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10" yWindow="450" windowWidth="17880" windowHeight="14235" activeTab="0"/>
  </bookViews>
  <sheets>
    <sheet name="Rekapitulace stavby" sheetId="1" r:id="rId1"/>
    <sheet name="SO101 - Opěrná zeď " sheetId="2" r:id="rId2"/>
    <sheet name="SO301 - Odvodnění " sheetId="3" r:id="rId3"/>
    <sheet name="VRN01 - Vedlejší a ostatn..." sheetId="4" r:id="rId4"/>
    <sheet name="Pokyny pro vyplnění" sheetId="5" r:id="rId5"/>
  </sheets>
  <definedNames>
    <definedName name="_xlnm._FilterDatabase" localSheetId="1" hidden="1">'SO101 - Opěrná zeď '!$C$83:$K$176</definedName>
    <definedName name="_xlnm._FilterDatabase" localSheetId="2" hidden="1">'SO301 - Odvodnění '!$C$84:$K$169</definedName>
    <definedName name="_xlnm._FilterDatabase" localSheetId="3" hidden="1">'VRN01 - Vedlejší a ostatn...'!$C$77:$K$101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'SO101 - Opěrná zeď '!$C$4:$J$36,'SO101 - Opěrná zeď '!$C$42:$J$65,'SO101 - Opěrná zeď '!$C$71:$K$176</definedName>
    <definedName name="_xlnm.Print_Area" localSheetId="2">'SO301 - Odvodnění '!$C$4:$J$36,'SO301 - Odvodnění '!$C$42:$J$66,'SO301 - Odvodnění '!$C$72:$K$169</definedName>
    <definedName name="_xlnm.Print_Area" localSheetId="3">'VRN01 - Vedlejší a ostatn...'!$C$4:$J$36,'VRN01 - Vedlejší a ostatn...'!$C$42:$J$59,'VRN01 - Vedlejší a ostatn...'!$C$65:$K$101</definedName>
    <definedName name="_xlnm.Print_Titles" localSheetId="0">'Rekapitulace stavby'!$49:$49</definedName>
    <definedName name="_xlnm.Print_Titles" localSheetId="1">'SO101 - Opěrná zeď '!$83:$83</definedName>
    <definedName name="_xlnm.Print_Titles" localSheetId="2">'SO301 - Odvodnění '!$84:$84</definedName>
    <definedName name="_xlnm.Print_Titles" localSheetId="3">'VRN01 - Vedlejší a ostatn...'!$77:$77</definedName>
  </definedNames>
  <calcPr calcId="162913"/>
</workbook>
</file>

<file path=xl/sharedStrings.xml><?xml version="1.0" encoding="utf-8"?>
<sst xmlns="http://schemas.openxmlformats.org/spreadsheetml/2006/main" count="3318" uniqueCount="782">
  <si>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</si>
  <si>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</si>
  <si>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</si>
  <si>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</si>
  <si>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</si>
  <si>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</si>
  <si>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</si>
  <si>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{93079072-88af-422c-a6ce-f18c860e7765}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</si>
  <si>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</si>
  <si>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</si>
  <si>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</si>
  <si>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</si>
  <si>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</si>
  <si>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</si>
  <si>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</si>
  <si>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</si>
  <si>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103_2016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</si>
  <si>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</si>
  <si>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</si>
  <si>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Opěrná zeď Pražského povstání Benešov</t>
  </si>
  <si>
    <t>KSO:</t>
  </si>
  <si>
    <t/>
  </si>
  <si>
    <t>CC-CZ:</t>
  </si>
  <si>
    <t>Místo:</t>
  </si>
  <si>
    <t>Benešov</t>
  </si>
  <si>
    <t>Datum:</t>
  </si>
  <si>
    <t>30. 1. 2017</t>
  </si>
  <si>
    <t>Zadavatel:</t>
  </si>
  <si>
    <t>IČ:</t>
  </si>
  <si>
    <t xml:space="preserve">Město Benešov </t>
  </si>
  <si>
    <t>DIČ:</t>
  </si>
  <si>
    <t>Uchazeč:</t>
  </si>
  <si>
    <t>Vyplň údaj</t>
  </si>
  <si>
    <t>Projektant:</t>
  </si>
  <si>
    <t xml:space="preserve">Ing. Tichvoký Roman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</si>
  <si>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</si>
  <si>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</si>
  <si>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</si>
  <si>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</si>
  <si>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</si>
  <si>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</si>
  <si>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</si>
  <si>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</si>
  <si>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</si>
  <si>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</si>
  <si>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</si>
  <si>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</si>
  <si>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</si>
  <si>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</si>
  <si>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</si>
  <si>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</si>
  <si>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</si>
  <si>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</si>
  <si>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</si>
  <si>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</si>
  <si>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</si>
  <si>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</si>
  <si>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</si>
  <si>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</si>
  <si>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</si>
  <si>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</si>
  <si>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</si>
  <si>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</si>
  <si>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</si>
  <si>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</si>
  <si>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</si>
  <si>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</si>
  <si>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</si>
  <si>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</si>
  <si>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</si>
  <si>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</si>
  <si>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</si>
  <si>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</si>
  <si>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</si>
  <si>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</si>
  <si>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</si>
  <si>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</si>
  <si>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Opěrná zeď </t>
  </si>
  <si>
    <t>STA</t>
  </si>
  <si>
    <t>1</t>
  </si>
  <si>
    <t>{f387afc1-c2c5-42b7-bd22-602d38445430}</t>
  </si>
  <si>
    <t>2</t>
  </si>
  <si>
    <t>SO301</t>
  </si>
  <si>
    <t xml:space="preserve">Odvodnění </t>
  </si>
  <si>
    <t>{4b460d60-1643-46b6-aa8e-bcd6f54a7d7b}</t>
  </si>
  <si>
    <t>VRN01</t>
  </si>
  <si>
    <t xml:space="preserve">Vedlejší a ostatní náklady </t>
  </si>
  <si>
    <t>{7dfa4ee8-c7be-4118-97d9-62a0062c7559}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</si>
  <si>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</si>
  <si>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</si>
  <si>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</si>
  <si>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</si>
  <si>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</si>
  <si>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</si>
  <si>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</si>
  <si>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Opěrná zeď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</si>
  <si>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</si>
  <si>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</si>
  <si>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</si>
  <si>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</si>
  <si>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</si>
  <si>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</si>
  <si>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</si>
  <si>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</si>
  <si>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</si>
  <si>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</si>
  <si>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</si>
  <si>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</si>
  <si>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</si>
  <si>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</si>
  <si>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</si>
  <si>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</si>
  <si>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</si>
  <si>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</si>
  <si>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</si>
  <si>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</si>
  <si>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</si>
  <si>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</si>
  <si>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</si>
  <si>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</si>
  <si>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</si>
  <si>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</si>
  <si>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</si>
  <si>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</si>
  <si>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</si>
  <si>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</si>
  <si>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</si>
  <si>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</t>
  </si>
  <si>
    <t>K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</si>
  <si>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</si>
  <si>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</si>
  <si>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</si>
  <si>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2017 01</t>
  </si>
  <si>
    <t>4</t>
  </si>
  <si>
    <t>955948524</t>
  </si>
  <si>
    <t>VV</t>
  </si>
  <si>
    <t>29,75*3+24,1*0,75</t>
  </si>
  <si>
    <t>113154113</t>
  </si>
  <si>
    <t>Frézování živičného podkladu nebo krytu s naložením na dopravní prostředek plochy do 500 m2 bez překážek v trase pruhu šířky do 0,5 m, tloušťky vrstvy 50 mm</t>
  </si>
  <si>
    <t>179848722</t>
  </si>
  <si>
    <t>29,75*3+128,04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</si>
  <si>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</si>
  <si>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</si>
  <si>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</si>
  <si>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1772053236</t>
  </si>
  <si>
    <t>8,5</t>
  </si>
  <si>
    <t>41</t>
  </si>
  <si>
    <t>707359004</t>
  </si>
  <si>
    <t>48</t>
  </si>
  <si>
    <t>113204111</t>
  </si>
  <si>
    <t>Vytrhání obrub s vybouráním lože, s přemístěním hmot na skládku na vzdálenost do 3 m nebo s naložením na dopravní prostředek záhonových</t>
  </si>
  <si>
    <t>-2064914927</t>
  </si>
  <si>
    <t>11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</si>
  <si>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</si>
  <si>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</si>
  <si>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-2000640320</t>
  </si>
  <si>
    <t>13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</si>
  <si>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</si>
  <si>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</si>
  <si>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m3</t>
  </si>
  <si>
    <t>1646621391</t>
  </si>
  <si>
    <t>64,4*0,25</t>
  </si>
  <si>
    <t>14</t>
  </si>
  <si>
    <t>121101101</t>
  </si>
  <si>
    <t>Sejmutí ornice nebo lesní půdy s vodorovným přemístěním na hromady v místě upotřebení nebo na dočasné či trvalé skládky se složením, na vzdálenost do 50 m</t>
  </si>
  <si>
    <t>1219260772</t>
  </si>
  <si>
    <t>29,75*0,75*0,15+10,3*1,2*0,15</t>
  </si>
  <si>
    <t>122201102</t>
  </si>
  <si>
    <t>Odkopávky a prokopávky nezapažené s přehozením výkopku na vzdálenost do 3 m nebo s naložením na dopravní prostředek v hornině tř. 3 přes 100 do 1 000 m3</t>
  </si>
  <si>
    <t>-1562000312</t>
  </si>
  <si>
    <t>5,42*12+3,42*8</t>
  </si>
  <si>
    <t>17</t>
  </si>
  <si>
    <t>132201201</t>
  </si>
  <si>
    <t>Hloubení zapažených i nezapažených rýh šířky přes 600 do 2 000 mm s urovnáním dna do předepsaného profilu a spádu v hornině tř. 3 do 100 m3</t>
  </si>
  <si>
    <t>1535857810</t>
  </si>
  <si>
    <t>20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</si>
  <si>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</si>
  <si>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</si>
  <si>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-159257101</t>
  </si>
  <si>
    <t>44,983*0,5</t>
  </si>
  <si>
    <t>19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</si>
  <si>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</si>
  <si>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</si>
  <si>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-26091324</t>
  </si>
  <si>
    <t>44,982*0,5</t>
  </si>
  <si>
    <t>18</t>
  </si>
  <si>
    <t>167101101</t>
  </si>
  <si>
    <t>Nakládání, skládání a překládání neulehlého výkopku nebo sypaniny nakládání, množství do 100 m3, z hornin tř. 1 až 4</t>
  </si>
  <si>
    <t>-1622305542</t>
  </si>
  <si>
    <t>92,40</t>
  </si>
  <si>
    <t>174101101</t>
  </si>
  <si>
    <t>Zásyp sypaninou z jakékoliv horniny s uložením výkopku ve vrstvách se zhutněním jam, šachet, rýh nebo kolem objektů v těchto vykopávkách</t>
  </si>
  <si>
    <t>-1949912802</t>
  </si>
  <si>
    <t>26,8*1,9</t>
  </si>
  <si>
    <t>44</t>
  </si>
  <si>
    <t>181301103</t>
  </si>
  <si>
    <t>Rozprostření a urovnání ornice v rovině nebo ve svahu sklonu do 1:5 při souvislé ploše do 500 m2, tl. vrstvy přes 150 do 200 mm</t>
  </si>
  <si>
    <t>1670854679</t>
  </si>
  <si>
    <t>22,2*0,8+6*1,2+4,5*1,2</t>
  </si>
  <si>
    <t>49</t>
  </si>
  <si>
    <t>183405211</t>
  </si>
  <si>
    <t>Výsev trávníku hydroosevem na ornici</t>
  </si>
  <si>
    <t>340560249</t>
  </si>
  <si>
    <t>30,36</t>
  </si>
  <si>
    <t>50</t>
  </si>
  <si>
    <t>M</t>
  </si>
  <si>
    <t>005724100</t>
  </si>
  <si>
    <t>osivo směs travní parková</t>
  </si>
  <si>
    <t>kg</t>
  </si>
  <si>
    <t>8</t>
  </si>
  <si>
    <t>1878503966</t>
  </si>
  <si>
    <t>30,36*0,12</t>
  </si>
  <si>
    <t>Zakládání</t>
  </si>
  <si>
    <t>22</t>
  </si>
  <si>
    <t>215901101</t>
  </si>
  <si>
    <t>Zhutnění podloží pod násypy z rostlé horniny tř. 1 až 4 z hornin soudružných do 92 % PS a nesoudržných sypkých relativní ulehlosti I(d) do 0,8</t>
  </si>
  <si>
    <t>1993833942</t>
  </si>
  <si>
    <t>23,8*1,8</t>
  </si>
  <si>
    <t>10</t>
  </si>
  <si>
    <t>271532212</t>
  </si>
  <si>
    <t>Podsyp pod základové konstrukce se zhutněním a urovnáním povrchu z kameniva hrubého, frakce 16 - 32 mm</t>
  </si>
  <si>
    <t>527769030</t>
  </si>
  <si>
    <t>24,1*1,5*0,3</t>
  </si>
  <si>
    <t>6</t>
  </si>
  <si>
    <t>279113136</t>
  </si>
  <si>
    <t>Základové zdi z tvárnic ztraceného bednění včetně výplně z betonu bez zvláštních nároků na vliv prostředí třídy C 16/20, tloušťky zdiva přes 400 do 500 mm</t>
  </si>
  <si>
    <t>795804555</t>
  </si>
  <si>
    <t>6,95</t>
  </si>
  <si>
    <t>7</t>
  </si>
  <si>
    <t>279361321</t>
  </si>
  <si>
    <t>Výztuž základových zdí nosných svislých nebo odkloněných od svislice, rovinných nebo oblých, deskových nebo žebrových, včetně výztuže jejich žeber z betonářské oceli 11 373 (EZ)</t>
  </si>
  <si>
    <t>t</t>
  </si>
  <si>
    <t>594745967</t>
  </si>
  <si>
    <t>10*0,6*1,833/1000</t>
  </si>
  <si>
    <t>Svislé a kompletní konstrukce</t>
  </si>
  <si>
    <t>311271211</t>
  </si>
  <si>
    <t>Zdivo z tvárnic suchého zdění nosné z tvárnic dvouděrových, agloporitových, vibrolisovaných, plných, překladových aj. bez malty, zdivo sesazované na sraz na vazbu</t>
  </si>
  <si>
    <t>210209061</t>
  </si>
  <si>
    <t>7,25*0,25</t>
  </si>
  <si>
    <t>5</t>
  </si>
  <si>
    <t>326214111</t>
  </si>
  <si>
    <t>Zdivo z lomového kamene na sucho do drátěných košů (gabionů) s urovnáním viditelných hran</t>
  </si>
  <si>
    <t>1553573199</t>
  </si>
  <si>
    <t>38*1,0</t>
  </si>
  <si>
    <t>Komunikace pozemní</t>
  </si>
  <si>
    <t>29</t>
  </si>
  <si>
    <t>564851111_1</t>
  </si>
  <si>
    <t>Podklad ze štěrkodrti ŠD s rozprostřením a zhutněním, po zhutnění tl. 150 mm</t>
  </si>
  <si>
    <t>-521357507</t>
  </si>
  <si>
    <t>29,75*3+7,7*1,8</t>
  </si>
  <si>
    <t>30</t>
  </si>
  <si>
    <t>564851111</t>
  </si>
  <si>
    <t>1468647127</t>
  </si>
  <si>
    <t>(89,25+7,7*1,8)*1,1</t>
  </si>
  <si>
    <t>31</t>
  </si>
  <si>
    <t>577143111</t>
  </si>
  <si>
    <t>Asfaltový beton vrstva obrusná ACO 8 (ABJ) s rozprostřením a se zhutněním z nemodifikovaného asfaltu v pruhu šířky do 3 m, po zhutnění tl. 50 mm</t>
  </si>
  <si>
    <t>-979003176</t>
  </si>
  <si>
    <t>103,110</t>
  </si>
  <si>
    <t>32</t>
  </si>
  <si>
    <t>577144111</t>
  </si>
  <si>
    <t>Asfaltový beton vrstva obrusná ACO 11 (ABS) s rozprostřením a se zhutněním z nemodifikovaného asfaltu v pruhu šířky do 3 m tř. I, po zhutnění tl. 50 mm</t>
  </si>
  <si>
    <t>-523263495</t>
  </si>
  <si>
    <t>112,32</t>
  </si>
  <si>
    <t>33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</si>
  <si>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</si>
  <si>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</si>
  <si>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-1481887815</t>
  </si>
  <si>
    <t>1,8*0,4+2,5*0,4</t>
  </si>
  <si>
    <t>34</t>
  </si>
  <si>
    <t>592451190</t>
  </si>
  <si>
    <t>dlažba skladebná betonová slepecká 20x10x6 cm barevná</t>
  </si>
  <si>
    <t>1801163052</t>
  </si>
  <si>
    <t>P</t>
  </si>
  <si>
    <t>Poznámka k položce:
spotřeba: 50 kus/m2</t>
  </si>
  <si>
    <t>35</t>
  </si>
  <si>
    <t>597141221</t>
  </si>
  <si>
    <t>Rigol dlážděný tl. do 250 mm z lomového kamene lomařsky upraveného na cementovou maltu, s vyplněním spár cementovou maltou se štěrkopískovým ložem tl. 100 mm</t>
  </si>
  <si>
    <t>1263013451</t>
  </si>
  <si>
    <t>1,5*1,5</t>
  </si>
  <si>
    <t>9</t>
  </si>
  <si>
    <t>Ostatní konstrukce a práce, bourání</t>
  </si>
  <si>
    <t>51</t>
  </si>
  <si>
    <t>911111111</t>
  </si>
  <si>
    <t>Montáž zábradlí ocelového zabetonovaného</t>
  </si>
  <si>
    <t>1453475991</t>
  </si>
  <si>
    <t>52</t>
  </si>
  <si>
    <t>553914860</t>
  </si>
  <si>
    <t>dilatace zábradelní výplně z vodorovných tyčí elektricky neizolovaný styk</t>
  </si>
  <si>
    <t>-1306606163</t>
  </si>
  <si>
    <t>38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</si>
  <si>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</si>
  <si>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</si>
  <si>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766967587</t>
  </si>
  <si>
    <t>39</t>
  </si>
  <si>
    <t>592173050</t>
  </si>
  <si>
    <t>obrubník betonový zahradní přírodní šedá 50x5x25 cm</t>
  </si>
  <si>
    <t>kus</t>
  </si>
  <si>
    <t>-1640021007</t>
  </si>
  <si>
    <t>22,5*2</t>
  </si>
  <si>
    <t>36</t>
  </si>
  <si>
    <t>916921111</t>
  </si>
  <si>
    <t>Monolitické příkopové žlaby, rigoly, krajníky nebo obrubníky z betonové směsi pro cementobetonové vozovky a letištní plochy v přímce nebo v oblouku o poloměru přes 20 m, průřezových ploch do 0,10 m2</t>
  </si>
  <si>
    <t>-373145845</t>
  </si>
  <si>
    <t>37</t>
  </si>
  <si>
    <t>916991121</t>
  </si>
  <si>
    <t>Lože pod obrubníky, krajníky nebo obruby z dlažebních kostek z betonu prostého tř. C 16/20</t>
  </si>
  <si>
    <t>-1744847853</t>
  </si>
  <si>
    <t>22,5*0,3*0,2</t>
  </si>
  <si>
    <t>23</t>
  </si>
  <si>
    <t>919726122</t>
  </si>
  <si>
    <t>Geotextilie netkaná pro ochranu, separaci nebo filtraci měrná hmotnost přes 200 do 300 g/m2</t>
  </si>
  <si>
    <t>1151125570</t>
  </si>
  <si>
    <t>4,1*16</t>
  </si>
  <si>
    <t>42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</si>
  <si>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</si>
  <si>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</si>
  <si>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2055219690</t>
  </si>
  <si>
    <t>3+3+4,2</t>
  </si>
  <si>
    <t>919735112</t>
  </si>
  <si>
    <t>Řezání stávajícího živičného krytu nebo podkladu hloubky přes 50 do 100 mm</t>
  </si>
  <si>
    <t>1869895161</t>
  </si>
  <si>
    <t>4,1+3*2</t>
  </si>
  <si>
    <t>43</t>
  </si>
  <si>
    <t>919794441</t>
  </si>
  <si>
    <t>Úprava ploch kolem hydrantů, šoupat, kanalizačních poklopů a mříží, sloupů apod. v živičných krytech jakékoliv tloušťky, jednotlivě v půdorysné ploše do 2 m2</t>
  </si>
  <si>
    <t>1831636139</t>
  </si>
  <si>
    <t>997</t>
  </si>
  <si>
    <t>Přesun sutě</t>
  </si>
  <si>
    <t>25</t>
  </si>
  <si>
    <t>997002511</t>
  </si>
  <si>
    <t>Vodorovné přemístění suti a vybouraných hmot bez naložení, se složením a hrubým urovnáním na vzdálenost do 1 km</t>
  </si>
  <si>
    <t>1657463892</t>
  </si>
  <si>
    <t>38,64+91,804</t>
  </si>
  <si>
    <t>26</t>
  </si>
  <si>
    <t>997002519</t>
  </si>
  <si>
    <t>Vodorovné přemístění suti a vybouraných hmot bez naložení, se složením a hrubým urovnáním Příplatek k ceně za každý další i započatý 1 km přes 1 km</t>
  </si>
  <si>
    <t>519517294</t>
  </si>
  <si>
    <t>24</t>
  </si>
  <si>
    <t>997002611</t>
  </si>
  <si>
    <t>Nakládání suti a vybouraných hmot na dopravní prostředek pro vodorovné přemístění</t>
  </si>
  <si>
    <t>-1868773191</t>
  </si>
  <si>
    <t>16,100*2,4+91,804</t>
  </si>
  <si>
    <t>27</t>
  </si>
  <si>
    <t>997013801</t>
  </si>
  <si>
    <t>Poplatek za uložení stavebního odpadu na skládce (skládkovné) betonového</t>
  </si>
  <si>
    <t>467358923</t>
  </si>
  <si>
    <t>16,1*2,4</t>
  </si>
  <si>
    <t>28</t>
  </si>
  <si>
    <t>997221855</t>
  </si>
  <si>
    <t>Poplatek za uložení stavebního odpadu na skládce (skládkovné) z kameniva</t>
  </si>
  <si>
    <t>1852599634</t>
  </si>
  <si>
    <t>62,24</t>
  </si>
  <si>
    <t>998</t>
  </si>
  <si>
    <t>Přesun hmot</t>
  </si>
  <si>
    <t>45</t>
  </si>
  <si>
    <t>998225111</t>
  </si>
  <si>
    <t>Přesun hmot pro komunikace s krytem z kameniva, monolitickým betonovým nebo živičným dopravní vzdálenost do 200 m jakékoliv délky objektu</t>
  </si>
  <si>
    <t>1666282161</t>
  </si>
  <si>
    <t>46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</si>
  <si>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</si>
  <si>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</si>
  <si>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1323910919</t>
  </si>
  <si>
    <t>47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</si>
  <si>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</si>
  <si>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</si>
  <si>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1467276266</t>
  </si>
  <si>
    <t xml:space="preserve">SO301 - Odvodnění </t>
  </si>
  <si>
    <t xml:space="preserve">    4 - Vodorovné konstrukce</t>
  </si>
  <si>
    <t xml:space="preserve">    8 - Trubní vedení</t>
  </si>
  <si>
    <t>789327621</t>
  </si>
  <si>
    <t>7,4+4,45+15,2</t>
  </si>
  <si>
    <t>132301201</t>
  </si>
  <si>
    <t>Hloubení zapažených i nezapažených rýh šířky přes 600 do 2 000 mm s urovnáním dna do předepsaného profilu a spádu v hornině tř. 4 do 100 m3</t>
  </si>
  <si>
    <t>979597897</t>
  </si>
  <si>
    <t>22,08*1,2*3,1</t>
  </si>
  <si>
    <t>133301101</t>
  </si>
  <si>
    <t>Hloubení zapažených i nezapažených šachet s případným nutným přemístěním výkopku ve výkopišti v hornině tř. 4 do 100 m3</t>
  </si>
  <si>
    <t>96805727</t>
  </si>
  <si>
    <t>1,5*1,5*3*3,5+1,2*1,2*1,5</t>
  </si>
  <si>
    <t>133301109</t>
  </si>
  <si>
    <t>Hloubení zapažených i nezapažených šachet s případným nutným přemístěním výkopku ve výkopišti v hornině tř. 4 Příplatek k cenám za lepivost horniny tř. 4</t>
  </si>
  <si>
    <t>-1975067269</t>
  </si>
  <si>
    <t>53</t>
  </si>
  <si>
    <t>151101102</t>
  </si>
  <si>
    <t>Zřízení pažení a rozepření stěn rýh pro podzemní vedení pro všechny šířky rýhy příložné pro jakoukoliv mezerovitost, hloubky do 4 m</t>
  </si>
  <si>
    <t>1063684230</t>
  </si>
  <si>
    <t>22,7*2,8*2</t>
  </si>
  <si>
    <t>54</t>
  </si>
  <si>
    <t>151101111</t>
  </si>
  <si>
    <t>Odstranění pažení a rozepření stěn rýh pro podzemní vedení s uložením materiálu na vzdálenost do 3 m od kraje výkopu příložné, hloubky do 2 m</t>
  </si>
  <si>
    <t>167118486</t>
  </si>
  <si>
    <t>127,120</t>
  </si>
  <si>
    <t>59</t>
  </si>
  <si>
    <t>647743600</t>
  </si>
  <si>
    <t>1,2*2,5*21,9</t>
  </si>
  <si>
    <t>57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</si>
  <si>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</si>
  <si>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</si>
  <si>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1800130888</t>
  </si>
  <si>
    <t>21,9*1,2*0,4</t>
  </si>
  <si>
    <t>58</t>
  </si>
  <si>
    <t>583373020</t>
  </si>
  <si>
    <t>štěrkopísek frakce 0-16</t>
  </si>
  <si>
    <t>1085133873</t>
  </si>
  <si>
    <t>10,512*2,4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</si>
  <si>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</si>
  <si>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</si>
  <si>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-350253477</t>
  </si>
  <si>
    <t>23,95+2,5</t>
  </si>
  <si>
    <t>358315114</t>
  </si>
  <si>
    <t>Bourání šachty, stoky kompletní nebo vybourání otvorů průřezové plochy do 4 m2 ve stokách ze zdiva z prostého betonu</t>
  </si>
  <si>
    <t>1437632030</t>
  </si>
  <si>
    <t>2*0,5*0,6</t>
  </si>
  <si>
    <t>358315114_2</t>
  </si>
  <si>
    <t>626637707</t>
  </si>
  <si>
    <t>1,0*1,0*3,6</t>
  </si>
  <si>
    <t>Vodorovné konstrukce</t>
  </si>
  <si>
    <t>451572111</t>
  </si>
  <si>
    <t>Lože pod potrubí, stoky a drobné objekty v otevřeném výkopu z kameniva drobného těženého 0 až 4 mm</t>
  </si>
  <si>
    <t>-1874599795</t>
  </si>
  <si>
    <t>26,45*0,5*0,15+1,0*22,1*0,2</t>
  </si>
  <si>
    <t>452321151</t>
  </si>
  <si>
    <t>Podkladní a zajišťovací konstrukce z betonu železového v otevřeném výkopu desky pod potrubí, stoky a drobné objekty z betonu tř. C 20/25</t>
  </si>
  <si>
    <t>-453579004</t>
  </si>
  <si>
    <t>1,5*1,5*0,15*3+1,2*1,2*0,15</t>
  </si>
  <si>
    <t>452368211</t>
  </si>
  <si>
    <t>Výztuž podkladních desek, bloků nebo pražců v otevřeném výkopu ze svařovaných sítí typu Kari</t>
  </si>
  <si>
    <t>-1055441361</t>
  </si>
  <si>
    <t>(1,5*1,5*3*4,44+1,2*1,2*4,44)*0,001</t>
  </si>
  <si>
    <t>55</t>
  </si>
  <si>
    <t>566901132</t>
  </si>
  <si>
    <t>Vyspravení podkladu po překopech inženýrských sítí plochy do 15 m2 s rozprostřením a zhutněním štěrkodrtí tl. 150 mm</t>
  </si>
  <si>
    <t>122898433</t>
  </si>
  <si>
    <t>22,1*1,2</t>
  </si>
  <si>
    <t>56</t>
  </si>
  <si>
    <t>566901172</t>
  </si>
  <si>
    <t>Vyspravení podkladu po překopech inženýrských sítí plochy do 15 m2 s rozprostřením a zhutněním směsí zpevněnou cementem SC C 20/25 (PB I) tl. 150 mm</t>
  </si>
  <si>
    <t>1368416133</t>
  </si>
  <si>
    <t>Trubní vedení</t>
  </si>
  <si>
    <t>871313121</t>
  </si>
  <si>
    <t>Montáž kanalizačního potrubí z plastů z tvrdého PVC těsněných gumovým kroužkem v otevřeném výkopu ve sklonu do 20 % DN 160</t>
  </si>
  <si>
    <t>1448898861</t>
  </si>
  <si>
    <t>286113120</t>
  </si>
  <si>
    <t>trubka kanalizační plastová KG - DN 160x1000 mm SN4</t>
  </si>
  <si>
    <t>417974018</t>
  </si>
  <si>
    <t>871350410</t>
  </si>
  <si>
    <t>Montáž kanalizačního potrubí z plastů z polypropylenu PP korugovaného SN 10 DN 200</t>
  </si>
  <si>
    <t>1586022240</t>
  </si>
  <si>
    <t>286173110</t>
  </si>
  <si>
    <t>trubka kanalizační PP korugovaná 6 m, DN 200</t>
  </si>
  <si>
    <t>-578572723</t>
  </si>
  <si>
    <t>871360410</t>
  </si>
  <si>
    <t>Montáž kanalizačního potrubí z plastů z polypropylenu PP korugovaného SN 10 DN 250</t>
  </si>
  <si>
    <t>1815479745</t>
  </si>
  <si>
    <t>286173120</t>
  </si>
  <si>
    <t>trubka kanalizační PP korugovaná 6 m, DN 250</t>
  </si>
  <si>
    <t>1097370680</t>
  </si>
  <si>
    <t>892381111</t>
  </si>
  <si>
    <t>Tlakové zkoušky vodou na potrubí DN 250, 300 nebo 350</t>
  </si>
  <si>
    <t>-1871179808</t>
  </si>
  <si>
    <t>22,5</t>
  </si>
  <si>
    <t>894411311</t>
  </si>
  <si>
    <t>Osazení železobetonových dílců pro šachty skruží rovných</t>
  </si>
  <si>
    <t>-720457307</t>
  </si>
  <si>
    <t>592243050</t>
  </si>
  <si>
    <t>skruž betonová šachtová 100x25x12 cm</t>
  </si>
  <si>
    <t>1420059577</t>
  </si>
  <si>
    <t>592243060</t>
  </si>
  <si>
    <t>skruž betonová šachtová 100x50x12 cm</t>
  </si>
  <si>
    <t>-1020025409</t>
  </si>
  <si>
    <t>592243070</t>
  </si>
  <si>
    <t>skruž betonová šachtová 100x100x12 cm</t>
  </si>
  <si>
    <t>-1632315154</t>
  </si>
  <si>
    <t>592243150</t>
  </si>
  <si>
    <t>deska betonová zákrytová pro čtvercové šachty 100/62,5 x 16,5 cm</t>
  </si>
  <si>
    <t>997530322</t>
  </si>
  <si>
    <t>12</t>
  </si>
  <si>
    <t>592243200</t>
  </si>
  <si>
    <t>prstenec šachetní betonový vyrovnávací 62,5x12x6 cm</t>
  </si>
  <si>
    <t>700088586</t>
  </si>
  <si>
    <t>592243210</t>
  </si>
  <si>
    <t>prstenec šachetní betonový vyrovnávací 62,5x12x8 cm</t>
  </si>
  <si>
    <t>-881230513</t>
  </si>
  <si>
    <t>592243230</t>
  </si>
  <si>
    <t>prstenec šachetní betonový vyrovnávací 62,5x12x10 cm</t>
  </si>
  <si>
    <t>-1916025661</t>
  </si>
  <si>
    <t>894412411</t>
  </si>
  <si>
    <t>Osazení železobetonových dílců pro šachty skruží přechodových</t>
  </si>
  <si>
    <t>1835626098</t>
  </si>
  <si>
    <t>16</t>
  </si>
  <si>
    <t>592243120</t>
  </si>
  <si>
    <t>konus šachetní betonový kapsové plastové stupadlo 100x62,5x58 cm</t>
  </si>
  <si>
    <t>-2106207600</t>
  </si>
  <si>
    <t>894414111</t>
  </si>
  <si>
    <t>Osazení železobetonových dílců pro šachty skruží základových (dno)</t>
  </si>
  <si>
    <t>-86730942</t>
  </si>
  <si>
    <t>592243390</t>
  </si>
  <si>
    <t>dno betonové šachty kanalizační přímé 100x100x60 cm</t>
  </si>
  <si>
    <t>-926921145</t>
  </si>
  <si>
    <t>894414211</t>
  </si>
  <si>
    <t>Osazení železobetonových dílců pro šachty desek zákrytových</t>
  </si>
  <si>
    <t>-996527045</t>
  </si>
  <si>
    <t>895941111</t>
  </si>
  <si>
    <t>Zřízení vpusti kanalizační uliční z betonových dílců typ UV-50 normální</t>
  </si>
  <si>
    <t>-1252482197</t>
  </si>
  <si>
    <t>592238540</t>
  </si>
  <si>
    <t>skruž betonová pro uliční vpusť s výtokovým otvorem PVC, 45x35x5 cm</t>
  </si>
  <si>
    <t>122081590</t>
  </si>
  <si>
    <t>592238520</t>
  </si>
  <si>
    <t>dno betonové pro uliční vpusť s kalovou prohlubní 45x30x5 cm</t>
  </si>
  <si>
    <t>-18865537</t>
  </si>
  <si>
    <t>592238640</t>
  </si>
  <si>
    <t>prstenec betonový pro uliční vpusť vyrovnávací 39 x 6 x 13 cm</t>
  </si>
  <si>
    <t>1598647230</t>
  </si>
  <si>
    <t>40</t>
  </si>
  <si>
    <t>592238580</t>
  </si>
  <si>
    <t>skruž betonová pro uliční vpusť horní 45 x 57 x 5 cm</t>
  </si>
  <si>
    <t>-1294872267</t>
  </si>
  <si>
    <t>592238760</t>
  </si>
  <si>
    <t>rám zabetonovaný pro uliční vpusti 500/500 mm</t>
  </si>
  <si>
    <t>-1051185467</t>
  </si>
  <si>
    <t>592238730</t>
  </si>
  <si>
    <t>mříž vtoková s rámem pro uliční vpusti 500/500</t>
  </si>
  <si>
    <t>1989690495</t>
  </si>
  <si>
    <t>592238740</t>
  </si>
  <si>
    <t>koš vysoký pro uliční vpusti, žárově zinkovaný plech,pro rám 500/300</t>
  </si>
  <si>
    <t>1535925330</t>
  </si>
  <si>
    <t>899103111</t>
  </si>
  <si>
    <t>Osazení poklopů litinových a ocelových včetně rámů hmotnosti jednotlivě přes 100 do 150 kg</t>
  </si>
  <si>
    <t>-889298489</t>
  </si>
  <si>
    <t>286617700</t>
  </si>
  <si>
    <t>revizní šachty D 400 - poklop litinový 400/12,5T betonový rám</t>
  </si>
  <si>
    <t>1486067787</t>
  </si>
  <si>
    <t>Poznámka k položce:
WAVIN, kód výrobku: IF505300W</t>
  </si>
  <si>
    <t>286617600</t>
  </si>
  <si>
    <t>poklop + rám litinový 315/10t</t>
  </si>
  <si>
    <t>-133439504</t>
  </si>
  <si>
    <t>Poznámka k položce:
WAVIN, kód výrobku: IF173000W</t>
  </si>
  <si>
    <t>899202211</t>
  </si>
  <si>
    <t>Demontáž mříží litinových včetně rámů, hmotnosti jednotlivě přes 50 do 100 Kg</t>
  </si>
  <si>
    <t>-1811297702</t>
  </si>
  <si>
    <t>899203111</t>
  </si>
  <si>
    <t>Osazení mříží litinových včetně rámů a košů na bahno hmotnosti jednotlivě přes 100 do 150 kg</t>
  </si>
  <si>
    <t>-173299744</t>
  </si>
  <si>
    <t>899623151</t>
  </si>
  <si>
    <t>Obetonování potrubí nebo zdiva stok betonem prostým v otevřeném výkopu, beton tř. C 16/20</t>
  </si>
  <si>
    <t>-1221354940</t>
  </si>
  <si>
    <t>2,5*1*0,5</t>
  </si>
  <si>
    <t>899721112</t>
  </si>
  <si>
    <t>Signalizační vodič na potrubí PVC DN nad 150 mm</t>
  </si>
  <si>
    <t>-1141231948</t>
  </si>
  <si>
    <t>899722112</t>
  </si>
  <si>
    <t>Krytí potrubí z plastů výstražnou fólií z PVC šířky 25 cm</t>
  </si>
  <si>
    <t>-694482622</t>
  </si>
  <si>
    <t>-1964804828</t>
  </si>
  <si>
    <t>8,25*2</t>
  </si>
  <si>
    <t>998276101</t>
  </si>
  <si>
    <t>Přesun hmot pro trubní vedení hloubené z trub z plastických hmot nebo sklolaminátových pro vodovody nebo kanalizace v otevřeném výkopu dopravní vzdálenost do 15 m</t>
  </si>
  <si>
    <t>1053239930</t>
  </si>
  <si>
    <t xml:space="preserve">VRN01 - Vedlejší a ostatní náklady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</si>
  <si>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</si>
  <si>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</si>
  <si>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</si>
  <si>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</si>
  <si>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</si>
  <si>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</si>
  <si>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</si>
  <si>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-2059282519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</si>
  <si>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</si>
  <si>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</si>
  <si>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1887338865</t>
  </si>
  <si>
    <t>03 R</t>
  </si>
  <si>
    <t>Vytyčení stavby (případně pozemků nebo provedení jiných geodetických prací*) odborně způsobilou osobou v oboru zeměměřictví.</t>
  </si>
  <si>
    <t>-1416118048</t>
  </si>
  <si>
    <t>04 R</t>
  </si>
  <si>
    <t>Zajištění a zabezpečení staveniště, zřízení a likvidace zařízení staveniště, včetně případných přípojek, přístupů, skládek, deponií apod.</t>
  </si>
  <si>
    <t>1980416113</t>
  </si>
  <si>
    <t>05 R</t>
  </si>
  <si>
    <t>Zajištění umístění štítku o povolení stavby a stejnopisu oznámení o zahájení prací oblastnímu inspektorátu práce na viditelném místě u vstupu na staveniště.</t>
  </si>
  <si>
    <t>-1320976757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</si>
  <si>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</si>
  <si>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</si>
  <si>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1255231919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</si>
  <si>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</si>
  <si>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</si>
  <si>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</si>
  <si>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318211735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</si>
  <si>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</si>
  <si>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16 R</t>
  </si>
  <si>
    <t>Zpracování geometrického plánu.</t>
  </si>
  <si>
    <t>-230893900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</si>
  <si>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</si>
  <si>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</si>
  <si>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</si>
  <si>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</si>
  <si>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</si>
  <si>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</si>
  <si>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-2004633409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</si>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</sst>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6"/>
      <c r="AQ5" s="28"/>
      <c r="BE5" s="345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6"/>
      <c r="AQ6" s="28"/>
      <c r="BE6" s="346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46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46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6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46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4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6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46"/>
      <c r="BS13" s="21" t="s">
        <v>8</v>
      </c>
    </row>
    <row r="14" spans="2:71" ht="15">
      <c r="B14" s="25"/>
      <c r="C14" s="26"/>
      <c r="D14" s="26"/>
      <c r="E14" s="350" t="s">
        <v>32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4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6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46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4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6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6"/>
      <c r="BS19" s="21" t="s">
        <v>8</v>
      </c>
    </row>
    <row r="20" spans="2:71" ht="22.5" customHeight="1">
      <c r="B20" s="25"/>
      <c r="C20" s="26"/>
      <c r="D20" s="26"/>
      <c r="E20" s="352" t="s">
        <v>21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6"/>
      <c r="AP20" s="26"/>
      <c r="AQ20" s="28"/>
      <c r="BE20" s="34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6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6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53">
        <f>ROUND(AG51,2)</f>
        <v>0</v>
      </c>
      <c r="AL23" s="354"/>
      <c r="AM23" s="354"/>
      <c r="AN23" s="354"/>
      <c r="AO23" s="354"/>
      <c r="AP23" s="39"/>
      <c r="AQ23" s="42"/>
      <c r="BE23" s="346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6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55" t="s">
        <v>38</v>
      </c>
      <c r="M25" s="355"/>
      <c r="N25" s="355"/>
      <c r="O25" s="355"/>
      <c r="P25" s="39"/>
      <c r="Q25" s="39"/>
      <c r="R25" s="39"/>
      <c r="S25" s="39"/>
      <c r="T25" s="39"/>
      <c r="U25" s="39"/>
      <c r="V25" s="39"/>
      <c r="W25" s="355" t="s">
        <v>39</v>
      </c>
      <c r="X25" s="355"/>
      <c r="Y25" s="355"/>
      <c r="Z25" s="355"/>
      <c r="AA25" s="355"/>
      <c r="AB25" s="355"/>
      <c r="AC25" s="355"/>
      <c r="AD25" s="355"/>
      <c r="AE25" s="355"/>
      <c r="AF25" s="39"/>
      <c r="AG25" s="39"/>
      <c r="AH25" s="39"/>
      <c r="AI25" s="39"/>
      <c r="AJ25" s="39"/>
      <c r="AK25" s="355" t="s">
        <v>40</v>
      </c>
      <c r="AL25" s="355"/>
      <c r="AM25" s="355"/>
      <c r="AN25" s="355"/>
      <c r="AO25" s="355"/>
      <c r="AP25" s="39"/>
      <c r="AQ25" s="42"/>
      <c r="BE25" s="346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38">
        <v>0.21</v>
      </c>
      <c r="M26" s="339"/>
      <c r="N26" s="339"/>
      <c r="O26" s="339"/>
      <c r="P26" s="45"/>
      <c r="Q26" s="45"/>
      <c r="R26" s="45"/>
      <c r="S26" s="45"/>
      <c r="T26" s="45"/>
      <c r="U26" s="45"/>
      <c r="V26" s="45"/>
      <c r="W26" s="340">
        <f>ROUND(AZ51,2)</f>
        <v>0</v>
      </c>
      <c r="X26" s="339"/>
      <c r="Y26" s="339"/>
      <c r="Z26" s="339"/>
      <c r="AA26" s="339"/>
      <c r="AB26" s="339"/>
      <c r="AC26" s="339"/>
      <c r="AD26" s="339"/>
      <c r="AE26" s="339"/>
      <c r="AF26" s="45"/>
      <c r="AG26" s="45"/>
      <c r="AH26" s="45"/>
      <c r="AI26" s="45"/>
      <c r="AJ26" s="45"/>
      <c r="AK26" s="340">
        <f>ROUND(AV51,2)</f>
        <v>0</v>
      </c>
      <c r="AL26" s="339"/>
      <c r="AM26" s="339"/>
      <c r="AN26" s="339"/>
      <c r="AO26" s="339"/>
      <c r="AP26" s="45"/>
      <c r="AQ26" s="47"/>
      <c r="BE26" s="346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38">
        <v>0.15</v>
      </c>
      <c r="M27" s="339"/>
      <c r="N27" s="339"/>
      <c r="O27" s="339"/>
      <c r="P27" s="45"/>
      <c r="Q27" s="45"/>
      <c r="R27" s="45"/>
      <c r="S27" s="45"/>
      <c r="T27" s="45"/>
      <c r="U27" s="45"/>
      <c r="V27" s="45"/>
      <c r="W27" s="340">
        <f>ROUND(BA51,2)</f>
        <v>0</v>
      </c>
      <c r="X27" s="339"/>
      <c r="Y27" s="339"/>
      <c r="Z27" s="339"/>
      <c r="AA27" s="339"/>
      <c r="AB27" s="339"/>
      <c r="AC27" s="339"/>
      <c r="AD27" s="339"/>
      <c r="AE27" s="339"/>
      <c r="AF27" s="45"/>
      <c r="AG27" s="45"/>
      <c r="AH27" s="45"/>
      <c r="AI27" s="45"/>
      <c r="AJ27" s="45"/>
      <c r="AK27" s="340">
        <f>ROUND(AW51,2)</f>
        <v>0</v>
      </c>
      <c r="AL27" s="339"/>
      <c r="AM27" s="339"/>
      <c r="AN27" s="339"/>
      <c r="AO27" s="339"/>
      <c r="AP27" s="45"/>
      <c r="AQ27" s="47"/>
      <c r="BE27" s="346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38">
        <v>0.21</v>
      </c>
      <c r="M28" s="339"/>
      <c r="N28" s="339"/>
      <c r="O28" s="339"/>
      <c r="P28" s="45"/>
      <c r="Q28" s="45"/>
      <c r="R28" s="45"/>
      <c r="S28" s="45"/>
      <c r="T28" s="45"/>
      <c r="U28" s="45"/>
      <c r="V28" s="45"/>
      <c r="W28" s="340">
        <f>ROUND(BB51,2)</f>
        <v>0</v>
      </c>
      <c r="X28" s="339"/>
      <c r="Y28" s="339"/>
      <c r="Z28" s="339"/>
      <c r="AA28" s="339"/>
      <c r="AB28" s="339"/>
      <c r="AC28" s="339"/>
      <c r="AD28" s="339"/>
      <c r="AE28" s="339"/>
      <c r="AF28" s="45"/>
      <c r="AG28" s="45"/>
      <c r="AH28" s="45"/>
      <c r="AI28" s="45"/>
      <c r="AJ28" s="45"/>
      <c r="AK28" s="340">
        <v>0</v>
      </c>
      <c r="AL28" s="339"/>
      <c r="AM28" s="339"/>
      <c r="AN28" s="339"/>
      <c r="AO28" s="339"/>
      <c r="AP28" s="45"/>
      <c r="AQ28" s="47"/>
      <c r="BE28" s="346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38">
        <v>0.15</v>
      </c>
      <c r="M29" s="339"/>
      <c r="N29" s="339"/>
      <c r="O29" s="339"/>
      <c r="P29" s="45"/>
      <c r="Q29" s="45"/>
      <c r="R29" s="45"/>
      <c r="S29" s="45"/>
      <c r="T29" s="45"/>
      <c r="U29" s="45"/>
      <c r="V29" s="45"/>
      <c r="W29" s="340">
        <f>ROUND(BC51,2)</f>
        <v>0</v>
      </c>
      <c r="X29" s="339"/>
      <c r="Y29" s="339"/>
      <c r="Z29" s="339"/>
      <c r="AA29" s="339"/>
      <c r="AB29" s="339"/>
      <c r="AC29" s="339"/>
      <c r="AD29" s="339"/>
      <c r="AE29" s="339"/>
      <c r="AF29" s="45"/>
      <c r="AG29" s="45"/>
      <c r="AH29" s="45"/>
      <c r="AI29" s="45"/>
      <c r="AJ29" s="45"/>
      <c r="AK29" s="340">
        <v>0</v>
      </c>
      <c r="AL29" s="339"/>
      <c r="AM29" s="339"/>
      <c r="AN29" s="339"/>
      <c r="AO29" s="339"/>
      <c r="AP29" s="45"/>
      <c r="AQ29" s="47"/>
      <c r="BE29" s="346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38">
        <v>0</v>
      </c>
      <c r="M30" s="339"/>
      <c r="N30" s="339"/>
      <c r="O30" s="339"/>
      <c r="P30" s="45"/>
      <c r="Q30" s="45"/>
      <c r="R30" s="45"/>
      <c r="S30" s="45"/>
      <c r="T30" s="45"/>
      <c r="U30" s="45"/>
      <c r="V30" s="45"/>
      <c r="W30" s="340">
        <f>ROUND(BD51,2)</f>
        <v>0</v>
      </c>
      <c r="X30" s="339"/>
      <c r="Y30" s="339"/>
      <c r="Z30" s="339"/>
      <c r="AA30" s="339"/>
      <c r="AB30" s="339"/>
      <c r="AC30" s="339"/>
      <c r="AD30" s="339"/>
      <c r="AE30" s="339"/>
      <c r="AF30" s="45"/>
      <c r="AG30" s="45"/>
      <c r="AH30" s="45"/>
      <c r="AI30" s="45"/>
      <c r="AJ30" s="45"/>
      <c r="AK30" s="340">
        <v>0</v>
      </c>
      <c r="AL30" s="339"/>
      <c r="AM30" s="339"/>
      <c r="AN30" s="339"/>
      <c r="AO30" s="339"/>
      <c r="AP30" s="45"/>
      <c r="AQ30" s="47"/>
      <c r="BE30" s="346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6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41" t="s">
        <v>49</v>
      </c>
      <c r="Y32" s="342"/>
      <c r="Z32" s="342"/>
      <c r="AA32" s="342"/>
      <c r="AB32" s="342"/>
      <c r="AC32" s="50"/>
      <c r="AD32" s="50"/>
      <c r="AE32" s="50"/>
      <c r="AF32" s="50"/>
      <c r="AG32" s="50"/>
      <c r="AH32" s="50"/>
      <c r="AI32" s="50"/>
      <c r="AJ32" s="50"/>
      <c r="AK32" s="343">
        <f>SUM(AK23:AK30)</f>
        <v>0</v>
      </c>
      <c r="AL32" s="342"/>
      <c r="AM32" s="342"/>
      <c r="AN32" s="342"/>
      <c r="AO32" s="344"/>
      <c r="AP32" s="48"/>
      <c r="AQ32" s="52"/>
      <c r="BE32" s="346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103_2016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4" t="str">
        <f>K6</f>
        <v>Opěrná zeď Pražského povstání Benešov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Benešov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6" t="str">
        <f>IF(AN8="","",AN8)</f>
        <v>30. 1. 2017</v>
      </c>
      <c r="AN44" s="326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Město Benešov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7" t="str">
        <f>IF(E17="","",E17)</f>
        <v xml:space="preserve">Ing. Tichvoký Roman </v>
      </c>
      <c r="AN46" s="327"/>
      <c r="AO46" s="327"/>
      <c r="AP46" s="327"/>
      <c r="AQ46" s="60"/>
      <c r="AR46" s="58"/>
      <c r="AS46" s="328" t="s">
        <v>51</v>
      </c>
      <c r="AT46" s="329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0"/>
      <c r="AT47" s="331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2"/>
      <c r="AT48" s="333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4" t="s">
        <v>52</v>
      </c>
      <c r="D49" s="335"/>
      <c r="E49" s="335"/>
      <c r="F49" s="335"/>
      <c r="G49" s="335"/>
      <c r="H49" s="76"/>
      <c r="I49" s="336" t="s">
        <v>53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54</v>
      </c>
      <c r="AH49" s="335"/>
      <c r="AI49" s="335"/>
      <c r="AJ49" s="335"/>
      <c r="AK49" s="335"/>
      <c r="AL49" s="335"/>
      <c r="AM49" s="335"/>
      <c r="AN49" s="336" t="s">
        <v>55</v>
      </c>
      <c r="AO49" s="335"/>
      <c r="AP49" s="335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22">
        <f>ROUND(SUM(AG52:AG54),2)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70</v>
      </c>
      <c r="BT51" s="91" t="s">
        <v>71</v>
      </c>
      <c r="BU51" s="92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1" s="5" customFormat="1" ht="22.5" customHeight="1">
      <c r="A52" s="93" t="s">
        <v>75</v>
      </c>
      <c r="B52" s="94"/>
      <c r="C52" s="95"/>
      <c r="D52" s="321" t="s">
        <v>76</v>
      </c>
      <c r="E52" s="321"/>
      <c r="F52" s="321"/>
      <c r="G52" s="321"/>
      <c r="H52" s="321"/>
      <c r="I52" s="96"/>
      <c r="J52" s="321" t="s">
        <v>77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19">
        <f>'SO101 - Opěrná zeď '!J27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97" t="s">
        <v>78</v>
      </c>
      <c r="AR52" s="98"/>
      <c r="AS52" s="99">
        <v>0</v>
      </c>
      <c r="AT52" s="100">
        <f>ROUND(SUM(AV52:AW52),2)</f>
        <v>0</v>
      </c>
      <c r="AU52" s="101">
        <f>'SO101 - Opěrná zeď '!P84</f>
        <v>0</v>
      </c>
      <c r="AV52" s="100">
        <f>'SO101 - Opěrná zeď '!J30</f>
        <v>0</v>
      </c>
      <c r="AW52" s="100">
        <f>'SO101 - Opěrná zeď '!J31</f>
        <v>0</v>
      </c>
      <c r="AX52" s="100">
        <f>'SO101 - Opěrná zeď '!J32</f>
        <v>0</v>
      </c>
      <c r="AY52" s="100">
        <f>'SO101 - Opěrná zeď '!J33</f>
        <v>0</v>
      </c>
      <c r="AZ52" s="100">
        <f>'SO101 - Opěrná zeď '!F30</f>
        <v>0</v>
      </c>
      <c r="BA52" s="100">
        <f>'SO101 - Opěrná zeď '!F31</f>
        <v>0</v>
      </c>
      <c r="BB52" s="100">
        <f>'SO101 - Opěrná zeď '!F32</f>
        <v>0</v>
      </c>
      <c r="BC52" s="100">
        <f>'SO101 - Opěrná zeď '!F33</f>
        <v>0</v>
      </c>
      <c r="BD52" s="102">
        <f>'SO101 - Opěrná zeď '!F34</f>
        <v>0</v>
      </c>
      <c r="BT52" s="103" t="s">
        <v>79</v>
      </c>
      <c r="BV52" s="103" t="s">
        <v>73</v>
      </c>
      <c r="BW52" s="103" t="s">
        <v>80</v>
      </c>
      <c r="BX52" s="103" t="s">
        <v>7</v>
      </c>
      <c r="CL52" s="103" t="s">
        <v>21</v>
      </c>
      <c r="CM52" s="103" t="s">
        <v>81</v>
      </c>
    </row>
    <row r="53" spans="1:91" s="5" customFormat="1" ht="22.5" customHeight="1">
      <c r="A53" s="93" t="s">
        <v>75</v>
      </c>
      <c r="B53" s="94"/>
      <c r="C53" s="95"/>
      <c r="D53" s="321" t="s">
        <v>82</v>
      </c>
      <c r="E53" s="321"/>
      <c r="F53" s="321"/>
      <c r="G53" s="321"/>
      <c r="H53" s="321"/>
      <c r="I53" s="96"/>
      <c r="J53" s="321" t="s">
        <v>83</v>
      </c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19">
        <f>'SO301 - Odvodnění '!J27</f>
        <v>0</v>
      </c>
      <c r="AH53" s="320"/>
      <c r="AI53" s="320"/>
      <c r="AJ53" s="320"/>
      <c r="AK53" s="320"/>
      <c r="AL53" s="320"/>
      <c r="AM53" s="320"/>
      <c r="AN53" s="319">
        <f>SUM(AG53,AT53)</f>
        <v>0</v>
      </c>
      <c r="AO53" s="320"/>
      <c r="AP53" s="320"/>
      <c r="AQ53" s="97" t="s">
        <v>78</v>
      </c>
      <c r="AR53" s="98"/>
      <c r="AS53" s="99">
        <v>0</v>
      </c>
      <c r="AT53" s="100">
        <f>ROUND(SUM(AV53:AW53),2)</f>
        <v>0</v>
      </c>
      <c r="AU53" s="101">
        <f>'SO301 - Odvodnění '!P85</f>
        <v>0</v>
      </c>
      <c r="AV53" s="100">
        <f>'SO301 - Odvodnění '!J30</f>
        <v>0</v>
      </c>
      <c r="AW53" s="100">
        <f>'SO301 - Odvodnění '!J31</f>
        <v>0</v>
      </c>
      <c r="AX53" s="100">
        <f>'SO301 - Odvodnění '!J32</f>
        <v>0</v>
      </c>
      <c r="AY53" s="100">
        <f>'SO301 - Odvodnění '!J33</f>
        <v>0</v>
      </c>
      <c r="AZ53" s="100">
        <f>'SO301 - Odvodnění '!F30</f>
        <v>0</v>
      </c>
      <c r="BA53" s="100">
        <f>'SO301 - Odvodnění '!F31</f>
        <v>0</v>
      </c>
      <c r="BB53" s="100">
        <f>'SO301 - Odvodnění '!F32</f>
        <v>0</v>
      </c>
      <c r="BC53" s="100">
        <f>'SO301 - Odvodnění '!F33</f>
        <v>0</v>
      </c>
      <c r="BD53" s="102">
        <f>'SO301 - Odvodnění '!F34</f>
        <v>0</v>
      </c>
      <c r="BT53" s="103" t="s">
        <v>79</v>
      </c>
      <c r="BV53" s="103" t="s">
        <v>73</v>
      </c>
      <c r="BW53" s="103" t="s">
        <v>84</v>
      </c>
      <c r="BX53" s="103" t="s">
        <v>7</v>
      </c>
      <c r="CL53" s="103" t="s">
        <v>21</v>
      </c>
      <c r="CM53" s="103" t="s">
        <v>81</v>
      </c>
    </row>
    <row r="54" spans="1:91" s="5" customFormat="1" ht="22.5" customHeight="1">
      <c r="A54" s="93" t="s">
        <v>75</v>
      </c>
      <c r="B54" s="94"/>
      <c r="C54" s="95"/>
      <c r="D54" s="321" t="s">
        <v>85</v>
      </c>
      <c r="E54" s="321"/>
      <c r="F54" s="321"/>
      <c r="G54" s="321"/>
      <c r="H54" s="321"/>
      <c r="I54" s="96"/>
      <c r="J54" s="321" t="s">
        <v>86</v>
      </c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19">
        <f>'VRN01 - Vedlejší a ostatn...'!J27</f>
        <v>0</v>
      </c>
      <c r="AH54" s="320"/>
      <c r="AI54" s="320"/>
      <c r="AJ54" s="320"/>
      <c r="AK54" s="320"/>
      <c r="AL54" s="320"/>
      <c r="AM54" s="320"/>
      <c r="AN54" s="319">
        <f>SUM(AG54,AT54)</f>
        <v>0</v>
      </c>
      <c r="AO54" s="320"/>
      <c r="AP54" s="320"/>
      <c r="AQ54" s="97" t="s">
        <v>78</v>
      </c>
      <c r="AR54" s="98"/>
      <c r="AS54" s="104">
        <v>0</v>
      </c>
      <c r="AT54" s="105">
        <f>ROUND(SUM(AV54:AW54),2)</f>
        <v>0</v>
      </c>
      <c r="AU54" s="106">
        <f>'VRN01 - Vedlejší a ostatn...'!P78</f>
        <v>0</v>
      </c>
      <c r="AV54" s="105">
        <f>'VRN01 - Vedlejší a ostatn...'!J30</f>
        <v>0</v>
      </c>
      <c r="AW54" s="105">
        <f>'VRN01 - Vedlejší a ostatn...'!J31</f>
        <v>0</v>
      </c>
      <c r="AX54" s="105">
        <f>'VRN01 - Vedlejší a ostatn...'!J32</f>
        <v>0</v>
      </c>
      <c r="AY54" s="105">
        <f>'VRN01 - Vedlejší a ostatn...'!J33</f>
        <v>0</v>
      </c>
      <c r="AZ54" s="105">
        <f>'VRN01 - Vedlejší a ostatn...'!F30</f>
        <v>0</v>
      </c>
      <c r="BA54" s="105">
        <f>'VRN01 - Vedlejší a ostatn...'!F31</f>
        <v>0</v>
      </c>
      <c r="BB54" s="105">
        <f>'VRN01 - Vedlejší a ostatn...'!F32</f>
        <v>0</v>
      </c>
      <c r="BC54" s="105">
        <f>'VRN01 - Vedlejší a ostatn...'!F33</f>
        <v>0</v>
      </c>
      <c r="BD54" s="107">
        <f>'VRN01 - Vedlejší a ostatn...'!F34</f>
        <v>0</v>
      </c>
      <c r="BT54" s="103" t="s">
        <v>79</v>
      </c>
      <c r="BV54" s="103" t="s">
        <v>73</v>
      </c>
      <c r="BW54" s="103" t="s">
        <v>87</v>
      </c>
      <c r="BX54" s="103" t="s">
        <v>7</v>
      </c>
      <c r="CL54" s="103" t="s">
        <v>21</v>
      </c>
      <c r="CM54" s="103" t="s">
        <v>81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SO101 - Opěrná zeď '!C2" display="/"/>
    <hyperlink ref="A53" location="'SO301 - Odvodnění '!C2" display="/"/>
    <hyperlink ref="A54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59" t="s">
        <v>89</v>
      </c>
      <c r="H1" s="359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60" t="str">
        <f>'Rekapitulace stavby'!K6</f>
        <v>Opěrná zeď Pražského povstání Benešov</v>
      </c>
      <c r="F7" s="361"/>
      <c r="G7" s="361"/>
      <c r="H7" s="361"/>
      <c r="I7" s="114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2" t="s">
        <v>95</v>
      </c>
      <c r="F9" s="363"/>
      <c r="G9" s="363"/>
      <c r="H9" s="36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30. 1. 2017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2" t="s">
        <v>21</v>
      </c>
      <c r="F24" s="352"/>
      <c r="G24" s="352"/>
      <c r="H24" s="352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ROUND(J84,2)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ROUND(SUM(BE84:BE176),2)</f>
        <v>0</v>
      </c>
      <c r="G30" s="39"/>
      <c r="H30" s="39"/>
      <c r="I30" s="128">
        <v>0.21</v>
      </c>
      <c r="J30" s="127">
        <f>ROUND(ROUND((SUM(BE84:BE176)),2)*I30,2)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ROUND(SUM(BF84:BF176),2)</f>
        <v>0</v>
      </c>
      <c r="G31" s="39"/>
      <c r="H31" s="39"/>
      <c r="I31" s="128">
        <v>0.15</v>
      </c>
      <c r="J31" s="127">
        <f>ROUND(ROUND((SUM(BF84:BF176)),2)*I31,2)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ROUND(SUM(BG84:BG176),2)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ROUND(SUM(BH84:BH176),2)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ROUND(SUM(BI84:BI176),2)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60" t="str">
        <f>E7</f>
        <v>Opěrná zeď Pražského povstání Benešov</v>
      </c>
      <c r="F45" s="361"/>
      <c r="G45" s="361"/>
      <c r="H45" s="361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2" t="str">
        <f>E9</f>
        <v xml:space="preserve">SO101 - Opěrná zeď </v>
      </c>
      <c r="F47" s="363"/>
      <c r="G47" s="363"/>
      <c r="H47" s="36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Benešov</v>
      </c>
      <c r="G49" s="39"/>
      <c r="H49" s="39"/>
      <c r="I49" s="116" t="s">
        <v>25</v>
      </c>
      <c r="J49" s="117" t="str">
        <f>IF(J12="","",J12)</f>
        <v>30. 1. 2017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2" t="str">
        <f>E21</f>
        <v xml:space="preserve">Ing. Tichvoký Roman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J84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101</v>
      </c>
      <c r="E57" s="149"/>
      <c r="F57" s="149"/>
      <c r="G57" s="149"/>
      <c r="H57" s="149"/>
      <c r="I57" s="150"/>
      <c r="J57" s="151">
        <f>J85</f>
        <v>0</v>
      </c>
      <c r="K57" s="152"/>
    </row>
    <row r="58" spans="2:11" s="8" customFormat="1" ht="19.9" customHeight="1">
      <c r="B58" s="153"/>
      <c r="C58" s="154"/>
      <c r="D58" s="155" t="s">
        <v>102</v>
      </c>
      <c r="E58" s="156"/>
      <c r="F58" s="156"/>
      <c r="G58" s="156"/>
      <c r="H58" s="156"/>
      <c r="I58" s="157"/>
      <c r="J58" s="158">
        <f>J86</f>
        <v>0</v>
      </c>
      <c r="K58" s="159"/>
    </row>
    <row r="59" spans="2:11" s="8" customFormat="1" ht="19.9" customHeight="1">
      <c r="B59" s="153"/>
      <c r="C59" s="154"/>
      <c r="D59" s="155" t="s">
        <v>103</v>
      </c>
      <c r="E59" s="156"/>
      <c r="F59" s="156"/>
      <c r="G59" s="156"/>
      <c r="H59" s="156"/>
      <c r="I59" s="157"/>
      <c r="J59" s="158">
        <f>J117</f>
        <v>0</v>
      </c>
      <c r="K59" s="159"/>
    </row>
    <row r="60" spans="2:11" s="8" customFormat="1" ht="19.9" customHeight="1">
      <c r="B60" s="153"/>
      <c r="C60" s="154"/>
      <c r="D60" s="155" t="s">
        <v>104</v>
      </c>
      <c r="E60" s="156"/>
      <c r="F60" s="156"/>
      <c r="G60" s="156"/>
      <c r="H60" s="156"/>
      <c r="I60" s="157"/>
      <c r="J60" s="158">
        <f>J126</f>
        <v>0</v>
      </c>
      <c r="K60" s="159"/>
    </row>
    <row r="61" spans="2:11" s="8" customFormat="1" ht="19.9" customHeight="1">
      <c r="B61" s="153"/>
      <c r="C61" s="154"/>
      <c r="D61" s="155" t="s">
        <v>105</v>
      </c>
      <c r="E61" s="156"/>
      <c r="F61" s="156"/>
      <c r="G61" s="156"/>
      <c r="H61" s="156"/>
      <c r="I61" s="157"/>
      <c r="J61" s="158">
        <f>J131</f>
        <v>0</v>
      </c>
      <c r="K61" s="159"/>
    </row>
    <row r="62" spans="2:11" s="8" customFormat="1" ht="19.9" customHeight="1">
      <c r="B62" s="153"/>
      <c r="C62" s="154"/>
      <c r="D62" s="155" t="s">
        <v>106</v>
      </c>
      <c r="E62" s="156"/>
      <c r="F62" s="156"/>
      <c r="G62" s="156"/>
      <c r="H62" s="156"/>
      <c r="I62" s="157"/>
      <c r="J62" s="158">
        <f>J146</f>
        <v>0</v>
      </c>
      <c r="K62" s="159"/>
    </row>
    <row r="63" spans="2:11" s="8" customFormat="1" ht="19.9" customHeight="1">
      <c r="B63" s="153"/>
      <c r="C63" s="154"/>
      <c r="D63" s="155" t="s">
        <v>107</v>
      </c>
      <c r="E63" s="156"/>
      <c r="F63" s="156"/>
      <c r="G63" s="156"/>
      <c r="H63" s="156"/>
      <c r="I63" s="157"/>
      <c r="J63" s="158">
        <f>J162</f>
        <v>0</v>
      </c>
      <c r="K63" s="159"/>
    </row>
    <row r="64" spans="2:11" s="8" customFormat="1" ht="19.9" customHeight="1">
      <c r="B64" s="153"/>
      <c r="C64" s="154"/>
      <c r="D64" s="155" t="s">
        <v>108</v>
      </c>
      <c r="E64" s="156"/>
      <c r="F64" s="156"/>
      <c r="G64" s="156"/>
      <c r="H64" s="156"/>
      <c r="I64" s="157"/>
      <c r="J64" s="158">
        <f>J173</f>
        <v>0</v>
      </c>
      <c r="K64" s="159"/>
    </row>
    <row r="65" spans="2:11" s="1" customFormat="1" ht="21.75" customHeight="1">
      <c r="B65" s="38"/>
      <c r="C65" s="39"/>
      <c r="D65" s="39"/>
      <c r="E65" s="39"/>
      <c r="F65" s="39"/>
      <c r="G65" s="39"/>
      <c r="H65" s="39"/>
      <c r="I65" s="115"/>
      <c r="J65" s="39"/>
      <c r="K65" s="42"/>
    </row>
    <row r="66" spans="2:11" s="1" customFormat="1" ht="6.95" customHeight="1">
      <c r="B66" s="53"/>
      <c r="C66" s="54"/>
      <c r="D66" s="54"/>
      <c r="E66" s="54"/>
      <c r="F66" s="54"/>
      <c r="G66" s="54"/>
      <c r="H66" s="54"/>
      <c r="I66" s="136"/>
      <c r="J66" s="54"/>
      <c r="K66" s="5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7"/>
      <c r="L70" s="58"/>
    </row>
    <row r="71" spans="2:12" s="1" customFormat="1" ht="36.95" customHeight="1">
      <c r="B71" s="38"/>
      <c r="C71" s="59" t="s">
        <v>109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4.45" customHeight="1">
      <c r="B73" s="38"/>
      <c r="C73" s="62" t="s">
        <v>18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22.5" customHeight="1">
      <c r="B74" s="38"/>
      <c r="C74" s="60"/>
      <c r="D74" s="60"/>
      <c r="E74" s="356" t="str">
        <f>E7</f>
        <v>Opěrná zeď Pražského povstání Benešov</v>
      </c>
      <c r="F74" s="357"/>
      <c r="G74" s="357"/>
      <c r="H74" s="357"/>
      <c r="I74" s="160"/>
      <c r="J74" s="60"/>
      <c r="K74" s="60"/>
      <c r="L74" s="58"/>
    </row>
    <row r="75" spans="2:12" s="1" customFormat="1" ht="14.45" customHeight="1">
      <c r="B75" s="38"/>
      <c r="C75" s="62" t="s">
        <v>94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23.25" customHeight="1">
      <c r="B76" s="38"/>
      <c r="C76" s="60"/>
      <c r="D76" s="60"/>
      <c r="E76" s="324" t="str">
        <f>E9</f>
        <v xml:space="preserve">SO101 - Opěrná zeď </v>
      </c>
      <c r="F76" s="358"/>
      <c r="G76" s="358"/>
      <c r="H76" s="358"/>
      <c r="I76" s="160"/>
      <c r="J76" s="60"/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8" customHeight="1">
      <c r="B78" s="38"/>
      <c r="C78" s="62" t="s">
        <v>23</v>
      </c>
      <c r="D78" s="60"/>
      <c r="E78" s="60"/>
      <c r="F78" s="161" t="str">
        <f>F12</f>
        <v>Benešov</v>
      </c>
      <c r="G78" s="60"/>
      <c r="H78" s="60"/>
      <c r="I78" s="162" t="s">
        <v>25</v>
      </c>
      <c r="J78" s="70" t="str">
        <f>IF(J12="","",J12)</f>
        <v>30. 1. 2017</v>
      </c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5">
      <c r="B80" s="38"/>
      <c r="C80" s="62" t="s">
        <v>27</v>
      </c>
      <c r="D80" s="60"/>
      <c r="E80" s="60"/>
      <c r="F80" s="161" t="str">
        <f>E15</f>
        <v xml:space="preserve">Město Benešov </v>
      </c>
      <c r="G80" s="60"/>
      <c r="H80" s="60"/>
      <c r="I80" s="162" t="s">
        <v>33</v>
      </c>
      <c r="J80" s="161" t="str">
        <f>E21</f>
        <v xml:space="preserve">Ing. Tichvoký Roman </v>
      </c>
      <c r="K80" s="60"/>
      <c r="L80" s="58"/>
    </row>
    <row r="81" spans="2:12" s="1" customFormat="1" ht="14.45" customHeight="1">
      <c r="B81" s="38"/>
      <c r="C81" s="62" t="s">
        <v>31</v>
      </c>
      <c r="D81" s="60"/>
      <c r="E81" s="60"/>
      <c r="F81" s="161" t="str">
        <f>IF(E18="","",E18)</f>
        <v/>
      </c>
      <c r="G81" s="60"/>
      <c r="H81" s="60"/>
      <c r="I81" s="160"/>
      <c r="J81" s="60"/>
      <c r="K81" s="60"/>
      <c r="L81" s="58"/>
    </row>
    <row r="82" spans="2:12" s="1" customFormat="1" ht="10.35" customHeight="1">
      <c r="B82" s="38"/>
      <c r="C82" s="60"/>
      <c r="D82" s="60"/>
      <c r="E82" s="60"/>
      <c r="F82" s="60"/>
      <c r="G82" s="60"/>
      <c r="H82" s="60"/>
      <c r="I82" s="160"/>
      <c r="J82" s="60"/>
      <c r="K82" s="60"/>
      <c r="L82" s="58"/>
    </row>
    <row r="83" spans="2:20" s="9" customFormat="1" ht="29.25" customHeight="1">
      <c r="B83" s="163"/>
      <c r="C83" s="164" t="s">
        <v>110</v>
      </c>
      <c r="D83" s="165" t="s">
        <v>56</v>
      </c>
      <c r="E83" s="165" t="s">
        <v>52</v>
      </c>
      <c r="F83" s="165" t="s">
        <v>111</v>
      </c>
      <c r="G83" s="165" t="s">
        <v>112</v>
      </c>
      <c r="H83" s="165" t="s">
        <v>113</v>
      </c>
      <c r="I83" s="166" t="s">
        <v>114</v>
      </c>
      <c r="J83" s="165" t="s">
        <v>98</v>
      </c>
      <c r="K83" s="167" t="s">
        <v>115</v>
      </c>
      <c r="L83" s="168"/>
      <c r="M83" s="78" t="s">
        <v>116</v>
      </c>
      <c r="N83" s="79" t="s">
        <v>41</v>
      </c>
      <c r="O83" s="79" t="s">
        <v>117</v>
      </c>
      <c r="P83" s="79" t="s">
        <v>118</v>
      </c>
      <c r="Q83" s="79" t="s">
        <v>119</v>
      </c>
      <c r="R83" s="79" t="s">
        <v>120</v>
      </c>
      <c r="S83" s="79" t="s">
        <v>121</v>
      </c>
      <c r="T83" s="80" t="s">
        <v>122</v>
      </c>
    </row>
    <row r="84" spans="2:63" s="1" customFormat="1" ht="29.25" customHeight="1">
      <c r="B84" s="38"/>
      <c r="C84" s="84" t="s">
        <v>99</v>
      </c>
      <c r="D84" s="60"/>
      <c r="E84" s="60"/>
      <c r="F84" s="60"/>
      <c r="G84" s="60"/>
      <c r="H84" s="60"/>
      <c r="I84" s="160"/>
      <c r="J84" s="169">
        <f>BK84</f>
        <v>0</v>
      </c>
      <c r="K84" s="60"/>
      <c r="L84" s="58"/>
      <c r="M84" s="81"/>
      <c r="N84" s="82"/>
      <c r="O84" s="82"/>
      <c r="P84" s="170">
        <f>P85</f>
        <v>0</v>
      </c>
      <c r="Q84" s="82"/>
      <c r="R84" s="170">
        <f>R85</f>
        <v>135.2363852</v>
      </c>
      <c r="S84" s="82"/>
      <c r="T84" s="171">
        <f>T85</f>
        <v>93.60712000000001</v>
      </c>
      <c r="AT84" s="21" t="s">
        <v>70</v>
      </c>
      <c r="AU84" s="21" t="s">
        <v>100</v>
      </c>
      <c r="BK84" s="172">
        <f>BK85</f>
        <v>0</v>
      </c>
    </row>
    <row r="85" spans="2:63" s="10" customFormat="1" ht="37.35" customHeight="1">
      <c r="B85" s="173"/>
      <c r="C85" s="174"/>
      <c r="D85" s="175" t="s">
        <v>70</v>
      </c>
      <c r="E85" s="176" t="s">
        <v>123</v>
      </c>
      <c r="F85" s="176" t="s">
        <v>124</v>
      </c>
      <c r="G85" s="174"/>
      <c r="H85" s="174"/>
      <c r="I85" s="177"/>
      <c r="J85" s="178">
        <f>BK85</f>
        <v>0</v>
      </c>
      <c r="K85" s="174"/>
      <c r="L85" s="179"/>
      <c r="M85" s="180"/>
      <c r="N85" s="181"/>
      <c r="O85" s="181"/>
      <c r="P85" s="182">
        <f>P86+P117+P126+P131+P146+P162+P173</f>
        <v>0</v>
      </c>
      <c r="Q85" s="181"/>
      <c r="R85" s="182">
        <f>R86+R117+R126+R131+R146+R162+R173</f>
        <v>135.2363852</v>
      </c>
      <c r="S85" s="181"/>
      <c r="T85" s="183">
        <f>T86+T117+T126+T131+T146+T162+T173</f>
        <v>93.60712000000001</v>
      </c>
      <c r="AR85" s="184" t="s">
        <v>79</v>
      </c>
      <c r="AT85" s="185" t="s">
        <v>70</v>
      </c>
      <c r="AU85" s="185" t="s">
        <v>71</v>
      </c>
      <c r="AY85" s="184" t="s">
        <v>125</v>
      </c>
      <c r="BK85" s="186">
        <f>BK86+BK117+BK126+BK131+BK146+BK162+BK173</f>
        <v>0</v>
      </c>
    </row>
    <row r="86" spans="2:63" s="10" customFormat="1" ht="19.9" customHeight="1">
      <c r="B86" s="173"/>
      <c r="C86" s="174"/>
      <c r="D86" s="187" t="s">
        <v>70</v>
      </c>
      <c r="E86" s="188" t="s">
        <v>79</v>
      </c>
      <c r="F86" s="188" t="s">
        <v>126</v>
      </c>
      <c r="G86" s="174"/>
      <c r="H86" s="174"/>
      <c r="I86" s="177"/>
      <c r="J86" s="189">
        <f>BK86</f>
        <v>0</v>
      </c>
      <c r="K86" s="174"/>
      <c r="L86" s="179"/>
      <c r="M86" s="180"/>
      <c r="N86" s="181"/>
      <c r="O86" s="181"/>
      <c r="P86" s="182">
        <f>SUM(P87:P116)</f>
        <v>0</v>
      </c>
      <c r="Q86" s="181"/>
      <c r="R86" s="182">
        <f>SUM(R87:R116)</f>
        <v>1.1505118</v>
      </c>
      <c r="S86" s="181"/>
      <c r="T86" s="183">
        <f>SUM(T87:T116)</f>
        <v>93.60712000000001</v>
      </c>
      <c r="AR86" s="184" t="s">
        <v>79</v>
      </c>
      <c r="AT86" s="185" t="s">
        <v>70</v>
      </c>
      <c r="AU86" s="185" t="s">
        <v>79</v>
      </c>
      <c r="AY86" s="184" t="s">
        <v>125</v>
      </c>
      <c r="BK86" s="186">
        <f>SUM(BK87:BK116)</f>
        <v>0</v>
      </c>
    </row>
    <row r="87" spans="2:65" s="1" customFormat="1" ht="44.25" customHeight="1">
      <c r="B87" s="38"/>
      <c r="C87" s="190" t="s">
        <v>127</v>
      </c>
      <c r="D87" s="190" t="s">
        <v>128</v>
      </c>
      <c r="E87" s="191" t="s">
        <v>129</v>
      </c>
      <c r="F87" s="192" t="s">
        <v>130</v>
      </c>
      <c r="G87" s="193" t="s">
        <v>131</v>
      </c>
      <c r="H87" s="194">
        <v>107.325</v>
      </c>
      <c r="I87" s="195"/>
      <c r="J87" s="196">
        <f>ROUND(I87*H87,2)</f>
        <v>0</v>
      </c>
      <c r="K87" s="192" t="s">
        <v>132</v>
      </c>
      <c r="L87" s="58"/>
      <c r="M87" s="197" t="s">
        <v>21</v>
      </c>
      <c r="N87" s="198" t="s">
        <v>42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0.58</v>
      </c>
      <c r="T87" s="200">
        <f>S87*H87</f>
        <v>62.2485</v>
      </c>
      <c r="AR87" s="21" t="s">
        <v>133</v>
      </c>
      <c r="AT87" s="21" t="s">
        <v>128</v>
      </c>
      <c r="AU87" s="21" t="s">
        <v>81</v>
      </c>
      <c r="AY87" s="21" t="s">
        <v>125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79</v>
      </c>
      <c r="BK87" s="201">
        <f>ROUND(I87*H87,2)</f>
        <v>0</v>
      </c>
      <c r="BL87" s="21" t="s">
        <v>133</v>
      </c>
      <c r="BM87" s="21" t="s">
        <v>134</v>
      </c>
    </row>
    <row r="88" spans="2:51" s="11" customFormat="1" ht="13.5">
      <c r="B88" s="202"/>
      <c r="C88" s="203"/>
      <c r="D88" s="204" t="s">
        <v>135</v>
      </c>
      <c r="E88" s="205" t="s">
        <v>21</v>
      </c>
      <c r="F88" s="206" t="s">
        <v>136</v>
      </c>
      <c r="G88" s="203"/>
      <c r="H88" s="207">
        <v>107.325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135</v>
      </c>
      <c r="AU88" s="213" t="s">
        <v>81</v>
      </c>
      <c r="AV88" s="11" t="s">
        <v>81</v>
      </c>
      <c r="AW88" s="11" t="s">
        <v>35</v>
      </c>
      <c r="AX88" s="11" t="s">
        <v>79</v>
      </c>
      <c r="AY88" s="213" t="s">
        <v>125</v>
      </c>
    </row>
    <row r="89" spans="2:65" s="1" customFormat="1" ht="31.5" customHeight="1">
      <c r="B89" s="38"/>
      <c r="C89" s="190" t="s">
        <v>79</v>
      </c>
      <c r="D89" s="190" t="s">
        <v>128</v>
      </c>
      <c r="E89" s="191" t="s">
        <v>137</v>
      </c>
      <c r="F89" s="192" t="s">
        <v>138</v>
      </c>
      <c r="G89" s="193" t="s">
        <v>131</v>
      </c>
      <c r="H89" s="194">
        <v>217.29</v>
      </c>
      <c r="I89" s="195"/>
      <c r="J89" s="196">
        <f>ROUND(I89*H89,2)</f>
        <v>0</v>
      </c>
      <c r="K89" s="192" t="s">
        <v>132</v>
      </c>
      <c r="L89" s="58"/>
      <c r="M89" s="197" t="s">
        <v>21</v>
      </c>
      <c r="N89" s="198" t="s">
        <v>42</v>
      </c>
      <c r="O89" s="39"/>
      <c r="P89" s="199">
        <f>O89*H89</f>
        <v>0</v>
      </c>
      <c r="Q89" s="199">
        <v>4E-05</v>
      </c>
      <c r="R89" s="199">
        <f>Q89*H89</f>
        <v>0.0086916</v>
      </c>
      <c r="S89" s="199">
        <v>0.128</v>
      </c>
      <c r="T89" s="200">
        <f>S89*H89</f>
        <v>27.813119999999998</v>
      </c>
      <c r="AR89" s="21" t="s">
        <v>133</v>
      </c>
      <c r="AT89" s="21" t="s">
        <v>128</v>
      </c>
      <c r="AU89" s="21" t="s">
        <v>81</v>
      </c>
      <c r="AY89" s="21" t="s">
        <v>125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79</v>
      </c>
      <c r="BK89" s="201">
        <f>ROUND(I89*H89,2)</f>
        <v>0</v>
      </c>
      <c r="BL89" s="21" t="s">
        <v>133</v>
      </c>
      <c r="BM89" s="21" t="s">
        <v>139</v>
      </c>
    </row>
    <row r="90" spans="2:51" s="11" customFormat="1" ht="13.5">
      <c r="B90" s="202"/>
      <c r="C90" s="203"/>
      <c r="D90" s="204" t="s">
        <v>135</v>
      </c>
      <c r="E90" s="205" t="s">
        <v>21</v>
      </c>
      <c r="F90" s="206" t="s">
        <v>140</v>
      </c>
      <c r="G90" s="203"/>
      <c r="H90" s="207">
        <v>217.29</v>
      </c>
      <c r="I90" s="208"/>
      <c r="J90" s="203"/>
      <c r="K90" s="203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135</v>
      </c>
      <c r="AU90" s="213" t="s">
        <v>81</v>
      </c>
      <c r="AV90" s="11" t="s">
        <v>81</v>
      </c>
      <c r="AW90" s="11" t="s">
        <v>35</v>
      </c>
      <c r="AX90" s="11" t="s">
        <v>79</v>
      </c>
      <c r="AY90" s="213" t="s">
        <v>125</v>
      </c>
    </row>
    <row r="91" spans="2:65" s="1" customFormat="1" ht="31.5" customHeight="1">
      <c r="B91" s="38"/>
      <c r="C91" s="190" t="s">
        <v>81</v>
      </c>
      <c r="D91" s="190" t="s">
        <v>128</v>
      </c>
      <c r="E91" s="191" t="s">
        <v>141</v>
      </c>
      <c r="F91" s="192" t="s">
        <v>142</v>
      </c>
      <c r="G91" s="193" t="s">
        <v>143</v>
      </c>
      <c r="H91" s="194">
        <v>8.5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42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0.205</v>
      </c>
      <c r="T91" s="200">
        <f>S91*H91</f>
        <v>1.7425</v>
      </c>
      <c r="AR91" s="21" t="s">
        <v>133</v>
      </c>
      <c r="AT91" s="21" t="s">
        <v>128</v>
      </c>
      <c r="AU91" s="21" t="s">
        <v>81</v>
      </c>
      <c r="AY91" s="21" t="s">
        <v>125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79</v>
      </c>
      <c r="BK91" s="201">
        <f>ROUND(I91*H91,2)</f>
        <v>0</v>
      </c>
      <c r="BL91" s="21" t="s">
        <v>133</v>
      </c>
      <c r="BM91" s="21" t="s">
        <v>144</v>
      </c>
    </row>
    <row r="92" spans="2:51" s="11" customFormat="1" ht="13.5">
      <c r="B92" s="202"/>
      <c r="C92" s="203"/>
      <c r="D92" s="204" t="s">
        <v>135</v>
      </c>
      <c r="E92" s="205" t="s">
        <v>21</v>
      </c>
      <c r="F92" s="206" t="s">
        <v>145</v>
      </c>
      <c r="G92" s="203"/>
      <c r="H92" s="207">
        <v>8.5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135</v>
      </c>
      <c r="AU92" s="213" t="s">
        <v>81</v>
      </c>
      <c r="AV92" s="11" t="s">
        <v>81</v>
      </c>
      <c r="AW92" s="11" t="s">
        <v>35</v>
      </c>
      <c r="AX92" s="11" t="s">
        <v>79</v>
      </c>
      <c r="AY92" s="213" t="s">
        <v>125</v>
      </c>
    </row>
    <row r="93" spans="2:65" s="1" customFormat="1" ht="31.5" customHeight="1">
      <c r="B93" s="38"/>
      <c r="C93" s="190" t="s">
        <v>146</v>
      </c>
      <c r="D93" s="190" t="s">
        <v>128</v>
      </c>
      <c r="E93" s="191" t="s">
        <v>141</v>
      </c>
      <c r="F93" s="192" t="s">
        <v>142</v>
      </c>
      <c r="G93" s="193" t="s">
        <v>143</v>
      </c>
      <c r="H93" s="194">
        <v>3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42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0.205</v>
      </c>
      <c r="T93" s="200">
        <f>S93*H93</f>
        <v>0.615</v>
      </c>
      <c r="AR93" s="21" t="s">
        <v>133</v>
      </c>
      <c r="AT93" s="21" t="s">
        <v>128</v>
      </c>
      <c r="AU93" s="21" t="s">
        <v>81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79</v>
      </c>
      <c r="BK93" s="201">
        <f>ROUND(I93*H93,2)</f>
        <v>0</v>
      </c>
      <c r="BL93" s="21" t="s">
        <v>133</v>
      </c>
      <c r="BM93" s="21" t="s">
        <v>147</v>
      </c>
    </row>
    <row r="94" spans="2:65" s="1" customFormat="1" ht="31.5" customHeight="1">
      <c r="B94" s="38"/>
      <c r="C94" s="190" t="s">
        <v>148</v>
      </c>
      <c r="D94" s="190" t="s">
        <v>128</v>
      </c>
      <c r="E94" s="191" t="s">
        <v>149</v>
      </c>
      <c r="F94" s="192" t="s">
        <v>150</v>
      </c>
      <c r="G94" s="193" t="s">
        <v>143</v>
      </c>
      <c r="H94" s="194">
        <v>29.7</v>
      </c>
      <c r="I94" s="195"/>
      <c r="J94" s="196">
        <f>ROUND(I94*H94,2)</f>
        <v>0</v>
      </c>
      <c r="K94" s="192" t="s">
        <v>132</v>
      </c>
      <c r="L94" s="58"/>
      <c r="M94" s="197" t="s">
        <v>21</v>
      </c>
      <c r="N94" s="198" t="s">
        <v>42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0.04</v>
      </c>
      <c r="T94" s="200">
        <f>S94*H94</f>
        <v>1.188</v>
      </c>
      <c r="AR94" s="21" t="s">
        <v>133</v>
      </c>
      <c r="AT94" s="21" t="s">
        <v>128</v>
      </c>
      <c r="AU94" s="21" t="s">
        <v>81</v>
      </c>
      <c r="AY94" s="21" t="s">
        <v>125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79</v>
      </c>
      <c r="BK94" s="201">
        <f>ROUND(I94*H94,2)</f>
        <v>0</v>
      </c>
      <c r="BL94" s="21" t="s">
        <v>133</v>
      </c>
      <c r="BM94" s="21" t="s">
        <v>151</v>
      </c>
    </row>
    <row r="95" spans="2:65" s="1" customFormat="1" ht="57" customHeight="1">
      <c r="B95" s="38"/>
      <c r="C95" s="190" t="s">
        <v>152</v>
      </c>
      <c r="D95" s="190" t="s">
        <v>128</v>
      </c>
      <c r="E95" s="191" t="s">
        <v>153</v>
      </c>
      <c r="F95" s="192" t="s">
        <v>154</v>
      </c>
      <c r="G95" s="193" t="s">
        <v>143</v>
      </c>
      <c r="H95" s="194">
        <v>29.8</v>
      </c>
      <c r="I95" s="195"/>
      <c r="J95" s="196">
        <f>ROUND(I95*H95,2)</f>
        <v>0</v>
      </c>
      <c r="K95" s="192" t="s">
        <v>132</v>
      </c>
      <c r="L95" s="58"/>
      <c r="M95" s="197" t="s">
        <v>21</v>
      </c>
      <c r="N95" s="198" t="s">
        <v>42</v>
      </c>
      <c r="O95" s="39"/>
      <c r="P95" s="199">
        <f>O95*H95</f>
        <v>0</v>
      </c>
      <c r="Q95" s="199">
        <v>0.0369</v>
      </c>
      <c r="R95" s="199">
        <f>Q95*H95</f>
        <v>1.09962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81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79</v>
      </c>
      <c r="BK95" s="201">
        <f>ROUND(I95*H95,2)</f>
        <v>0</v>
      </c>
      <c r="BL95" s="21" t="s">
        <v>133</v>
      </c>
      <c r="BM95" s="21" t="s">
        <v>155</v>
      </c>
    </row>
    <row r="96" spans="2:65" s="1" customFormat="1" ht="44.25" customHeight="1">
      <c r="B96" s="38"/>
      <c r="C96" s="190" t="s">
        <v>156</v>
      </c>
      <c r="D96" s="190" t="s">
        <v>128</v>
      </c>
      <c r="E96" s="191" t="s">
        <v>157</v>
      </c>
      <c r="F96" s="192" t="s">
        <v>158</v>
      </c>
      <c r="G96" s="193" t="s">
        <v>159</v>
      </c>
      <c r="H96" s="194">
        <v>16.1</v>
      </c>
      <c r="I96" s="195"/>
      <c r="J96" s="196">
        <f>ROUND(I96*H96,2)</f>
        <v>0</v>
      </c>
      <c r="K96" s="192" t="s">
        <v>132</v>
      </c>
      <c r="L96" s="58"/>
      <c r="M96" s="197" t="s">
        <v>21</v>
      </c>
      <c r="N96" s="198" t="s">
        <v>42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133</v>
      </c>
      <c r="AT96" s="21" t="s">
        <v>128</v>
      </c>
      <c r="AU96" s="21" t="s">
        <v>81</v>
      </c>
      <c r="AY96" s="21" t="s">
        <v>125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79</v>
      </c>
      <c r="BK96" s="201">
        <f>ROUND(I96*H96,2)</f>
        <v>0</v>
      </c>
      <c r="BL96" s="21" t="s">
        <v>133</v>
      </c>
      <c r="BM96" s="21" t="s">
        <v>160</v>
      </c>
    </row>
    <row r="97" spans="2:51" s="11" customFormat="1" ht="13.5">
      <c r="B97" s="202"/>
      <c r="C97" s="203"/>
      <c r="D97" s="204" t="s">
        <v>135</v>
      </c>
      <c r="E97" s="205" t="s">
        <v>21</v>
      </c>
      <c r="F97" s="206" t="s">
        <v>161</v>
      </c>
      <c r="G97" s="203"/>
      <c r="H97" s="207">
        <v>16.1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81</v>
      </c>
      <c r="AV97" s="11" t="s">
        <v>81</v>
      </c>
      <c r="AW97" s="11" t="s">
        <v>35</v>
      </c>
      <c r="AX97" s="11" t="s">
        <v>79</v>
      </c>
      <c r="AY97" s="213" t="s">
        <v>125</v>
      </c>
    </row>
    <row r="98" spans="2:65" s="1" customFormat="1" ht="31.5" customHeight="1">
      <c r="B98" s="38"/>
      <c r="C98" s="190" t="s">
        <v>162</v>
      </c>
      <c r="D98" s="190" t="s">
        <v>128</v>
      </c>
      <c r="E98" s="191" t="s">
        <v>163</v>
      </c>
      <c r="F98" s="192" t="s">
        <v>164</v>
      </c>
      <c r="G98" s="193" t="s">
        <v>159</v>
      </c>
      <c r="H98" s="194">
        <v>5.201</v>
      </c>
      <c r="I98" s="195"/>
      <c r="J98" s="196">
        <f>ROUND(I98*H98,2)</f>
        <v>0</v>
      </c>
      <c r="K98" s="192" t="s">
        <v>132</v>
      </c>
      <c r="L98" s="58"/>
      <c r="M98" s="197" t="s">
        <v>21</v>
      </c>
      <c r="N98" s="198" t="s">
        <v>42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133</v>
      </c>
      <c r="AT98" s="21" t="s">
        <v>128</v>
      </c>
      <c r="AU98" s="21" t="s">
        <v>81</v>
      </c>
      <c r="AY98" s="21" t="s">
        <v>125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79</v>
      </c>
      <c r="BK98" s="201">
        <f>ROUND(I98*H98,2)</f>
        <v>0</v>
      </c>
      <c r="BL98" s="21" t="s">
        <v>133</v>
      </c>
      <c r="BM98" s="21" t="s">
        <v>165</v>
      </c>
    </row>
    <row r="99" spans="2:51" s="11" customFormat="1" ht="13.5">
      <c r="B99" s="202"/>
      <c r="C99" s="203"/>
      <c r="D99" s="204" t="s">
        <v>135</v>
      </c>
      <c r="E99" s="205" t="s">
        <v>21</v>
      </c>
      <c r="F99" s="206" t="s">
        <v>166</v>
      </c>
      <c r="G99" s="203"/>
      <c r="H99" s="207">
        <v>5.201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135</v>
      </c>
      <c r="AU99" s="213" t="s">
        <v>81</v>
      </c>
      <c r="AV99" s="11" t="s">
        <v>81</v>
      </c>
      <c r="AW99" s="11" t="s">
        <v>35</v>
      </c>
      <c r="AX99" s="11" t="s">
        <v>79</v>
      </c>
      <c r="AY99" s="213" t="s">
        <v>125</v>
      </c>
    </row>
    <row r="100" spans="2:65" s="1" customFormat="1" ht="31.5" customHeight="1">
      <c r="B100" s="38"/>
      <c r="C100" s="190" t="s">
        <v>10</v>
      </c>
      <c r="D100" s="190" t="s">
        <v>128</v>
      </c>
      <c r="E100" s="191" t="s">
        <v>167</v>
      </c>
      <c r="F100" s="192" t="s">
        <v>168</v>
      </c>
      <c r="G100" s="193" t="s">
        <v>159</v>
      </c>
      <c r="H100" s="194">
        <v>92.4</v>
      </c>
      <c r="I100" s="195"/>
      <c r="J100" s="196">
        <f>ROUND(I100*H100,2)</f>
        <v>0</v>
      </c>
      <c r="K100" s="192" t="s">
        <v>132</v>
      </c>
      <c r="L100" s="58"/>
      <c r="M100" s="197" t="s">
        <v>21</v>
      </c>
      <c r="N100" s="198" t="s">
        <v>42</v>
      </c>
      <c r="O100" s="39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1" t="s">
        <v>133</v>
      </c>
      <c r="AT100" s="21" t="s">
        <v>128</v>
      </c>
      <c r="AU100" s="21" t="s">
        <v>81</v>
      </c>
      <c r="AY100" s="21" t="s">
        <v>125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79</v>
      </c>
      <c r="BK100" s="201">
        <f>ROUND(I100*H100,2)</f>
        <v>0</v>
      </c>
      <c r="BL100" s="21" t="s">
        <v>133</v>
      </c>
      <c r="BM100" s="21" t="s">
        <v>169</v>
      </c>
    </row>
    <row r="101" spans="2:51" s="11" customFormat="1" ht="13.5">
      <c r="B101" s="202"/>
      <c r="C101" s="203"/>
      <c r="D101" s="204" t="s">
        <v>135</v>
      </c>
      <c r="E101" s="205" t="s">
        <v>21</v>
      </c>
      <c r="F101" s="206" t="s">
        <v>170</v>
      </c>
      <c r="G101" s="203"/>
      <c r="H101" s="207">
        <v>92.4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135</v>
      </c>
      <c r="AU101" s="213" t="s">
        <v>81</v>
      </c>
      <c r="AV101" s="11" t="s">
        <v>81</v>
      </c>
      <c r="AW101" s="11" t="s">
        <v>35</v>
      </c>
      <c r="AX101" s="11" t="s">
        <v>79</v>
      </c>
      <c r="AY101" s="213" t="s">
        <v>125</v>
      </c>
    </row>
    <row r="102" spans="2:65" s="1" customFormat="1" ht="31.5" customHeight="1">
      <c r="B102" s="38"/>
      <c r="C102" s="190" t="s">
        <v>171</v>
      </c>
      <c r="D102" s="190" t="s">
        <v>128</v>
      </c>
      <c r="E102" s="191" t="s">
        <v>172</v>
      </c>
      <c r="F102" s="192" t="s">
        <v>173</v>
      </c>
      <c r="G102" s="193" t="s">
        <v>159</v>
      </c>
      <c r="H102" s="194">
        <v>44.982</v>
      </c>
      <c r="I102" s="195"/>
      <c r="J102" s="196">
        <f>ROUND(I102*H102,2)</f>
        <v>0</v>
      </c>
      <c r="K102" s="192" t="s">
        <v>132</v>
      </c>
      <c r="L102" s="58"/>
      <c r="M102" s="197" t="s">
        <v>21</v>
      </c>
      <c r="N102" s="198" t="s">
        <v>42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1" t="s">
        <v>133</v>
      </c>
      <c r="AT102" s="21" t="s">
        <v>128</v>
      </c>
      <c r="AU102" s="21" t="s">
        <v>81</v>
      </c>
      <c r="AY102" s="21" t="s">
        <v>125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79</v>
      </c>
      <c r="BK102" s="201">
        <f>ROUND(I102*H102,2)</f>
        <v>0</v>
      </c>
      <c r="BL102" s="21" t="s">
        <v>133</v>
      </c>
      <c r="BM102" s="21" t="s">
        <v>174</v>
      </c>
    </row>
    <row r="103" spans="2:65" s="1" customFormat="1" ht="44.25" customHeight="1">
      <c r="B103" s="38"/>
      <c r="C103" s="190" t="s">
        <v>175</v>
      </c>
      <c r="D103" s="190" t="s">
        <v>128</v>
      </c>
      <c r="E103" s="191" t="s">
        <v>176</v>
      </c>
      <c r="F103" s="192" t="s">
        <v>177</v>
      </c>
      <c r="G103" s="193" t="s">
        <v>159</v>
      </c>
      <c r="H103" s="194">
        <v>22.492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42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81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79</v>
      </c>
      <c r="BK103" s="201">
        <f>ROUND(I103*H103,2)</f>
        <v>0</v>
      </c>
      <c r="BL103" s="21" t="s">
        <v>133</v>
      </c>
      <c r="BM103" s="21" t="s">
        <v>178</v>
      </c>
    </row>
    <row r="104" spans="2:51" s="11" customFormat="1" ht="13.5">
      <c r="B104" s="202"/>
      <c r="C104" s="203"/>
      <c r="D104" s="204" t="s">
        <v>135</v>
      </c>
      <c r="E104" s="205" t="s">
        <v>21</v>
      </c>
      <c r="F104" s="206" t="s">
        <v>179</v>
      </c>
      <c r="G104" s="203"/>
      <c r="H104" s="207">
        <v>22.492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135</v>
      </c>
      <c r="AU104" s="213" t="s">
        <v>81</v>
      </c>
      <c r="AV104" s="11" t="s">
        <v>81</v>
      </c>
      <c r="AW104" s="11" t="s">
        <v>35</v>
      </c>
      <c r="AX104" s="11" t="s">
        <v>79</v>
      </c>
      <c r="AY104" s="213" t="s">
        <v>125</v>
      </c>
    </row>
    <row r="105" spans="2:65" s="1" customFormat="1" ht="44.25" customHeight="1">
      <c r="B105" s="38"/>
      <c r="C105" s="190" t="s">
        <v>180</v>
      </c>
      <c r="D105" s="190" t="s">
        <v>128</v>
      </c>
      <c r="E105" s="191" t="s">
        <v>181</v>
      </c>
      <c r="F105" s="192" t="s">
        <v>182</v>
      </c>
      <c r="G105" s="193" t="s">
        <v>159</v>
      </c>
      <c r="H105" s="194">
        <v>22.491</v>
      </c>
      <c r="I105" s="195"/>
      <c r="J105" s="196">
        <f>ROUND(I105*H105,2)</f>
        <v>0</v>
      </c>
      <c r="K105" s="192" t="s">
        <v>132</v>
      </c>
      <c r="L105" s="58"/>
      <c r="M105" s="197" t="s">
        <v>21</v>
      </c>
      <c r="N105" s="198" t="s">
        <v>42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1" t="s">
        <v>133</v>
      </c>
      <c r="AT105" s="21" t="s">
        <v>128</v>
      </c>
      <c r="AU105" s="21" t="s">
        <v>81</v>
      </c>
      <c r="AY105" s="21" t="s">
        <v>125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79</v>
      </c>
      <c r="BK105" s="201">
        <f>ROUND(I105*H105,2)</f>
        <v>0</v>
      </c>
      <c r="BL105" s="21" t="s">
        <v>133</v>
      </c>
      <c r="BM105" s="21" t="s">
        <v>183</v>
      </c>
    </row>
    <row r="106" spans="2:51" s="11" customFormat="1" ht="13.5">
      <c r="B106" s="202"/>
      <c r="C106" s="203"/>
      <c r="D106" s="204" t="s">
        <v>135</v>
      </c>
      <c r="E106" s="205" t="s">
        <v>21</v>
      </c>
      <c r="F106" s="206" t="s">
        <v>184</v>
      </c>
      <c r="G106" s="203"/>
      <c r="H106" s="207">
        <v>22.491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135</v>
      </c>
      <c r="AU106" s="213" t="s">
        <v>81</v>
      </c>
      <c r="AV106" s="11" t="s">
        <v>81</v>
      </c>
      <c r="AW106" s="11" t="s">
        <v>35</v>
      </c>
      <c r="AX106" s="11" t="s">
        <v>79</v>
      </c>
      <c r="AY106" s="213" t="s">
        <v>125</v>
      </c>
    </row>
    <row r="107" spans="2:65" s="1" customFormat="1" ht="31.5" customHeight="1">
      <c r="B107" s="38"/>
      <c r="C107" s="190" t="s">
        <v>185</v>
      </c>
      <c r="D107" s="190" t="s">
        <v>128</v>
      </c>
      <c r="E107" s="191" t="s">
        <v>186</v>
      </c>
      <c r="F107" s="192" t="s">
        <v>187</v>
      </c>
      <c r="G107" s="193" t="s">
        <v>159</v>
      </c>
      <c r="H107" s="194">
        <v>92.4</v>
      </c>
      <c r="I107" s="195"/>
      <c r="J107" s="196">
        <f>ROUND(I107*H107,2)</f>
        <v>0</v>
      </c>
      <c r="K107" s="192" t="s">
        <v>132</v>
      </c>
      <c r="L107" s="58"/>
      <c r="M107" s="197" t="s">
        <v>21</v>
      </c>
      <c r="N107" s="198" t="s">
        <v>42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133</v>
      </c>
      <c r="AT107" s="21" t="s">
        <v>128</v>
      </c>
      <c r="AU107" s="21" t="s">
        <v>81</v>
      </c>
      <c r="AY107" s="21" t="s">
        <v>125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79</v>
      </c>
      <c r="BK107" s="201">
        <f>ROUND(I107*H107,2)</f>
        <v>0</v>
      </c>
      <c r="BL107" s="21" t="s">
        <v>133</v>
      </c>
      <c r="BM107" s="21" t="s">
        <v>188</v>
      </c>
    </row>
    <row r="108" spans="2:51" s="11" customFormat="1" ht="13.5">
      <c r="B108" s="202"/>
      <c r="C108" s="203"/>
      <c r="D108" s="204" t="s">
        <v>135</v>
      </c>
      <c r="E108" s="205" t="s">
        <v>21</v>
      </c>
      <c r="F108" s="206" t="s">
        <v>189</v>
      </c>
      <c r="G108" s="203"/>
      <c r="H108" s="207">
        <v>92.4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135</v>
      </c>
      <c r="AU108" s="213" t="s">
        <v>81</v>
      </c>
      <c r="AV108" s="11" t="s">
        <v>81</v>
      </c>
      <c r="AW108" s="11" t="s">
        <v>35</v>
      </c>
      <c r="AX108" s="11" t="s">
        <v>79</v>
      </c>
      <c r="AY108" s="213" t="s">
        <v>125</v>
      </c>
    </row>
    <row r="109" spans="2:65" s="1" customFormat="1" ht="31.5" customHeight="1">
      <c r="B109" s="38"/>
      <c r="C109" s="190" t="s">
        <v>9</v>
      </c>
      <c r="D109" s="190" t="s">
        <v>128</v>
      </c>
      <c r="E109" s="191" t="s">
        <v>190</v>
      </c>
      <c r="F109" s="192" t="s">
        <v>191</v>
      </c>
      <c r="G109" s="193" t="s">
        <v>159</v>
      </c>
      <c r="H109" s="194">
        <v>50.92</v>
      </c>
      <c r="I109" s="195"/>
      <c r="J109" s="196">
        <f>ROUND(I109*H109,2)</f>
        <v>0</v>
      </c>
      <c r="K109" s="192" t="s">
        <v>132</v>
      </c>
      <c r="L109" s="58"/>
      <c r="M109" s="197" t="s">
        <v>21</v>
      </c>
      <c r="N109" s="198" t="s">
        <v>42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1" t="s">
        <v>133</v>
      </c>
      <c r="AT109" s="21" t="s">
        <v>128</v>
      </c>
      <c r="AU109" s="21" t="s">
        <v>81</v>
      </c>
      <c r="AY109" s="21" t="s">
        <v>125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79</v>
      </c>
      <c r="BK109" s="201">
        <f>ROUND(I109*H109,2)</f>
        <v>0</v>
      </c>
      <c r="BL109" s="21" t="s">
        <v>133</v>
      </c>
      <c r="BM109" s="21" t="s">
        <v>192</v>
      </c>
    </row>
    <row r="110" spans="2:51" s="11" customFormat="1" ht="13.5">
      <c r="B110" s="202"/>
      <c r="C110" s="203"/>
      <c r="D110" s="204" t="s">
        <v>135</v>
      </c>
      <c r="E110" s="205" t="s">
        <v>21</v>
      </c>
      <c r="F110" s="206" t="s">
        <v>193</v>
      </c>
      <c r="G110" s="203"/>
      <c r="H110" s="207">
        <v>50.92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81</v>
      </c>
      <c r="AV110" s="11" t="s">
        <v>81</v>
      </c>
      <c r="AW110" s="11" t="s">
        <v>35</v>
      </c>
      <c r="AX110" s="11" t="s">
        <v>79</v>
      </c>
      <c r="AY110" s="213" t="s">
        <v>125</v>
      </c>
    </row>
    <row r="111" spans="2:65" s="1" customFormat="1" ht="31.5" customHeight="1">
      <c r="B111" s="38"/>
      <c r="C111" s="190" t="s">
        <v>194</v>
      </c>
      <c r="D111" s="190" t="s">
        <v>128</v>
      </c>
      <c r="E111" s="191" t="s">
        <v>195</v>
      </c>
      <c r="F111" s="192" t="s">
        <v>196</v>
      </c>
      <c r="G111" s="193" t="s">
        <v>131</v>
      </c>
      <c r="H111" s="194">
        <v>30.36</v>
      </c>
      <c r="I111" s="195"/>
      <c r="J111" s="196">
        <f>ROUND(I111*H111,2)</f>
        <v>0</v>
      </c>
      <c r="K111" s="192" t="s">
        <v>132</v>
      </c>
      <c r="L111" s="58"/>
      <c r="M111" s="197" t="s">
        <v>21</v>
      </c>
      <c r="N111" s="198" t="s">
        <v>42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1" t="s">
        <v>133</v>
      </c>
      <c r="AT111" s="21" t="s">
        <v>128</v>
      </c>
      <c r="AU111" s="21" t="s">
        <v>81</v>
      </c>
      <c r="AY111" s="21" t="s">
        <v>125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79</v>
      </c>
      <c r="BK111" s="201">
        <f>ROUND(I111*H111,2)</f>
        <v>0</v>
      </c>
      <c r="BL111" s="21" t="s">
        <v>133</v>
      </c>
      <c r="BM111" s="21" t="s">
        <v>197</v>
      </c>
    </row>
    <row r="112" spans="2:51" s="11" customFormat="1" ht="13.5">
      <c r="B112" s="202"/>
      <c r="C112" s="203"/>
      <c r="D112" s="204" t="s">
        <v>135</v>
      </c>
      <c r="E112" s="205" t="s">
        <v>21</v>
      </c>
      <c r="F112" s="206" t="s">
        <v>198</v>
      </c>
      <c r="G112" s="203"/>
      <c r="H112" s="207">
        <v>30.36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135</v>
      </c>
      <c r="AU112" s="213" t="s">
        <v>81</v>
      </c>
      <c r="AV112" s="11" t="s">
        <v>81</v>
      </c>
      <c r="AW112" s="11" t="s">
        <v>35</v>
      </c>
      <c r="AX112" s="11" t="s">
        <v>79</v>
      </c>
      <c r="AY112" s="213" t="s">
        <v>125</v>
      </c>
    </row>
    <row r="113" spans="2:65" s="1" customFormat="1" ht="22.5" customHeight="1">
      <c r="B113" s="38"/>
      <c r="C113" s="190" t="s">
        <v>199</v>
      </c>
      <c r="D113" s="190" t="s">
        <v>128</v>
      </c>
      <c r="E113" s="191" t="s">
        <v>200</v>
      </c>
      <c r="F113" s="192" t="s">
        <v>201</v>
      </c>
      <c r="G113" s="193" t="s">
        <v>131</v>
      </c>
      <c r="H113" s="194">
        <v>30.36</v>
      </c>
      <c r="I113" s="195"/>
      <c r="J113" s="196">
        <f>ROUND(I113*H113,2)</f>
        <v>0</v>
      </c>
      <c r="K113" s="192" t="s">
        <v>132</v>
      </c>
      <c r="L113" s="58"/>
      <c r="M113" s="197" t="s">
        <v>21</v>
      </c>
      <c r="N113" s="198" t="s">
        <v>42</v>
      </c>
      <c r="O113" s="39"/>
      <c r="P113" s="199">
        <f>O113*H113</f>
        <v>0</v>
      </c>
      <c r="Q113" s="199">
        <v>0.00127</v>
      </c>
      <c r="R113" s="199">
        <f>Q113*H113</f>
        <v>0.0385572</v>
      </c>
      <c r="S113" s="199">
        <v>0</v>
      </c>
      <c r="T113" s="200">
        <f>S113*H113</f>
        <v>0</v>
      </c>
      <c r="AR113" s="21" t="s">
        <v>133</v>
      </c>
      <c r="AT113" s="21" t="s">
        <v>128</v>
      </c>
      <c r="AU113" s="21" t="s">
        <v>81</v>
      </c>
      <c r="AY113" s="21" t="s">
        <v>125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1" t="s">
        <v>79</v>
      </c>
      <c r="BK113" s="201">
        <f>ROUND(I113*H113,2)</f>
        <v>0</v>
      </c>
      <c r="BL113" s="21" t="s">
        <v>133</v>
      </c>
      <c r="BM113" s="21" t="s">
        <v>202</v>
      </c>
    </row>
    <row r="114" spans="2:51" s="11" customFormat="1" ht="13.5">
      <c r="B114" s="202"/>
      <c r="C114" s="203"/>
      <c r="D114" s="204" t="s">
        <v>135</v>
      </c>
      <c r="E114" s="205" t="s">
        <v>21</v>
      </c>
      <c r="F114" s="206" t="s">
        <v>203</v>
      </c>
      <c r="G114" s="203"/>
      <c r="H114" s="207">
        <v>30.36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135</v>
      </c>
      <c r="AU114" s="213" t="s">
        <v>81</v>
      </c>
      <c r="AV114" s="11" t="s">
        <v>81</v>
      </c>
      <c r="AW114" s="11" t="s">
        <v>35</v>
      </c>
      <c r="AX114" s="11" t="s">
        <v>79</v>
      </c>
      <c r="AY114" s="213" t="s">
        <v>125</v>
      </c>
    </row>
    <row r="115" spans="2:65" s="1" customFormat="1" ht="22.5" customHeight="1">
      <c r="B115" s="38"/>
      <c r="C115" s="214" t="s">
        <v>204</v>
      </c>
      <c r="D115" s="214" t="s">
        <v>205</v>
      </c>
      <c r="E115" s="215" t="s">
        <v>206</v>
      </c>
      <c r="F115" s="216" t="s">
        <v>207</v>
      </c>
      <c r="G115" s="217" t="s">
        <v>208</v>
      </c>
      <c r="H115" s="218">
        <v>3.643</v>
      </c>
      <c r="I115" s="219"/>
      <c r="J115" s="220">
        <f>ROUND(I115*H115,2)</f>
        <v>0</v>
      </c>
      <c r="K115" s="216" t="s">
        <v>132</v>
      </c>
      <c r="L115" s="221"/>
      <c r="M115" s="222" t="s">
        <v>21</v>
      </c>
      <c r="N115" s="223" t="s">
        <v>42</v>
      </c>
      <c r="O115" s="39"/>
      <c r="P115" s="199">
        <f>O115*H115</f>
        <v>0</v>
      </c>
      <c r="Q115" s="199">
        <v>0.001</v>
      </c>
      <c r="R115" s="199">
        <f>Q115*H115</f>
        <v>0.003643</v>
      </c>
      <c r="S115" s="199">
        <v>0</v>
      </c>
      <c r="T115" s="200">
        <f>S115*H115</f>
        <v>0</v>
      </c>
      <c r="AR115" s="21" t="s">
        <v>209</v>
      </c>
      <c r="AT115" s="21" t="s">
        <v>205</v>
      </c>
      <c r="AU115" s="21" t="s">
        <v>81</v>
      </c>
      <c r="AY115" s="21" t="s">
        <v>125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79</v>
      </c>
      <c r="BK115" s="201">
        <f>ROUND(I115*H115,2)</f>
        <v>0</v>
      </c>
      <c r="BL115" s="21" t="s">
        <v>133</v>
      </c>
      <c r="BM115" s="21" t="s">
        <v>210</v>
      </c>
    </row>
    <row r="116" spans="2:51" s="11" customFormat="1" ht="13.5">
      <c r="B116" s="202"/>
      <c r="C116" s="203"/>
      <c r="D116" s="224" t="s">
        <v>135</v>
      </c>
      <c r="E116" s="225" t="s">
        <v>21</v>
      </c>
      <c r="F116" s="226" t="s">
        <v>211</v>
      </c>
      <c r="G116" s="203"/>
      <c r="H116" s="227">
        <v>3.643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135</v>
      </c>
      <c r="AU116" s="213" t="s">
        <v>81</v>
      </c>
      <c r="AV116" s="11" t="s">
        <v>81</v>
      </c>
      <c r="AW116" s="11" t="s">
        <v>35</v>
      </c>
      <c r="AX116" s="11" t="s">
        <v>79</v>
      </c>
      <c r="AY116" s="213" t="s">
        <v>125</v>
      </c>
    </row>
    <row r="117" spans="2:63" s="10" customFormat="1" ht="29.85" customHeight="1">
      <c r="B117" s="173"/>
      <c r="C117" s="174"/>
      <c r="D117" s="187" t="s">
        <v>70</v>
      </c>
      <c r="E117" s="188" t="s">
        <v>81</v>
      </c>
      <c r="F117" s="188" t="s">
        <v>212</v>
      </c>
      <c r="G117" s="174"/>
      <c r="H117" s="174"/>
      <c r="I117" s="177"/>
      <c r="J117" s="189">
        <f>BK117</f>
        <v>0</v>
      </c>
      <c r="K117" s="174"/>
      <c r="L117" s="179"/>
      <c r="M117" s="180"/>
      <c r="N117" s="181"/>
      <c r="O117" s="181"/>
      <c r="P117" s="182">
        <f>SUM(P118:P125)</f>
        <v>0</v>
      </c>
      <c r="Q117" s="181"/>
      <c r="R117" s="182">
        <f>SUM(R118:R125)</f>
        <v>31.336621810000004</v>
      </c>
      <c r="S117" s="181"/>
      <c r="T117" s="183">
        <f>SUM(T118:T125)</f>
        <v>0</v>
      </c>
      <c r="AR117" s="184" t="s">
        <v>79</v>
      </c>
      <c r="AT117" s="185" t="s">
        <v>70</v>
      </c>
      <c r="AU117" s="185" t="s">
        <v>79</v>
      </c>
      <c r="AY117" s="184" t="s">
        <v>125</v>
      </c>
      <c r="BK117" s="186">
        <f>SUM(BK118:BK125)</f>
        <v>0</v>
      </c>
    </row>
    <row r="118" spans="2:65" s="1" customFormat="1" ht="31.5" customHeight="1">
      <c r="B118" s="38"/>
      <c r="C118" s="190" t="s">
        <v>213</v>
      </c>
      <c r="D118" s="190" t="s">
        <v>128</v>
      </c>
      <c r="E118" s="191" t="s">
        <v>214</v>
      </c>
      <c r="F118" s="192" t="s">
        <v>215</v>
      </c>
      <c r="G118" s="193" t="s">
        <v>131</v>
      </c>
      <c r="H118" s="194">
        <v>42.84</v>
      </c>
      <c r="I118" s="195"/>
      <c r="J118" s="196">
        <f>ROUND(I118*H118,2)</f>
        <v>0</v>
      </c>
      <c r="K118" s="192" t="s">
        <v>132</v>
      </c>
      <c r="L118" s="58"/>
      <c r="M118" s="197" t="s">
        <v>21</v>
      </c>
      <c r="N118" s="198" t="s">
        <v>42</v>
      </c>
      <c r="O118" s="39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1" t="s">
        <v>133</v>
      </c>
      <c r="AT118" s="21" t="s">
        <v>128</v>
      </c>
      <c r="AU118" s="21" t="s">
        <v>81</v>
      </c>
      <c r="AY118" s="21" t="s">
        <v>125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79</v>
      </c>
      <c r="BK118" s="201">
        <f>ROUND(I118*H118,2)</f>
        <v>0</v>
      </c>
      <c r="BL118" s="21" t="s">
        <v>133</v>
      </c>
      <c r="BM118" s="21" t="s">
        <v>216</v>
      </c>
    </row>
    <row r="119" spans="2:51" s="11" customFormat="1" ht="13.5">
      <c r="B119" s="202"/>
      <c r="C119" s="203"/>
      <c r="D119" s="204" t="s">
        <v>135</v>
      </c>
      <c r="E119" s="205" t="s">
        <v>21</v>
      </c>
      <c r="F119" s="206" t="s">
        <v>217</v>
      </c>
      <c r="G119" s="203"/>
      <c r="H119" s="207">
        <v>42.84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135</v>
      </c>
      <c r="AU119" s="213" t="s">
        <v>81</v>
      </c>
      <c r="AV119" s="11" t="s">
        <v>81</v>
      </c>
      <c r="AW119" s="11" t="s">
        <v>35</v>
      </c>
      <c r="AX119" s="11" t="s">
        <v>79</v>
      </c>
      <c r="AY119" s="213" t="s">
        <v>125</v>
      </c>
    </row>
    <row r="120" spans="2:65" s="1" customFormat="1" ht="31.5" customHeight="1">
      <c r="B120" s="38"/>
      <c r="C120" s="190" t="s">
        <v>218</v>
      </c>
      <c r="D120" s="190" t="s">
        <v>128</v>
      </c>
      <c r="E120" s="191" t="s">
        <v>219</v>
      </c>
      <c r="F120" s="192" t="s">
        <v>220</v>
      </c>
      <c r="G120" s="193" t="s">
        <v>159</v>
      </c>
      <c r="H120" s="194">
        <v>10.845</v>
      </c>
      <c r="I120" s="195"/>
      <c r="J120" s="196">
        <f>ROUND(I120*H120,2)</f>
        <v>0</v>
      </c>
      <c r="K120" s="192" t="s">
        <v>132</v>
      </c>
      <c r="L120" s="58"/>
      <c r="M120" s="197" t="s">
        <v>21</v>
      </c>
      <c r="N120" s="198" t="s">
        <v>42</v>
      </c>
      <c r="O120" s="39"/>
      <c r="P120" s="199">
        <f>O120*H120</f>
        <v>0</v>
      </c>
      <c r="Q120" s="199">
        <v>2.16</v>
      </c>
      <c r="R120" s="199">
        <f>Q120*H120</f>
        <v>23.425200000000004</v>
      </c>
      <c r="S120" s="199">
        <v>0</v>
      </c>
      <c r="T120" s="200">
        <f>S120*H120</f>
        <v>0</v>
      </c>
      <c r="AR120" s="21" t="s">
        <v>133</v>
      </c>
      <c r="AT120" s="21" t="s">
        <v>128</v>
      </c>
      <c r="AU120" s="21" t="s">
        <v>81</v>
      </c>
      <c r="AY120" s="21" t="s">
        <v>125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79</v>
      </c>
      <c r="BK120" s="201">
        <f>ROUND(I120*H120,2)</f>
        <v>0</v>
      </c>
      <c r="BL120" s="21" t="s">
        <v>133</v>
      </c>
      <c r="BM120" s="21" t="s">
        <v>221</v>
      </c>
    </row>
    <row r="121" spans="2:51" s="11" customFormat="1" ht="13.5">
      <c r="B121" s="202"/>
      <c r="C121" s="203"/>
      <c r="D121" s="204" t="s">
        <v>135</v>
      </c>
      <c r="E121" s="205" t="s">
        <v>21</v>
      </c>
      <c r="F121" s="206" t="s">
        <v>222</v>
      </c>
      <c r="G121" s="203"/>
      <c r="H121" s="207">
        <v>10.845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135</v>
      </c>
      <c r="AU121" s="213" t="s">
        <v>81</v>
      </c>
      <c r="AV121" s="11" t="s">
        <v>81</v>
      </c>
      <c r="AW121" s="11" t="s">
        <v>35</v>
      </c>
      <c r="AX121" s="11" t="s">
        <v>79</v>
      </c>
      <c r="AY121" s="213" t="s">
        <v>125</v>
      </c>
    </row>
    <row r="122" spans="2:65" s="1" customFormat="1" ht="31.5" customHeight="1">
      <c r="B122" s="38"/>
      <c r="C122" s="190" t="s">
        <v>223</v>
      </c>
      <c r="D122" s="190" t="s">
        <v>128</v>
      </c>
      <c r="E122" s="191" t="s">
        <v>224</v>
      </c>
      <c r="F122" s="192" t="s">
        <v>225</v>
      </c>
      <c r="G122" s="193" t="s">
        <v>131</v>
      </c>
      <c r="H122" s="194">
        <v>6.95</v>
      </c>
      <c r="I122" s="195"/>
      <c r="J122" s="196">
        <f>ROUND(I122*H122,2)</f>
        <v>0</v>
      </c>
      <c r="K122" s="192" t="s">
        <v>132</v>
      </c>
      <c r="L122" s="58"/>
      <c r="M122" s="197" t="s">
        <v>21</v>
      </c>
      <c r="N122" s="198" t="s">
        <v>42</v>
      </c>
      <c r="O122" s="39"/>
      <c r="P122" s="199">
        <f>O122*H122</f>
        <v>0</v>
      </c>
      <c r="Q122" s="199">
        <v>1.13666</v>
      </c>
      <c r="R122" s="199">
        <f>Q122*H122</f>
        <v>7.899787</v>
      </c>
      <c r="S122" s="199">
        <v>0</v>
      </c>
      <c r="T122" s="200">
        <f>S122*H122</f>
        <v>0</v>
      </c>
      <c r="AR122" s="21" t="s">
        <v>133</v>
      </c>
      <c r="AT122" s="21" t="s">
        <v>128</v>
      </c>
      <c r="AU122" s="21" t="s">
        <v>81</v>
      </c>
      <c r="AY122" s="21" t="s">
        <v>125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79</v>
      </c>
      <c r="BK122" s="201">
        <f>ROUND(I122*H122,2)</f>
        <v>0</v>
      </c>
      <c r="BL122" s="21" t="s">
        <v>133</v>
      </c>
      <c r="BM122" s="21" t="s">
        <v>226</v>
      </c>
    </row>
    <row r="123" spans="2:51" s="11" customFormat="1" ht="13.5">
      <c r="B123" s="202"/>
      <c r="C123" s="203"/>
      <c r="D123" s="204" t="s">
        <v>135</v>
      </c>
      <c r="E123" s="205" t="s">
        <v>21</v>
      </c>
      <c r="F123" s="206" t="s">
        <v>227</v>
      </c>
      <c r="G123" s="203"/>
      <c r="H123" s="207">
        <v>6.95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135</v>
      </c>
      <c r="AU123" s="213" t="s">
        <v>81</v>
      </c>
      <c r="AV123" s="11" t="s">
        <v>81</v>
      </c>
      <c r="AW123" s="11" t="s">
        <v>35</v>
      </c>
      <c r="AX123" s="11" t="s">
        <v>79</v>
      </c>
      <c r="AY123" s="213" t="s">
        <v>125</v>
      </c>
    </row>
    <row r="124" spans="2:65" s="1" customFormat="1" ht="44.25" customHeight="1">
      <c r="B124" s="38"/>
      <c r="C124" s="190" t="s">
        <v>228</v>
      </c>
      <c r="D124" s="190" t="s">
        <v>128</v>
      </c>
      <c r="E124" s="191" t="s">
        <v>229</v>
      </c>
      <c r="F124" s="192" t="s">
        <v>230</v>
      </c>
      <c r="G124" s="193" t="s">
        <v>231</v>
      </c>
      <c r="H124" s="194">
        <v>0.011</v>
      </c>
      <c r="I124" s="195"/>
      <c r="J124" s="196">
        <f>ROUND(I124*H124,2)</f>
        <v>0</v>
      </c>
      <c r="K124" s="192" t="s">
        <v>132</v>
      </c>
      <c r="L124" s="58"/>
      <c r="M124" s="197" t="s">
        <v>21</v>
      </c>
      <c r="N124" s="198" t="s">
        <v>42</v>
      </c>
      <c r="O124" s="39"/>
      <c r="P124" s="199">
        <f>O124*H124</f>
        <v>0</v>
      </c>
      <c r="Q124" s="199">
        <v>1.05771</v>
      </c>
      <c r="R124" s="199">
        <f>Q124*H124</f>
        <v>0.011634809999999999</v>
      </c>
      <c r="S124" s="199">
        <v>0</v>
      </c>
      <c r="T124" s="200">
        <f>S124*H124</f>
        <v>0</v>
      </c>
      <c r="AR124" s="21" t="s">
        <v>133</v>
      </c>
      <c r="AT124" s="21" t="s">
        <v>128</v>
      </c>
      <c r="AU124" s="21" t="s">
        <v>81</v>
      </c>
      <c r="AY124" s="21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79</v>
      </c>
      <c r="BK124" s="201">
        <f>ROUND(I124*H124,2)</f>
        <v>0</v>
      </c>
      <c r="BL124" s="21" t="s">
        <v>133</v>
      </c>
      <c r="BM124" s="21" t="s">
        <v>232</v>
      </c>
    </row>
    <row r="125" spans="2:51" s="11" customFormat="1" ht="13.5">
      <c r="B125" s="202"/>
      <c r="C125" s="203"/>
      <c r="D125" s="224" t="s">
        <v>135</v>
      </c>
      <c r="E125" s="225" t="s">
        <v>21</v>
      </c>
      <c r="F125" s="226" t="s">
        <v>233</v>
      </c>
      <c r="G125" s="203"/>
      <c r="H125" s="227">
        <v>0.011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135</v>
      </c>
      <c r="AU125" s="213" t="s">
        <v>81</v>
      </c>
      <c r="AV125" s="11" t="s">
        <v>81</v>
      </c>
      <c r="AW125" s="11" t="s">
        <v>35</v>
      </c>
      <c r="AX125" s="11" t="s">
        <v>79</v>
      </c>
      <c r="AY125" s="213" t="s">
        <v>125</v>
      </c>
    </row>
    <row r="126" spans="2:63" s="10" customFormat="1" ht="29.85" customHeight="1">
      <c r="B126" s="173"/>
      <c r="C126" s="174"/>
      <c r="D126" s="187" t="s">
        <v>70</v>
      </c>
      <c r="E126" s="188" t="s">
        <v>127</v>
      </c>
      <c r="F126" s="188" t="s">
        <v>234</v>
      </c>
      <c r="G126" s="174"/>
      <c r="H126" s="174"/>
      <c r="I126" s="177"/>
      <c r="J126" s="189">
        <f>BK126</f>
        <v>0</v>
      </c>
      <c r="K126" s="174"/>
      <c r="L126" s="179"/>
      <c r="M126" s="180"/>
      <c r="N126" s="181"/>
      <c r="O126" s="181"/>
      <c r="P126" s="182">
        <f>SUM(P127:P130)</f>
        <v>0</v>
      </c>
      <c r="Q126" s="181"/>
      <c r="R126" s="182">
        <f>SUM(R127:R130)</f>
        <v>85.50189859</v>
      </c>
      <c r="S126" s="181"/>
      <c r="T126" s="183">
        <f>SUM(T127:T130)</f>
        <v>0</v>
      </c>
      <c r="AR126" s="184" t="s">
        <v>79</v>
      </c>
      <c r="AT126" s="185" t="s">
        <v>70</v>
      </c>
      <c r="AU126" s="185" t="s">
        <v>79</v>
      </c>
      <c r="AY126" s="184" t="s">
        <v>125</v>
      </c>
      <c r="BK126" s="186">
        <f>SUM(BK127:BK130)</f>
        <v>0</v>
      </c>
    </row>
    <row r="127" spans="2:65" s="1" customFormat="1" ht="31.5" customHeight="1">
      <c r="B127" s="38"/>
      <c r="C127" s="190" t="s">
        <v>209</v>
      </c>
      <c r="D127" s="190" t="s">
        <v>128</v>
      </c>
      <c r="E127" s="191" t="s">
        <v>235</v>
      </c>
      <c r="F127" s="192" t="s">
        <v>236</v>
      </c>
      <c r="G127" s="193" t="s">
        <v>159</v>
      </c>
      <c r="H127" s="194">
        <v>1.813</v>
      </c>
      <c r="I127" s="195"/>
      <c r="J127" s="196">
        <f>ROUND(I127*H127,2)</f>
        <v>0</v>
      </c>
      <c r="K127" s="192" t="s">
        <v>132</v>
      </c>
      <c r="L127" s="58"/>
      <c r="M127" s="197" t="s">
        <v>21</v>
      </c>
      <c r="N127" s="198" t="s">
        <v>42</v>
      </c>
      <c r="O127" s="39"/>
      <c r="P127" s="199">
        <f>O127*H127</f>
        <v>0</v>
      </c>
      <c r="Q127" s="199">
        <v>1.36343</v>
      </c>
      <c r="R127" s="199">
        <f>Q127*H127</f>
        <v>2.47189859</v>
      </c>
      <c r="S127" s="199">
        <v>0</v>
      </c>
      <c r="T127" s="200">
        <f>S127*H127</f>
        <v>0</v>
      </c>
      <c r="AR127" s="21" t="s">
        <v>133</v>
      </c>
      <c r="AT127" s="21" t="s">
        <v>128</v>
      </c>
      <c r="AU127" s="21" t="s">
        <v>81</v>
      </c>
      <c r="AY127" s="21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79</v>
      </c>
      <c r="BK127" s="201">
        <f>ROUND(I127*H127,2)</f>
        <v>0</v>
      </c>
      <c r="BL127" s="21" t="s">
        <v>133</v>
      </c>
      <c r="BM127" s="21" t="s">
        <v>237</v>
      </c>
    </row>
    <row r="128" spans="2:51" s="11" customFormat="1" ht="13.5">
      <c r="B128" s="202"/>
      <c r="C128" s="203"/>
      <c r="D128" s="204" t="s">
        <v>135</v>
      </c>
      <c r="E128" s="205" t="s">
        <v>21</v>
      </c>
      <c r="F128" s="206" t="s">
        <v>238</v>
      </c>
      <c r="G128" s="203"/>
      <c r="H128" s="207">
        <v>1.813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135</v>
      </c>
      <c r="AU128" s="213" t="s">
        <v>81</v>
      </c>
      <c r="AV128" s="11" t="s">
        <v>81</v>
      </c>
      <c r="AW128" s="11" t="s">
        <v>35</v>
      </c>
      <c r="AX128" s="11" t="s">
        <v>79</v>
      </c>
      <c r="AY128" s="213" t="s">
        <v>125</v>
      </c>
    </row>
    <row r="129" spans="2:65" s="1" customFormat="1" ht="31.5" customHeight="1">
      <c r="B129" s="38"/>
      <c r="C129" s="190" t="s">
        <v>239</v>
      </c>
      <c r="D129" s="190" t="s">
        <v>128</v>
      </c>
      <c r="E129" s="191" t="s">
        <v>240</v>
      </c>
      <c r="F129" s="192" t="s">
        <v>241</v>
      </c>
      <c r="G129" s="193" t="s">
        <v>159</v>
      </c>
      <c r="H129" s="194">
        <v>38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198" t="s">
        <v>42</v>
      </c>
      <c r="O129" s="39"/>
      <c r="P129" s="199">
        <f>O129*H129</f>
        <v>0</v>
      </c>
      <c r="Q129" s="199">
        <v>2.185</v>
      </c>
      <c r="R129" s="199">
        <f>Q129*H129</f>
        <v>83.03</v>
      </c>
      <c r="S129" s="199">
        <v>0</v>
      </c>
      <c r="T129" s="200">
        <f>S129*H129</f>
        <v>0</v>
      </c>
      <c r="AR129" s="21" t="s">
        <v>133</v>
      </c>
      <c r="AT129" s="21" t="s">
        <v>128</v>
      </c>
      <c r="AU129" s="21" t="s">
        <v>81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79</v>
      </c>
      <c r="BK129" s="201">
        <f>ROUND(I129*H129,2)</f>
        <v>0</v>
      </c>
      <c r="BL129" s="21" t="s">
        <v>133</v>
      </c>
      <c r="BM129" s="21" t="s">
        <v>242</v>
      </c>
    </row>
    <row r="130" spans="2:51" s="11" customFormat="1" ht="13.5">
      <c r="B130" s="202"/>
      <c r="C130" s="203"/>
      <c r="D130" s="224" t="s">
        <v>135</v>
      </c>
      <c r="E130" s="225" t="s">
        <v>21</v>
      </c>
      <c r="F130" s="226" t="s">
        <v>243</v>
      </c>
      <c r="G130" s="203"/>
      <c r="H130" s="227">
        <v>38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81</v>
      </c>
      <c r="AV130" s="11" t="s">
        <v>81</v>
      </c>
      <c r="AW130" s="11" t="s">
        <v>35</v>
      </c>
      <c r="AX130" s="11" t="s">
        <v>79</v>
      </c>
      <c r="AY130" s="213" t="s">
        <v>125</v>
      </c>
    </row>
    <row r="131" spans="2:63" s="10" customFormat="1" ht="29.85" customHeight="1">
      <c r="B131" s="173"/>
      <c r="C131" s="174"/>
      <c r="D131" s="187" t="s">
        <v>70</v>
      </c>
      <c r="E131" s="188" t="s">
        <v>239</v>
      </c>
      <c r="F131" s="188" t="s">
        <v>244</v>
      </c>
      <c r="G131" s="174"/>
      <c r="H131" s="174"/>
      <c r="I131" s="177"/>
      <c r="J131" s="189">
        <f>BK131</f>
        <v>0</v>
      </c>
      <c r="K131" s="174"/>
      <c r="L131" s="179"/>
      <c r="M131" s="180"/>
      <c r="N131" s="181"/>
      <c r="O131" s="181"/>
      <c r="P131" s="182">
        <f>SUM(P132:P145)</f>
        <v>0</v>
      </c>
      <c r="Q131" s="181"/>
      <c r="R131" s="182">
        <f>SUM(R132:R145)</f>
        <v>3.1957500000000003</v>
      </c>
      <c r="S131" s="181"/>
      <c r="T131" s="183">
        <f>SUM(T132:T145)</f>
        <v>0</v>
      </c>
      <c r="AR131" s="184" t="s">
        <v>79</v>
      </c>
      <c r="AT131" s="185" t="s">
        <v>70</v>
      </c>
      <c r="AU131" s="185" t="s">
        <v>79</v>
      </c>
      <c r="AY131" s="184" t="s">
        <v>125</v>
      </c>
      <c r="BK131" s="186">
        <f>SUM(BK132:BK145)</f>
        <v>0</v>
      </c>
    </row>
    <row r="132" spans="2:65" s="1" customFormat="1" ht="22.5" customHeight="1">
      <c r="B132" s="38"/>
      <c r="C132" s="190" t="s">
        <v>245</v>
      </c>
      <c r="D132" s="190" t="s">
        <v>128</v>
      </c>
      <c r="E132" s="191" t="s">
        <v>246</v>
      </c>
      <c r="F132" s="192" t="s">
        <v>247</v>
      </c>
      <c r="G132" s="193" t="s">
        <v>131</v>
      </c>
      <c r="H132" s="194">
        <v>103.11</v>
      </c>
      <c r="I132" s="195"/>
      <c r="J132" s="196">
        <f>ROUND(I132*H132,2)</f>
        <v>0</v>
      </c>
      <c r="K132" s="192" t="s">
        <v>21</v>
      </c>
      <c r="L132" s="58"/>
      <c r="M132" s="197" t="s">
        <v>21</v>
      </c>
      <c r="N132" s="198" t="s">
        <v>42</v>
      </c>
      <c r="O132" s="39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1" t="s">
        <v>133</v>
      </c>
      <c r="AT132" s="21" t="s">
        <v>128</v>
      </c>
      <c r="AU132" s="21" t="s">
        <v>81</v>
      </c>
      <c r="AY132" s="21" t="s">
        <v>125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79</v>
      </c>
      <c r="BK132" s="201">
        <f>ROUND(I132*H132,2)</f>
        <v>0</v>
      </c>
      <c r="BL132" s="21" t="s">
        <v>133</v>
      </c>
      <c r="BM132" s="21" t="s">
        <v>248</v>
      </c>
    </row>
    <row r="133" spans="2:51" s="11" customFormat="1" ht="13.5">
      <c r="B133" s="202"/>
      <c r="C133" s="203"/>
      <c r="D133" s="204" t="s">
        <v>135</v>
      </c>
      <c r="E133" s="205" t="s">
        <v>21</v>
      </c>
      <c r="F133" s="206" t="s">
        <v>249</v>
      </c>
      <c r="G133" s="203"/>
      <c r="H133" s="207">
        <v>103.11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135</v>
      </c>
      <c r="AU133" s="213" t="s">
        <v>81</v>
      </c>
      <c r="AV133" s="11" t="s">
        <v>81</v>
      </c>
      <c r="AW133" s="11" t="s">
        <v>35</v>
      </c>
      <c r="AX133" s="11" t="s">
        <v>79</v>
      </c>
      <c r="AY133" s="213" t="s">
        <v>125</v>
      </c>
    </row>
    <row r="134" spans="2:65" s="1" customFormat="1" ht="22.5" customHeight="1">
      <c r="B134" s="38"/>
      <c r="C134" s="190" t="s">
        <v>250</v>
      </c>
      <c r="D134" s="190" t="s">
        <v>128</v>
      </c>
      <c r="E134" s="191" t="s">
        <v>251</v>
      </c>
      <c r="F134" s="192" t="s">
        <v>247</v>
      </c>
      <c r="G134" s="193" t="s">
        <v>131</v>
      </c>
      <c r="H134" s="194">
        <v>113.421</v>
      </c>
      <c r="I134" s="195"/>
      <c r="J134" s="196">
        <f>ROUND(I134*H134,2)</f>
        <v>0</v>
      </c>
      <c r="K134" s="192" t="s">
        <v>132</v>
      </c>
      <c r="L134" s="58"/>
      <c r="M134" s="197" t="s">
        <v>21</v>
      </c>
      <c r="N134" s="198" t="s">
        <v>42</v>
      </c>
      <c r="O134" s="39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1" t="s">
        <v>133</v>
      </c>
      <c r="AT134" s="21" t="s">
        <v>128</v>
      </c>
      <c r="AU134" s="21" t="s">
        <v>81</v>
      </c>
      <c r="AY134" s="21" t="s">
        <v>125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1" t="s">
        <v>79</v>
      </c>
      <c r="BK134" s="201">
        <f>ROUND(I134*H134,2)</f>
        <v>0</v>
      </c>
      <c r="BL134" s="21" t="s">
        <v>133</v>
      </c>
      <c r="BM134" s="21" t="s">
        <v>252</v>
      </c>
    </row>
    <row r="135" spans="2:51" s="11" customFormat="1" ht="13.5">
      <c r="B135" s="202"/>
      <c r="C135" s="203"/>
      <c r="D135" s="204" t="s">
        <v>135</v>
      </c>
      <c r="E135" s="205" t="s">
        <v>21</v>
      </c>
      <c r="F135" s="206" t="s">
        <v>253</v>
      </c>
      <c r="G135" s="203"/>
      <c r="H135" s="207">
        <v>113.421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81</v>
      </c>
      <c r="AV135" s="11" t="s">
        <v>81</v>
      </c>
      <c r="AW135" s="11" t="s">
        <v>35</v>
      </c>
      <c r="AX135" s="11" t="s">
        <v>79</v>
      </c>
      <c r="AY135" s="213" t="s">
        <v>125</v>
      </c>
    </row>
    <row r="136" spans="2:65" s="1" customFormat="1" ht="31.5" customHeight="1">
      <c r="B136" s="38"/>
      <c r="C136" s="190" t="s">
        <v>254</v>
      </c>
      <c r="D136" s="190" t="s">
        <v>128</v>
      </c>
      <c r="E136" s="191" t="s">
        <v>255</v>
      </c>
      <c r="F136" s="192" t="s">
        <v>256</v>
      </c>
      <c r="G136" s="193" t="s">
        <v>131</v>
      </c>
      <c r="H136" s="194">
        <v>103.11</v>
      </c>
      <c r="I136" s="195"/>
      <c r="J136" s="196">
        <f>ROUND(I136*H136,2)</f>
        <v>0</v>
      </c>
      <c r="K136" s="192" t="s">
        <v>132</v>
      </c>
      <c r="L136" s="58"/>
      <c r="M136" s="197" t="s">
        <v>21</v>
      </c>
      <c r="N136" s="198" t="s">
        <v>42</v>
      </c>
      <c r="O136" s="39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1" t="s">
        <v>133</v>
      </c>
      <c r="AT136" s="21" t="s">
        <v>128</v>
      </c>
      <c r="AU136" s="21" t="s">
        <v>81</v>
      </c>
      <c r="AY136" s="21" t="s">
        <v>125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1" t="s">
        <v>79</v>
      </c>
      <c r="BK136" s="201">
        <f>ROUND(I136*H136,2)</f>
        <v>0</v>
      </c>
      <c r="BL136" s="21" t="s">
        <v>133</v>
      </c>
      <c r="BM136" s="21" t="s">
        <v>257</v>
      </c>
    </row>
    <row r="137" spans="2:51" s="11" customFormat="1" ht="13.5">
      <c r="B137" s="202"/>
      <c r="C137" s="203"/>
      <c r="D137" s="204" t="s">
        <v>135</v>
      </c>
      <c r="E137" s="205" t="s">
        <v>21</v>
      </c>
      <c r="F137" s="206" t="s">
        <v>258</v>
      </c>
      <c r="G137" s="203"/>
      <c r="H137" s="207">
        <v>103.11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135</v>
      </c>
      <c r="AU137" s="213" t="s">
        <v>81</v>
      </c>
      <c r="AV137" s="11" t="s">
        <v>81</v>
      </c>
      <c r="AW137" s="11" t="s">
        <v>35</v>
      </c>
      <c r="AX137" s="11" t="s">
        <v>79</v>
      </c>
      <c r="AY137" s="213" t="s">
        <v>125</v>
      </c>
    </row>
    <row r="138" spans="2:65" s="1" customFormat="1" ht="31.5" customHeight="1">
      <c r="B138" s="38"/>
      <c r="C138" s="190" t="s">
        <v>259</v>
      </c>
      <c r="D138" s="190" t="s">
        <v>128</v>
      </c>
      <c r="E138" s="191" t="s">
        <v>260</v>
      </c>
      <c r="F138" s="192" t="s">
        <v>261</v>
      </c>
      <c r="G138" s="193" t="s">
        <v>131</v>
      </c>
      <c r="H138" s="194">
        <v>112.32</v>
      </c>
      <c r="I138" s="195"/>
      <c r="J138" s="196">
        <f>ROUND(I138*H138,2)</f>
        <v>0</v>
      </c>
      <c r="K138" s="192" t="s">
        <v>132</v>
      </c>
      <c r="L138" s="58"/>
      <c r="M138" s="197" t="s">
        <v>21</v>
      </c>
      <c r="N138" s="198" t="s">
        <v>42</v>
      </c>
      <c r="O138" s="39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1" t="s">
        <v>133</v>
      </c>
      <c r="AT138" s="21" t="s">
        <v>128</v>
      </c>
      <c r="AU138" s="21" t="s">
        <v>81</v>
      </c>
      <c r="AY138" s="21" t="s">
        <v>125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1" t="s">
        <v>79</v>
      </c>
      <c r="BK138" s="201">
        <f>ROUND(I138*H138,2)</f>
        <v>0</v>
      </c>
      <c r="BL138" s="21" t="s">
        <v>133</v>
      </c>
      <c r="BM138" s="21" t="s">
        <v>262</v>
      </c>
    </row>
    <row r="139" spans="2:51" s="11" customFormat="1" ht="13.5">
      <c r="B139" s="202"/>
      <c r="C139" s="203"/>
      <c r="D139" s="204" t="s">
        <v>135</v>
      </c>
      <c r="E139" s="205" t="s">
        <v>21</v>
      </c>
      <c r="F139" s="206" t="s">
        <v>263</v>
      </c>
      <c r="G139" s="203"/>
      <c r="H139" s="207">
        <v>112.32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135</v>
      </c>
      <c r="AU139" s="213" t="s">
        <v>81</v>
      </c>
      <c r="AV139" s="11" t="s">
        <v>81</v>
      </c>
      <c r="AW139" s="11" t="s">
        <v>35</v>
      </c>
      <c r="AX139" s="11" t="s">
        <v>79</v>
      </c>
      <c r="AY139" s="213" t="s">
        <v>125</v>
      </c>
    </row>
    <row r="140" spans="2:65" s="1" customFormat="1" ht="57" customHeight="1">
      <c r="B140" s="38"/>
      <c r="C140" s="190" t="s">
        <v>264</v>
      </c>
      <c r="D140" s="190" t="s">
        <v>128</v>
      </c>
      <c r="E140" s="191" t="s">
        <v>265</v>
      </c>
      <c r="F140" s="192" t="s">
        <v>266</v>
      </c>
      <c r="G140" s="193" t="s">
        <v>131</v>
      </c>
      <c r="H140" s="194">
        <v>1.72</v>
      </c>
      <c r="I140" s="195"/>
      <c r="J140" s="196">
        <f>ROUND(I140*H140,2)</f>
        <v>0</v>
      </c>
      <c r="K140" s="192" t="s">
        <v>132</v>
      </c>
      <c r="L140" s="58"/>
      <c r="M140" s="197" t="s">
        <v>21</v>
      </c>
      <c r="N140" s="198" t="s">
        <v>42</v>
      </c>
      <c r="O140" s="39"/>
      <c r="P140" s="199">
        <f>O140*H140</f>
        <v>0</v>
      </c>
      <c r="Q140" s="199">
        <v>0.08425</v>
      </c>
      <c r="R140" s="199">
        <f>Q140*H140</f>
        <v>0.14491</v>
      </c>
      <c r="S140" s="199">
        <v>0</v>
      </c>
      <c r="T140" s="200">
        <f>S140*H140</f>
        <v>0</v>
      </c>
      <c r="AR140" s="21" t="s">
        <v>133</v>
      </c>
      <c r="AT140" s="21" t="s">
        <v>128</v>
      </c>
      <c r="AU140" s="21" t="s">
        <v>81</v>
      </c>
      <c r="AY140" s="21" t="s">
        <v>125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1" t="s">
        <v>79</v>
      </c>
      <c r="BK140" s="201">
        <f>ROUND(I140*H140,2)</f>
        <v>0</v>
      </c>
      <c r="BL140" s="21" t="s">
        <v>133</v>
      </c>
      <c r="BM140" s="21" t="s">
        <v>267</v>
      </c>
    </row>
    <row r="141" spans="2:51" s="11" customFormat="1" ht="13.5">
      <c r="B141" s="202"/>
      <c r="C141" s="203"/>
      <c r="D141" s="204" t="s">
        <v>135</v>
      </c>
      <c r="E141" s="205" t="s">
        <v>21</v>
      </c>
      <c r="F141" s="206" t="s">
        <v>268</v>
      </c>
      <c r="G141" s="203"/>
      <c r="H141" s="207">
        <v>1.72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135</v>
      </c>
      <c r="AU141" s="213" t="s">
        <v>81</v>
      </c>
      <c r="AV141" s="11" t="s">
        <v>81</v>
      </c>
      <c r="AW141" s="11" t="s">
        <v>35</v>
      </c>
      <c r="AX141" s="11" t="s">
        <v>79</v>
      </c>
      <c r="AY141" s="213" t="s">
        <v>125</v>
      </c>
    </row>
    <row r="142" spans="2:65" s="1" customFormat="1" ht="22.5" customHeight="1">
      <c r="B142" s="38"/>
      <c r="C142" s="214" t="s">
        <v>269</v>
      </c>
      <c r="D142" s="214" t="s">
        <v>205</v>
      </c>
      <c r="E142" s="215" t="s">
        <v>270</v>
      </c>
      <c r="F142" s="216" t="s">
        <v>271</v>
      </c>
      <c r="G142" s="217" t="s">
        <v>131</v>
      </c>
      <c r="H142" s="218">
        <v>1.72</v>
      </c>
      <c r="I142" s="219"/>
      <c r="J142" s="220">
        <f>ROUND(I142*H142,2)</f>
        <v>0</v>
      </c>
      <c r="K142" s="216" t="s">
        <v>132</v>
      </c>
      <c r="L142" s="221"/>
      <c r="M142" s="222" t="s">
        <v>21</v>
      </c>
      <c r="N142" s="223" t="s">
        <v>42</v>
      </c>
      <c r="O142" s="39"/>
      <c r="P142" s="199">
        <f>O142*H142</f>
        <v>0</v>
      </c>
      <c r="Q142" s="199">
        <v>0.146</v>
      </c>
      <c r="R142" s="199">
        <f>Q142*H142</f>
        <v>0.25111999999999995</v>
      </c>
      <c r="S142" s="199">
        <v>0</v>
      </c>
      <c r="T142" s="200">
        <f>S142*H142</f>
        <v>0</v>
      </c>
      <c r="AR142" s="21" t="s">
        <v>209</v>
      </c>
      <c r="AT142" s="21" t="s">
        <v>205</v>
      </c>
      <c r="AU142" s="21" t="s">
        <v>81</v>
      </c>
      <c r="AY142" s="21" t="s">
        <v>125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1" t="s">
        <v>79</v>
      </c>
      <c r="BK142" s="201">
        <f>ROUND(I142*H142,2)</f>
        <v>0</v>
      </c>
      <c r="BL142" s="21" t="s">
        <v>133</v>
      </c>
      <c r="BM142" s="21" t="s">
        <v>272</v>
      </c>
    </row>
    <row r="143" spans="2:47" s="1" customFormat="1" ht="27">
      <c r="B143" s="38"/>
      <c r="C143" s="60"/>
      <c r="D143" s="204" t="s">
        <v>273</v>
      </c>
      <c r="E143" s="60"/>
      <c r="F143" s="228" t="s">
        <v>274</v>
      </c>
      <c r="G143" s="60"/>
      <c r="H143" s="60"/>
      <c r="I143" s="160"/>
      <c r="J143" s="60"/>
      <c r="K143" s="60"/>
      <c r="L143" s="58"/>
      <c r="M143" s="229"/>
      <c r="N143" s="39"/>
      <c r="O143" s="39"/>
      <c r="P143" s="39"/>
      <c r="Q143" s="39"/>
      <c r="R143" s="39"/>
      <c r="S143" s="39"/>
      <c r="T143" s="75"/>
      <c r="AT143" s="21" t="s">
        <v>273</v>
      </c>
      <c r="AU143" s="21" t="s">
        <v>81</v>
      </c>
    </row>
    <row r="144" spans="2:65" s="1" customFormat="1" ht="31.5" customHeight="1">
      <c r="B144" s="38"/>
      <c r="C144" s="190" t="s">
        <v>275</v>
      </c>
      <c r="D144" s="190" t="s">
        <v>128</v>
      </c>
      <c r="E144" s="191" t="s">
        <v>276</v>
      </c>
      <c r="F144" s="192" t="s">
        <v>277</v>
      </c>
      <c r="G144" s="193" t="s">
        <v>143</v>
      </c>
      <c r="H144" s="194">
        <v>2.25</v>
      </c>
      <c r="I144" s="195"/>
      <c r="J144" s="196">
        <f>ROUND(I144*H144,2)</f>
        <v>0</v>
      </c>
      <c r="K144" s="192" t="s">
        <v>132</v>
      </c>
      <c r="L144" s="58"/>
      <c r="M144" s="197" t="s">
        <v>21</v>
      </c>
      <c r="N144" s="198" t="s">
        <v>42</v>
      </c>
      <c r="O144" s="39"/>
      <c r="P144" s="199">
        <f>O144*H144</f>
        <v>0</v>
      </c>
      <c r="Q144" s="199">
        <v>1.24432</v>
      </c>
      <c r="R144" s="199">
        <f>Q144*H144</f>
        <v>2.79972</v>
      </c>
      <c r="S144" s="199">
        <v>0</v>
      </c>
      <c r="T144" s="200">
        <f>S144*H144</f>
        <v>0</v>
      </c>
      <c r="AR144" s="21" t="s">
        <v>133</v>
      </c>
      <c r="AT144" s="21" t="s">
        <v>128</v>
      </c>
      <c r="AU144" s="21" t="s">
        <v>81</v>
      </c>
      <c r="AY144" s="21" t="s">
        <v>125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1" t="s">
        <v>79</v>
      </c>
      <c r="BK144" s="201">
        <f>ROUND(I144*H144,2)</f>
        <v>0</v>
      </c>
      <c r="BL144" s="21" t="s">
        <v>133</v>
      </c>
      <c r="BM144" s="21" t="s">
        <v>278</v>
      </c>
    </row>
    <row r="145" spans="2:51" s="11" customFormat="1" ht="13.5">
      <c r="B145" s="202"/>
      <c r="C145" s="203"/>
      <c r="D145" s="224" t="s">
        <v>135</v>
      </c>
      <c r="E145" s="225" t="s">
        <v>21</v>
      </c>
      <c r="F145" s="226" t="s">
        <v>279</v>
      </c>
      <c r="G145" s="203"/>
      <c r="H145" s="227">
        <v>2.25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135</v>
      </c>
      <c r="AU145" s="213" t="s">
        <v>81</v>
      </c>
      <c r="AV145" s="11" t="s">
        <v>81</v>
      </c>
      <c r="AW145" s="11" t="s">
        <v>35</v>
      </c>
      <c r="AX145" s="11" t="s">
        <v>79</v>
      </c>
      <c r="AY145" s="213" t="s">
        <v>125</v>
      </c>
    </row>
    <row r="146" spans="2:63" s="10" customFormat="1" ht="29.85" customHeight="1">
      <c r="B146" s="173"/>
      <c r="C146" s="174"/>
      <c r="D146" s="187" t="s">
        <v>70</v>
      </c>
      <c r="E146" s="188" t="s">
        <v>280</v>
      </c>
      <c r="F146" s="188" t="s">
        <v>281</v>
      </c>
      <c r="G146" s="174"/>
      <c r="H146" s="174"/>
      <c r="I146" s="177"/>
      <c r="J146" s="189">
        <f>BK146</f>
        <v>0</v>
      </c>
      <c r="K146" s="174"/>
      <c r="L146" s="179"/>
      <c r="M146" s="180"/>
      <c r="N146" s="181"/>
      <c r="O146" s="181"/>
      <c r="P146" s="182">
        <f>SUM(P147:P161)</f>
        <v>0</v>
      </c>
      <c r="Q146" s="181"/>
      <c r="R146" s="182">
        <f>SUM(R147:R161)</f>
        <v>14.051603</v>
      </c>
      <c r="S146" s="181"/>
      <c r="T146" s="183">
        <f>SUM(T147:T161)</f>
        <v>0</v>
      </c>
      <c r="AR146" s="184" t="s">
        <v>79</v>
      </c>
      <c r="AT146" s="185" t="s">
        <v>70</v>
      </c>
      <c r="AU146" s="185" t="s">
        <v>79</v>
      </c>
      <c r="AY146" s="184" t="s">
        <v>125</v>
      </c>
      <c r="BK146" s="186">
        <f>SUM(BK147:BK161)</f>
        <v>0</v>
      </c>
    </row>
    <row r="147" spans="2:65" s="1" customFormat="1" ht="22.5" customHeight="1">
      <c r="B147" s="38"/>
      <c r="C147" s="190" t="s">
        <v>282</v>
      </c>
      <c r="D147" s="190" t="s">
        <v>128</v>
      </c>
      <c r="E147" s="191" t="s">
        <v>283</v>
      </c>
      <c r="F147" s="192" t="s">
        <v>284</v>
      </c>
      <c r="G147" s="193" t="s">
        <v>143</v>
      </c>
      <c r="H147" s="194">
        <v>17.5</v>
      </c>
      <c r="I147" s="195"/>
      <c r="J147" s="196">
        <f>ROUND(I147*H147,2)</f>
        <v>0</v>
      </c>
      <c r="K147" s="192" t="s">
        <v>132</v>
      </c>
      <c r="L147" s="58"/>
      <c r="M147" s="197" t="s">
        <v>21</v>
      </c>
      <c r="N147" s="198" t="s">
        <v>42</v>
      </c>
      <c r="O147" s="39"/>
      <c r="P147" s="199">
        <f>O147*H147</f>
        <v>0</v>
      </c>
      <c r="Q147" s="199">
        <v>0.04008</v>
      </c>
      <c r="R147" s="199">
        <f>Q147*H147</f>
        <v>0.7013999999999999</v>
      </c>
      <c r="S147" s="199">
        <v>0</v>
      </c>
      <c r="T147" s="200">
        <f>S147*H147</f>
        <v>0</v>
      </c>
      <c r="AR147" s="21" t="s">
        <v>133</v>
      </c>
      <c r="AT147" s="21" t="s">
        <v>128</v>
      </c>
      <c r="AU147" s="21" t="s">
        <v>81</v>
      </c>
      <c r="AY147" s="21" t="s">
        <v>125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1" t="s">
        <v>79</v>
      </c>
      <c r="BK147" s="201">
        <f>ROUND(I147*H147,2)</f>
        <v>0</v>
      </c>
      <c r="BL147" s="21" t="s">
        <v>133</v>
      </c>
      <c r="BM147" s="21" t="s">
        <v>285</v>
      </c>
    </row>
    <row r="148" spans="2:65" s="1" customFormat="1" ht="22.5" customHeight="1">
      <c r="B148" s="38"/>
      <c r="C148" s="214" t="s">
        <v>286</v>
      </c>
      <c r="D148" s="214" t="s">
        <v>205</v>
      </c>
      <c r="E148" s="215" t="s">
        <v>287</v>
      </c>
      <c r="F148" s="216" t="s">
        <v>288</v>
      </c>
      <c r="G148" s="217" t="s">
        <v>143</v>
      </c>
      <c r="H148" s="218">
        <v>17.5</v>
      </c>
      <c r="I148" s="219"/>
      <c r="J148" s="220">
        <f>ROUND(I148*H148,2)</f>
        <v>0</v>
      </c>
      <c r="K148" s="216" t="s">
        <v>132</v>
      </c>
      <c r="L148" s="221"/>
      <c r="M148" s="222" t="s">
        <v>21</v>
      </c>
      <c r="N148" s="223" t="s">
        <v>42</v>
      </c>
      <c r="O148" s="39"/>
      <c r="P148" s="199">
        <f>O148*H148</f>
        <v>0</v>
      </c>
      <c r="Q148" s="199">
        <v>0.008</v>
      </c>
      <c r="R148" s="199">
        <f>Q148*H148</f>
        <v>0.14</v>
      </c>
      <c r="S148" s="199">
        <v>0</v>
      </c>
      <c r="T148" s="200">
        <f>S148*H148</f>
        <v>0</v>
      </c>
      <c r="AR148" s="21" t="s">
        <v>209</v>
      </c>
      <c r="AT148" s="21" t="s">
        <v>205</v>
      </c>
      <c r="AU148" s="21" t="s">
        <v>81</v>
      </c>
      <c r="AY148" s="21" t="s">
        <v>125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79</v>
      </c>
      <c r="BK148" s="201">
        <f>ROUND(I148*H148,2)</f>
        <v>0</v>
      </c>
      <c r="BL148" s="21" t="s">
        <v>133</v>
      </c>
      <c r="BM148" s="21" t="s">
        <v>289</v>
      </c>
    </row>
    <row r="149" spans="2:65" s="1" customFormat="1" ht="44.25" customHeight="1">
      <c r="B149" s="38"/>
      <c r="C149" s="190" t="s">
        <v>290</v>
      </c>
      <c r="D149" s="190" t="s">
        <v>128</v>
      </c>
      <c r="E149" s="191" t="s">
        <v>291</v>
      </c>
      <c r="F149" s="192" t="s">
        <v>292</v>
      </c>
      <c r="G149" s="193" t="s">
        <v>143</v>
      </c>
      <c r="H149" s="194">
        <v>22.5</v>
      </c>
      <c r="I149" s="195"/>
      <c r="J149" s="196">
        <f>ROUND(I149*H149,2)</f>
        <v>0</v>
      </c>
      <c r="K149" s="192" t="s">
        <v>132</v>
      </c>
      <c r="L149" s="58"/>
      <c r="M149" s="197" t="s">
        <v>21</v>
      </c>
      <c r="N149" s="198" t="s">
        <v>42</v>
      </c>
      <c r="O149" s="39"/>
      <c r="P149" s="199">
        <f>O149*H149</f>
        <v>0</v>
      </c>
      <c r="Q149" s="199">
        <v>0.1295</v>
      </c>
      <c r="R149" s="199">
        <f>Q149*H149</f>
        <v>2.9137500000000003</v>
      </c>
      <c r="S149" s="199">
        <v>0</v>
      </c>
      <c r="T149" s="200">
        <f>S149*H149</f>
        <v>0</v>
      </c>
      <c r="AR149" s="21" t="s">
        <v>133</v>
      </c>
      <c r="AT149" s="21" t="s">
        <v>128</v>
      </c>
      <c r="AU149" s="21" t="s">
        <v>81</v>
      </c>
      <c r="AY149" s="21" t="s">
        <v>125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1" t="s">
        <v>79</v>
      </c>
      <c r="BK149" s="201">
        <f>ROUND(I149*H149,2)</f>
        <v>0</v>
      </c>
      <c r="BL149" s="21" t="s">
        <v>133</v>
      </c>
      <c r="BM149" s="21" t="s">
        <v>293</v>
      </c>
    </row>
    <row r="150" spans="2:65" s="1" customFormat="1" ht="22.5" customHeight="1">
      <c r="B150" s="38"/>
      <c r="C150" s="214" t="s">
        <v>294</v>
      </c>
      <c r="D150" s="214" t="s">
        <v>205</v>
      </c>
      <c r="E150" s="215" t="s">
        <v>295</v>
      </c>
      <c r="F150" s="216" t="s">
        <v>296</v>
      </c>
      <c r="G150" s="217" t="s">
        <v>297</v>
      </c>
      <c r="H150" s="218">
        <v>45</v>
      </c>
      <c r="I150" s="219"/>
      <c r="J150" s="220">
        <f>ROUND(I150*H150,2)</f>
        <v>0</v>
      </c>
      <c r="K150" s="216" t="s">
        <v>132</v>
      </c>
      <c r="L150" s="221"/>
      <c r="M150" s="222" t="s">
        <v>21</v>
      </c>
      <c r="N150" s="223" t="s">
        <v>42</v>
      </c>
      <c r="O150" s="39"/>
      <c r="P150" s="199">
        <f>O150*H150</f>
        <v>0</v>
      </c>
      <c r="Q150" s="199">
        <v>0.014</v>
      </c>
      <c r="R150" s="199">
        <f>Q150*H150</f>
        <v>0.63</v>
      </c>
      <c r="S150" s="199">
        <v>0</v>
      </c>
      <c r="T150" s="200">
        <f>S150*H150</f>
        <v>0</v>
      </c>
      <c r="AR150" s="21" t="s">
        <v>209</v>
      </c>
      <c r="AT150" s="21" t="s">
        <v>205</v>
      </c>
      <c r="AU150" s="21" t="s">
        <v>81</v>
      </c>
      <c r="AY150" s="21" t="s">
        <v>125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1" t="s">
        <v>79</v>
      </c>
      <c r="BK150" s="201">
        <f>ROUND(I150*H150,2)</f>
        <v>0</v>
      </c>
      <c r="BL150" s="21" t="s">
        <v>133</v>
      </c>
      <c r="BM150" s="21" t="s">
        <v>298</v>
      </c>
    </row>
    <row r="151" spans="2:51" s="11" customFormat="1" ht="13.5">
      <c r="B151" s="202"/>
      <c r="C151" s="203"/>
      <c r="D151" s="204" t="s">
        <v>135</v>
      </c>
      <c r="E151" s="205" t="s">
        <v>21</v>
      </c>
      <c r="F151" s="206" t="s">
        <v>299</v>
      </c>
      <c r="G151" s="203"/>
      <c r="H151" s="207">
        <v>45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135</v>
      </c>
      <c r="AU151" s="213" t="s">
        <v>81</v>
      </c>
      <c r="AV151" s="11" t="s">
        <v>81</v>
      </c>
      <c r="AW151" s="11" t="s">
        <v>35</v>
      </c>
      <c r="AX151" s="11" t="s">
        <v>79</v>
      </c>
      <c r="AY151" s="213" t="s">
        <v>125</v>
      </c>
    </row>
    <row r="152" spans="2:65" s="1" customFormat="1" ht="44.25" customHeight="1">
      <c r="B152" s="38"/>
      <c r="C152" s="190" t="s">
        <v>300</v>
      </c>
      <c r="D152" s="190" t="s">
        <v>128</v>
      </c>
      <c r="E152" s="191" t="s">
        <v>301</v>
      </c>
      <c r="F152" s="192" t="s">
        <v>302</v>
      </c>
      <c r="G152" s="193" t="s">
        <v>143</v>
      </c>
      <c r="H152" s="194">
        <v>0.5</v>
      </c>
      <c r="I152" s="195"/>
      <c r="J152" s="196">
        <f>ROUND(I152*H152,2)</f>
        <v>0</v>
      </c>
      <c r="K152" s="192" t="s">
        <v>132</v>
      </c>
      <c r="L152" s="58"/>
      <c r="M152" s="197" t="s">
        <v>21</v>
      </c>
      <c r="N152" s="198" t="s">
        <v>42</v>
      </c>
      <c r="O152" s="39"/>
      <c r="P152" s="199">
        <f>O152*H152</f>
        <v>0</v>
      </c>
      <c r="Q152" s="199">
        <v>0.23236</v>
      </c>
      <c r="R152" s="199">
        <f>Q152*H152</f>
        <v>0.11618</v>
      </c>
      <c r="S152" s="199">
        <v>0</v>
      </c>
      <c r="T152" s="200">
        <f>S152*H152</f>
        <v>0</v>
      </c>
      <c r="AR152" s="21" t="s">
        <v>133</v>
      </c>
      <c r="AT152" s="21" t="s">
        <v>128</v>
      </c>
      <c r="AU152" s="21" t="s">
        <v>81</v>
      </c>
      <c r="AY152" s="21" t="s">
        <v>125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79</v>
      </c>
      <c r="BK152" s="201">
        <f>ROUND(I152*H152,2)</f>
        <v>0</v>
      </c>
      <c r="BL152" s="21" t="s">
        <v>133</v>
      </c>
      <c r="BM152" s="21" t="s">
        <v>303</v>
      </c>
    </row>
    <row r="153" spans="2:65" s="1" customFormat="1" ht="31.5" customHeight="1">
      <c r="B153" s="38"/>
      <c r="C153" s="190" t="s">
        <v>304</v>
      </c>
      <c r="D153" s="190" t="s">
        <v>128</v>
      </c>
      <c r="E153" s="191" t="s">
        <v>305</v>
      </c>
      <c r="F153" s="192" t="s">
        <v>306</v>
      </c>
      <c r="G153" s="193" t="s">
        <v>159</v>
      </c>
      <c r="H153" s="194">
        <v>1.35</v>
      </c>
      <c r="I153" s="195"/>
      <c r="J153" s="196">
        <f>ROUND(I153*H153,2)</f>
        <v>0</v>
      </c>
      <c r="K153" s="192" t="s">
        <v>132</v>
      </c>
      <c r="L153" s="58"/>
      <c r="M153" s="197" t="s">
        <v>21</v>
      </c>
      <c r="N153" s="198" t="s">
        <v>42</v>
      </c>
      <c r="O153" s="39"/>
      <c r="P153" s="199">
        <f>O153*H153</f>
        <v>0</v>
      </c>
      <c r="Q153" s="199">
        <v>2.25634</v>
      </c>
      <c r="R153" s="199">
        <f>Q153*H153</f>
        <v>3.046059</v>
      </c>
      <c r="S153" s="199">
        <v>0</v>
      </c>
      <c r="T153" s="200">
        <f>S153*H153</f>
        <v>0</v>
      </c>
      <c r="AR153" s="21" t="s">
        <v>133</v>
      </c>
      <c r="AT153" s="21" t="s">
        <v>128</v>
      </c>
      <c r="AU153" s="21" t="s">
        <v>81</v>
      </c>
      <c r="AY153" s="21" t="s">
        <v>125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1" t="s">
        <v>79</v>
      </c>
      <c r="BK153" s="201">
        <f>ROUND(I153*H153,2)</f>
        <v>0</v>
      </c>
      <c r="BL153" s="21" t="s">
        <v>133</v>
      </c>
      <c r="BM153" s="21" t="s">
        <v>307</v>
      </c>
    </row>
    <row r="154" spans="2:51" s="11" customFormat="1" ht="13.5">
      <c r="B154" s="202"/>
      <c r="C154" s="203"/>
      <c r="D154" s="204" t="s">
        <v>135</v>
      </c>
      <c r="E154" s="205" t="s">
        <v>21</v>
      </c>
      <c r="F154" s="206" t="s">
        <v>308</v>
      </c>
      <c r="G154" s="203"/>
      <c r="H154" s="207">
        <v>1.35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81</v>
      </c>
      <c r="AV154" s="11" t="s">
        <v>81</v>
      </c>
      <c r="AW154" s="11" t="s">
        <v>35</v>
      </c>
      <c r="AX154" s="11" t="s">
        <v>79</v>
      </c>
      <c r="AY154" s="213" t="s">
        <v>125</v>
      </c>
    </row>
    <row r="155" spans="2:65" s="1" customFormat="1" ht="31.5" customHeight="1">
      <c r="B155" s="38"/>
      <c r="C155" s="190" t="s">
        <v>309</v>
      </c>
      <c r="D155" s="190" t="s">
        <v>128</v>
      </c>
      <c r="E155" s="191" t="s">
        <v>310</v>
      </c>
      <c r="F155" s="192" t="s">
        <v>311</v>
      </c>
      <c r="G155" s="193" t="s">
        <v>131</v>
      </c>
      <c r="H155" s="194">
        <v>65.6</v>
      </c>
      <c r="I155" s="195"/>
      <c r="J155" s="196">
        <f>ROUND(I155*H155,2)</f>
        <v>0</v>
      </c>
      <c r="K155" s="192" t="s">
        <v>132</v>
      </c>
      <c r="L155" s="58"/>
      <c r="M155" s="197" t="s">
        <v>21</v>
      </c>
      <c r="N155" s="198" t="s">
        <v>42</v>
      </c>
      <c r="O155" s="39"/>
      <c r="P155" s="199">
        <f>O155*H155</f>
        <v>0</v>
      </c>
      <c r="Q155" s="199">
        <v>0.00047</v>
      </c>
      <c r="R155" s="199">
        <f>Q155*H155</f>
        <v>0.030831999999999995</v>
      </c>
      <c r="S155" s="199">
        <v>0</v>
      </c>
      <c r="T155" s="200">
        <f>S155*H155</f>
        <v>0</v>
      </c>
      <c r="AR155" s="21" t="s">
        <v>133</v>
      </c>
      <c r="AT155" s="21" t="s">
        <v>128</v>
      </c>
      <c r="AU155" s="21" t="s">
        <v>81</v>
      </c>
      <c r="AY155" s="21" t="s">
        <v>125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79</v>
      </c>
      <c r="BK155" s="201">
        <f>ROUND(I155*H155,2)</f>
        <v>0</v>
      </c>
      <c r="BL155" s="21" t="s">
        <v>133</v>
      </c>
      <c r="BM155" s="21" t="s">
        <v>312</v>
      </c>
    </row>
    <row r="156" spans="2:51" s="11" customFormat="1" ht="13.5">
      <c r="B156" s="202"/>
      <c r="C156" s="203"/>
      <c r="D156" s="204" t="s">
        <v>135</v>
      </c>
      <c r="E156" s="205" t="s">
        <v>21</v>
      </c>
      <c r="F156" s="206" t="s">
        <v>313</v>
      </c>
      <c r="G156" s="203"/>
      <c r="H156" s="207">
        <v>65.6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135</v>
      </c>
      <c r="AU156" s="213" t="s">
        <v>81</v>
      </c>
      <c r="AV156" s="11" t="s">
        <v>81</v>
      </c>
      <c r="AW156" s="11" t="s">
        <v>35</v>
      </c>
      <c r="AX156" s="11" t="s">
        <v>79</v>
      </c>
      <c r="AY156" s="213" t="s">
        <v>125</v>
      </c>
    </row>
    <row r="157" spans="2:65" s="1" customFormat="1" ht="44.25" customHeight="1">
      <c r="B157" s="38"/>
      <c r="C157" s="190" t="s">
        <v>314</v>
      </c>
      <c r="D157" s="190" t="s">
        <v>128</v>
      </c>
      <c r="E157" s="191" t="s">
        <v>315</v>
      </c>
      <c r="F157" s="192" t="s">
        <v>316</v>
      </c>
      <c r="G157" s="193" t="s">
        <v>143</v>
      </c>
      <c r="H157" s="194">
        <v>10.2</v>
      </c>
      <c r="I157" s="195"/>
      <c r="J157" s="196">
        <f>ROUND(I157*H157,2)</f>
        <v>0</v>
      </c>
      <c r="K157" s="192" t="s">
        <v>132</v>
      </c>
      <c r="L157" s="58"/>
      <c r="M157" s="197" t="s">
        <v>21</v>
      </c>
      <c r="N157" s="198" t="s">
        <v>42</v>
      </c>
      <c r="O157" s="39"/>
      <c r="P157" s="199">
        <f>O157*H157</f>
        <v>0</v>
      </c>
      <c r="Q157" s="199">
        <v>0.00061</v>
      </c>
      <c r="R157" s="199">
        <f>Q157*H157</f>
        <v>0.006221999999999999</v>
      </c>
      <c r="S157" s="199">
        <v>0</v>
      </c>
      <c r="T157" s="200">
        <f>S157*H157</f>
        <v>0</v>
      </c>
      <c r="AR157" s="21" t="s">
        <v>133</v>
      </c>
      <c r="AT157" s="21" t="s">
        <v>128</v>
      </c>
      <c r="AU157" s="21" t="s">
        <v>81</v>
      </c>
      <c r="AY157" s="21" t="s">
        <v>125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79</v>
      </c>
      <c r="BK157" s="201">
        <f>ROUND(I157*H157,2)</f>
        <v>0</v>
      </c>
      <c r="BL157" s="21" t="s">
        <v>133</v>
      </c>
      <c r="BM157" s="21" t="s">
        <v>317</v>
      </c>
    </row>
    <row r="158" spans="2:51" s="11" customFormat="1" ht="13.5">
      <c r="B158" s="202"/>
      <c r="C158" s="203"/>
      <c r="D158" s="204" t="s">
        <v>135</v>
      </c>
      <c r="E158" s="205" t="s">
        <v>21</v>
      </c>
      <c r="F158" s="206" t="s">
        <v>318</v>
      </c>
      <c r="G158" s="203"/>
      <c r="H158" s="207">
        <v>10.2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81</v>
      </c>
      <c r="AV158" s="11" t="s">
        <v>81</v>
      </c>
      <c r="AW158" s="11" t="s">
        <v>35</v>
      </c>
      <c r="AX158" s="11" t="s">
        <v>79</v>
      </c>
      <c r="AY158" s="213" t="s">
        <v>125</v>
      </c>
    </row>
    <row r="159" spans="2:65" s="1" customFormat="1" ht="22.5" customHeight="1">
      <c r="B159" s="38"/>
      <c r="C159" s="190" t="s">
        <v>133</v>
      </c>
      <c r="D159" s="190" t="s">
        <v>128</v>
      </c>
      <c r="E159" s="191" t="s">
        <v>319</v>
      </c>
      <c r="F159" s="192" t="s">
        <v>320</v>
      </c>
      <c r="G159" s="193" t="s">
        <v>143</v>
      </c>
      <c r="H159" s="194">
        <v>10.1</v>
      </c>
      <c r="I159" s="195"/>
      <c r="J159" s="196">
        <f>ROUND(I159*H159,2)</f>
        <v>0</v>
      </c>
      <c r="K159" s="192" t="s">
        <v>132</v>
      </c>
      <c r="L159" s="58"/>
      <c r="M159" s="197" t="s">
        <v>21</v>
      </c>
      <c r="N159" s="198" t="s">
        <v>42</v>
      </c>
      <c r="O159" s="39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1" t="s">
        <v>133</v>
      </c>
      <c r="AT159" s="21" t="s">
        <v>128</v>
      </c>
      <c r="AU159" s="21" t="s">
        <v>81</v>
      </c>
      <c r="AY159" s="21" t="s">
        <v>125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79</v>
      </c>
      <c r="BK159" s="201">
        <f>ROUND(I159*H159,2)</f>
        <v>0</v>
      </c>
      <c r="BL159" s="21" t="s">
        <v>133</v>
      </c>
      <c r="BM159" s="21" t="s">
        <v>321</v>
      </c>
    </row>
    <row r="160" spans="2:51" s="11" customFormat="1" ht="13.5">
      <c r="B160" s="202"/>
      <c r="C160" s="203"/>
      <c r="D160" s="204" t="s">
        <v>135</v>
      </c>
      <c r="E160" s="205" t="s">
        <v>21</v>
      </c>
      <c r="F160" s="206" t="s">
        <v>322</v>
      </c>
      <c r="G160" s="203"/>
      <c r="H160" s="207">
        <v>10.1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135</v>
      </c>
      <c r="AU160" s="213" t="s">
        <v>81</v>
      </c>
      <c r="AV160" s="11" t="s">
        <v>81</v>
      </c>
      <c r="AW160" s="11" t="s">
        <v>35</v>
      </c>
      <c r="AX160" s="11" t="s">
        <v>79</v>
      </c>
      <c r="AY160" s="213" t="s">
        <v>125</v>
      </c>
    </row>
    <row r="161" spans="2:65" s="1" customFormat="1" ht="31.5" customHeight="1">
      <c r="B161" s="38"/>
      <c r="C161" s="190" t="s">
        <v>323</v>
      </c>
      <c r="D161" s="190" t="s">
        <v>128</v>
      </c>
      <c r="E161" s="191" t="s">
        <v>324</v>
      </c>
      <c r="F161" s="192" t="s">
        <v>325</v>
      </c>
      <c r="G161" s="193" t="s">
        <v>297</v>
      </c>
      <c r="H161" s="194">
        <v>4</v>
      </c>
      <c r="I161" s="195"/>
      <c r="J161" s="196">
        <f>ROUND(I161*H161,2)</f>
        <v>0</v>
      </c>
      <c r="K161" s="192" t="s">
        <v>132</v>
      </c>
      <c r="L161" s="58"/>
      <c r="M161" s="197" t="s">
        <v>21</v>
      </c>
      <c r="N161" s="198" t="s">
        <v>42</v>
      </c>
      <c r="O161" s="39"/>
      <c r="P161" s="199">
        <f>O161*H161</f>
        <v>0</v>
      </c>
      <c r="Q161" s="199">
        <v>1.61679</v>
      </c>
      <c r="R161" s="199">
        <f>Q161*H161</f>
        <v>6.46716</v>
      </c>
      <c r="S161" s="199">
        <v>0</v>
      </c>
      <c r="T161" s="200">
        <f>S161*H161</f>
        <v>0</v>
      </c>
      <c r="AR161" s="21" t="s">
        <v>133</v>
      </c>
      <c r="AT161" s="21" t="s">
        <v>128</v>
      </c>
      <c r="AU161" s="21" t="s">
        <v>81</v>
      </c>
      <c r="AY161" s="21" t="s">
        <v>125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1" t="s">
        <v>79</v>
      </c>
      <c r="BK161" s="201">
        <f>ROUND(I161*H161,2)</f>
        <v>0</v>
      </c>
      <c r="BL161" s="21" t="s">
        <v>133</v>
      </c>
      <c r="BM161" s="21" t="s">
        <v>326</v>
      </c>
    </row>
    <row r="162" spans="2:63" s="10" customFormat="1" ht="29.85" customHeight="1">
      <c r="B162" s="173"/>
      <c r="C162" s="174"/>
      <c r="D162" s="187" t="s">
        <v>70</v>
      </c>
      <c r="E162" s="188" t="s">
        <v>327</v>
      </c>
      <c r="F162" s="188" t="s">
        <v>328</v>
      </c>
      <c r="G162" s="174"/>
      <c r="H162" s="174"/>
      <c r="I162" s="177"/>
      <c r="J162" s="189">
        <f>BK162</f>
        <v>0</v>
      </c>
      <c r="K162" s="174"/>
      <c r="L162" s="179"/>
      <c r="M162" s="180"/>
      <c r="N162" s="181"/>
      <c r="O162" s="181"/>
      <c r="P162" s="182">
        <f>SUM(P163:P172)</f>
        <v>0</v>
      </c>
      <c r="Q162" s="181"/>
      <c r="R162" s="182">
        <f>SUM(R163:R172)</f>
        <v>0</v>
      </c>
      <c r="S162" s="181"/>
      <c r="T162" s="183">
        <f>SUM(T163:T172)</f>
        <v>0</v>
      </c>
      <c r="AR162" s="184" t="s">
        <v>79</v>
      </c>
      <c r="AT162" s="185" t="s">
        <v>70</v>
      </c>
      <c r="AU162" s="185" t="s">
        <v>79</v>
      </c>
      <c r="AY162" s="184" t="s">
        <v>125</v>
      </c>
      <c r="BK162" s="186">
        <f>SUM(BK163:BK172)</f>
        <v>0</v>
      </c>
    </row>
    <row r="163" spans="2:65" s="1" customFormat="1" ht="31.5" customHeight="1">
      <c r="B163" s="38"/>
      <c r="C163" s="190" t="s">
        <v>329</v>
      </c>
      <c r="D163" s="190" t="s">
        <v>128</v>
      </c>
      <c r="E163" s="191" t="s">
        <v>330</v>
      </c>
      <c r="F163" s="192" t="s">
        <v>331</v>
      </c>
      <c r="G163" s="193" t="s">
        <v>231</v>
      </c>
      <c r="H163" s="194">
        <v>130.444</v>
      </c>
      <c r="I163" s="195"/>
      <c r="J163" s="196">
        <f>ROUND(I163*H163,2)</f>
        <v>0</v>
      </c>
      <c r="K163" s="192" t="s">
        <v>132</v>
      </c>
      <c r="L163" s="58"/>
      <c r="M163" s="197" t="s">
        <v>21</v>
      </c>
      <c r="N163" s="198" t="s">
        <v>42</v>
      </c>
      <c r="O163" s="39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1" t="s">
        <v>133</v>
      </c>
      <c r="AT163" s="21" t="s">
        <v>128</v>
      </c>
      <c r="AU163" s="21" t="s">
        <v>81</v>
      </c>
      <c r="AY163" s="21" t="s">
        <v>125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1" t="s">
        <v>79</v>
      </c>
      <c r="BK163" s="201">
        <f>ROUND(I163*H163,2)</f>
        <v>0</v>
      </c>
      <c r="BL163" s="21" t="s">
        <v>133</v>
      </c>
      <c r="BM163" s="21" t="s">
        <v>332</v>
      </c>
    </row>
    <row r="164" spans="2:51" s="11" customFormat="1" ht="13.5">
      <c r="B164" s="202"/>
      <c r="C164" s="203"/>
      <c r="D164" s="204" t="s">
        <v>135</v>
      </c>
      <c r="E164" s="205" t="s">
        <v>21</v>
      </c>
      <c r="F164" s="206" t="s">
        <v>333</v>
      </c>
      <c r="G164" s="203"/>
      <c r="H164" s="207">
        <v>130.444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135</v>
      </c>
      <c r="AU164" s="213" t="s">
        <v>81</v>
      </c>
      <c r="AV164" s="11" t="s">
        <v>81</v>
      </c>
      <c r="AW164" s="11" t="s">
        <v>35</v>
      </c>
      <c r="AX164" s="11" t="s">
        <v>79</v>
      </c>
      <c r="AY164" s="213" t="s">
        <v>125</v>
      </c>
    </row>
    <row r="165" spans="2:65" s="1" customFormat="1" ht="31.5" customHeight="1">
      <c r="B165" s="38"/>
      <c r="C165" s="190" t="s">
        <v>334</v>
      </c>
      <c r="D165" s="190" t="s">
        <v>128</v>
      </c>
      <c r="E165" s="191" t="s">
        <v>335</v>
      </c>
      <c r="F165" s="192" t="s">
        <v>336</v>
      </c>
      <c r="G165" s="193" t="s">
        <v>231</v>
      </c>
      <c r="H165" s="194">
        <v>130.444</v>
      </c>
      <c r="I165" s="195"/>
      <c r="J165" s="196">
        <f>ROUND(I165*H165,2)</f>
        <v>0</v>
      </c>
      <c r="K165" s="192" t="s">
        <v>132</v>
      </c>
      <c r="L165" s="58"/>
      <c r="M165" s="197" t="s">
        <v>21</v>
      </c>
      <c r="N165" s="198" t="s">
        <v>42</v>
      </c>
      <c r="O165" s="39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1" t="s">
        <v>133</v>
      </c>
      <c r="AT165" s="21" t="s">
        <v>128</v>
      </c>
      <c r="AU165" s="21" t="s">
        <v>81</v>
      </c>
      <c r="AY165" s="21" t="s">
        <v>125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1" t="s">
        <v>79</v>
      </c>
      <c r="BK165" s="201">
        <f>ROUND(I165*H165,2)</f>
        <v>0</v>
      </c>
      <c r="BL165" s="21" t="s">
        <v>133</v>
      </c>
      <c r="BM165" s="21" t="s">
        <v>337</v>
      </c>
    </row>
    <row r="166" spans="2:51" s="11" customFormat="1" ht="13.5">
      <c r="B166" s="202"/>
      <c r="C166" s="203"/>
      <c r="D166" s="204" t="s">
        <v>135</v>
      </c>
      <c r="E166" s="205" t="s">
        <v>21</v>
      </c>
      <c r="F166" s="206" t="s">
        <v>333</v>
      </c>
      <c r="G166" s="203"/>
      <c r="H166" s="207">
        <v>130.444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81</v>
      </c>
      <c r="AV166" s="11" t="s">
        <v>81</v>
      </c>
      <c r="AW166" s="11" t="s">
        <v>35</v>
      </c>
      <c r="AX166" s="11" t="s">
        <v>79</v>
      </c>
      <c r="AY166" s="213" t="s">
        <v>125</v>
      </c>
    </row>
    <row r="167" spans="2:65" s="1" customFormat="1" ht="22.5" customHeight="1">
      <c r="B167" s="38"/>
      <c r="C167" s="190" t="s">
        <v>338</v>
      </c>
      <c r="D167" s="190" t="s">
        <v>128</v>
      </c>
      <c r="E167" s="191" t="s">
        <v>339</v>
      </c>
      <c r="F167" s="192" t="s">
        <v>340</v>
      </c>
      <c r="G167" s="193" t="s">
        <v>231</v>
      </c>
      <c r="H167" s="194">
        <v>130.444</v>
      </c>
      <c r="I167" s="195"/>
      <c r="J167" s="196">
        <f>ROUND(I167*H167,2)</f>
        <v>0</v>
      </c>
      <c r="K167" s="192" t="s">
        <v>132</v>
      </c>
      <c r="L167" s="58"/>
      <c r="M167" s="197" t="s">
        <v>21</v>
      </c>
      <c r="N167" s="198" t="s">
        <v>42</v>
      </c>
      <c r="O167" s="39"/>
      <c r="P167" s="199">
        <f>O167*H167</f>
        <v>0</v>
      </c>
      <c r="Q167" s="199">
        <v>0</v>
      </c>
      <c r="R167" s="199">
        <f>Q167*H167</f>
        <v>0</v>
      </c>
      <c r="S167" s="199">
        <v>0</v>
      </c>
      <c r="T167" s="200">
        <f>S167*H167</f>
        <v>0</v>
      </c>
      <c r="AR167" s="21" t="s">
        <v>133</v>
      </c>
      <c r="AT167" s="21" t="s">
        <v>128</v>
      </c>
      <c r="AU167" s="21" t="s">
        <v>81</v>
      </c>
      <c r="AY167" s="21" t="s">
        <v>125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1" t="s">
        <v>79</v>
      </c>
      <c r="BK167" s="201">
        <f>ROUND(I167*H167,2)</f>
        <v>0</v>
      </c>
      <c r="BL167" s="21" t="s">
        <v>133</v>
      </c>
      <c r="BM167" s="21" t="s">
        <v>341</v>
      </c>
    </row>
    <row r="168" spans="2:51" s="11" customFormat="1" ht="13.5">
      <c r="B168" s="202"/>
      <c r="C168" s="203"/>
      <c r="D168" s="204" t="s">
        <v>135</v>
      </c>
      <c r="E168" s="205" t="s">
        <v>21</v>
      </c>
      <c r="F168" s="206" t="s">
        <v>342</v>
      </c>
      <c r="G168" s="203"/>
      <c r="H168" s="207">
        <v>130.444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135</v>
      </c>
      <c r="AU168" s="213" t="s">
        <v>81</v>
      </c>
      <c r="AV168" s="11" t="s">
        <v>81</v>
      </c>
      <c r="AW168" s="11" t="s">
        <v>35</v>
      </c>
      <c r="AX168" s="11" t="s">
        <v>79</v>
      </c>
      <c r="AY168" s="213" t="s">
        <v>125</v>
      </c>
    </row>
    <row r="169" spans="2:65" s="1" customFormat="1" ht="22.5" customHeight="1">
      <c r="B169" s="38"/>
      <c r="C169" s="190" t="s">
        <v>343</v>
      </c>
      <c r="D169" s="190" t="s">
        <v>128</v>
      </c>
      <c r="E169" s="191" t="s">
        <v>344</v>
      </c>
      <c r="F169" s="192" t="s">
        <v>345</v>
      </c>
      <c r="G169" s="193" t="s">
        <v>231</v>
      </c>
      <c r="H169" s="194">
        <v>38.64</v>
      </c>
      <c r="I169" s="195"/>
      <c r="J169" s="196">
        <f>ROUND(I169*H169,2)</f>
        <v>0</v>
      </c>
      <c r="K169" s="192" t="s">
        <v>132</v>
      </c>
      <c r="L169" s="58"/>
      <c r="M169" s="197" t="s">
        <v>21</v>
      </c>
      <c r="N169" s="198" t="s">
        <v>42</v>
      </c>
      <c r="O169" s="39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AR169" s="21" t="s">
        <v>133</v>
      </c>
      <c r="AT169" s="21" t="s">
        <v>128</v>
      </c>
      <c r="AU169" s="21" t="s">
        <v>81</v>
      </c>
      <c r="AY169" s="21" t="s">
        <v>125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1" t="s">
        <v>79</v>
      </c>
      <c r="BK169" s="201">
        <f>ROUND(I169*H169,2)</f>
        <v>0</v>
      </c>
      <c r="BL169" s="21" t="s">
        <v>133</v>
      </c>
      <c r="BM169" s="21" t="s">
        <v>346</v>
      </c>
    </row>
    <row r="170" spans="2:51" s="11" customFormat="1" ht="13.5">
      <c r="B170" s="202"/>
      <c r="C170" s="203"/>
      <c r="D170" s="204" t="s">
        <v>135</v>
      </c>
      <c r="E170" s="205" t="s">
        <v>21</v>
      </c>
      <c r="F170" s="206" t="s">
        <v>347</v>
      </c>
      <c r="G170" s="203"/>
      <c r="H170" s="207">
        <v>38.64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81</v>
      </c>
      <c r="AV170" s="11" t="s">
        <v>81</v>
      </c>
      <c r="AW170" s="11" t="s">
        <v>35</v>
      </c>
      <c r="AX170" s="11" t="s">
        <v>79</v>
      </c>
      <c r="AY170" s="213" t="s">
        <v>125</v>
      </c>
    </row>
    <row r="171" spans="2:65" s="1" customFormat="1" ht="22.5" customHeight="1">
      <c r="B171" s="38"/>
      <c r="C171" s="190" t="s">
        <v>348</v>
      </c>
      <c r="D171" s="190" t="s">
        <v>128</v>
      </c>
      <c r="E171" s="191" t="s">
        <v>349</v>
      </c>
      <c r="F171" s="192" t="s">
        <v>350</v>
      </c>
      <c r="G171" s="193" t="s">
        <v>231</v>
      </c>
      <c r="H171" s="194">
        <v>62.24</v>
      </c>
      <c r="I171" s="195"/>
      <c r="J171" s="196">
        <f>ROUND(I171*H171,2)</f>
        <v>0</v>
      </c>
      <c r="K171" s="192" t="s">
        <v>132</v>
      </c>
      <c r="L171" s="58"/>
      <c r="M171" s="197" t="s">
        <v>21</v>
      </c>
      <c r="N171" s="198" t="s">
        <v>42</v>
      </c>
      <c r="O171" s="39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1" t="s">
        <v>133</v>
      </c>
      <c r="AT171" s="21" t="s">
        <v>128</v>
      </c>
      <c r="AU171" s="21" t="s">
        <v>81</v>
      </c>
      <c r="AY171" s="21" t="s">
        <v>125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1" t="s">
        <v>79</v>
      </c>
      <c r="BK171" s="201">
        <f>ROUND(I171*H171,2)</f>
        <v>0</v>
      </c>
      <c r="BL171" s="21" t="s">
        <v>133</v>
      </c>
      <c r="BM171" s="21" t="s">
        <v>351</v>
      </c>
    </row>
    <row r="172" spans="2:51" s="11" customFormat="1" ht="13.5">
      <c r="B172" s="202"/>
      <c r="C172" s="203"/>
      <c r="D172" s="224" t="s">
        <v>135</v>
      </c>
      <c r="E172" s="225" t="s">
        <v>21</v>
      </c>
      <c r="F172" s="226" t="s">
        <v>352</v>
      </c>
      <c r="G172" s="203"/>
      <c r="H172" s="227">
        <v>62.24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81</v>
      </c>
      <c r="AV172" s="11" t="s">
        <v>81</v>
      </c>
      <c r="AW172" s="11" t="s">
        <v>35</v>
      </c>
      <c r="AX172" s="11" t="s">
        <v>79</v>
      </c>
      <c r="AY172" s="213" t="s">
        <v>125</v>
      </c>
    </row>
    <row r="173" spans="2:63" s="10" customFormat="1" ht="29.85" customHeight="1">
      <c r="B173" s="173"/>
      <c r="C173" s="174"/>
      <c r="D173" s="187" t="s">
        <v>70</v>
      </c>
      <c r="E173" s="188" t="s">
        <v>353</v>
      </c>
      <c r="F173" s="188" t="s">
        <v>354</v>
      </c>
      <c r="G173" s="174"/>
      <c r="H173" s="174"/>
      <c r="I173" s="177"/>
      <c r="J173" s="189">
        <f>BK173</f>
        <v>0</v>
      </c>
      <c r="K173" s="174"/>
      <c r="L173" s="179"/>
      <c r="M173" s="180"/>
      <c r="N173" s="181"/>
      <c r="O173" s="181"/>
      <c r="P173" s="182">
        <f>SUM(P174:P176)</f>
        <v>0</v>
      </c>
      <c r="Q173" s="181"/>
      <c r="R173" s="182">
        <f>SUM(R174:R176)</f>
        <v>0</v>
      </c>
      <c r="S173" s="181"/>
      <c r="T173" s="183">
        <f>SUM(T174:T176)</f>
        <v>0</v>
      </c>
      <c r="AR173" s="184" t="s">
        <v>79</v>
      </c>
      <c r="AT173" s="185" t="s">
        <v>70</v>
      </c>
      <c r="AU173" s="185" t="s">
        <v>79</v>
      </c>
      <c r="AY173" s="184" t="s">
        <v>125</v>
      </c>
      <c r="BK173" s="186">
        <f>SUM(BK174:BK176)</f>
        <v>0</v>
      </c>
    </row>
    <row r="174" spans="2:65" s="1" customFormat="1" ht="31.5" customHeight="1">
      <c r="B174" s="38"/>
      <c r="C174" s="190" t="s">
        <v>355</v>
      </c>
      <c r="D174" s="190" t="s">
        <v>128</v>
      </c>
      <c r="E174" s="191" t="s">
        <v>356</v>
      </c>
      <c r="F174" s="192" t="s">
        <v>357</v>
      </c>
      <c r="G174" s="193" t="s">
        <v>231</v>
      </c>
      <c r="H174" s="194">
        <v>135.236</v>
      </c>
      <c r="I174" s="195"/>
      <c r="J174" s="196">
        <f>ROUND(I174*H174,2)</f>
        <v>0</v>
      </c>
      <c r="K174" s="192" t="s">
        <v>132</v>
      </c>
      <c r="L174" s="58"/>
      <c r="M174" s="197" t="s">
        <v>21</v>
      </c>
      <c r="N174" s="198" t="s">
        <v>42</v>
      </c>
      <c r="O174" s="39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1" t="s">
        <v>133</v>
      </c>
      <c r="AT174" s="21" t="s">
        <v>128</v>
      </c>
      <c r="AU174" s="21" t="s">
        <v>81</v>
      </c>
      <c r="AY174" s="21" t="s">
        <v>125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1" t="s">
        <v>79</v>
      </c>
      <c r="BK174" s="201">
        <f>ROUND(I174*H174,2)</f>
        <v>0</v>
      </c>
      <c r="BL174" s="21" t="s">
        <v>133</v>
      </c>
      <c r="BM174" s="21" t="s">
        <v>358</v>
      </c>
    </row>
    <row r="175" spans="2:65" s="1" customFormat="1" ht="44.25" customHeight="1">
      <c r="B175" s="38"/>
      <c r="C175" s="190" t="s">
        <v>359</v>
      </c>
      <c r="D175" s="190" t="s">
        <v>128</v>
      </c>
      <c r="E175" s="191" t="s">
        <v>360</v>
      </c>
      <c r="F175" s="192" t="s">
        <v>361</v>
      </c>
      <c r="G175" s="193" t="s">
        <v>231</v>
      </c>
      <c r="H175" s="194">
        <v>135.236</v>
      </c>
      <c r="I175" s="195"/>
      <c r="J175" s="196">
        <f>ROUND(I175*H175,2)</f>
        <v>0</v>
      </c>
      <c r="K175" s="192" t="s">
        <v>132</v>
      </c>
      <c r="L175" s="58"/>
      <c r="M175" s="197" t="s">
        <v>21</v>
      </c>
      <c r="N175" s="198" t="s">
        <v>42</v>
      </c>
      <c r="O175" s="39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1" t="s">
        <v>133</v>
      </c>
      <c r="AT175" s="21" t="s">
        <v>128</v>
      </c>
      <c r="AU175" s="21" t="s">
        <v>81</v>
      </c>
      <c r="AY175" s="21" t="s">
        <v>125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1" t="s">
        <v>79</v>
      </c>
      <c r="BK175" s="201">
        <f>ROUND(I175*H175,2)</f>
        <v>0</v>
      </c>
      <c r="BL175" s="21" t="s">
        <v>133</v>
      </c>
      <c r="BM175" s="21" t="s">
        <v>362</v>
      </c>
    </row>
    <row r="176" spans="2:65" s="1" customFormat="1" ht="44.25" customHeight="1">
      <c r="B176" s="38"/>
      <c r="C176" s="190" t="s">
        <v>363</v>
      </c>
      <c r="D176" s="190" t="s">
        <v>128</v>
      </c>
      <c r="E176" s="191" t="s">
        <v>364</v>
      </c>
      <c r="F176" s="192" t="s">
        <v>365</v>
      </c>
      <c r="G176" s="193" t="s">
        <v>231</v>
      </c>
      <c r="H176" s="194">
        <v>135.236</v>
      </c>
      <c r="I176" s="195"/>
      <c r="J176" s="196">
        <f>ROUND(I176*H176,2)</f>
        <v>0</v>
      </c>
      <c r="K176" s="192" t="s">
        <v>132</v>
      </c>
      <c r="L176" s="58"/>
      <c r="M176" s="197" t="s">
        <v>21</v>
      </c>
      <c r="N176" s="230" t="s">
        <v>42</v>
      </c>
      <c r="O176" s="231"/>
      <c r="P176" s="232">
        <f>O176*H176</f>
        <v>0</v>
      </c>
      <c r="Q176" s="232">
        <v>0</v>
      </c>
      <c r="R176" s="232">
        <f>Q176*H176</f>
        <v>0</v>
      </c>
      <c r="S176" s="232">
        <v>0</v>
      </c>
      <c r="T176" s="233">
        <f>S176*H176</f>
        <v>0</v>
      </c>
      <c r="AR176" s="21" t="s">
        <v>133</v>
      </c>
      <c r="AT176" s="21" t="s">
        <v>128</v>
      </c>
      <c r="AU176" s="21" t="s">
        <v>81</v>
      </c>
      <c r="AY176" s="21" t="s">
        <v>125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1" t="s">
        <v>79</v>
      </c>
      <c r="BK176" s="201">
        <f>ROUND(I176*H176,2)</f>
        <v>0</v>
      </c>
      <c r="BL176" s="21" t="s">
        <v>133</v>
      </c>
      <c r="BM176" s="21" t="s">
        <v>366</v>
      </c>
    </row>
    <row r="177" spans="2:12" s="1" customFormat="1" ht="6.95" customHeight="1">
      <c r="B177" s="53"/>
      <c r="C177" s="54"/>
      <c r="D177" s="54"/>
      <c r="E177" s="54"/>
      <c r="F177" s="54"/>
      <c r="G177" s="54"/>
      <c r="H177" s="54"/>
      <c r="I177" s="136"/>
      <c r="J177" s="54"/>
      <c r="K177" s="54"/>
      <c r="L177" s="58"/>
    </row>
  </sheetData>
  <sheetProtection password="CC35" sheet="1" objects="1" scenarios="1" formatCells="0" formatColumns="0" formatRows="0" sort="0" autoFilter="0"/>
  <autoFilter ref="C83:K176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59" t="s">
        <v>89</v>
      </c>
      <c r="H1" s="359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60" t="str">
        <f>'Rekapitulace stavby'!K6</f>
        <v>Opěrná zeď Pražského povstání Benešov</v>
      </c>
      <c r="F7" s="361"/>
      <c r="G7" s="361"/>
      <c r="H7" s="361"/>
      <c r="I7" s="114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2" t="s">
        <v>367</v>
      </c>
      <c r="F9" s="363"/>
      <c r="G9" s="363"/>
      <c r="H9" s="36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30. 1. 2017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2" t="s">
        <v>21</v>
      </c>
      <c r="F24" s="352"/>
      <c r="G24" s="352"/>
      <c r="H24" s="352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ROUND(J85,2)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ROUND(SUM(BE85:BE169),2)</f>
        <v>0</v>
      </c>
      <c r="G30" s="39"/>
      <c r="H30" s="39"/>
      <c r="I30" s="128">
        <v>0.21</v>
      </c>
      <c r="J30" s="127">
        <f>ROUND(ROUND((SUM(BE85:BE169)),2)*I30,2)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ROUND(SUM(BF85:BF169),2)</f>
        <v>0</v>
      </c>
      <c r="G31" s="39"/>
      <c r="H31" s="39"/>
      <c r="I31" s="128">
        <v>0.15</v>
      </c>
      <c r="J31" s="127">
        <f>ROUND(ROUND((SUM(BF85:BF169)),2)*I31,2)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ROUND(SUM(BG85:BG169),2)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ROUND(SUM(BH85:BH169),2)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ROUND(SUM(BI85:BI169),2)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60" t="str">
        <f>E7</f>
        <v>Opěrná zeď Pražského povstání Benešov</v>
      </c>
      <c r="F45" s="361"/>
      <c r="G45" s="361"/>
      <c r="H45" s="361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2" t="str">
        <f>E9</f>
        <v xml:space="preserve">SO301 - Odvodnění </v>
      </c>
      <c r="F47" s="363"/>
      <c r="G47" s="363"/>
      <c r="H47" s="36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Benešov</v>
      </c>
      <c r="G49" s="39"/>
      <c r="H49" s="39"/>
      <c r="I49" s="116" t="s">
        <v>25</v>
      </c>
      <c r="J49" s="117" t="str">
        <f>IF(J12="","",J12)</f>
        <v>30. 1. 2017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2" t="str">
        <f>E21</f>
        <v xml:space="preserve">Ing. Tichvoký Roman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J85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101</v>
      </c>
      <c r="E57" s="149"/>
      <c r="F57" s="149"/>
      <c r="G57" s="149"/>
      <c r="H57" s="149"/>
      <c r="I57" s="150"/>
      <c r="J57" s="151">
        <f>J86</f>
        <v>0</v>
      </c>
      <c r="K57" s="152"/>
    </row>
    <row r="58" spans="2:11" s="8" customFormat="1" ht="19.9" customHeight="1">
      <c r="B58" s="153"/>
      <c r="C58" s="154"/>
      <c r="D58" s="155" t="s">
        <v>102</v>
      </c>
      <c r="E58" s="156"/>
      <c r="F58" s="156"/>
      <c r="G58" s="156"/>
      <c r="H58" s="156"/>
      <c r="I58" s="157"/>
      <c r="J58" s="158">
        <f>J87</f>
        <v>0</v>
      </c>
      <c r="K58" s="159"/>
    </row>
    <row r="59" spans="2:11" s="8" customFormat="1" ht="19.9" customHeight="1">
      <c r="B59" s="153"/>
      <c r="C59" s="154"/>
      <c r="D59" s="155" t="s">
        <v>103</v>
      </c>
      <c r="E59" s="156"/>
      <c r="F59" s="156"/>
      <c r="G59" s="156"/>
      <c r="H59" s="156"/>
      <c r="I59" s="157"/>
      <c r="J59" s="158">
        <f>J105</f>
        <v>0</v>
      </c>
      <c r="K59" s="159"/>
    </row>
    <row r="60" spans="2:11" s="8" customFormat="1" ht="19.9" customHeight="1">
      <c r="B60" s="153"/>
      <c r="C60" s="154"/>
      <c r="D60" s="155" t="s">
        <v>104</v>
      </c>
      <c r="E60" s="156"/>
      <c r="F60" s="156"/>
      <c r="G60" s="156"/>
      <c r="H60" s="156"/>
      <c r="I60" s="157"/>
      <c r="J60" s="158">
        <f>J108</f>
        <v>0</v>
      </c>
      <c r="K60" s="159"/>
    </row>
    <row r="61" spans="2:11" s="8" customFormat="1" ht="19.9" customHeight="1">
      <c r="B61" s="153"/>
      <c r="C61" s="154"/>
      <c r="D61" s="155" t="s">
        <v>368</v>
      </c>
      <c r="E61" s="156"/>
      <c r="F61" s="156"/>
      <c r="G61" s="156"/>
      <c r="H61" s="156"/>
      <c r="I61" s="157"/>
      <c r="J61" s="158">
        <f>J113</f>
        <v>0</v>
      </c>
      <c r="K61" s="159"/>
    </row>
    <row r="62" spans="2:11" s="8" customFormat="1" ht="19.9" customHeight="1">
      <c r="B62" s="153"/>
      <c r="C62" s="154"/>
      <c r="D62" s="155" t="s">
        <v>105</v>
      </c>
      <c r="E62" s="156"/>
      <c r="F62" s="156"/>
      <c r="G62" s="156"/>
      <c r="H62" s="156"/>
      <c r="I62" s="157"/>
      <c r="J62" s="158">
        <f>J120</f>
        <v>0</v>
      </c>
      <c r="K62" s="159"/>
    </row>
    <row r="63" spans="2:11" s="8" customFormat="1" ht="19.9" customHeight="1">
      <c r="B63" s="153"/>
      <c r="C63" s="154"/>
      <c r="D63" s="155" t="s">
        <v>369</v>
      </c>
      <c r="E63" s="156"/>
      <c r="F63" s="156"/>
      <c r="G63" s="156"/>
      <c r="H63" s="156"/>
      <c r="I63" s="157"/>
      <c r="J63" s="158">
        <f>J124</f>
        <v>0</v>
      </c>
      <c r="K63" s="159"/>
    </row>
    <row r="64" spans="2:11" s="8" customFormat="1" ht="19.9" customHeight="1">
      <c r="B64" s="153"/>
      <c r="C64" s="154"/>
      <c r="D64" s="155" t="s">
        <v>106</v>
      </c>
      <c r="E64" s="156"/>
      <c r="F64" s="156"/>
      <c r="G64" s="156"/>
      <c r="H64" s="156"/>
      <c r="I64" s="157"/>
      <c r="J64" s="158">
        <f>J165</f>
        <v>0</v>
      </c>
      <c r="K64" s="159"/>
    </row>
    <row r="65" spans="2:11" s="8" customFormat="1" ht="19.9" customHeight="1">
      <c r="B65" s="153"/>
      <c r="C65" s="154"/>
      <c r="D65" s="155" t="s">
        <v>108</v>
      </c>
      <c r="E65" s="156"/>
      <c r="F65" s="156"/>
      <c r="G65" s="156"/>
      <c r="H65" s="156"/>
      <c r="I65" s="157"/>
      <c r="J65" s="158">
        <f>J168</f>
        <v>0</v>
      </c>
      <c r="K65" s="159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5"/>
      <c r="J66" s="39"/>
      <c r="K66" s="42"/>
    </row>
    <row r="67" spans="2:11" s="1" customFormat="1" ht="6.95" customHeight="1">
      <c r="B67" s="53"/>
      <c r="C67" s="54"/>
      <c r="D67" s="54"/>
      <c r="E67" s="54"/>
      <c r="F67" s="54"/>
      <c r="G67" s="54"/>
      <c r="H67" s="54"/>
      <c r="I67" s="136"/>
      <c r="J67" s="54"/>
      <c r="K67" s="5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7"/>
      <c r="L71" s="58"/>
    </row>
    <row r="72" spans="2:12" s="1" customFormat="1" ht="36.95" customHeight="1">
      <c r="B72" s="38"/>
      <c r="C72" s="59" t="s">
        <v>109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4.45" customHeight="1">
      <c r="B74" s="38"/>
      <c r="C74" s="62" t="s">
        <v>18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2.5" customHeight="1">
      <c r="B75" s="38"/>
      <c r="C75" s="60"/>
      <c r="D75" s="60"/>
      <c r="E75" s="356" t="str">
        <f>E7</f>
        <v>Opěrná zeď Pražského povstání Benešov</v>
      </c>
      <c r="F75" s="357"/>
      <c r="G75" s="357"/>
      <c r="H75" s="357"/>
      <c r="I75" s="160"/>
      <c r="J75" s="60"/>
      <c r="K75" s="60"/>
      <c r="L75" s="58"/>
    </row>
    <row r="76" spans="2:12" s="1" customFormat="1" ht="14.45" customHeight="1">
      <c r="B76" s="38"/>
      <c r="C76" s="62" t="s">
        <v>94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23.25" customHeight="1">
      <c r="B77" s="38"/>
      <c r="C77" s="60"/>
      <c r="D77" s="60"/>
      <c r="E77" s="324" t="str">
        <f>E9</f>
        <v xml:space="preserve">SO301 - Odvodnění </v>
      </c>
      <c r="F77" s="358"/>
      <c r="G77" s="358"/>
      <c r="H77" s="358"/>
      <c r="I77" s="160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8" customHeight="1">
      <c r="B79" s="38"/>
      <c r="C79" s="62" t="s">
        <v>23</v>
      </c>
      <c r="D79" s="60"/>
      <c r="E79" s="60"/>
      <c r="F79" s="161" t="str">
        <f>F12</f>
        <v>Benešov</v>
      </c>
      <c r="G79" s="60"/>
      <c r="H79" s="60"/>
      <c r="I79" s="162" t="s">
        <v>25</v>
      </c>
      <c r="J79" s="70" t="str">
        <f>IF(J12="","",J12)</f>
        <v>30. 1. 2017</v>
      </c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5">
      <c r="B81" s="38"/>
      <c r="C81" s="62" t="s">
        <v>27</v>
      </c>
      <c r="D81" s="60"/>
      <c r="E81" s="60"/>
      <c r="F81" s="161" t="str">
        <f>E15</f>
        <v xml:space="preserve">Město Benešov </v>
      </c>
      <c r="G81" s="60"/>
      <c r="H81" s="60"/>
      <c r="I81" s="162" t="s">
        <v>33</v>
      </c>
      <c r="J81" s="161" t="str">
        <f>E21</f>
        <v xml:space="preserve">Ing. Tichvoký Roman </v>
      </c>
      <c r="K81" s="60"/>
      <c r="L81" s="58"/>
    </row>
    <row r="82" spans="2:12" s="1" customFormat="1" ht="14.45" customHeight="1">
      <c r="B82" s="38"/>
      <c r="C82" s="62" t="s">
        <v>31</v>
      </c>
      <c r="D82" s="60"/>
      <c r="E82" s="60"/>
      <c r="F82" s="161" t="str">
        <f>IF(E18="","",E18)</f>
        <v/>
      </c>
      <c r="G82" s="60"/>
      <c r="H82" s="60"/>
      <c r="I82" s="160"/>
      <c r="J82" s="60"/>
      <c r="K82" s="60"/>
      <c r="L82" s="58"/>
    </row>
    <row r="83" spans="2:12" s="1" customFormat="1" ht="10.3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20" s="9" customFormat="1" ht="29.25" customHeight="1">
      <c r="B84" s="163"/>
      <c r="C84" s="164" t="s">
        <v>110</v>
      </c>
      <c r="D84" s="165" t="s">
        <v>56</v>
      </c>
      <c r="E84" s="165" t="s">
        <v>52</v>
      </c>
      <c r="F84" s="165" t="s">
        <v>111</v>
      </c>
      <c r="G84" s="165" t="s">
        <v>112</v>
      </c>
      <c r="H84" s="165" t="s">
        <v>113</v>
      </c>
      <c r="I84" s="166" t="s">
        <v>114</v>
      </c>
      <c r="J84" s="165" t="s">
        <v>98</v>
      </c>
      <c r="K84" s="167" t="s">
        <v>115</v>
      </c>
      <c r="L84" s="168"/>
      <c r="M84" s="78" t="s">
        <v>116</v>
      </c>
      <c r="N84" s="79" t="s">
        <v>41</v>
      </c>
      <c r="O84" s="79" t="s">
        <v>117</v>
      </c>
      <c r="P84" s="79" t="s">
        <v>118</v>
      </c>
      <c r="Q84" s="79" t="s">
        <v>119</v>
      </c>
      <c r="R84" s="79" t="s">
        <v>120</v>
      </c>
      <c r="S84" s="79" t="s">
        <v>121</v>
      </c>
      <c r="T84" s="80" t="s">
        <v>122</v>
      </c>
    </row>
    <row r="85" spans="2:63" s="1" customFormat="1" ht="29.25" customHeight="1">
      <c r="B85" s="38"/>
      <c r="C85" s="84" t="s">
        <v>99</v>
      </c>
      <c r="D85" s="60"/>
      <c r="E85" s="60"/>
      <c r="F85" s="60"/>
      <c r="G85" s="60"/>
      <c r="H85" s="60"/>
      <c r="I85" s="160"/>
      <c r="J85" s="169">
        <f>BK85</f>
        <v>0</v>
      </c>
      <c r="K85" s="60"/>
      <c r="L85" s="58"/>
      <c r="M85" s="81"/>
      <c r="N85" s="82"/>
      <c r="O85" s="82"/>
      <c r="P85" s="170">
        <f>P86</f>
        <v>0</v>
      </c>
      <c r="Q85" s="82"/>
      <c r="R85" s="170">
        <f>R86</f>
        <v>61.47960138</v>
      </c>
      <c r="S85" s="82"/>
      <c r="T85" s="171">
        <f>T86</f>
        <v>14.885250000000001</v>
      </c>
      <c r="AT85" s="21" t="s">
        <v>70</v>
      </c>
      <c r="AU85" s="21" t="s">
        <v>100</v>
      </c>
      <c r="BK85" s="172">
        <f>BK86</f>
        <v>0</v>
      </c>
    </row>
    <row r="86" spans="2:63" s="10" customFormat="1" ht="37.35" customHeight="1">
      <c r="B86" s="173"/>
      <c r="C86" s="174"/>
      <c r="D86" s="175" t="s">
        <v>70</v>
      </c>
      <c r="E86" s="176" t="s">
        <v>123</v>
      </c>
      <c r="F86" s="176" t="s">
        <v>124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P87+P105+P108+P113+P120+P124+P165+P168</f>
        <v>0</v>
      </c>
      <c r="Q86" s="181"/>
      <c r="R86" s="182">
        <f>R87+R105+R108+R113+R120+R124+R165+R168</f>
        <v>61.47960138</v>
      </c>
      <c r="S86" s="181"/>
      <c r="T86" s="183">
        <f>T87+T105+T108+T113+T120+T124+T165+T168</f>
        <v>14.885250000000001</v>
      </c>
      <c r="AR86" s="184" t="s">
        <v>79</v>
      </c>
      <c r="AT86" s="185" t="s">
        <v>70</v>
      </c>
      <c r="AU86" s="185" t="s">
        <v>71</v>
      </c>
      <c r="AY86" s="184" t="s">
        <v>125</v>
      </c>
      <c r="BK86" s="186">
        <f>BK87+BK105+BK108+BK113+BK120+BK124+BK165+BK168</f>
        <v>0</v>
      </c>
    </row>
    <row r="87" spans="2:63" s="10" customFormat="1" ht="19.9" customHeight="1">
      <c r="B87" s="173"/>
      <c r="C87" s="174"/>
      <c r="D87" s="187" t="s">
        <v>70</v>
      </c>
      <c r="E87" s="188" t="s">
        <v>79</v>
      </c>
      <c r="F87" s="188" t="s">
        <v>126</v>
      </c>
      <c r="G87" s="174"/>
      <c r="H87" s="174"/>
      <c r="I87" s="177"/>
      <c r="J87" s="189">
        <f>BK87</f>
        <v>0</v>
      </c>
      <c r="K87" s="174"/>
      <c r="L87" s="179"/>
      <c r="M87" s="180"/>
      <c r="N87" s="181"/>
      <c r="O87" s="181"/>
      <c r="P87" s="182">
        <f>SUM(P88:P104)</f>
        <v>0</v>
      </c>
      <c r="Q87" s="181"/>
      <c r="R87" s="182">
        <f>SUM(R88:R104)</f>
        <v>25.337052</v>
      </c>
      <c r="S87" s="181"/>
      <c r="T87" s="183">
        <f>SUM(T88:T104)</f>
        <v>5.54525</v>
      </c>
      <c r="AR87" s="184" t="s">
        <v>79</v>
      </c>
      <c r="AT87" s="185" t="s">
        <v>70</v>
      </c>
      <c r="AU87" s="185" t="s">
        <v>79</v>
      </c>
      <c r="AY87" s="184" t="s">
        <v>125</v>
      </c>
      <c r="BK87" s="186">
        <f>SUM(BK88:BK104)</f>
        <v>0</v>
      </c>
    </row>
    <row r="88" spans="2:65" s="1" customFormat="1" ht="31.5" customHeight="1">
      <c r="B88" s="38"/>
      <c r="C88" s="190" t="s">
        <v>148</v>
      </c>
      <c r="D88" s="190" t="s">
        <v>128</v>
      </c>
      <c r="E88" s="191" t="s">
        <v>141</v>
      </c>
      <c r="F88" s="192" t="s">
        <v>142</v>
      </c>
      <c r="G88" s="193" t="s">
        <v>143</v>
      </c>
      <c r="H88" s="194">
        <v>27.05</v>
      </c>
      <c r="I88" s="195"/>
      <c r="J88" s="196">
        <f>ROUND(I88*H88,2)</f>
        <v>0</v>
      </c>
      <c r="K88" s="192" t="s">
        <v>132</v>
      </c>
      <c r="L88" s="58"/>
      <c r="M88" s="197" t="s">
        <v>21</v>
      </c>
      <c r="N88" s="198" t="s">
        <v>42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0.205</v>
      </c>
      <c r="T88" s="200">
        <f>S88*H88</f>
        <v>5.54525</v>
      </c>
      <c r="AR88" s="21" t="s">
        <v>133</v>
      </c>
      <c r="AT88" s="21" t="s">
        <v>128</v>
      </c>
      <c r="AU88" s="21" t="s">
        <v>81</v>
      </c>
      <c r="AY88" s="21" t="s">
        <v>125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79</v>
      </c>
      <c r="BK88" s="201">
        <f>ROUND(I88*H88,2)</f>
        <v>0</v>
      </c>
      <c r="BL88" s="21" t="s">
        <v>133</v>
      </c>
      <c r="BM88" s="21" t="s">
        <v>370</v>
      </c>
    </row>
    <row r="89" spans="2:51" s="11" customFormat="1" ht="13.5">
      <c r="B89" s="202"/>
      <c r="C89" s="203"/>
      <c r="D89" s="204" t="s">
        <v>135</v>
      </c>
      <c r="E89" s="205" t="s">
        <v>21</v>
      </c>
      <c r="F89" s="206" t="s">
        <v>371</v>
      </c>
      <c r="G89" s="203"/>
      <c r="H89" s="207">
        <v>27.05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135</v>
      </c>
      <c r="AU89" s="213" t="s">
        <v>81</v>
      </c>
      <c r="AV89" s="11" t="s">
        <v>81</v>
      </c>
      <c r="AW89" s="11" t="s">
        <v>35</v>
      </c>
      <c r="AX89" s="11" t="s">
        <v>79</v>
      </c>
      <c r="AY89" s="213" t="s">
        <v>125</v>
      </c>
    </row>
    <row r="90" spans="2:65" s="1" customFormat="1" ht="31.5" customHeight="1">
      <c r="B90" s="38"/>
      <c r="C90" s="190" t="s">
        <v>204</v>
      </c>
      <c r="D90" s="190" t="s">
        <v>128</v>
      </c>
      <c r="E90" s="191" t="s">
        <v>372</v>
      </c>
      <c r="F90" s="192" t="s">
        <v>373</v>
      </c>
      <c r="G90" s="193" t="s">
        <v>159</v>
      </c>
      <c r="H90" s="194">
        <v>82.138</v>
      </c>
      <c r="I90" s="195"/>
      <c r="J90" s="196">
        <f>ROUND(I90*H90,2)</f>
        <v>0</v>
      </c>
      <c r="K90" s="192" t="s">
        <v>132</v>
      </c>
      <c r="L90" s="58"/>
      <c r="M90" s="197" t="s">
        <v>21</v>
      </c>
      <c r="N90" s="198" t="s">
        <v>42</v>
      </c>
      <c r="O90" s="39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1" t="s">
        <v>133</v>
      </c>
      <c r="AT90" s="21" t="s">
        <v>128</v>
      </c>
      <c r="AU90" s="21" t="s">
        <v>81</v>
      </c>
      <c r="AY90" s="21" t="s">
        <v>125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1" t="s">
        <v>79</v>
      </c>
      <c r="BK90" s="201">
        <f>ROUND(I90*H90,2)</f>
        <v>0</v>
      </c>
      <c r="BL90" s="21" t="s">
        <v>133</v>
      </c>
      <c r="BM90" s="21" t="s">
        <v>374</v>
      </c>
    </row>
    <row r="91" spans="2:51" s="11" customFormat="1" ht="13.5">
      <c r="B91" s="202"/>
      <c r="C91" s="203"/>
      <c r="D91" s="204" t="s">
        <v>135</v>
      </c>
      <c r="E91" s="205" t="s">
        <v>21</v>
      </c>
      <c r="F91" s="206" t="s">
        <v>375</v>
      </c>
      <c r="G91" s="203"/>
      <c r="H91" s="207">
        <v>82.138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135</v>
      </c>
      <c r="AU91" s="213" t="s">
        <v>81</v>
      </c>
      <c r="AV91" s="11" t="s">
        <v>81</v>
      </c>
      <c r="AW91" s="11" t="s">
        <v>35</v>
      </c>
      <c r="AX91" s="11" t="s">
        <v>79</v>
      </c>
      <c r="AY91" s="213" t="s">
        <v>125</v>
      </c>
    </row>
    <row r="92" spans="2:65" s="1" customFormat="1" ht="31.5" customHeight="1">
      <c r="B92" s="38"/>
      <c r="C92" s="190" t="s">
        <v>282</v>
      </c>
      <c r="D92" s="190" t="s">
        <v>128</v>
      </c>
      <c r="E92" s="191" t="s">
        <v>376</v>
      </c>
      <c r="F92" s="192" t="s">
        <v>377</v>
      </c>
      <c r="G92" s="193" t="s">
        <v>159</v>
      </c>
      <c r="H92" s="194">
        <v>25.785</v>
      </c>
      <c r="I92" s="195"/>
      <c r="J92" s="196">
        <f>ROUND(I92*H92,2)</f>
        <v>0</v>
      </c>
      <c r="K92" s="192" t="s">
        <v>132</v>
      </c>
      <c r="L92" s="58"/>
      <c r="M92" s="197" t="s">
        <v>21</v>
      </c>
      <c r="N92" s="198" t="s">
        <v>42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133</v>
      </c>
      <c r="AT92" s="21" t="s">
        <v>128</v>
      </c>
      <c r="AU92" s="21" t="s">
        <v>81</v>
      </c>
      <c r="AY92" s="21" t="s">
        <v>125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79</v>
      </c>
      <c r="BK92" s="201">
        <f>ROUND(I92*H92,2)</f>
        <v>0</v>
      </c>
      <c r="BL92" s="21" t="s">
        <v>133</v>
      </c>
      <c r="BM92" s="21" t="s">
        <v>378</v>
      </c>
    </row>
    <row r="93" spans="2:51" s="11" customFormat="1" ht="13.5">
      <c r="B93" s="202"/>
      <c r="C93" s="203"/>
      <c r="D93" s="204" t="s">
        <v>135</v>
      </c>
      <c r="E93" s="205" t="s">
        <v>21</v>
      </c>
      <c r="F93" s="206" t="s">
        <v>379</v>
      </c>
      <c r="G93" s="203"/>
      <c r="H93" s="207">
        <v>25.785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135</v>
      </c>
      <c r="AU93" s="213" t="s">
        <v>81</v>
      </c>
      <c r="AV93" s="11" t="s">
        <v>81</v>
      </c>
      <c r="AW93" s="11" t="s">
        <v>35</v>
      </c>
      <c r="AX93" s="11" t="s">
        <v>79</v>
      </c>
      <c r="AY93" s="213" t="s">
        <v>125</v>
      </c>
    </row>
    <row r="94" spans="2:65" s="1" customFormat="1" ht="31.5" customHeight="1">
      <c r="B94" s="38"/>
      <c r="C94" s="190" t="s">
        <v>286</v>
      </c>
      <c r="D94" s="190" t="s">
        <v>128</v>
      </c>
      <c r="E94" s="191" t="s">
        <v>380</v>
      </c>
      <c r="F94" s="192" t="s">
        <v>381</v>
      </c>
      <c r="G94" s="193" t="s">
        <v>159</v>
      </c>
      <c r="H94" s="194">
        <v>25.785</v>
      </c>
      <c r="I94" s="195"/>
      <c r="J94" s="196">
        <f>ROUND(I94*H94,2)</f>
        <v>0</v>
      </c>
      <c r="K94" s="192" t="s">
        <v>132</v>
      </c>
      <c r="L94" s="58"/>
      <c r="M94" s="197" t="s">
        <v>21</v>
      </c>
      <c r="N94" s="198" t="s">
        <v>42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133</v>
      </c>
      <c r="AT94" s="21" t="s">
        <v>128</v>
      </c>
      <c r="AU94" s="21" t="s">
        <v>81</v>
      </c>
      <c r="AY94" s="21" t="s">
        <v>125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79</v>
      </c>
      <c r="BK94" s="201">
        <f>ROUND(I94*H94,2)</f>
        <v>0</v>
      </c>
      <c r="BL94" s="21" t="s">
        <v>133</v>
      </c>
      <c r="BM94" s="21" t="s">
        <v>382</v>
      </c>
    </row>
    <row r="95" spans="2:65" s="1" customFormat="1" ht="31.5" customHeight="1">
      <c r="B95" s="38"/>
      <c r="C95" s="190" t="s">
        <v>383</v>
      </c>
      <c r="D95" s="190" t="s">
        <v>128</v>
      </c>
      <c r="E95" s="191" t="s">
        <v>384</v>
      </c>
      <c r="F95" s="192" t="s">
        <v>385</v>
      </c>
      <c r="G95" s="193" t="s">
        <v>131</v>
      </c>
      <c r="H95" s="194">
        <v>127.12</v>
      </c>
      <c r="I95" s="195"/>
      <c r="J95" s="196">
        <f>ROUND(I95*H95,2)</f>
        <v>0</v>
      </c>
      <c r="K95" s="192" t="s">
        <v>132</v>
      </c>
      <c r="L95" s="58"/>
      <c r="M95" s="197" t="s">
        <v>21</v>
      </c>
      <c r="N95" s="198" t="s">
        <v>42</v>
      </c>
      <c r="O95" s="39"/>
      <c r="P95" s="199">
        <f>O95*H95</f>
        <v>0</v>
      </c>
      <c r="Q95" s="199">
        <v>0.00085</v>
      </c>
      <c r="R95" s="199">
        <f>Q95*H95</f>
        <v>0.108052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81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79</v>
      </c>
      <c r="BK95" s="201">
        <f>ROUND(I95*H95,2)</f>
        <v>0</v>
      </c>
      <c r="BL95" s="21" t="s">
        <v>133</v>
      </c>
      <c r="BM95" s="21" t="s">
        <v>386</v>
      </c>
    </row>
    <row r="96" spans="2:51" s="11" customFormat="1" ht="13.5">
      <c r="B96" s="202"/>
      <c r="C96" s="203"/>
      <c r="D96" s="204" t="s">
        <v>135</v>
      </c>
      <c r="E96" s="205" t="s">
        <v>21</v>
      </c>
      <c r="F96" s="206" t="s">
        <v>387</v>
      </c>
      <c r="G96" s="203"/>
      <c r="H96" s="207">
        <v>127.12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135</v>
      </c>
      <c r="AU96" s="213" t="s">
        <v>81</v>
      </c>
      <c r="AV96" s="11" t="s">
        <v>81</v>
      </c>
      <c r="AW96" s="11" t="s">
        <v>35</v>
      </c>
      <c r="AX96" s="11" t="s">
        <v>79</v>
      </c>
      <c r="AY96" s="213" t="s">
        <v>125</v>
      </c>
    </row>
    <row r="97" spans="2:65" s="1" customFormat="1" ht="31.5" customHeight="1">
      <c r="B97" s="38"/>
      <c r="C97" s="190" t="s">
        <v>388</v>
      </c>
      <c r="D97" s="190" t="s">
        <v>128</v>
      </c>
      <c r="E97" s="191" t="s">
        <v>389</v>
      </c>
      <c r="F97" s="192" t="s">
        <v>390</v>
      </c>
      <c r="G97" s="193" t="s">
        <v>131</v>
      </c>
      <c r="H97" s="194">
        <v>127.12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42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81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79</v>
      </c>
      <c r="BK97" s="201">
        <f>ROUND(I97*H97,2)</f>
        <v>0</v>
      </c>
      <c r="BL97" s="21" t="s">
        <v>133</v>
      </c>
      <c r="BM97" s="21" t="s">
        <v>391</v>
      </c>
    </row>
    <row r="98" spans="2:51" s="11" customFormat="1" ht="13.5">
      <c r="B98" s="202"/>
      <c r="C98" s="203"/>
      <c r="D98" s="204" t="s">
        <v>135</v>
      </c>
      <c r="E98" s="205" t="s">
        <v>21</v>
      </c>
      <c r="F98" s="206" t="s">
        <v>392</v>
      </c>
      <c r="G98" s="203"/>
      <c r="H98" s="207">
        <v>127.12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135</v>
      </c>
      <c r="AU98" s="213" t="s">
        <v>81</v>
      </c>
      <c r="AV98" s="11" t="s">
        <v>81</v>
      </c>
      <c r="AW98" s="11" t="s">
        <v>35</v>
      </c>
      <c r="AX98" s="11" t="s">
        <v>79</v>
      </c>
      <c r="AY98" s="213" t="s">
        <v>125</v>
      </c>
    </row>
    <row r="99" spans="2:65" s="1" customFormat="1" ht="31.5" customHeight="1">
      <c r="B99" s="38"/>
      <c r="C99" s="190" t="s">
        <v>393</v>
      </c>
      <c r="D99" s="190" t="s">
        <v>128</v>
      </c>
      <c r="E99" s="191" t="s">
        <v>190</v>
      </c>
      <c r="F99" s="192" t="s">
        <v>191</v>
      </c>
      <c r="G99" s="193" t="s">
        <v>159</v>
      </c>
      <c r="H99" s="194">
        <v>65.7</v>
      </c>
      <c r="I99" s="195"/>
      <c r="J99" s="196">
        <f>ROUND(I99*H99,2)</f>
        <v>0</v>
      </c>
      <c r="K99" s="192" t="s">
        <v>132</v>
      </c>
      <c r="L99" s="58"/>
      <c r="M99" s="197" t="s">
        <v>21</v>
      </c>
      <c r="N99" s="198" t="s">
        <v>42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133</v>
      </c>
      <c r="AT99" s="21" t="s">
        <v>128</v>
      </c>
      <c r="AU99" s="21" t="s">
        <v>81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79</v>
      </c>
      <c r="BK99" s="201">
        <f>ROUND(I99*H99,2)</f>
        <v>0</v>
      </c>
      <c r="BL99" s="21" t="s">
        <v>133</v>
      </c>
      <c r="BM99" s="21" t="s">
        <v>394</v>
      </c>
    </row>
    <row r="100" spans="2:51" s="11" customFormat="1" ht="13.5">
      <c r="B100" s="202"/>
      <c r="C100" s="203"/>
      <c r="D100" s="204" t="s">
        <v>135</v>
      </c>
      <c r="E100" s="205" t="s">
        <v>21</v>
      </c>
      <c r="F100" s="206" t="s">
        <v>395</v>
      </c>
      <c r="G100" s="203"/>
      <c r="H100" s="207">
        <v>65.7</v>
      </c>
      <c r="I100" s="208"/>
      <c r="J100" s="203"/>
      <c r="K100" s="203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135</v>
      </c>
      <c r="AU100" s="213" t="s">
        <v>81</v>
      </c>
      <c r="AV100" s="11" t="s">
        <v>81</v>
      </c>
      <c r="AW100" s="11" t="s">
        <v>35</v>
      </c>
      <c r="AX100" s="11" t="s">
        <v>79</v>
      </c>
      <c r="AY100" s="213" t="s">
        <v>125</v>
      </c>
    </row>
    <row r="101" spans="2:65" s="1" customFormat="1" ht="44.25" customHeight="1">
      <c r="B101" s="38"/>
      <c r="C101" s="190" t="s">
        <v>396</v>
      </c>
      <c r="D101" s="190" t="s">
        <v>128</v>
      </c>
      <c r="E101" s="191" t="s">
        <v>397</v>
      </c>
      <c r="F101" s="192" t="s">
        <v>398</v>
      </c>
      <c r="G101" s="193" t="s">
        <v>159</v>
      </c>
      <c r="H101" s="194">
        <v>10.512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42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81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79</v>
      </c>
      <c r="BK101" s="201">
        <f>ROUND(I101*H101,2)</f>
        <v>0</v>
      </c>
      <c r="BL101" s="21" t="s">
        <v>133</v>
      </c>
      <c r="BM101" s="21" t="s">
        <v>399</v>
      </c>
    </row>
    <row r="102" spans="2:51" s="11" customFormat="1" ht="13.5">
      <c r="B102" s="202"/>
      <c r="C102" s="203"/>
      <c r="D102" s="204" t="s">
        <v>135</v>
      </c>
      <c r="E102" s="205" t="s">
        <v>21</v>
      </c>
      <c r="F102" s="206" t="s">
        <v>400</v>
      </c>
      <c r="G102" s="203"/>
      <c r="H102" s="207">
        <v>10.512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135</v>
      </c>
      <c r="AU102" s="213" t="s">
        <v>81</v>
      </c>
      <c r="AV102" s="11" t="s">
        <v>81</v>
      </c>
      <c r="AW102" s="11" t="s">
        <v>35</v>
      </c>
      <c r="AX102" s="11" t="s">
        <v>79</v>
      </c>
      <c r="AY102" s="213" t="s">
        <v>125</v>
      </c>
    </row>
    <row r="103" spans="2:65" s="1" customFormat="1" ht="22.5" customHeight="1">
      <c r="B103" s="38"/>
      <c r="C103" s="214" t="s">
        <v>401</v>
      </c>
      <c r="D103" s="214" t="s">
        <v>205</v>
      </c>
      <c r="E103" s="215" t="s">
        <v>402</v>
      </c>
      <c r="F103" s="216" t="s">
        <v>403</v>
      </c>
      <c r="G103" s="217" t="s">
        <v>231</v>
      </c>
      <c r="H103" s="218">
        <v>25.229</v>
      </c>
      <c r="I103" s="219"/>
      <c r="J103" s="220">
        <f>ROUND(I103*H103,2)</f>
        <v>0</v>
      </c>
      <c r="K103" s="216" t="s">
        <v>132</v>
      </c>
      <c r="L103" s="221"/>
      <c r="M103" s="222" t="s">
        <v>21</v>
      </c>
      <c r="N103" s="223" t="s">
        <v>42</v>
      </c>
      <c r="O103" s="39"/>
      <c r="P103" s="199">
        <f>O103*H103</f>
        <v>0</v>
      </c>
      <c r="Q103" s="199">
        <v>1</v>
      </c>
      <c r="R103" s="199">
        <f>Q103*H103</f>
        <v>25.229</v>
      </c>
      <c r="S103" s="199">
        <v>0</v>
      </c>
      <c r="T103" s="200">
        <f>S103*H103</f>
        <v>0</v>
      </c>
      <c r="AR103" s="21" t="s">
        <v>209</v>
      </c>
      <c r="AT103" s="21" t="s">
        <v>205</v>
      </c>
      <c r="AU103" s="21" t="s">
        <v>81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79</v>
      </c>
      <c r="BK103" s="201">
        <f>ROUND(I103*H103,2)</f>
        <v>0</v>
      </c>
      <c r="BL103" s="21" t="s">
        <v>133</v>
      </c>
      <c r="BM103" s="21" t="s">
        <v>404</v>
      </c>
    </row>
    <row r="104" spans="2:51" s="11" customFormat="1" ht="13.5">
      <c r="B104" s="202"/>
      <c r="C104" s="203"/>
      <c r="D104" s="224" t="s">
        <v>135</v>
      </c>
      <c r="E104" s="225" t="s">
        <v>21</v>
      </c>
      <c r="F104" s="226" t="s">
        <v>405</v>
      </c>
      <c r="G104" s="203"/>
      <c r="H104" s="227">
        <v>25.229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135</v>
      </c>
      <c r="AU104" s="213" t="s">
        <v>81</v>
      </c>
      <c r="AV104" s="11" t="s">
        <v>81</v>
      </c>
      <c r="AW104" s="11" t="s">
        <v>35</v>
      </c>
      <c r="AX104" s="11" t="s">
        <v>79</v>
      </c>
      <c r="AY104" s="213" t="s">
        <v>125</v>
      </c>
    </row>
    <row r="105" spans="2:63" s="10" customFormat="1" ht="29.85" customHeight="1">
      <c r="B105" s="173"/>
      <c r="C105" s="174"/>
      <c r="D105" s="187" t="s">
        <v>70</v>
      </c>
      <c r="E105" s="188" t="s">
        <v>81</v>
      </c>
      <c r="F105" s="188" t="s">
        <v>212</v>
      </c>
      <c r="G105" s="174"/>
      <c r="H105" s="174"/>
      <c r="I105" s="177"/>
      <c r="J105" s="189">
        <f>BK105</f>
        <v>0</v>
      </c>
      <c r="K105" s="174"/>
      <c r="L105" s="179"/>
      <c r="M105" s="180"/>
      <c r="N105" s="181"/>
      <c r="O105" s="181"/>
      <c r="P105" s="182">
        <f>SUM(P106:P107)</f>
        <v>0</v>
      </c>
      <c r="Q105" s="181"/>
      <c r="R105" s="182">
        <f>SUM(R106:R107)</f>
        <v>5.9927765</v>
      </c>
      <c r="S105" s="181"/>
      <c r="T105" s="183">
        <f>SUM(T106:T107)</f>
        <v>0</v>
      </c>
      <c r="AR105" s="184" t="s">
        <v>79</v>
      </c>
      <c r="AT105" s="185" t="s">
        <v>70</v>
      </c>
      <c r="AU105" s="185" t="s">
        <v>79</v>
      </c>
      <c r="AY105" s="184" t="s">
        <v>125</v>
      </c>
      <c r="BK105" s="186">
        <f>SUM(BK106:BK107)</f>
        <v>0</v>
      </c>
    </row>
    <row r="106" spans="2:65" s="1" customFormat="1" ht="44.25" customHeight="1">
      <c r="B106" s="38"/>
      <c r="C106" s="190" t="s">
        <v>79</v>
      </c>
      <c r="D106" s="190" t="s">
        <v>128</v>
      </c>
      <c r="E106" s="191" t="s">
        <v>406</v>
      </c>
      <c r="F106" s="192" t="s">
        <v>407</v>
      </c>
      <c r="G106" s="193" t="s">
        <v>143</v>
      </c>
      <c r="H106" s="194">
        <v>26.45</v>
      </c>
      <c r="I106" s="195"/>
      <c r="J106" s="196">
        <f>ROUND(I106*H106,2)</f>
        <v>0</v>
      </c>
      <c r="K106" s="192" t="s">
        <v>132</v>
      </c>
      <c r="L106" s="58"/>
      <c r="M106" s="197" t="s">
        <v>21</v>
      </c>
      <c r="N106" s="198" t="s">
        <v>42</v>
      </c>
      <c r="O106" s="39"/>
      <c r="P106" s="199">
        <f>O106*H106</f>
        <v>0</v>
      </c>
      <c r="Q106" s="199">
        <v>0.22657</v>
      </c>
      <c r="R106" s="199">
        <f>Q106*H106</f>
        <v>5.9927765</v>
      </c>
      <c r="S106" s="199">
        <v>0</v>
      </c>
      <c r="T106" s="200">
        <f>S106*H106</f>
        <v>0</v>
      </c>
      <c r="AR106" s="21" t="s">
        <v>133</v>
      </c>
      <c r="AT106" s="21" t="s">
        <v>128</v>
      </c>
      <c r="AU106" s="21" t="s">
        <v>81</v>
      </c>
      <c r="AY106" s="21" t="s">
        <v>125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1" t="s">
        <v>79</v>
      </c>
      <c r="BK106" s="201">
        <f>ROUND(I106*H106,2)</f>
        <v>0</v>
      </c>
      <c r="BL106" s="21" t="s">
        <v>133</v>
      </c>
      <c r="BM106" s="21" t="s">
        <v>408</v>
      </c>
    </row>
    <row r="107" spans="2:51" s="11" customFormat="1" ht="13.5">
      <c r="B107" s="202"/>
      <c r="C107" s="203"/>
      <c r="D107" s="224" t="s">
        <v>135</v>
      </c>
      <c r="E107" s="225" t="s">
        <v>21</v>
      </c>
      <c r="F107" s="226" t="s">
        <v>409</v>
      </c>
      <c r="G107" s="203"/>
      <c r="H107" s="227">
        <v>26.45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135</v>
      </c>
      <c r="AU107" s="213" t="s">
        <v>81</v>
      </c>
      <c r="AV107" s="11" t="s">
        <v>81</v>
      </c>
      <c r="AW107" s="11" t="s">
        <v>35</v>
      </c>
      <c r="AX107" s="11" t="s">
        <v>79</v>
      </c>
      <c r="AY107" s="213" t="s">
        <v>125</v>
      </c>
    </row>
    <row r="108" spans="2:63" s="10" customFormat="1" ht="29.85" customHeight="1">
      <c r="B108" s="173"/>
      <c r="C108" s="174"/>
      <c r="D108" s="187" t="s">
        <v>70</v>
      </c>
      <c r="E108" s="188" t="s">
        <v>127</v>
      </c>
      <c r="F108" s="188" t="s">
        <v>234</v>
      </c>
      <c r="G108" s="174"/>
      <c r="H108" s="174"/>
      <c r="I108" s="177"/>
      <c r="J108" s="189">
        <f>BK108</f>
        <v>0</v>
      </c>
      <c r="K108" s="174"/>
      <c r="L108" s="179"/>
      <c r="M108" s="180"/>
      <c r="N108" s="181"/>
      <c r="O108" s="181"/>
      <c r="P108" s="182">
        <f>SUM(P109:P112)</f>
        <v>0</v>
      </c>
      <c r="Q108" s="181"/>
      <c r="R108" s="182">
        <f>SUM(R109:R112)</f>
        <v>0</v>
      </c>
      <c r="S108" s="181"/>
      <c r="T108" s="183">
        <f>SUM(T109:T112)</f>
        <v>9.24</v>
      </c>
      <c r="AR108" s="184" t="s">
        <v>79</v>
      </c>
      <c r="AT108" s="185" t="s">
        <v>70</v>
      </c>
      <c r="AU108" s="185" t="s">
        <v>79</v>
      </c>
      <c r="AY108" s="184" t="s">
        <v>125</v>
      </c>
      <c r="BK108" s="186">
        <f>SUM(BK109:BK112)</f>
        <v>0</v>
      </c>
    </row>
    <row r="109" spans="2:65" s="1" customFormat="1" ht="31.5" customHeight="1">
      <c r="B109" s="38"/>
      <c r="C109" s="190" t="s">
        <v>355</v>
      </c>
      <c r="D109" s="190" t="s">
        <v>128</v>
      </c>
      <c r="E109" s="191" t="s">
        <v>410</v>
      </c>
      <c r="F109" s="192" t="s">
        <v>411</v>
      </c>
      <c r="G109" s="193" t="s">
        <v>159</v>
      </c>
      <c r="H109" s="194">
        <v>0.6</v>
      </c>
      <c r="I109" s="195"/>
      <c r="J109" s="196">
        <f>ROUND(I109*H109,2)</f>
        <v>0</v>
      </c>
      <c r="K109" s="192" t="s">
        <v>132</v>
      </c>
      <c r="L109" s="58"/>
      <c r="M109" s="197" t="s">
        <v>21</v>
      </c>
      <c r="N109" s="198" t="s">
        <v>42</v>
      </c>
      <c r="O109" s="39"/>
      <c r="P109" s="199">
        <f>O109*H109</f>
        <v>0</v>
      </c>
      <c r="Q109" s="199">
        <v>0</v>
      </c>
      <c r="R109" s="199">
        <f>Q109*H109</f>
        <v>0</v>
      </c>
      <c r="S109" s="199">
        <v>2.2</v>
      </c>
      <c r="T109" s="200">
        <f>S109*H109</f>
        <v>1.32</v>
      </c>
      <c r="AR109" s="21" t="s">
        <v>133</v>
      </c>
      <c r="AT109" s="21" t="s">
        <v>128</v>
      </c>
      <c r="AU109" s="21" t="s">
        <v>81</v>
      </c>
      <c r="AY109" s="21" t="s">
        <v>125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79</v>
      </c>
      <c r="BK109" s="201">
        <f>ROUND(I109*H109,2)</f>
        <v>0</v>
      </c>
      <c r="BL109" s="21" t="s">
        <v>133</v>
      </c>
      <c r="BM109" s="21" t="s">
        <v>412</v>
      </c>
    </row>
    <row r="110" spans="2:51" s="11" customFormat="1" ht="13.5">
      <c r="B110" s="202"/>
      <c r="C110" s="203"/>
      <c r="D110" s="204" t="s">
        <v>135</v>
      </c>
      <c r="E110" s="205" t="s">
        <v>21</v>
      </c>
      <c r="F110" s="206" t="s">
        <v>413</v>
      </c>
      <c r="G110" s="203"/>
      <c r="H110" s="207">
        <v>0.6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81</v>
      </c>
      <c r="AV110" s="11" t="s">
        <v>81</v>
      </c>
      <c r="AW110" s="11" t="s">
        <v>35</v>
      </c>
      <c r="AX110" s="11" t="s">
        <v>79</v>
      </c>
      <c r="AY110" s="213" t="s">
        <v>125</v>
      </c>
    </row>
    <row r="111" spans="2:65" s="1" customFormat="1" ht="31.5" customHeight="1">
      <c r="B111" s="38"/>
      <c r="C111" s="190" t="s">
        <v>359</v>
      </c>
      <c r="D111" s="190" t="s">
        <v>128</v>
      </c>
      <c r="E111" s="191" t="s">
        <v>414</v>
      </c>
      <c r="F111" s="192" t="s">
        <v>411</v>
      </c>
      <c r="G111" s="193" t="s">
        <v>159</v>
      </c>
      <c r="H111" s="194">
        <v>3.6</v>
      </c>
      <c r="I111" s="195"/>
      <c r="J111" s="196">
        <f>ROUND(I111*H111,2)</f>
        <v>0</v>
      </c>
      <c r="K111" s="192" t="s">
        <v>21</v>
      </c>
      <c r="L111" s="58"/>
      <c r="M111" s="197" t="s">
        <v>21</v>
      </c>
      <c r="N111" s="198" t="s">
        <v>42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2.2</v>
      </c>
      <c r="T111" s="200">
        <f>S111*H111</f>
        <v>7.920000000000001</v>
      </c>
      <c r="AR111" s="21" t="s">
        <v>133</v>
      </c>
      <c r="AT111" s="21" t="s">
        <v>128</v>
      </c>
      <c r="AU111" s="21" t="s">
        <v>81</v>
      </c>
      <c r="AY111" s="21" t="s">
        <v>125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79</v>
      </c>
      <c r="BK111" s="201">
        <f>ROUND(I111*H111,2)</f>
        <v>0</v>
      </c>
      <c r="BL111" s="21" t="s">
        <v>133</v>
      </c>
      <c r="BM111" s="21" t="s">
        <v>415</v>
      </c>
    </row>
    <row r="112" spans="2:51" s="11" customFormat="1" ht="13.5">
      <c r="B112" s="202"/>
      <c r="C112" s="203"/>
      <c r="D112" s="224" t="s">
        <v>135</v>
      </c>
      <c r="E112" s="225" t="s">
        <v>21</v>
      </c>
      <c r="F112" s="226" t="s">
        <v>416</v>
      </c>
      <c r="G112" s="203"/>
      <c r="H112" s="227">
        <v>3.6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135</v>
      </c>
      <c r="AU112" s="213" t="s">
        <v>81</v>
      </c>
      <c r="AV112" s="11" t="s">
        <v>81</v>
      </c>
      <c r="AW112" s="11" t="s">
        <v>35</v>
      </c>
      <c r="AX112" s="11" t="s">
        <v>79</v>
      </c>
      <c r="AY112" s="213" t="s">
        <v>125</v>
      </c>
    </row>
    <row r="113" spans="2:63" s="10" customFormat="1" ht="29.85" customHeight="1">
      <c r="B113" s="173"/>
      <c r="C113" s="174"/>
      <c r="D113" s="187" t="s">
        <v>70</v>
      </c>
      <c r="E113" s="188" t="s">
        <v>133</v>
      </c>
      <c r="F113" s="188" t="s">
        <v>417</v>
      </c>
      <c r="G113" s="174"/>
      <c r="H113" s="174"/>
      <c r="I113" s="177"/>
      <c r="J113" s="189">
        <f>BK113</f>
        <v>0</v>
      </c>
      <c r="K113" s="174"/>
      <c r="L113" s="179"/>
      <c r="M113" s="180"/>
      <c r="N113" s="181"/>
      <c r="O113" s="181"/>
      <c r="P113" s="182">
        <f>SUM(P114:P119)</f>
        <v>0</v>
      </c>
      <c r="Q113" s="181"/>
      <c r="R113" s="182">
        <f>SUM(R114:R119)</f>
        <v>0.03051288</v>
      </c>
      <c r="S113" s="181"/>
      <c r="T113" s="183">
        <f>SUM(T114:T119)</f>
        <v>0</v>
      </c>
      <c r="AR113" s="184" t="s">
        <v>79</v>
      </c>
      <c r="AT113" s="185" t="s">
        <v>70</v>
      </c>
      <c r="AU113" s="185" t="s">
        <v>79</v>
      </c>
      <c r="AY113" s="184" t="s">
        <v>125</v>
      </c>
      <c r="BK113" s="186">
        <f>SUM(BK114:BK119)</f>
        <v>0</v>
      </c>
    </row>
    <row r="114" spans="2:65" s="1" customFormat="1" ht="31.5" customHeight="1">
      <c r="B114" s="38"/>
      <c r="C114" s="190" t="s">
        <v>81</v>
      </c>
      <c r="D114" s="190" t="s">
        <v>128</v>
      </c>
      <c r="E114" s="191" t="s">
        <v>418</v>
      </c>
      <c r="F114" s="192" t="s">
        <v>419</v>
      </c>
      <c r="G114" s="193" t="s">
        <v>159</v>
      </c>
      <c r="H114" s="194">
        <v>6.404</v>
      </c>
      <c r="I114" s="195"/>
      <c r="J114" s="196">
        <f>ROUND(I114*H114,2)</f>
        <v>0</v>
      </c>
      <c r="K114" s="192" t="s">
        <v>132</v>
      </c>
      <c r="L114" s="58"/>
      <c r="M114" s="197" t="s">
        <v>21</v>
      </c>
      <c r="N114" s="198" t="s">
        <v>42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133</v>
      </c>
      <c r="AT114" s="21" t="s">
        <v>128</v>
      </c>
      <c r="AU114" s="21" t="s">
        <v>81</v>
      </c>
      <c r="AY114" s="21" t="s">
        <v>125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79</v>
      </c>
      <c r="BK114" s="201">
        <f>ROUND(I114*H114,2)</f>
        <v>0</v>
      </c>
      <c r="BL114" s="21" t="s">
        <v>133</v>
      </c>
      <c r="BM114" s="21" t="s">
        <v>420</v>
      </c>
    </row>
    <row r="115" spans="2:51" s="11" customFormat="1" ht="13.5">
      <c r="B115" s="202"/>
      <c r="C115" s="203"/>
      <c r="D115" s="204" t="s">
        <v>135</v>
      </c>
      <c r="E115" s="205" t="s">
        <v>21</v>
      </c>
      <c r="F115" s="206" t="s">
        <v>421</v>
      </c>
      <c r="G115" s="203"/>
      <c r="H115" s="207">
        <v>6.404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135</v>
      </c>
      <c r="AU115" s="213" t="s">
        <v>81</v>
      </c>
      <c r="AV115" s="11" t="s">
        <v>81</v>
      </c>
      <c r="AW115" s="11" t="s">
        <v>35</v>
      </c>
      <c r="AX115" s="11" t="s">
        <v>79</v>
      </c>
      <c r="AY115" s="213" t="s">
        <v>125</v>
      </c>
    </row>
    <row r="116" spans="2:65" s="1" customFormat="1" ht="31.5" customHeight="1">
      <c r="B116" s="38"/>
      <c r="C116" s="190" t="s">
        <v>127</v>
      </c>
      <c r="D116" s="190" t="s">
        <v>128</v>
      </c>
      <c r="E116" s="191" t="s">
        <v>422</v>
      </c>
      <c r="F116" s="192" t="s">
        <v>423</v>
      </c>
      <c r="G116" s="193" t="s">
        <v>159</v>
      </c>
      <c r="H116" s="194">
        <v>1.229</v>
      </c>
      <c r="I116" s="195"/>
      <c r="J116" s="196">
        <f>ROUND(I116*H116,2)</f>
        <v>0</v>
      </c>
      <c r="K116" s="192" t="s">
        <v>132</v>
      </c>
      <c r="L116" s="58"/>
      <c r="M116" s="197" t="s">
        <v>21</v>
      </c>
      <c r="N116" s="198" t="s">
        <v>42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133</v>
      </c>
      <c r="AT116" s="21" t="s">
        <v>128</v>
      </c>
      <c r="AU116" s="21" t="s">
        <v>81</v>
      </c>
      <c r="AY116" s="21" t="s">
        <v>125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79</v>
      </c>
      <c r="BK116" s="201">
        <f>ROUND(I116*H116,2)</f>
        <v>0</v>
      </c>
      <c r="BL116" s="21" t="s">
        <v>133</v>
      </c>
      <c r="BM116" s="21" t="s">
        <v>424</v>
      </c>
    </row>
    <row r="117" spans="2:51" s="11" customFormat="1" ht="13.5">
      <c r="B117" s="202"/>
      <c r="C117" s="203"/>
      <c r="D117" s="204" t="s">
        <v>135</v>
      </c>
      <c r="E117" s="205" t="s">
        <v>21</v>
      </c>
      <c r="F117" s="206" t="s">
        <v>425</v>
      </c>
      <c r="G117" s="203"/>
      <c r="H117" s="207">
        <v>1.229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135</v>
      </c>
      <c r="AU117" s="213" t="s">
        <v>81</v>
      </c>
      <c r="AV117" s="11" t="s">
        <v>81</v>
      </c>
      <c r="AW117" s="11" t="s">
        <v>35</v>
      </c>
      <c r="AX117" s="11" t="s">
        <v>79</v>
      </c>
      <c r="AY117" s="213" t="s">
        <v>125</v>
      </c>
    </row>
    <row r="118" spans="2:65" s="1" customFormat="1" ht="31.5" customHeight="1">
      <c r="B118" s="38"/>
      <c r="C118" s="190" t="s">
        <v>133</v>
      </c>
      <c r="D118" s="190" t="s">
        <v>128</v>
      </c>
      <c r="E118" s="191" t="s">
        <v>426</v>
      </c>
      <c r="F118" s="192" t="s">
        <v>427</v>
      </c>
      <c r="G118" s="193" t="s">
        <v>231</v>
      </c>
      <c r="H118" s="194">
        <v>0.036</v>
      </c>
      <c r="I118" s="195"/>
      <c r="J118" s="196">
        <f>ROUND(I118*H118,2)</f>
        <v>0</v>
      </c>
      <c r="K118" s="192" t="s">
        <v>132</v>
      </c>
      <c r="L118" s="58"/>
      <c r="M118" s="197" t="s">
        <v>21</v>
      </c>
      <c r="N118" s="198" t="s">
        <v>42</v>
      </c>
      <c r="O118" s="39"/>
      <c r="P118" s="199">
        <f>O118*H118</f>
        <v>0</v>
      </c>
      <c r="Q118" s="199">
        <v>0.84758</v>
      </c>
      <c r="R118" s="199">
        <f>Q118*H118</f>
        <v>0.03051288</v>
      </c>
      <c r="S118" s="199">
        <v>0</v>
      </c>
      <c r="T118" s="200">
        <f>S118*H118</f>
        <v>0</v>
      </c>
      <c r="AR118" s="21" t="s">
        <v>133</v>
      </c>
      <c r="AT118" s="21" t="s">
        <v>128</v>
      </c>
      <c r="AU118" s="21" t="s">
        <v>81</v>
      </c>
      <c r="AY118" s="21" t="s">
        <v>125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79</v>
      </c>
      <c r="BK118" s="201">
        <f>ROUND(I118*H118,2)</f>
        <v>0</v>
      </c>
      <c r="BL118" s="21" t="s">
        <v>133</v>
      </c>
      <c r="BM118" s="21" t="s">
        <v>428</v>
      </c>
    </row>
    <row r="119" spans="2:51" s="11" customFormat="1" ht="13.5">
      <c r="B119" s="202"/>
      <c r="C119" s="203"/>
      <c r="D119" s="224" t="s">
        <v>135</v>
      </c>
      <c r="E119" s="225" t="s">
        <v>21</v>
      </c>
      <c r="F119" s="226" t="s">
        <v>429</v>
      </c>
      <c r="G119" s="203"/>
      <c r="H119" s="227">
        <v>0.036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135</v>
      </c>
      <c r="AU119" s="213" t="s">
        <v>81</v>
      </c>
      <c r="AV119" s="11" t="s">
        <v>81</v>
      </c>
      <c r="AW119" s="11" t="s">
        <v>35</v>
      </c>
      <c r="AX119" s="11" t="s">
        <v>79</v>
      </c>
      <c r="AY119" s="213" t="s">
        <v>125</v>
      </c>
    </row>
    <row r="120" spans="2:63" s="10" customFormat="1" ht="29.85" customHeight="1">
      <c r="B120" s="173"/>
      <c r="C120" s="174"/>
      <c r="D120" s="187" t="s">
        <v>70</v>
      </c>
      <c r="E120" s="188" t="s">
        <v>239</v>
      </c>
      <c r="F120" s="188" t="s">
        <v>244</v>
      </c>
      <c r="G120" s="174"/>
      <c r="H120" s="174"/>
      <c r="I120" s="177"/>
      <c r="J120" s="189">
        <f>BK120</f>
        <v>0</v>
      </c>
      <c r="K120" s="174"/>
      <c r="L120" s="179"/>
      <c r="M120" s="180"/>
      <c r="N120" s="181"/>
      <c r="O120" s="181"/>
      <c r="P120" s="182">
        <f>SUM(P121:P123)</f>
        <v>0</v>
      </c>
      <c r="Q120" s="181"/>
      <c r="R120" s="182">
        <f>SUM(R121:R123)</f>
        <v>17.378556</v>
      </c>
      <c r="S120" s="181"/>
      <c r="T120" s="183">
        <f>SUM(T121:T123)</f>
        <v>0</v>
      </c>
      <c r="AR120" s="184" t="s">
        <v>79</v>
      </c>
      <c r="AT120" s="185" t="s">
        <v>70</v>
      </c>
      <c r="AU120" s="185" t="s">
        <v>79</v>
      </c>
      <c r="AY120" s="184" t="s">
        <v>125</v>
      </c>
      <c r="BK120" s="186">
        <f>SUM(BK121:BK123)</f>
        <v>0</v>
      </c>
    </row>
    <row r="121" spans="2:65" s="1" customFormat="1" ht="31.5" customHeight="1">
      <c r="B121" s="38"/>
      <c r="C121" s="190" t="s">
        <v>430</v>
      </c>
      <c r="D121" s="190" t="s">
        <v>128</v>
      </c>
      <c r="E121" s="191" t="s">
        <v>431</v>
      </c>
      <c r="F121" s="192" t="s">
        <v>432</v>
      </c>
      <c r="G121" s="193" t="s">
        <v>131</v>
      </c>
      <c r="H121" s="194">
        <v>26.52</v>
      </c>
      <c r="I121" s="195"/>
      <c r="J121" s="196">
        <f>ROUND(I121*H121,2)</f>
        <v>0</v>
      </c>
      <c r="K121" s="192" t="s">
        <v>132</v>
      </c>
      <c r="L121" s="58"/>
      <c r="M121" s="197" t="s">
        <v>21</v>
      </c>
      <c r="N121" s="198" t="s">
        <v>42</v>
      </c>
      <c r="O121" s="39"/>
      <c r="P121" s="199">
        <f>O121*H121</f>
        <v>0</v>
      </c>
      <c r="Q121" s="199">
        <v>0.27994</v>
      </c>
      <c r="R121" s="199">
        <f>Q121*H121</f>
        <v>7.4240088</v>
      </c>
      <c r="S121" s="199">
        <v>0</v>
      </c>
      <c r="T121" s="200">
        <f>S121*H121</f>
        <v>0</v>
      </c>
      <c r="AR121" s="21" t="s">
        <v>133</v>
      </c>
      <c r="AT121" s="21" t="s">
        <v>128</v>
      </c>
      <c r="AU121" s="21" t="s">
        <v>81</v>
      </c>
      <c r="AY121" s="21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79</v>
      </c>
      <c r="BK121" s="201">
        <f>ROUND(I121*H121,2)</f>
        <v>0</v>
      </c>
      <c r="BL121" s="21" t="s">
        <v>133</v>
      </c>
      <c r="BM121" s="21" t="s">
        <v>433</v>
      </c>
    </row>
    <row r="122" spans="2:51" s="11" customFormat="1" ht="13.5">
      <c r="B122" s="202"/>
      <c r="C122" s="203"/>
      <c r="D122" s="204" t="s">
        <v>135</v>
      </c>
      <c r="E122" s="205" t="s">
        <v>21</v>
      </c>
      <c r="F122" s="206" t="s">
        <v>434</v>
      </c>
      <c r="G122" s="203"/>
      <c r="H122" s="207">
        <v>26.52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135</v>
      </c>
      <c r="AU122" s="213" t="s">
        <v>81</v>
      </c>
      <c r="AV122" s="11" t="s">
        <v>81</v>
      </c>
      <c r="AW122" s="11" t="s">
        <v>35</v>
      </c>
      <c r="AX122" s="11" t="s">
        <v>79</v>
      </c>
      <c r="AY122" s="213" t="s">
        <v>125</v>
      </c>
    </row>
    <row r="123" spans="2:65" s="1" customFormat="1" ht="31.5" customHeight="1">
      <c r="B123" s="38"/>
      <c r="C123" s="190" t="s">
        <v>435</v>
      </c>
      <c r="D123" s="190" t="s">
        <v>128</v>
      </c>
      <c r="E123" s="191" t="s">
        <v>436</v>
      </c>
      <c r="F123" s="192" t="s">
        <v>437</v>
      </c>
      <c r="G123" s="193" t="s">
        <v>131</v>
      </c>
      <c r="H123" s="194">
        <v>26.52</v>
      </c>
      <c r="I123" s="195"/>
      <c r="J123" s="196">
        <f>ROUND(I123*H123,2)</f>
        <v>0</v>
      </c>
      <c r="K123" s="192" t="s">
        <v>132</v>
      </c>
      <c r="L123" s="58"/>
      <c r="M123" s="197" t="s">
        <v>21</v>
      </c>
      <c r="N123" s="198" t="s">
        <v>42</v>
      </c>
      <c r="O123" s="39"/>
      <c r="P123" s="199">
        <f>O123*H123</f>
        <v>0</v>
      </c>
      <c r="Q123" s="199">
        <v>0.37536</v>
      </c>
      <c r="R123" s="199">
        <f>Q123*H123</f>
        <v>9.9545472</v>
      </c>
      <c r="S123" s="199">
        <v>0</v>
      </c>
      <c r="T123" s="200">
        <f>S123*H123</f>
        <v>0</v>
      </c>
      <c r="AR123" s="21" t="s">
        <v>133</v>
      </c>
      <c r="AT123" s="21" t="s">
        <v>128</v>
      </c>
      <c r="AU123" s="21" t="s">
        <v>81</v>
      </c>
      <c r="AY123" s="21" t="s">
        <v>125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1" t="s">
        <v>79</v>
      </c>
      <c r="BK123" s="201">
        <f>ROUND(I123*H123,2)</f>
        <v>0</v>
      </c>
      <c r="BL123" s="21" t="s">
        <v>133</v>
      </c>
      <c r="BM123" s="21" t="s">
        <v>438</v>
      </c>
    </row>
    <row r="124" spans="2:63" s="10" customFormat="1" ht="29.85" customHeight="1">
      <c r="B124" s="173"/>
      <c r="C124" s="174"/>
      <c r="D124" s="187" t="s">
        <v>70</v>
      </c>
      <c r="E124" s="188" t="s">
        <v>209</v>
      </c>
      <c r="F124" s="188" t="s">
        <v>439</v>
      </c>
      <c r="G124" s="174"/>
      <c r="H124" s="174"/>
      <c r="I124" s="177"/>
      <c r="J124" s="189">
        <f>BK124</f>
        <v>0</v>
      </c>
      <c r="K124" s="174"/>
      <c r="L124" s="179"/>
      <c r="M124" s="180"/>
      <c r="N124" s="181"/>
      <c r="O124" s="181"/>
      <c r="P124" s="182">
        <f>SUM(P125:P164)</f>
        <v>0</v>
      </c>
      <c r="Q124" s="181"/>
      <c r="R124" s="182">
        <f>SUM(R125:R164)</f>
        <v>12.740704</v>
      </c>
      <c r="S124" s="181"/>
      <c r="T124" s="183">
        <f>SUM(T125:T164)</f>
        <v>0.1</v>
      </c>
      <c r="AR124" s="184" t="s">
        <v>79</v>
      </c>
      <c r="AT124" s="185" t="s">
        <v>70</v>
      </c>
      <c r="AU124" s="185" t="s">
        <v>79</v>
      </c>
      <c r="AY124" s="184" t="s">
        <v>125</v>
      </c>
      <c r="BK124" s="186">
        <f>SUM(BK125:BK164)</f>
        <v>0</v>
      </c>
    </row>
    <row r="125" spans="2:65" s="1" customFormat="1" ht="31.5" customHeight="1">
      <c r="B125" s="38"/>
      <c r="C125" s="190" t="s">
        <v>269</v>
      </c>
      <c r="D125" s="190" t="s">
        <v>128</v>
      </c>
      <c r="E125" s="191" t="s">
        <v>440</v>
      </c>
      <c r="F125" s="192" t="s">
        <v>441</v>
      </c>
      <c r="G125" s="193" t="s">
        <v>143</v>
      </c>
      <c r="H125" s="194">
        <v>2.2</v>
      </c>
      <c r="I125" s="195"/>
      <c r="J125" s="196">
        <f aca="true" t="shared" si="0" ref="J125:J131">ROUND(I125*H125,2)</f>
        <v>0</v>
      </c>
      <c r="K125" s="192" t="s">
        <v>132</v>
      </c>
      <c r="L125" s="58"/>
      <c r="M125" s="197" t="s">
        <v>21</v>
      </c>
      <c r="N125" s="198" t="s">
        <v>42</v>
      </c>
      <c r="O125" s="39"/>
      <c r="P125" s="199">
        <f aca="true" t="shared" si="1" ref="P125:P131">O125*H125</f>
        <v>0</v>
      </c>
      <c r="Q125" s="199">
        <v>1E-05</v>
      </c>
      <c r="R125" s="199">
        <f aca="true" t="shared" si="2" ref="R125:R131">Q125*H125</f>
        <v>2.2000000000000003E-05</v>
      </c>
      <c r="S125" s="199">
        <v>0</v>
      </c>
      <c r="T125" s="200">
        <f aca="true" t="shared" si="3" ref="T125:T131">S125*H125</f>
        <v>0</v>
      </c>
      <c r="AR125" s="21" t="s">
        <v>133</v>
      </c>
      <c r="AT125" s="21" t="s">
        <v>128</v>
      </c>
      <c r="AU125" s="21" t="s">
        <v>81</v>
      </c>
      <c r="AY125" s="21" t="s">
        <v>125</v>
      </c>
      <c r="BE125" s="201">
        <f aca="true" t="shared" si="4" ref="BE125:BE131">IF(N125="základní",J125,0)</f>
        <v>0</v>
      </c>
      <c r="BF125" s="201">
        <f aca="true" t="shared" si="5" ref="BF125:BF131">IF(N125="snížená",J125,0)</f>
        <v>0</v>
      </c>
      <c r="BG125" s="201">
        <f aca="true" t="shared" si="6" ref="BG125:BG131">IF(N125="zákl. přenesená",J125,0)</f>
        <v>0</v>
      </c>
      <c r="BH125" s="201">
        <f aca="true" t="shared" si="7" ref="BH125:BH131">IF(N125="sníž. přenesená",J125,0)</f>
        <v>0</v>
      </c>
      <c r="BI125" s="201">
        <f aca="true" t="shared" si="8" ref="BI125:BI131">IF(N125="nulová",J125,0)</f>
        <v>0</v>
      </c>
      <c r="BJ125" s="21" t="s">
        <v>79</v>
      </c>
      <c r="BK125" s="201">
        <f aca="true" t="shared" si="9" ref="BK125:BK131">ROUND(I125*H125,2)</f>
        <v>0</v>
      </c>
      <c r="BL125" s="21" t="s">
        <v>133</v>
      </c>
      <c r="BM125" s="21" t="s">
        <v>442</v>
      </c>
    </row>
    <row r="126" spans="2:65" s="1" customFormat="1" ht="22.5" customHeight="1">
      <c r="B126" s="38"/>
      <c r="C126" s="214" t="s">
        <v>275</v>
      </c>
      <c r="D126" s="214" t="s">
        <v>205</v>
      </c>
      <c r="E126" s="215" t="s">
        <v>443</v>
      </c>
      <c r="F126" s="216" t="s">
        <v>444</v>
      </c>
      <c r="G126" s="217" t="s">
        <v>297</v>
      </c>
      <c r="H126" s="218">
        <v>3</v>
      </c>
      <c r="I126" s="219"/>
      <c r="J126" s="220">
        <f t="shared" si="0"/>
        <v>0</v>
      </c>
      <c r="K126" s="216" t="s">
        <v>132</v>
      </c>
      <c r="L126" s="221"/>
      <c r="M126" s="222" t="s">
        <v>21</v>
      </c>
      <c r="N126" s="223" t="s">
        <v>42</v>
      </c>
      <c r="O126" s="39"/>
      <c r="P126" s="199">
        <f t="shared" si="1"/>
        <v>0</v>
      </c>
      <c r="Q126" s="199">
        <v>0.00294</v>
      </c>
      <c r="R126" s="199">
        <f t="shared" si="2"/>
        <v>0.00882</v>
      </c>
      <c r="S126" s="199">
        <v>0</v>
      </c>
      <c r="T126" s="200">
        <f t="shared" si="3"/>
        <v>0</v>
      </c>
      <c r="AR126" s="21" t="s">
        <v>209</v>
      </c>
      <c r="AT126" s="21" t="s">
        <v>205</v>
      </c>
      <c r="AU126" s="21" t="s">
        <v>81</v>
      </c>
      <c r="AY126" s="21" t="s">
        <v>125</v>
      </c>
      <c r="BE126" s="201">
        <f t="shared" si="4"/>
        <v>0</v>
      </c>
      <c r="BF126" s="201">
        <f t="shared" si="5"/>
        <v>0</v>
      </c>
      <c r="BG126" s="201">
        <f t="shared" si="6"/>
        <v>0</v>
      </c>
      <c r="BH126" s="201">
        <f t="shared" si="7"/>
        <v>0</v>
      </c>
      <c r="BI126" s="201">
        <f t="shared" si="8"/>
        <v>0</v>
      </c>
      <c r="BJ126" s="21" t="s">
        <v>79</v>
      </c>
      <c r="BK126" s="201">
        <f t="shared" si="9"/>
        <v>0</v>
      </c>
      <c r="BL126" s="21" t="s">
        <v>133</v>
      </c>
      <c r="BM126" s="21" t="s">
        <v>445</v>
      </c>
    </row>
    <row r="127" spans="2:65" s="1" customFormat="1" ht="22.5" customHeight="1">
      <c r="B127" s="38"/>
      <c r="C127" s="190" t="s">
        <v>250</v>
      </c>
      <c r="D127" s="190" t="s">
        <v>128</v>
      </c>
      <c r="E127" s="191" t="s">
        <v>446</v>
      </c>
      <c r="F127" s="192" t="s">
        <v>447</v>
      </c>
      <c r="G127" s="193" t="s">
        <v>143</v>
      </c>
      <c r="H127" s="194">
        <v>11.8</v>
      </c>
      <c r="I127" s="195"/>
      <c r="J127" s="196">
        <f t="shared" si="0"/>
        <v>0</v>
      </c>
      <c r="K127" s="192" t="s">
        <v>132</v>
      </c>
      <c r="L127" s="58"/>
      <c r="M127" s="197" t="s">
        <v>21</v>
      </c>
      <c r="N127" s="198" t="s">
        <v>42</v>
      </c>
      <c r="O127" s="39"/>
      <c r="P127" s="199">
        <f t="shared" si="1"/>
        <v>0</v>
      </c>
      <c r="Q127" s="199">
        <v>1E-05</v>
      </c>
      <c r="R127" s="199">
        <f t="shared" si="2"/>
        <v>0.00011800000000000002</v>
      </c>
      <c r="S127" s="199">
        <v>0</v>
      </c>
      <c r="T127" s="200">
        <f t="shared" si="3"/>
        <v>0</v>
      </c>
      <c r="AR127" s="21" t="s">
        <v>133</v>
      </c>
      <c r="AT127" s="21" t="s">
        <v>128</v>
      </c>
      <c r="AU127" s="21" t="s">
        <v>81</v>
      </c>
      <c r="AY127" s="21" t="s">
        <v>125</v>
      </c>
      <c r="BE127" s="201">
        <f t="shared" si="4"/>
        <v>0</v>
      </c>
      <c r="BF127" s="201">
        <f t="shared" si="5"/>
        <v>0</v>
      </c>
      <c r="BG127" s="201">
        <f t="shared" si="6"/>
        <v>0</v>
      </c>
      <c r="BH127" s="201">
        <f t="shared" si="7"/>
        <v>0</v>
      </c>
      <c r="BI127" s="201">
        <f t="shared" si="8"/>
        <v>0</v>
      </c>
      <c r="BJ127" s="21" t="s">
        <v>79</v>
      </c>
      <c r="BK127" s="201">
        <f t="shared" si="9"/>
        <v>0</v>
      </c>
      <c r="BL127" s="21" t="s">
        <v>133</v>
      </c>
      <c r="BM127" s="21" t="s">
        <v>448</v>
      </c>
    </row>
    <row r="128" spans="2:65" s="1" customFormat="1" ht="22.5" customHeight="1">
      <c r="B128" s="38"/>
      <c r="C128" s="214" t="s">
        <v>254</v>
      </c>
      <c r="D128" s="214" t="s">
        <v>205</v>
      </c>
      <c r="E128" s="215" t="s">
        <v>449</v>
      </c>
      <c r="F128" s="216" t="s">
        <v>450</v>
      </c>
      <c r="G128" s="217" t="s">
        <v>297</v>
      </c>
      <c r="H128" s="218">
        <v>2</v>
      </c>
      <c r="I128" s="219"/>
      <c r="J128" s="220">
        <f t="shared" si="0"/>
        <v>0</v>
      </c>
      <c r="K128" s="216" t="s">
        <v>132</v>
      </c>
      <c r="L128" s="221"/>
      <c r="M128" s="222" t="s">
        <v>21</v>
      </c>
      <c r="N128" s="223" t="s">
        <v>42</v>
      </c>
      <c r="O128" s="39"/>
      <c r="P128" s="199">
        <f t="shared" si="1"/>
        <v>0</v>
      </c>
      <c r="Q128" s="199">
        <v>0.0145</v>
      </c>
      <c r="R128" s="199">
        <f t="shared" si="2"/>
        <v>0.029</v>
      </c>
      <c r="S128" s="199">
        <v>0</v>
      </c>
      <c r="T128" s="200">
        <f t="shared" si="3"/>
        <v>0</v>
      </c>
      <c r="AR128" s="21" t="s">
        <v>209</v>
      </c>
      <c r="AT128" s="21" t="s">
        <v>205</v>
      </c>
      <c r="AU128" s="21" t="s">
        <v>81</v>
      </c>
      <c r="AY128" s="21" t="s">
        <v>125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21" t="s">
        <v>79</v>
      </c>
      <c r="BK128" s="201">
        <f t="shared" si="9"/>
        <v>0</v>
      </c>
      <c r="BL128" s="21" t="s">
        <v>133</v>
      </c>
      <c r="BM128" s="21" t="s">
        <v>451</v>
      </c>
    </row>
    <row r="129" spans="2:65" s="1" customFormat="1" ht="22.5" customHeight="1">
      <c r="B129" s="38"/>
      <c r="C129" s="190" t="s">
        <v>259</v>
      </c>
      <c r="D129" s="190" t="s">
        <v>128</v>
      </c>
      <c r="E129" s="191" t="s">
        <v>452</v>
      </c>
      <c r="F129" s="192" t="s">
        <v>453</v>
      </c>
      <c r="G129" s="193" t="s">
        <v>143</v>
      </c>
      <c r="H129" s="194">
        <v>7.95</v>
      </c>
      <c r="I129" s="195"/>
      <c r="J129" s="196">
        <f t="shared" si="0"/>
        <v>0</v>
      </c>
      <c r="K129" s="192" t="s">
        <v>132</v>
      </c>
      <c r="L129" s="58"/>
      <c r="M129" s="197" t="s">
        <v>21</v>
      </c>
      <c r="N129" s="198" t="s">
        <v>42</v>
      </c>
      <c r="O129" s="39"/>
      <c r="P129" s="199">
        <f t="shared" si="1"/>
        <v>0</v>
      </c>
      <c r="Q129" s="199">
        <v>2E-05</v>
      </c>
      <c r="R129" s="199">
        <f t="shared" si="2"/>
        <v>0.00015900000000000002</v>
      </c>
      <c r="S129" s="199">
        <v>0</v>
      </c>
      <c r="T129" s="200">
        <f t="shared" si="3"/>
        <v>0</v>
      </c>
      <c r="AR129" s="21" t="s">
        <v>133</v>
      </c>
      <c r="AT129" s="21" t="s">
        <v>128</v>
      </c>
      <c r="AU129" s="21" t="s">
        <v>81</v>
      </c>
      <c r="AY129" s="21" t="s">
        <v>125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21" t="s">
        <v>79</v>
      </c>
      <c r="BK129" s="201">
        <f t="shared" si="9"/>
        <v>0</v>
      </c>
      <c r="BL129" s="21" t="s">
        <v>133</v>
      </c>
      <c r="BM129" s="21" t="s">
        <v>454</v>
      </c>
    </row>
    <row r="130" spans="2:65" s="1" customFormat="1" ht="22.5" customHeight="1">
      <c r="B130" s="38"/>
      <c r="C130" s="214" t="s">
        <v>264</v>
      </c>
      <c r="D130" s="214" t="s">
        <v>205</v>
      </c>
      <c r="E130" s="215" t="s">
        <v>455</v>
      </c>
      <c r="F130" s="216" t="s">
        <v>456</v>
      </c>
      <c r="G130" s="217" t="s">
        <v>297</v>
      </c>
      <c r="H130" s="218">
        <v>2</v>
      </c>
      <c r="I130" s="219"/>
      <c r="J130" s="220">
        <f t="shared" si="0"/>
        <v>0</v>
      </c>
      <c r="K130" s="216" t="s">
        <v>132</v>
      </c>
      <c r="L130" s="221"/>
      <c r="M130" s="222" t="s">
        <v>21</v>
      </c>
      <c r="N130" s="223" t="s">
        <v>42</v>
      </c>
      <c r="O130" s="39"/>
      <c r="P130" s="199">
        <f t="shared" si="1"/>
        <v>0</v>
      </c>
      <c r="Q130" s="199">
        <v>0.0219</v>
      </c>
      <c r="R130" s="199">
        <f t="shared" si="2"/>
        <v>0.0438</v>
      </c>
      <c r="S130" s="199">
        <v>0</v>
      </c>
      <c r="T130" s="200">
        <f t="shared" si="3"/>
        <v>0</v>
      </c>
      <c r="AR130" s="21" t="s">
        <v>209</v>
      </c>
      <c r="AT130" s="21" t="s">
        <v>205</v>
      </c>
      <c r="AU130" s="21" t="s">
        <v>81</v>
      </c>
      <c r="AY130" s="21" t="s">
        <v>125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21" t="s">
        <v>79</v>
      </c>
      <c r="BK130" s="201">
        <f t="shared" si="9"/>
        <v>0</v>
      </c>
      <c r="BL130" s="21" t="s">
        <v>133</v>
      </c>
      <c r="BM130" s="21" t="s">
        <v>457</v>
      </c>
    </row>
    <row r="131" spans="2:65" s="1" customFormat="1" ht="22.5" customHeight="1">
      <c r="B131" s="38"/>
      <c r="C131" s="190" t="s">
        <v>239</v>
      </c>
      <c r="D131" s="190" t="s">
        <v>128</v>
      </c>
      <c r="E131" s="191" t="s">
        <v>458</v>
      </c>
      <c r="F131" s="192" t="s">
        <v>459</v>
      </c>
      <c r="G131" s="193" t="s">
        <v>143</v>
      </c>
      <c r="H131" s="194">
        <v>22.5</v>
      </c>
      <c r="I131" s="195"/>
      <c r="J131" s="196">
        <f t="shared" si="0"/>
        <v>0</v>
      </c>
      <c r="K131" s="192" t="s">
        <v>132</v>
      </c>
      <c r="L131" s="58"/>
      <c r="M131" s="197" t="s">
        <v>21</v>
      </c>
      <c r="N131" s="198" t="s">
        <v>42</v>
      </c>
      <c r="O131" s="39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AR131" s="21" t="s">
        <v>133</v>
      </c>
      <c r="AT131" s="21" t="s">
        <v>128</v>
      </c>
      <c r="AU131" s="21" t="s">
        <v>81</v>
      </c>
      <c r="AY131" s="21" t="s">
        <v>125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21" t="s">
        <v>79</v>
      </c>
      <c r="BK131" s="201">
        <f t="shared" si="9"/>
        <v>0</v>
      </c>
      <c r="BL131" s="21" t="s">
        <v>133</v>
      </c>
      <c r="BM131" s="21" t="s">
        <v>460</v>
      </c>
    </row>
    <row r="132" spans="2:51" s="11" customFormat="1" ht="13.5">
      <c r="B132" s="202"/>
      <c r="C132" s="203"/>
      <c r="D132" s="204" t="s">
        <v>135</v>
      </c>
      <c r="E132" s="205" t="s">
        <v>21</v>
      </c>
      <c r="F132" s="206" t="s">
        <v>461</v>
      </c>
      <c r="G132" s="203"/>
      <c r="H132" s="207">
        <v>22.5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135</v>
      </c>
      <c r="AU132" s="213" t="s">
        <v>81</v>
      </c>
      <c r="AV132" s="11" t="s">
        <v>81</v>
      </c>
      <c r="AW132" s="11" t="s">
        <v>35</v>
      </c>
      <c r="AX132" s="11" t="s">
        <v>79</v>
      </c>
      <c r="AY132" s="213" t="s">
        <v>125</v>
      </c>
    </row>
    <row r="133" spans="2:65" s="1" customFormat="1" ht="22.5" customHeight="1">
      <c r="B133" s="38"/>
      <c r="C133" s="190" t="s">
        <v>223</v>
      </c>
      <c r="D133" s="190" t="s">
        <v>128</v>
      </c>
      <c r="E133" s="191" t="s">
        <v>462</v>
      </c>
      <c r="F133" s="192" t="s">
        <v>463</v>
      </c>
      <c r="G133" s="193" t="s">
        <v>297</v>
      </c>
      <c r="H133" s="194">
        <v>6</v>
      </c>
      <c r="I133" s="195"/>
      <c r="J133" s="196">
        <f aca="true" t="shared" si="10" ref="J133:J155">ROUND(I133*H133,2)</f>
        <v>0</v>
      </c>
      <c r="K133" s="192" t="s">
        <v>132</v>
      </c>
      <c r="L133" s="58"/>
      <c r="M133" s="197" t="s">
        <v>21</v>
      </c>
      <c r="N133" s="198" t="s">
        <v>42</v>
      </c>
      <c r="O133" s="39"/>
      <c r="P133" s="199">
        <f aca="true" t="shared" si="11" ref="P133:P155">O133*H133</f>
        <v>0</v>
      </c>
      <c r="Q133" s="199">
        <v>0.00918</v>
      </c>
      <c r="R133" s="199">
        <f aca="true" t="shared" si="12" ref="R133:R155">Q133*H133</f>
        <v>0.055080000000000004</v>
      </c>
      <c r="S133" s="199">
        <v>0</v>
      </c>
      <c r="T133" s="200">
        <f aca="true" t="shared" si="13" ref="T133:T155">S133*H133</f>
        <v>0</v>
      </c>
      <c r="AR133" s="21" t="s">
        <v>133</v>
      </c>
      <c r="AT133" s="21" t="s">
        <v>128</v>
      </c>
      <c r="AU133" s="21" t="s">
        <v>81</v>
      </c>
      <c r="AY133" s="21" t="s">
        <v>125</v>
      </c>
      <c r="BE133" s="201">
        <f aca="true" t="shared" si="14" ref="BE133:BE155">IF(N133="základní",J133,0)</f>
        <v>0</v>
      </c>
      <c r="BF133" s="201">
        <f aca="true" t="shared" si="15" ref="BF133:BF155">IF(N133="snížená",J133,0)</f>
        <v>0</v>
      </c>
      <c r="BG133" s="201">
        <f aca="true" t="shared" si="16" ref="BG133:BG155">IF(N133="zákl. přenesená",J133,0)</f>
        <v>0</v>
      </c>
      <c r="BH133" s="201">
        <f aca="true" t="shared" si="17" ref="BH133:BH155">IF(N133="sníž. přenesená",J133,0)</f>
        <v>0</v>
      </c>
      <c r="BI133" s="201">
        <f aca="true" t="shared" si="18" ref="BI133:BI155">IF(N133="nulová",J133,0)</f>
        <v>0</v>
      </c>
      <c r="BJ133" s="21" t="s">
        <v>79</v>
      </c>
      <c r="BK133" s="201">
        <f aca="true" t="shared" si="19" ref="BK133:BK155">ROUND(I133*H133,2)</f>
        <v>0</v>
      </c>
      <c r="BL133" s="21" t="s">
        <v>133</v>
      </c>
      <c r="BM133" s="21" t="s">
        <v>464</v>
      </c>
    </row>
    <row r="134" spans="2:65" s="1" customFormat="1" ht="22.5" customHeight="1">
      <c r="B134" s="38"/>
      <c r="C134" s="214" t="s">
        <v>228</v>
      </c>
      <c r="D134" s="214" t="s">
        <v>205</v>
      </c>
      <c r="E134" s="215" t="s">
        <v>465</v>
      </c>
      <c r="F134" s="216" t="s">
        <v>466</v>
      </c>
      <c r="G134" s="217" t="s">
        <v>297</v>
      </c>
      <c r="H134" s="218">
        <v>2</v>
      </c>
      <c r="I134" s="219"/>
      <c r="J134" s="220">
        <f t="shared" si="10"/>
        <v>0</v>
      </c>
      <c r="K134" s="216" t="s">
        <v>132</v>
      </c>
      <c r="L134" s="221"/>
      <c r="M134" s="222" t="s">
        <v>21</v>
      </c>
      <c r="N134" s="223" t="s">
        <v>42</v>
      </c>
      <c r="O134" s="39"/>
      <c r="P134" s="199">
        <f t="shared" si="11"/>
        <v>0</v>
      </c>
      <c r="Q134" s="199">
        <v>0.25</v>
      </c>
      <c r="R134" s="199">
        <f t="shared" si="12"/>
        <v>0.5</v>
      </c>
      <c r="S134" s="199">
        <v>0</v>
      </c>
      <c r="T134" s="200">
        <f t="shared" si="13"/>
        <v>0</v>
      </c>
      <c r="AR134" s="21" t="s">
        <v>209</v>
      </c>
      <c r="AT134" s="21" t="s">
        <v>205</v>
      </c>
      <c r="AU134" s="21" t="s">
        <v>81</v>
      </c>
      <c r="AY134" s="21" t="s">
        <v>125</v>
      </c>
      <c r="BE134" s="201">
        <f t="shared" si="14"/>
        <v>0</v>
      </c>
      <c r="BF134" s="201">
        <f t="shared" si="15"/>
        <v>0</v>
      </c>
      <c r="BG134" s="201">
        <f t="shared" si="16"/>
        <v>0</v>
      </c>
      <c r="BH134" s="201">
        <f t="shared" si="17"/>
        <v>0</v>
      </c>
      <c r="BI134" s="201">
        <f t="shared" si="18"/>
        <v>0</v>
      </c>
      <c r="BJ134" s="21" t="s">
        <v>79</v>
      </c>
      <c r="BK134" s="201">
        <f t="shared" si="19"/>
        <v>0</v>
      </c>
      <c r="BL134" s="21" t="s">
        <v>133</v>
      </c>
      <c r="BM134" s="21" t="s">
        <v>467</v>
      </c>
    </row>
    <row r="135" spans="2:65" s="1" customFormat="1" ht="22.5" customHeight="1">
      <c r="B135" s="38"/>
      <c r="C135" s="214" t="s">
        <v>209</v>
      </c>
      <c r="D135" s="214" t="s">
        <v>205</v>
      </c>
      <c r="E135" s="215" t="s">
        <v>468</v>
      </c>
      <c r="F135" s="216" t="s">
        <v>469</v>
      </c>
      <c r="G135" s="217" t="s">
        <v>297</v>
      </c>
      <c r="H135" s="218">
        <v>2</v>
      </c>
      <c r="I135" s="219"/>
      <c r="J135" s="220">
        <f t="shared" si="10"/>
        <v>0</v>
      </c>
      <c r="K135" s="216" t="s">
        <v>132</v>
      </c>
      <c r="L135" s="221"/>
      <c r="M135" s="222" t="s">
        <v>21</v>
      </c>
      <c r="N135" s="223" t="s">
        <v>42</v>
      </c>
      <c r="O135" s="39"/>
      <c r="P135" s="199">
        <f t="shared" si="11"/>
        <v>0</v>
      </c>
      <c r="Q135" s="199">
        <v>0.5</v>
      </c>
      <c r="R135" s="199">
        <f t="shared" si="12"/>
        <v>1</v>
      </c>
      <c r="S135" s="199">
        <v>0</v>
      </c>
      <c r="T135" s="200">
        <f t="shared" si="13"/>
        <v>0</v>
      </c>
      <c r="AR135" s="21" t="s">
        <v>209</v>
      </c>
      <c r="AT135" s="21" t="s">
        <v>205</v>
      </c>
      <c r="AU135" s="21" t="s">
        <v>81</v>
      </c>
      <c r="AY135" s="21" t="s">
        <v>125</v>
      </c>
      <c r="BE135" s="201">
        <f t="shared" si="14"/>
        <v>0</v>
      </c>
      <c r="BF135" s="201">
        <f t="shared" si="15"/>
        <v>0</v>
      </c>
      <c r="BG135" s="201">
        <f t="shared" si="16"/>
        <v>0</v>
      </c>
      <c r="BH135" s="201">
        <f t="shared" si="17"/>
        <v>0</v>
      </c>
      <c r="BI135" s="201">
        <f t="shared" si="18"/>
        <v>0</v>
      </c>
      <c r="BJ135" s="21" t="s">
        <v>79</v>
      </c>
      <c r="BK135" s="201">
        <f t="shared" si="19"/>
        <v>0</v>
      </c>
      <c r="BL135" s="21" t="s">
        <v>133</v>
      </c>
      <c r="BM135" s="21" t="s">
        <v>470</v>
      </c>
    </row>
    <row r="136" spans="2:65" s="1" customFormat="1" ht="22.5" customHeight="1">
      <c r="B136" s="38"/>
      <c r="C136" s="214" t="s">
        <v>280</v>
      </c>
      <c r="D136" s="214" t="s">
        <v>205</v>
      </c>
      <c r="E136" s="215" t="s">
        <v>471</v>
      </c>
      <c r="F136" s="216" t="s">
        <v>472</v>
      </c>
      <c r="G136" s="217" t="s">
        <v>297</v>
      </c>
      <c r="H136" s="218">
        <v>2</v>
      </c>
      <c r="I136" s="219"/>
      <c r="J136" s="220">
        <f t="shared" si="10"/>
        <v>0</v>
      </c>
      <c r="K136" s="216" t="s">
        <v>132</v>
      </c>
      <c r="L136" s="221"/>
      <c r="M136" s="222" t="s">
        <v>21</v>
      </c>
      <c r="N136" s="223" t="s">
        <v>42</v>
      </c>
      <c r="O136" s="39"/>
      <c r="P136" s="199">
        <f t="shared" si="11"/>
        <v>0</v>
      </c>
      <c r="Q136" s="199">
        <v>1</v>
      </c>
      <c r="R136" s="199">
        <f t="shared" si="12"/>
        <v>2</v>
      </c>
      <c r="S136" s="199">
        <v>0</v>
      </c>
      <c r="T136" s="200">
        <f t="shared" si="13"/>
        <v>0</v>
      </c>
      <c r="AR136" s="21" t="s">
        <v>209</v>
      </c>
      <c r="AT136" s="21" t="s">
        <v>205</v>
      </c>
      <c r="AU136" s="21" t="s">
        <v>81</v>
      </c>
      <c r="AY136" s="21" t="s">
        <v>125</v>
      </c>
      <c r="BE136" s="201">
        <f t="shared" si="14"/>
        <v>0</v>
      </c>
      <c r="BF136" s="201">
        <f t="shared" si="15"/>
        <v>0</v>
      </c>
      <c r="BG136" s="201">
        <f t="shared" si="16"/>
        <v>0</v>
      </c>
      <c r="BH136" s="201">
        <f t="shared" si="17"/>
        <v>0</v>
      </c>
      <c r="BI136" s="201">
        <f t="shared" si="18"/>
        <v>0</v>
      </c>
      <c r="BJ136" s="21" t="s">
        <v>79</v>
      </c>
      <c r="BK136" s="201">
        <f t="shared" si="19"/>
        <v>0</v>
      </c>
      <c r="BL136" s="21" t="s">
        <v>133</v>
      </c>
      <c r="BM136" s="21" t="s">
        <v>473</v>
      </c>
    </row>
    <row r="137" spans="2:65" s="1" customFormat="1" ht="22.5" customHeight="1">
      <c r="B137" s="38"/>
      <c r="C137" s="214" t="s">
        <v>152</v>
      </c>
      <c r="D137" s="214" t="s">
        <v>205</v>
      </c>
      <c r="E137" s="215" t="s">
        <v>474</v>
      </c>
      <c r="F137" s="216" t="s">
        <v>475</v>
      </c>
      <c r="G137" s="217" t="s">
        <v>297</v>
      </c>
      <c r="H137" s="218">
        <v>2</v>
      </c>
      <c r="I137" s="219"/>
      <c r="J137" s="220">
        <f t="shared" si="10"/>
        <v>0</v>
      </c>
      <c r="K137" s="216" t="s">
        <v>132</v>
      </c>
      <c r="L137" s="221"/>
      <c r="M137" s="222" t="s">
        <v>21</v>
      </c>
      <c r="N137" s="223" t="s">
        <v>42</v>
      </c>
      <c r="O137" s="39"/>
      <c r="P137" s="199">
        <f t="shared" si="11"/>
        <v>0</v>
      </c>
      <c r="Q137" s="199">
        <v>0.449</v>
      </c>
      <c r="R137" s="199">
        <f t="shared" si="12"/>
        <v>0.898</v>
      </c>
      <c r="S137" s="199">
        <v>0</v>
      </c>
      <c r="T137" s="200">
        <f t="shared" si="13"/>
        <v>0</v>
      </c>
      <c r="AR137" s="21" t="s">
        <v>209</v>
      </c>
      <c r="AT137" s="21" t="s">
        <v>205</v>
      </c>
      <c r="AU137" s="21" t="s">
        <v>81</v>
      </c>
      <c r="AY137" s="21" t="s">
        <v>125</v>
      </c>
      <c r="BE137" s="201">
        <f t="shared" si="14"/>
        <v>0</v>
      </c>
      <c r="BF137" s="201">
        <f t="shared" si="15"/>
        <v>0</v>
      </c>
      <c r="BG137" s="201">
        <f t="shared" si="16"/>
        <v>0</v>
      </c>
      <c r="BH137" s="201">
        <f t="shared" si="17"/>
        <v>0</v>
      </c>
      <c r="BI137" s="201">
        <f t="shared" si="18"/>
        <v>0</v>
      </c>
      <c r="BJ137" s="21" t="s">
        <v>79</v>
      </c>
      <c r="BK137" s="201">
        <f t="shared" si="19"/>
        <v>0</v>
      </c>
      <c r="BL137" s="21" t="s">
        <v>133</v>
      </c>
      <c r="BM137" s="21" t="s">
        <v>476</v>
      </c>
    </row>
    <row r="138" spans="2:65" s="1" customFormat="1" ht="22.5" customHeight="1">
      <c r="B138" s="38"/>
      <c r="C138" s="214" t="s">
        <v>477</v>
      </c>
      <c r="D138" s="214" t="s">
        <v>205</v>
      </c>
      <c r="E138" s="215" t="s">
        <v>478</v>
      </c>
      <c r="F138" s="216" t="s">
        <v>479</v>
      </c>
      <c r="G138" s="217" t="s">
        <v>297</v>
      </c>
      <c r="H138" s="218">
        <v>1</v>
      </c>
      <c r="I138" s="219"/>
      <c r="J138" s="220">
        <f t="shared" si="10"/>
        <v>0</v>
      </c>
      <c r="K138" s="216" t="s">
        <v>132</v>
      </c>
      <c r="L138" s="221"/>
      <c r="M138" s="222" t="s">
        <v>21</v>
      </c>
      <c r="N138" s="223" t="s">
        <v>42</v>
      </c>
      <c r="O138" s="39"/>
      <c r="P138" s="199">
        <f t="shared" si="11"/>
        <v>0</v>
      </c>
      <c r="Q138" s="199">
        <v>0.04</v>
      </c>
      <c r="R138" s="199">
        <f t="shared" si="12"/>
        <v>0.04</v>
      </c>
      <c r="S138" s="199">
        <v>0</v>
      </c>
      <c r="T138" s="200">
        <f t="shared" si="13"/>
        <v>0</v>
      </c>
      <c r="AR138" s="21" t="s">
        <v>209</v>
      </c>
      <c r="AT138" s="21" t="s">
        <v>205</v>
      </c>
      <c r="AU138" s="21" t="s">
        <v>81</v>
      </c>
      <c r="AY138" s="21" t="s">
        <v>125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21" t="s">
        <v>79</v>
      </c>
      <c r="BK138" s="201">
        <f t="shared" si="19"/>
        <v>0</v>
      </c>
      <c r="BL138" s="21" t="s">
        <v>133</v>
      </c>
      <c r="BM138" s="21" t="s">
        <v>480</v>
      </c>
    </row>
    <row r="139" spans="2:65" s="1" customFormat="1" ht="22.5" customHeight="1">
      <c r="B139" s="38"/>
      <c r="C139" s="214" t="s">
        <v>156</v>
      </c>
      <c r="D139" s="214" t="s">
        <v>205</v>
      </c>
      <c r="E139" s="215" t="s">
        <v>481</v>
      </c>
      <c r="F139" s="216" t="s">
        <v>482</v>
      </c>
      <c r="G139" s="217" t="s">
        <v>297</v>
      </c>
      <c r="H139" s="218">
        <v>2</v>
      </c>
      <c r="I139" s="219"/>
      <c r="J139" s="220">
        <f t="shared" si="10"/>
        <v>0</v>
      </c>
      <c r="K139" s="216" t="s">
        <v>132</v>
      </c>
      <c r="L139" s="221"/>
      <c r="M139" s="222" t="s">
        <v>21</v>
      </c>
      <c r="N139" s="223" t="s">
        <v>42</v>
      </c>
      <c r="O139" s="39"/>
      <c r="P139" s="199">
        <f t="shared" si="11"/>
        <v>0</v>
      </c>
      <c r="Q139" s="199">
        <v>0.054</v>
      </c>
      <c r="R139" s="199">
        <f t="shared" si="12"/>
        <v>0.108</v>
      </c>
      <c r="S139" s="199">
        <v>0</v>
      </c>
      <c r="T139" s="200">
        <f t="shared" si="13"/>
        <v>0</v>
      </c>
      <c r="AR139" s="21" t="s">
        <v>209</v>
      </c>
      <c r="AT139" s="21" t="s">
        <v>205</v>
      </c>
      <c r="AU139" s="21" t="s">
        <v>81</v>
      </c>
      <c r="AY139" s="21" t="s">
        <v>125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21" t="s">
        <v>79</v>
      </c>
      <c r="BK139" s="201">
        <f t="shared" si="19"/>
        <v>0</v>
      </c>
      <c r="BL139" s="21" t="s">
        <v>133</v>
      </c>
      <c r="BM139" s="21" t="s">
        <v>483</v>
      </c>
    </row>
    <row r="140" spans="2:65" s="1" customFormat="1" ht="22.5" customHeight="1">
      <c r="B140" s="38"/>
      <c r="C140" s="214" t="s">
        <v>162</v>
      </c>
      <c r="D140" s="214" t="s">
        <v>205</v>
      </c>
      <c r="E140" s="215" t="s">
        <v>484</v>
      </c>
      <c r="F140" s="216" t="s">
        <v>485</v>
      </c>
      <c r="G140" s="217" t="s">
        <v>297</v>
      </c>
      <c r="H140" s="218">
        <v>2</v>
      </c>
      <c r="I140" s="219"/>
      <c r="J140" s="220">
        <f t="shared" si="10"/>
        <v>0</v>
      </c>
      <c r="K140" s="216" t="s">
        <v>132</v>
      </c>
      <c r="L140" s="221"/>
      <c r="M140" s="222" t="s">
        <v>21</v>
      </c>
      <c r="N140" s="223" t="s">
        <v>42</v>
      </c>
      <c r="O140" s="39"/>
      <c r="P140" s="199">
        <f t="shared" si="11"/>
        <v>0</v>
      </c>
      <c r="Q140" s="199">
        <v>0.068</v>
      </c>
      <c r="R140" s="199">
        <f t="shared" si="12"/>
        <v>0.136</v>
      </c>
      <c r="S140" s="199">
        <v>0</v>
      </c>
      <c r="T140" s="200">
        <f t="shared" si="13"/>
        <v>0</v>
      </c>
      <c r="AR140" s="21" t="s">
        <v>209</v>
      </c>
      <c r="AT140" s="21" t="s">
        <v>205</v>
      </c>
      <c r="AU140" s="21" t="s">
        <v>81</v>
      </c>
      <c r="AY140" s="21" t="s">
        <v>125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21" t="s">
        <v>79</v>
      </c>
      <c r="BK140" s="201">
        <f t="shared" si="19"/>
        <v>0</v>
      </c>
      <c r="BL140" s="21" t="s">
        <v>133</v>
      </c>
      <c r="BM140" s="21" t="s">
        <v>486</v>
      </c>
    </row>
    <row r="141" spans="2:65" s="1" customFormat="1" ht="22.5" customHeight="1">
      <c r="B141" s="38"/>
      <c r="C141" s="190" t="s">
        <v>10</v>
      </c>
      <c r="D141" s="190" t="s">
        <v>128</v>
      </c>
      <c r="E141" s="191" t="s">
        <v>487</v>
      </c>
      <c r="F141" s="192" t="s">
        <v>488</v>
      </c>
      <c r="G141" s="193" t="s">
        <v>297</v>
      </c>
      <c r="H141" s="194">
        <v>1</v>
      </c>
      <c r="I141" s="195"/>
      <c r="J141" s="196">
        <f t="shared" si="10"/>
        <v>0</v>
      </c>
      <c r="K141" s="192" t="s">
        <v>132</v>
      </c>
      <c r="L141" s="58"/>
      <c r="M141" s="197" t="s">
        <v>21</v>
      </c>
      <c r="N141" s="198" t="s">
        <v>42</v>
      </c>
      <c r="O141" s="39"/>
      <c r="P141" s="199">
        <f t="shared" si="11"/>
        <v>0</v>
      </c>
      <c r="Q141" s="199">
        <v>0.01147</v>
      </c>
      <c r="R141" s="199">
        <f t="shared" si="12"/>
        <v>0.01147</v>
      </c>
      <c r="S141" s="199">
        <v>0</v>
      </c>
      <c r="T141" s="200">
        <f t="shared" si="13"/>
        <v>0</v>
      </c>
      <c r="AR141" s="21" t="s">
        <v>133</v>
      </c>
      <c r="AT141" s="21" t="s">
        <v>128</v>
      </c>
      <c r="AU141" s="21" t="s">
        <v>81</v>
      </c>
      <c r="AY141" s="21" t="s">
        <v>125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21" t="s">
        <v>79</v>
      </c>
      <c r="BK141" s="201">
        <f t="shared" si="19"/>
        <v>0</v>
      </c>
      <c r="BL141" s="21" t="s">
        <v>133</v>
      </c>
      <c r="BM141" s="21" t="s">
        <v>489</v>
      </c>
    </row>
    <row r="142" spans="2:65" s="1" customFormat="1" ht="22.5" customHeight="1">
      <c r="B142" s="38"/>
      <c r="C142" s="214" t="s">
        <v>490</v>
      </c>
      <c r="D142" s="214" t="s">
        <v>205</v>
      </c>
      <c r="E142" s="215" t="s">
        <v>491</v>
      </c>
      <c r="F142" s="216" t="s">
        <v>492</v>
      </c>
      <c r="G142" s="217" t="s">
        <v>297</v>
      </c>
      <c r="H142" s="218">
        <v>1</v>
      </c>
      <c r="I142" s="219"/>
      <c r="J142" s="220">
        <f t="shared" si="10"/>
        <v>0</v>
      </c>
      <c r="K142" s="216" t="s">
        <v>132</v>
      </c>
      <c r="L142" s="221"/>
      <c r="M142" s="222" t="s">
        <v>21</v>
      </c>
      <c r="N142" s="223" t="s">
        <v>42</v>
      </c>
      <c r="O142" s="39"/>
      <c r="P142" s="199">
        <f t="shared" si="11"/>
        <v>0</v>
      </c>
      <c r="Q142" s="199">
        <v>0.585</v>
      </c>
      <c r="R142" s="199">
        <f t="shared" si="12"/>
        <v>0.585</v>
      </c>
      <c r="S142" s="199">
        <v>0</v>
      </c>
      <c r="T142" s="200">
        <f t="shared" si="13"/>
        <v>0</v>
      </c>
      <c r="AR142" s="21" t="s">
        <v>209</v>
      </c>
      <c r="AT142" s="21" t="s">
        <v>205</v>
      </c>
      <c r="AU142" s="21" t="s">
        <v>81</v>
      </c>
      <c r="AY142" s="21" t="s">
        <v>125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21" t="s">
        <v>79</v>
      </c>
      <c r="BK142" s="201">
        <f t="shared" si="19"/>
        <v>0</v>
      </c>
      <c r="BL142" s="21" t="s">
        <v>133</v>
      </c>
      <c r="BM142" s="21" t="s">
        <v>493</v>
      </c>
    </row>
    <row r="143" spans="2:65" s="1" customFormat="1" ht="22.5" customHeight="1">
      <c r="B143" s="38"/>
      <c r="C143" s="190" t="s">
        <v>171</v>
      </c>
      <c r="D143" s="190" t="s">
        <v>128</v>
      </c>
      <c r="E143" s="191" t="s">
        <v>494</v>
      </c>
      <c r="F143" s="192" t="s">
        <v>495</v>
      </c>
      <c r="G143" s="193" t="s">
        <v>297</v>
      </c>
      <c r="H143" s="194">
        <v>3</v>
      </c>
      <c r="I143" s="195"/>
      <c r="J143" s="196">
        <f t="shared" si="10"/>
        <v>0</v>
      </c>
      <c r="K143" s="192" t="s">
        <v>132</v>
      </c>
      <c r="L143" s="58"/>
      <c r="M143" s="197" t="s">
        <v>21</v>
      </c>
      <c r="N143" s="198" t="s">
        <v>42</v>
      </c>
      <c r="O143" s="39"/>
      <c r="P143" s="199">
        <f t="shared" si="11"/>
        <v>0</v>
      </c>
      <c r="Q143" s="199">
        <v>0.02753</v>
      </c>
      <c r="R143" s="199">
        <f t="shared" si="12"/>
        <v>0.08259</v>
      </c>
      <c r="S143" s="199">
        <v>0</v>
      </c>
      <c r="T143" s="200">
        <f t="shared" si="13"/>
        <v>0</v>
      </c>
      <c r="AR143" s="21" t="s">
        <v>133</v>
      </c>
      <c r="AT143" s="21" t="s">
        <v>128</v>
      </c>
      <c r="AU143" s="21" t="s">
        <v>81</v>
      </c>
      <c r="AY143" s="21" t="s">
        <v>125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21" t="s">
        <v>79</v>
      </c>
      <c r="BK143" s="201">
        <f t="shared" si="19"/>
        <v>0</v>
      </c>
      <c r="BL143" s="21" t="s">
        <v>133</v>
      </c>
      <c r="BM143" s="21" t="s">
        <v>496</v>
      </c>
    </row>
    <row r="144" spans="2:65" s="1" customFormat="1" ht="22.5" customHeight="1">
      <c r="B144" s="38"/>
      <c r="C144" s="214" t="s">
        <v>185</v>
      </c>
      <c r="D144" s="214" t="s">
        <v>205</v>
      </c>
      <c r="E144" s="215" t="s">
        <v>497</v>
      </c>
      <c r="F144" s="216" t="s">
        <v>498</v>
      </c>
      <c r="G144" s="217" t="s">
        <v>297</v>
      </c>
      <c r="H144" s="218">
        <v>3</v>
      </c>
      <c r="I144" s="219"/>
      <c r="J144" s="220">
        <f t="shared" si="10"/>
        <v>0</v>
      </c>
      <c r="K144" s="216" t="s">
        <v>132</v>
      </c>
      <c r="L144" s="221"/>
      <c r="M144" s="222" t="s">
        <v>21</v>
      </c>
      <c r="N144" s="223" t="s">
        <v>42</v>
      </c>
      <c r="O144" s="39"/>
      <c r="P144" s="199">
        <f t="shared" si="11"/>
        <v>0</v>
      </c>
      <c r="Q144" s="199">
        <v>2.1</v>
      </c>
      <c r="R144" s="199">
        <f t="shared" si="12"/>
        <v>6.300000000000001</v>
      </c>
      <c r="S144" s="199">
        <v>0</v>
      </c>
      <c r="T144" s="200">
        <f t="shared" si="13"/>
        <v>0</v>
      </c>
      <c r="AR144" s="21" t="s">
        <v>209</v>
      </c>
      <c r="AT144" s="21" t="s">
        <v>205</v>
      </c>
      <c r="AU144" s="21" t="s">
        <v>81</v>
      </c>
      <c r="AY144" s="21" t="s">
        <v>125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21" t="s">
        <v>79</v>
      </c>
      <c r="BK144" s="201">
        <f t="shared" si="19"/>
        <v>0</v>
      </c>
      <c r="BL144" s="21" t="s">
        <v>133</v>
      </c>
      <c r="BM144" s="21" t="s">
        <v>499</v>
      </c>
    </row>
    <row r="145" spans="2:65" s="1" customFormat="1" ht="22.5" customHeight="1">
      <c r="B145" s="38"/>
      <c r="C145" s="190" t="s">
        <v>180</v>
      </c>
      <c r="D145" s="190" t="s">
        <v>128</v>
      </c>
      <c r="E145" s="191" t="s">
        <v>500</v>
      </c>
      <c r="F145" s="192" t="s">
        <v>501</v>
      </c>
      <c r="G145" s="193" t="s">
        <v>297</v>
      </c>
      <c r="H145" s="194">
        <v>2</v>
      </c>
      <c r="I145" s="195"/>
      <c r="J145" s="196">
        <f t="shared" si="10"/>
        <v>0</v>
      </c>
      <c r="K145" s="192" t="s">
        <v>132</v>
      </c>
      <c r="L145" s="58"/>
      <c r="M145" s="197" t="s">
        <v>21</v>
      </c>
      <c r="N145" s="198" t="s">
        <v>42</v>
      </c>
      <c r="O145" s="39"/>
      <c r="P145" s="199">
        <f t="shared" si="11"/>
        <v>0</v>
      </c>
      <c r="Q145" s="199">
        <v>0.03826</v>
      </c>
      <c r="R145" s="199">
        <f t="shared" si="12"/>
        <v>0.07652</v>
      </c>
      <c r="S145" s="199">
        <v>0</v>
      </c>
      <c r="T145" s="200">
        <f t="shared" si="13"/>
        <v>0</v>
      </c>
      <c r="AR145" s="21" t="s">
        <v>133</v>
      </c>
      <c r="AT145" s="21" t="s">
        <v>128</v>
      </c>
      <c r="AU145" s="21" t="s">
        <v>81</v>
      </c>
      <c r="AY145" s="21" t="s">
        <v>125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21" t="s">
        <v>79</v>
      </c>
      <c r="BK145" s="201">
        <f t="shared" si="19"/>
        <v>0</v>
      </c>
      <c r="BL145" s="21" t="s">
        <v>133</v>
      </c>
      <c r="BM145" s="21" t="s">
        <v>502</v>
      </c>
    </row>
    <row r="146" spans="2:65" s="1" customFormat="1" ht="22.5" customHeight="1">
      <c r="B146" s="38"/>
      <c r="C146" s="190" t="s">
        <v>300</v>
      </c>
      <c r="D146" s="190" t="s">
        <v>128</v>
      </c>
      <c r="E146" s="191" t="s">
        <v>503</v>
      </c>
      <c r="F146" s="192" t="s">
        <v>504</v>
      </c>
      <c r="G146" s="193" t="s">
        <v>297</v>
      </c>
      <c r="H146" s="194">
        <v>1</v>
      </c>
      <c r="I146" s="195"/>
      <c r="J146" s="196">
        <f t="shared" si="10"/>
        <v>0</v>
      </c>
      <c r="K146" s="192" t="s">
        <v>132</v>
      </c>
      <c r="L146" s="58"/>
      <c r="M146" s="197" t="s">
        <v>21</v>
      </c>
      <c r="N146" s="198" t="s">
        <v>42</v>
      </c>
      <c r="O146" s="39"/>
      <c r="P146" s="199">
        <f t="shared" si="11"/>
        <v>0</v>
      </c>
      <c r="Q146" s="199">
        <v>0.3409</v>
      </c>
      <c r="R146" s="199">
        <f t="shared" si="12"/>
        <v>0.3409</v>
      </c>
      <c r="S146" s="199">
        <v>0</v>
      </c>
      <c r="T146" s="200">
        <f t="shared" si="13"/>
        <v>0</v>
      </c>
      <c r="AR146" s="21" t="s">
        <v>133</v>
      </c>
      <c r="AT146" s="21" t="s">
        <v>128</v>
      </c>
      <c r="AU146" s="21" t="s">
        <v>81</v>
      </c>
      <c r="AY146" s="21" t="s">
        <v>125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21" t="s">
        <v>79</v>
      </c>
      <c r="BK146" s="201">
        <f t="shared" si="19"/>
        <v>0</v>
      </c>
      <c r="BL146" s="21" t="s">
        <v>133</v>
      </c>
      <c r="BM146" s="21" t="s">
        <v>505</v>
      </c>
    </row>
    <row r="147" spans="2:65" s="1" customFormat="1" ht="22.5" customHeight="1">
      <c r="B147" s="38"/>
      <c r="C147" s="214" t="s">
        <v>304</v>
      </c>
      <c r="D147" s="214" t="s">
        <v>205</v>
      </c>
      <c r="E147" s="215" t="s">
        <v>506</v>
      </c>
      <c r="F147" s="216" t="s">
        <v>507</v>
      </c>
      <c r="G147" s="217" t="s">
        <v>297</v>
      </c>
      <c r="H147" s="218">
        <v>1</v>
      </c>
      <c r="I147" s="219"/>
      <c r="J147" s="220">
        <f t="shared" si="10"/>
        <v>0</v>
      </c>
      <c r="K147" s="216" t="s">
        <v>132</v>
      </c>
      <c r="L147" s="221"/>
      <c r="M147" s="222" t="s">
        <v>21</v>
      </c>
      <c r="N147" s="223" t="s">
        <v>42</v>
      </c>
      <c r="O147" s="39"/>
      <c r="P147" s="199">
        <f t="shared" si="11"/>
        <v>0</v>
      </c>
      <c r="Q147" s="199">
        <v>0.08</v>
      </c>
      <c r="R147" s="199">
        <f t="shared" si="12"/>
        <v>0.08</v>
      </c>
      <c r="S147" s="199">
        <v>0</v>
      </c>
      <c r="T147" s="200">
        <f t="shared" si="13"/>
        <v>0</v>
      </c>
      <c r="AR147" s="21" t="s">
        <v>209</v>
      </c>
      <c r="AT147" s="21" t="s">
        <v>205</v>
      </c>
      <c r="AU147" s="21" t="s">
        <v>81</v>
      </c>
      <c r="AY147" s="21" t="s">
        <v>125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21" t="s">
        <v>79</v>
      </c>
      <c r="BK147" s="201">
        <f t="shared" si="19"/>
        <v>0</v>
      </c>
      <c r="BL147" s="21" t="s">
        <v>133</v>
      </c>
      <c r="BM147" s="21" t="s">
        <v>508</v>
      </c>
    </row>
    <row r="148" spans="2:65" s="1" customFormat="1" ht="22.5" customHeight="1">
      <c r="B148" s="38"/>
      <c r="C148" s="214" t="s">
        <v>290</v>
      </c>
      <c r="D148" s="214" t="s">
        <v>205</v>
      </c>
      <c r="E148" s="215" t="s">
        <v>509</v>
      </c>
      <c r="F148" s="216" t="s">
        <v>510</v>
      </c>
      <c r="G148" s="217" t="s">
        <v>297</v>
      </c>
      <c r="H148" s="218">
        <v>1</v>
      </c>
      <c r="I148" s="219"/>
      <c r="J148" s="220">
        <f t="shared" si="10"/>
        <v>0</v>
      </c>
      <c r="K148" s="216" t="s">
        <v>132</v>
      </c>
      <c r="L148" s="221"/>
      <c r="M148" s="222" t="s">
        <v>21</v>
      </c>
      <c r="N148" s="223" t="s">
        <v>42</v>
      </c>
      <c r="O148" s="39"/>
      <c r="P148" s="199">
        <f t="shared" si="11"/>
        <v>0</v>
      </c>
      <c r="Q148" s="199">
        <v>0.072</v>
      </c>
      <c r="R148" s="199">
        <f t="shared" si="12"/>
        <v>0.072</v>
      </c>
      <c r="S148" s="199">
        <v>0</v>
      </c>
      <c r="T148" s="200">
        <f t="shared" si="13"/>
        <v>0</v>
      </c>
      <c r="AR148" s="21" t="s">
        <v>209</v>
      </c>
      <c r="AT148" s="21" t="s">
        <v>205</v>
      </c>
      <c r="AU148" s="21" t="s">
        <v>81</v>
      </c>
      <c r="AY148" s="21" t="s">
        <v>125</v>
      </c>
      <c r="BE148" s="201">
        <f t="shared" si="14"/>
        <v>0</v>
      </c>
      <c r="BF148" s="201">
        <f t="shared" si="15"/>
        <v>0</v>
      </c>
      <c r="BG148" s="201">
        <f t="shared" si="16"/>
        <v>0</v>
      </c>
      <c r="BH148" s="201">
        <f t="shared" si="17"/>
        <v>0</v>
      </c>
      <c r="BI148" s="201">
        <f t="shared" si="18"/>
        <v>0</v>
      </c>
      <c r="BJ148" s="21" t="s">
        <v>79</v>
      </c>
      <c r="BK148" s="201">
        <f t="shared" si="19"/>
        <v>0</v>
      </c>
      <c r="BL148" s="21" t="s">
        <v>133</v>
      </c>
      <c r="BM148" s="21" t="s">
        <v>511</v>
      </c>
    </row>
    <row r="149" spans="2:65" s="1" customFormat="1" ht="22.5" customHeight="1">
      <c r="B149" s="38"/>
      <c r="C149" s="214" t="s">
        <v>294</v>
      </c>
      <c r="D149" s="214" t="s">
        <v>205</v>
      </c>
      <c r="E149" s="215" t="s">
        <v>512</v>
      </c>
      <c r="F149" s="216" t="s">
        <v>513</v>
      </c>
      <c r="G149" s="217" t="s">
        <v>297</v>
      </c>
      <c r="H149" s="218">
        <v>1</v>
      </c>
      <c r="I149" s="219"/>
      <c r="J149" s="220">
        <f t="shared" si="10"/>
        <v>0</v>
      </c>
      <c r="K149" s="216" t="s">
        <v>132</v>
      </c>
      <c r="L149" s="221"/>
      <c r="M149" s="222" t="s">
        <v>21</v>
      </c>
      <c r="N149" s="223" t="s">
        <v>42</v>
      </c>
      <c r="O149" s="39"/>
      <c r="P149" s="199">
        <f t="shared" si="11"/>
        <v>0</v>
      </c>
      <c r="Q149" s="199">
        <v>0.027</v>
      </c>
      <c r="R149" s="199">
        <f t="shared" si="12"/>
        <v>0.027</v>
      </c>
      <c r="S149" s="199">
        <v>0</v>
      </c>
      <c r="T149" s="200">
        <f t="shared" si="13"/>
        <v>0</v>
      </c>
      <c r="AR149" s="21" t="s">
        <v>209</v>
      </c>
      <c r="AT149" s="21" t="s">
        <v>205</v>
      </c>
      <c r="AU149" s="21" t="s">
        <v>81</v>
      </c>
      <c r="AY149" s="21" t="s">
        <v>125</v>
      </c>
      <c r="BE149" s="201">
        <f t="shared" si="14"/>
        <v>0</v>
      </c>
      <c r="BF149" s="201">
        <f t="shared" si="15"/>
        <v>0</v>
      </c>
      <c r="BG149" s="201">
        <f t="shared" si="16"/>
        <v>0</v>
      </c>
      <c r="BH149" s="201">
        <f t="shared" si="17"/>
        <v>0</v>
      </c>
      <c r="BI149" s="201">
        <f t="shared" si="18"/>
        <v>0</v>
      </c>
      <c r="BJ149" s="21" t="s">
        <v>79</v>
      </c>
      <c r="BK149" s="201">
        <f t="shared" si="19"/>
        <v>0</v>
      </c>
      <c r="BL149" s="21" t="s">
        <v>133</v>
      </c>
      <c r="BM149" s="21" t="s">
        <v>514</v>
      </c>
    </row>
    <row r="150" spans="2:65" s="1" customFormat="1" ht="22.5" customHeight="1">
      <c r="B150" s="38"/>
      <c r="C150" s="214" t="s">
        <v>515</v>
      </c>
      <c r="D150" s="214" t="s">
        <v>205</v>
      </c>
      <c r="E150" s="215" t="s">
        <v>516</v>
      </c>
      <c r="F150" s="216" t="s">
        <v>517</v>
      </c>
      <c r="G150" s="217" t="s">
        <v>297</v>
      </c>
      <c r="H150" s="218">
        <v>1</v>
      </c>
      <c r="I150" s="219"/>
      <c r="J150" s="220">
        <f t="shared" si="10"/>
        <v>0</v>
      </c>
      <c r="K150" s="216" t="s">
        <v>132</v>
      </c>
      <c r="L150" s="221"/>
      <c r="M150" s="222" t="s">
        <v>21</v>
      </c>
      <c r="N150" s="223" t="s">
        <v>42</v>
      </c>
      <c r="O150" s="39"/>
      <c r="P150" s="199">
        <f t="shared" si="11"/>
        <v>0</v>
      </c>
      <c r="Q150" s="199">
        <v>0.111</v>
      </c>
      <c r="R150" s="199">
        <f t="shared" si="12"/>
        <v>0.111</v>
      </c>
      <c r="S150" s="199">
        <v>0</v>
      </c>
      <c r="T150" s="200">
        <f t="shared" si="13"/>
        <v>0</v>
      </c>
      <c r="AR150" s="21" t="s">
        <v>209</v>
      </c>
      <c r="AT150" s="21" t="s">
        <v>205</v>
      </c>
      <c r="AU150" s="21" t="s">
        <v>81</v>
      </c>
      <c r="AY150" s="21" t="s">
        <v>125</v>
      </c>
      <c r="BE150" s="201">
        <f t="shared" si="14"/>
        <v>0</v>
      </c>
      <c r="BF150" s="201">
        <f t="shared" si="15"/>
        <v>0</v>
      </c>
      <c r="BG150" s="201">
        <f t="shared" si="16"/>
        <v>0</v>
      </c>
      <c r="BH150" s="201">
        <f t="shared" si="17"/>
        <v>0</v>
      </c>
      <c r="BI150" s="201">
        <f t="shared" si="18"/>
        <v>0</v>
      </c>
      <c r="BJ150" s="21" t="s">
        <v>79</v>
      </c>
      <c r="BK150" s="201">
        <f t="shared" si="19"/>
        <v>0</v>
      </c>
      <c r="BL150" s="21" t="s">
        <v>133</v>
      </c>
      <c r="BM150" s="21" t="s">
        <v>518</v>
      </c>
    </row>
    <row r="151" spans="2:65" s="1" customFormat="1" ht="22.5" customHeight="1">
      <c r="B151" s="38"/>
      <c r="C151" s="214" t="s">
        <v>146</v>
      </c>
      <c r="D151" s="214" t="s">
        <v>205</v>
      </c>
      <c r="E151" s="215" t="s">
        <v>519</v>
      </c>
      <c r="F151" s="216" t="s">
        <v>520</v>
      </c>
      <c r="G151" s="217" t="s">
        <v>297</v>
      </c>
      <c r="H151" s="218">
        <v>1</v>
      </c>
      <c r="I151" s="219"/>
      <c r="J151" s="220">
        <f t="shared" si="10"/>
        <v>0</v>
      </c>
      <c r="K151" s="216" t="s">
        <v>132</v>
      </c>
      <c r="L151" s="221"/>
      <c r="M151" s="222" t="s">
        <v>21</v>
      </c>
      <c r="N151" s="223" t="s">
        <v>42</v>
      </c>
      <c r="O151" s="39"/>
      <c r="P151" s="199">
        <f t="shared" si="11"/>
        <v>0</v>
      </c>
      <c r="Q151" s="199">
        <v>0.06</v>
      </c>
      <c r="R151" s="199">
        <f t="shared" si="12"/>
        <v>0.06</v>
      </c>
      <c r="S151" s="199">
        <v>0</v>
      </c>
      <c r="T151" s="200">
        <f t="shared" si="13"/>
        <v>0</v>
      </c>
      <c r="AR151" s="21" t="s">
        <v>209</v>
      </c>
      <c r="AT151" s="21" t="s">
        <v>205</v>
      </c>
      <c r="AU151" s="21" t="s">
        <v>81</v>
      </c>
      <c r="AY151" s="21" t="s">
        <v>125</v>
      </c>
      <c r="BE151" s="201">
        <f t="shared" si="14"/>
        <v>0</v>
      </c>
      <c r="BF151" s="201">
        <f t="shared" si="15"/>
        <v>0</v>
      </c>
      <c r="BG151" s="201">
        <f t="shared" si="16"/>
        <v>0</v>
      </c>
      <c r="BH151" s="201">
        <f t="shared" si="17"/>
        <v>0</v>
      </c>
      <c r="BI151" s="201">
        <f t="shared" si="18"/>
        <v>0</v>
      </c>
      <c r="BJ151" s="21" t="s">
        <v>79</v>
      </c>
      <c r="BK151" s="201">
        <f t="shared" si="19"/>
        <v>0</v>
      </c>
      <c r="BL151" s="21" t="s">
        <v>133</v>
      </c>
      <c r="BM151" s="21" t="s">
        <v>521</v>
      </c>
    </row>
    <row r="152" spans="2:65" s="1" customFormat="1" ht="22.5" customHeight="1">
      <c r="B152" s="38"/>
      <c r="C152" s="214" t="s">
        <v>314</v>
      </c>
      <c r="D152" s="214" t="s">
        <v>205</v>
      </c>
      <c r="E152" s="215" t="s">
        <v>522</v>
      </c>
      <c r="F152" s="216" t="s">
        <v>523</v>
      </c>
      <c r="G152" s="217" t="s">
        <v>297</v>
      </c>
      <c r="H152" s="218">
        <v>1</v>
      </c>
      <c r="I152" s="219"/>
      <c r="J152" s="220">
        <f t="shared" si="10"/>
        <v>0</v>
      </c>
      <c r="K152" s="216" t="s">
        <v>132</v>
      </c>
      <c r="L152" s="221"/>
      <c r="M152" s="222" t="s">
        <v>21</v>
      </c>
      <c r="N152" s="223" t="s">
        <v>42</v>
      </c>
      <c r="O152" s="39"/>
      <c r="P152" s="199">
        <f t="shared" si="11"/>
        <v>0</v>
      </c>
      <c r="Q152" s="199">
        <v>0.043</v>
      </c>
      <c r="R152" s="199">
        <f t="shared" si="12"/>
        <v>0.043</v>
      </c>
      <c r="S152" s="199">
        <v>0</v>
      </c>
      <c r="T152" s="200">
        <f t="shared" si="13"/>
        <v>0</v>
      </c>
      <c r="AR152" s="21" t="s">
        <v>209</v>
      </c>
      <c r="AT152" s="21" t="s">
        <v>205</v>
      </c>
      <c r="AU152" s="21" t="s">
        <v>81</v>
      </c>
      <c r="AY152" s="21" t="s">
        <v>125</v>
      </c>
      <c r="BE152" s="201">
        <f t="shared" si="14"/>
        <v>0</v>
      </c>
      <c r="BF152" s="201">
        <f t="shared" si="15"/>
        <v>0</v>
      </c>
      <c r="BG152" s="201">
        <f t="shared" si="16"/>
        <v>0</v>
      </c>
      <c r="BH152" s="201">
        <f t="shared" si="17"/>
        <v>0</v>
      </c>
      <c r="BI152" s="201">
        <f t="shared" si="18"/>
        <v>0</v>
      </c>
      <c r="BJ152" s="21" t="s">
        <v>79</v>
      </c>
      <c r="BK152" s="201">
        <f t="shared" si="19"/>
        <v>0</v>
      </c>
      <c r="BL152" s="21" t="s">
        <v>133</v>
      </c>
      <c r="BM152" s="21" t="s">
        <v>524</v>
      </c>
    </row>
    <row r="153" spans="2:65" s="1" customFormat="1" ht="22.5" customHeight="1">
      <c r="B153" s="38"/>
      <c r="C153" s="214" t="s">
        <v>323</v>
      </c>
      <c r="D153" s="214" t="s">
        <v>205</v>
      </c>
      <c r="E153" s="215" t="s">
        <v>525</v>
      </c>
      <c r="F153" s="216" t="s">
        <v>526</v>
      </c>
      <c r="G153" s="217" t="s">
        <v>297</v>
      </c>
      <c r="H153" s="218">
        <v>1</v>
      </c>
      <c r="I153" s="219"/>
      <c r="J153" s="220">
        <f t="shared" si="10"/>
        <v>0</v>
      </c>
      <c r="K153" s="216" t="s">
        <v>132</v>
      </c>
      <c r="L153" s="221"/>
      <c r="M153" s="222" t="s">
        <v>21</v>
      </c>
      <c r="N153" s="223" t="s">
        <v>42</v>
      </c>
      <c r="O153" s="39"/>
      <c r="P153" s="199">
        <f t="shared" si="11"/>
        <v>0</v>
      </c>
      <c r="Q153" s="199">
        <v>0.006</v>
      </c>
      <c r="R153" s="199">
        <f t="shared" si="12"/>
        <v>0.006</v>
      </c>
      <c r="S153" s="199">
        <v>0</v>
      </c>
      <c r="T153" s="200">
        <f t="shared" si="13"/>
        <v>0</v>
      </c>
      <c r="AR153" s="21" t="s">
        <v>209</v>
      </c>
      <c r="AT153" s="21" t="s">
        <v>205</v>
      </c>
      <c r="AU153" s="21" t="s">
        <v>81</v>
      </c>
      <c r="AY153" s="21" t="s">
        <v>125</v>
      </c>
      <c r="BE153" s="201">
        <f t="shared" si="14"/>
        <v>0</v>
      </c>
      <c r="BF153" s="201">
        <f t="shared" si="15"/>
        <v>0</v>
      </c>
      <c r="BG153" s="201">
        <f t="shared" si="16"/>
        <v>0</v>
      </c>
      <c r="BH153" s="201">
        <f t="shared" si="17"/>
        <v>0</v>
      </c>
      <c r="BI153" s="201">
        <f t="shared" si="18"/>
        <v>0</v>
      </c>
      <c r="BJ153" s="21" t="s">
        <v>79</v>
      </c>
      <c r="BK153" s="201">
        <f t="shared" si="19"/>
        <v>0</v>
      </c>
      <c r="BL153" s="21" t="s">
        <v>133</v>
      </c>
      <c r="BM153" s="21" t="s">
        <v>527</v>
      </c>
    </row>
    <row r="154" spans="2:65" s="1" customFormat="1" ht="31.5" customHeight="1">
      <c r="B154" s="38"/>
      <c r="C154" s="190" t="s">
        <v>175</v>
      </c>
      <c r="D154" s="190" t="s">
        <v>128</v>
      </c>
      <c r="E154" s="191" t="s">
        <v>528</v>
      </c>
      <c r="F154" s="192" t="s">
        <v>529</v>
      </c>
      <c r="G154" s="193" t="s">
        <v>297</v>
      </c>
      <c r="H154" s="194">
        <v>3</v>
      </c>
      <c r="I154" s="195"/>
      <c r="J154" s="196">
        <f t="shared" si="10"/>
        <v>0</v>
      </c>
      <c r="K154" s="192" t="s">
        <v>132</v>
      </c>
      <c r="L154" s="58"/>
      <c r="M154" s="197" t="s">
        <v>21</v>
      </c>
      <c r="N154" s="198" t="s">
        <v>42</v>
      </c>
      <c r="O154" s="39"/>
      <c r="P154" s="199">
        <f t="shared" si="11"/>
        <v>0</v>
      </c>
      <c r="Q154" s="199">
        <v>0.00702</v>
      </c>
      <c r="R154" s="199">
        <f t="shared" si="12"/>
        <v>0.021060000000000002</v>
      </c>
      <c r="S154" s="199">
        <v>0</v>
      </c>
      <c r="T154" s="200">
        <f t="shared" si="13"/>
        <v>0</v>
      </c>
      <c r="AR154" s="21" t="s">
        <v>133</v>
      </c>
      <c r="AT154" s="21" t="s">
        <v>128</v>
      </c>
      <c r="AU154" s="21" t="s">
        <v>81</v>
      </c>
      <c r="AY154" s="21" t="s">
        <v>125</v>
      </c>
      <c r="BE154" s="201">
        <f t="shared" si="14"/>
        <v>0</v>
      </c>
      <c r="BF154" s="201">
        <f t="shared" si="15"/>
        <v>0</v>
      </c>
      <c r="BG154" s="201">
        <f t="shared" si="16"/>
        <v>0</v>
      </c>
      <c r="BH154" s="201">
        <f t="shared" si="17"/>
        <v>0</v>
      </c>
      <c r="BI154" s="201">
        <f t="shared" si="18"/>
        <v>0</v>
      </c>
      <c r="BJ154" s="21" t="s">
        <v>79</v>
      </c>
      <c r="BK154" s="201">
        <f t="shared" si="19"/>
        <v>0</v>
      </c>
      <c r="BL154" s="21" t="s">
        <v>133</v>
      </c>
      <c r="BM154" s="21" t="s">
        <v>530</v>
      </c>
    </row>
    <row r="155" spans="2:65" s="1" customFormat="1" ht="22.5" customHeight="1">
      <c r="B155" s="38"/>
      <c r="C155" s="214" t="s">
        <v>9</v>
      </c>
      <c r="D155" s="214" t="s">
        <v>205</v>
      </c>
      <c r="E155" s="215" t="s">
        <v>531</v>
      </c>
      <c r="F155" s="216" t="s">
        <v>532</v>
      </c>
      <c r="G155" s="217" t="s">
        <v>297</v>
      </c>
      <c r="H155" s="218">
        <v>1</v>
      </c>
      <c r="I155" s="219"/>
      <c r="J155" s="220">
        <f t="shared" si="10"/>
        <v>0</v>
      </c>
      <c r="K155" s="216" t="s">
        <v>132</v>
      </c>
      <c r="L155" s="221"/>
      <c r="M155" s="222" t="s">
        <v>21</v>
      </c>
      <c r="N155" s="223" t="s">
        <v>42</v>
      </c>
      <c r="O155" s="39"/>
      <c r="P155" s="199">
        <f t="shared" si="11"/>
        <v>0</v>
      </c>
      <c r="Q155" s="199">
        <v>0.06</v>
      </c>
      <c r="R155" s="199">
        <f t="shared" si="12"/>
        <v>0.06</v>
      </c>
      <c r="S155" s="199">
        <v>0</v>
      </c>
      <c r="T155" s="200">
        <f t="shared" si="13"/>
        <v>0</v>
      </c>
      <c r="AR155" s="21" t="s">
        <v>209</v>
      </c>
      <c r="AT155" s="21" t="s">
        <v>205</v>
      </c>
      <c r="AU155" s="21" t="s">
        <v>81</v>
      </c>
      <c r="AY155" s="21" t="s">
        <v>125</v>
      </c>
      <c r="BE155" s="201">
        <f t="shared" si="14"/>
        <v>0</v>
      </c>
      <c r="BF155" s="201">
        <f t="shared" si="15"/>
        <v>0</v>
      </c>
      <c r="BG155" s="201">
        <f t="shared" si="16"/>
        <v>0</v>
      </c>
      <c r="BH155" s="201">
        <f t="shared" si="17"/>
        <v>0</v>
      </c>
      <c r="BI155" s="201">
        <f t="shared" si="18"/>
        <v>0</v>
      </c>
      <c r="BJ155" s="21" t="s">
        <v>79</v>
      </c>
      <c r="BK155" s="201">
        <f t="shared" si="19"/>
        <v>0</v>
      </c>
      <c r="BL155" s="21" t="s">
        <v>133</v>
      </c>
      <c r="BM155" s="21" t="s">
        <v>533</v>
      </c>
    </row>
    <row r="156" spans="2:47" s="1" customFormat="1" ht="27">
      <c r="B156" s="38"/>
      <c r="C156" s="60"/>
      <c r="D156" s="204" t="s">
        <v>273</v>
      </c>
      <c r="E156" s="60"/>
      <c r="F156" s="228" t="s">
        <v>534</v>
      </c>
      <c r="G156" s="60"/>
      <c r="H156" s="60"/>
      <c r="I156" s="160"/>
      <c r="J156" s="60"/>
      <c r="K156" s="60"/>
      <c r="L156" s="58"/>
      <c r="M156" s="229"/>
      <c r="N156" s="39"/>
      <c r="O156" s="39"/>
      <c r="P156" s="39"/>
      <c r="Q156" s="39"/>
      <c r="R156" s="39"/>
      <c r="S156" s="39"/>
      <c r="T156" s="75"/>
      <c r="AT156" s="21" t="s">
        <v>273</v>
      </c>
      <c r="AU156" s="21" t="s">
        <v>81</v>
      </c>
    </row>
    <row r="157" spans="2:65" s="1" customFormat="1" ht="22.5" customHeight="1">
      <c r="B157" s="38"/>
      <c r="C157" s="214" t="s">
        <v>213</v>
      </c>
      <c r="D157" s="214" t="s">
        <v>205</v>
      </c>
      <c r="E157" s="215" t="s">
        <v>535</v>
      </c>
      <c r="F157" s="216" t="s">
        <v>536</v>
      </c>
      <c r="G157" s="217" t="s">
        <v>297</v>
      </c>
      <c r="H157" s="218">
        <v>2</v>
      </c>
      <c r="I157" s="219"/>
      <c r="J157" s="220">
        <f>ROUND(I157*H157,2)</f>
        <v>0</v>
      </c>
      <c r="K157" s="216" t="s">
        <v>132</v>
      </c>
      <c r="L157" s="221"/>
      <c r="M157" s="222" t="s">
        <v>21</v>
      </c>
      <c r="N157" s="223" t="s">
        <v>42</v>
      </c>
      <c r="O157" s="39"/>
      <c r="P157" s="199">
        <f>O157*H157</f>
        <v>0</v>
      </c>
      <c r="Q157" s="199">
        <v>0.015</v>
      </c>
      <c r="R157" s="199">
        <f>Q157*H157</f>
        <v>0.03</v>
      </c>
      <c r="S157" s="199">
        <v>0</v>
      </c>
      <c r="T157" s="200">
        <f>S157*H157</f>
        <v>0</v>
      </c>
      <c r="AR157" s="21" t="s">
        <v>209</v>
      </c>
      <c r="AT157" s="21" t="s">
        <v>205</v>
      </c>
      <c r="AU157" s="21" t="s">
        <v>81</v>
      </c>
      <c r="AY157" s="21" t="s">
        <v>125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79</v>
      </c>
      <c r="BK157" s="201">
        <f>ROUND(I157*H157,2)</f>
        <v>0</v>
      </c>
      <c r="BL157" s="21" t="s">
        <v>133</v>
      </c>
      <c r="BM157" s="21" t="s">
        <v>537</v>
      </c>
    </row>
    <row r="158" spans="2:47" s="1" customFormat="1" ht="27">
      <c r="B158" s="38"/>
      <c r="C158" s="60"/>
      <c r="D158" s="204" t="s">
        <v>273</v>
      </c>
      <c r="E158" s="60"/>
      <c r="F158" s="228" t="s">
        <v>538</v>
      </c>
      <c r="G158" s="60"/>
      <c r="H158" s="60"/>
      <c r="I158" s="160"/>
      <c r="J158" s="60"/>
      <c r="K158" s="60"/>
      <c r="L158" s="58"/>
      <c r="M158" s="229"/>
      <c r="N158" s="39"/>
      <c r="O158" s="39"/>
      <c r="P158" s="39"/>
      <c r="Q158" s="39"/>
      <c r="R158" s="39"/>
      <c r="S158" s="39"/>
      <c r="T158" s="75"/>
      <c r="AT158" s="21" t="s">
        <v>273</v>
      </c>
      <c r="AU158" s="21" t="s">
        <v>81</v>
      </c>
    </row>
    <row r="159" spans="2:65" s="1" customFormat="1" ht="22.5" customHeight="1">
      <c r="B159" s="38"/>
      <c r="C159" s="190" t="s">
        <v>194</v>
      </c>
      <c r="D159" s="190" t="s">
        <v>128</v>
      </c>
      <c r="E159" s="191" t="s">
        <v>539</v>
      </c>
      <c r="F159" s="192" t="s">
        <v>540</v>
      </c>
      <c r="G159" s="193" t="s">
        <v>297</v>
      </c>
      <c r="H159" s="194">
        <v>1</v>
      </c>
      <c r="I159" s="195"/>
      <c r="J159" s="196">
        <f>ROUND(I159*H159,2)</f>
        <v>0</v>
      </c>
      <c r="K159" s="192" t="s">
        <v>132</v>
      </c>
      <c r="L159" s="58"/>
      <c r="M159" s="197" t="s">
        <v>21</v>
      </c>
      <c r="N159" s="198" t="s">
        <v>42</v>
      </c>
      <c r="O159" s="39"/>
      <c r="P159" s="199">
        <f>O159*H159</f>
        <v>0</v>
      </c>
      <c r="Q159" s="199">
        <v>0</v>
      </c>
      <c r="R159" s="199">
        <f>Q159*H159</f>
        <v>0</v>
      </c>
      <c r="S159" s="199">
        <v>0.1</v>
      </c>
      <c r="T159" s="200">
        <f>S159*H159</f>
        <v>0.1</v>
      </c>
      <c r="AR159" s="21" t="s">
        <v>133</v>
      </c>
      <c r="AT159" s="21" t="s">
        <v>128</v>
      </c>
      <c r="AU159" s="21" t="s">
        <v>81</v>
      </c>
      <c r="AY159" s="21" t="s">
        <v>125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79</v>
      </c>
      <c r="BK159" s="201">
        <f>ROUND(I159*H159,2)</f>
        <v>0</v>
      </c>
      <c r="BL159" s="21" t="s">
        <v>133</v>
      </c>
      <c r="BM159" s="21" t="s">
        <v>541</v>
      </c>
    </row>
    <row r="160" spans="2:65" s="1" customFormat="1" ht="31.5" customHeight="1">
      <c r="B160" s="38"/>
      <c r="C160" s="190" t="s">
        <v>309</v>
      </c>
      <c r="D160" s="190" t="s">
        <v>128</v>
      </c>
      <c r="E160" s="191" t="s">
        <v>542</v>
      </c>
      <c r="F160" s="192" t="s">
        <v>543</v>
      </c>
      <c r="G160" s="193" t="s">
        <v>297</v>
      </c>
      <c r="H160" s="194">
        <v>1</v>
      </c>
      <c r="I160" s="195"/>
      <c r="J160" s="196">
        <f>ROUND(I160*H160,2)</f>
        <v>0</v>
      </c>
      <c r="K160" s="192" t="s">
        <v>132</v>
      </c>
      <c r="L160" s="58"/>
      <c r="M160" s="197" t="s">
        <v>21</v>
      </c>
      <c r="N160" s="198" t="s">
        <v>42</v>
      </c>
      <c r="O160" s="39"/>
      <c r="P160" s="199">
        <f>O160*H160</f>
        <v>0</v>
      </c>
      <c r="Q160" s="199">
        <v>0.00936</v>
      </c>
      <c r="R160" s="199">
        <f>Q160*H160</f>
        <v>0.00936</v>
      </c>
      <c r="S160" s="199">
        <v>0</v>
      </c>
      <c r="T160" s="200">
        <f>S160*H160</f>
        <v>0</v>
      </c>
      <c r="AR160" s="21" t="s">
        <v>133</v>
      </c>
      <c r="AT160" s="21" t="s">
        <v>128</v>
      </c>
      <c r="AU160" s="21" t="s">
        <v>81</v>
      </c>
      <c r="AY160" s="21" t="s">
        <v>125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21" t="s">
        <v>79</v>
      </c>
      <c r="BK160" s="201">
        <f>ROUND(I160*H160,2)</f>
        <v>0</v>
      </c>
      <c r="BL160" s="21" t="s">
        <v>133</v>
      </c>
      <c r="BM160" s="21" t="s">
        <v>544</v>
      </c>
    </row>
    <row r="161" spans="2:65" s="1" customFormat="1" ht="31.5" customHeight="1">
      <c r="B161" s="38"/>
      <c r="C161" s="190" t="s">
        <v>334</v>
      </c>
      <c r="D161" s="190" t="s">
        <v>128</v>
      </c>
      <c r="E161" s="191" t="s">
        <v>545</v>
      </c>
      <c r="F161" s="192" t="s">
        <v>546</v>
      </c>
      <c r="G161" s="193" t="s">
        <v>159</v>
      </c>
      <c r="H161" s="194">
        <v>1.25</v>
      </c>
      <c r="I161" s="195"/>
      <c r="J161" s="196">
        <f>ROUND(I161*H161,2)</f>
        <v>0</v>
      </c>
      <c r="K161" s="192" t="s">
        <v>132</v>
      </c>
      <c r="L161" s="58"/>
      <c r="M161" s="197" t="s">
        <v>21</v>
      </c>
      <c r="N161" s="198" t="s">
        <v>42</v>
      </c>
      <c r="O161" s="39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1" t="s">
        <v>133</v>
      </c>
      <c r="AT161" s="21" t="s">
        <v>128</v>
      </c>
      <c r="AU161" s="21" t="s">
        <v>81</v>
      </c>
      <c r="AY161" s="21" t="s">
        <v>125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1" t="s">
        <v>79</v>
      </c>
      <c r="BK161" s="201">
        <f>ROUND(I161*H161,2)</f>
        <v>0</v>
      </c>
      <c r="BL161" s="21" t="s">
        <v>133</v>
      </c>
      <c r="BM161" s="21" t="s">
        <v>547</v>
      </c>
    </row>
    <row r="162" spans="2:51" s="11" customFormat="1" ht="13.5">
      <c r="B162" s="202"/>
      <c r="C162" s="203"/>
      <c r="D162" s="204" t="s">
        <v>135</v>
      </c>
      <c r="E162" s="205" t="s">
        <v>21</v>
      </c>
      <c r="F162" s="206" t="s">
        <v>548</v>
      </c>
      <c r="G162" s="203"/>
      <c r="H162" s="207">
        <v>1.25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135</v>
      </c>
      <c r="AU162" s="213" t="s">
        <v>81</v>
      </c>
      <c r="AV162" s="11" t="s">
        <v>81</v>
      </c>
      <c r="AW162" s="11" t="s">
        <v>35</v>
      </c>
      <c r="AX162" s="11" t="s">
        <v>79</v>
      </c>
      <c r="AY162" s="213" t="s">
        <v>125</v>
      </c>
    </row>
    <row r="163" spans="2:65" s="1" customFormat="1" ht="22.5" customHeight="1">
      <c r="B163" s="38"/>
      <c r="C163" s="190" t="s">
        <v>343</v>
      </c>
      <c r="D163" s="190" t="s">
        <v>128</v>
      </c>
      <c r="E163" s="191" t="s">
        <v>549</v>
      </c>
      <c r="F163" s="192" t="s">
        <v>550</v>
      </c>
      <c r="G163" s="193" t="s">
        <v>143</v>
      </c>
      <c r="H163" s="194">
        <v>21.5</v>
      </c>
      <c r="I163" s="195"/>
      <c r="J163" s="196">
        <f>ROUND(I163*H163,2)</f>
        <v>0</v>
      </c>
      <c r="K163" s="192" t="s">
        <v>132</v>
      </c>
      <c r="L163" s="58"/>
      <c r="M163" s="197" t="s">
        <v>21</v>
      </c>
      <c r="N163" s="198" t="s">
        <v>42</v>
      </c>
      <c r="O163" s="39"/>
      <c r="P163" s="199">
        <f>O163*H163</f>
        <v>0</v>
      </c>
      <c r="Q163" s="199">
        <v>0.0002</v>
      </c>
      <c r="R163" s="199">
        <f>Q163*H163</f>
        <v>0.0043</v>
      </c>
      <c r="S163" s="199">
        <v>0</v>
      </c>
      <c r="T163" s="200">
        <f>S163*H163</f>
        <v>0</v>
      </c>
      <c r="AR163" s="21" t="s">
        <v>133</v>
      </c>
      <c r="AT163" s="21" t="s">
        <v>128</v>
      </c>
      <c r="AU163" s="21" t="s">
        <v>81</v>
      </c>
      <c r="AY163" s="21" t="s">
        <v>125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1" t="s">
        <v>79</v>
      </c>
      <c r="BK163" s="201">
        <f>ROUND(I163*H163,2)</f>
        <v>0</v>
      </c>
      <c r="BL163" s="21" t="s">
        <v>133</v>
      </c>
      <c r="BM163" s="21" t="s">
        <v>551</v>
      </c>
    </row>
    <row r="164" spans="2:65" s="1" customFormat="1" ht="22.5" customHeight="1">
      <c r="B164" s="38"/>
      <c r="C164" s="190" t="s">
        <v>348</v>
      </c>
      <c r="D164" s="190" t="s">
        <v>128</v>
      </c>
      <c r="E164" s="191" t="s">
        <v>552</v>
      </c>
      <c r="F164" s="192" t="s">
        <v>553</v>
      </c>
      <c r="G164" s="193" t="s">
        <v>143</v>
      </c>
      <c r="H164" s="194">
        <v>21.5</v>
      </c>
      <c r="I164" s="195"/>
      <c r="J164" s="196">
        <f>ROUND(I164*H164,2)</f>
        <v>0</v>
      </c>
      <c r="K164" s="192" t="s">
        <v>132</v>
      </c>
      <c r="L164" s="58"/>
      <c r="M164" s="197" t="s">
        <v>21</v>
      </c>
      <c r="N164" s="198" t="s">
        <v>42</v>
      </c>
      <c r="O164" s="39"/>
      <c r="P164" s="199">
        <f>O164*H164</f>
        <v>0</v>
      </c>
      <c r="Q164" s="199">
        <v>7E-05</v>
      </c>
      <c r="R164" s="199">
        <f>Q164*H164</f>
        <v>0.0015049999999999998</v>
      </c>
      <c r="S164" s="199">
        <v>0</v>
      </c>
      <c r="T164" s="200">
        <f>S164*H164</f>
        <v>0</v>
      </c>
      <c r="AR164" s="21" t="s">
        <v>133</v>
      </c>
      <c r="AT164" s="21" t="s">
        <v>128</v>
      </c>
      <c r="AU164" s="21" t="s">
        <v>81</v>
      </c>
      <c r="AY164" s="21" t="s">
        <v>125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1" t="s">
        <v>79</v>
      </c>
      <c r="BK164" s="201">
        <f>ROUND(I164*H164,2)</f>
        <v>0</v>
      </c>
      <c r="BL164" s="21" t="s">
        <v>133</v>
      </c>
      <c r="BM164" s="21" t="s">
        <v>554</v>
      </c>
    </row>
    <row r="165" spans="2:63" s="10" customFormat="1" ht="29.85" customHeight="1">
      <c r="B165" s="173"/>
      <c r="C165" s="174"/>
      <c r="D165" s="187" t="s">
        <v>70</v>
      </c>
      <c r="E165" s="188" t="s">
        <v>280</v>
      </c>
      <c r="F165" s="188" t="s">
        <v>281</v>
      </c>
      <c r="G165" s="174"/>
      <c r="H165" s="174"/>
      <c r="I165" s="177"/>
      <c r="J165" s="189">
        <f>BK165</f>
        <v>0</v>
      </c>
      <c r="K165" s="174"/>
      <c r="L165" s="179"/>
      <c r="M165" s="180"/>
      <c r="N165" s="181"/>
      <c r="O165" s="181"/>
      <c r="P165" s="182">
        <f>SUM(P166:P167)</f>
        <v>0</v>
      </c>
      <c r="Q165" s="181"/>
      <c r="R165" s="182">
        <f>SUM(R166:R167)</f>
        <v>0</v>
      </c>
      <c r="S165" s="181"/>
      <c r="T165" s="183">
        <f>SUM(T166:T167)</f>
        <v>0</v>
      </c>
      <c r="AR165" s="184" t="s">
        <v>79</v>
      </c>
      <c r="AT165" s="185" t="s">
        <v>70</v>
      </c>
      <c r="AU165" s="185" t="s">
        <v>79</v>
      </c>
      <c r="AY165" s="184" t="s">
        <v>125</v>
      </c>
      <c r="BK165" s="186">
        <f>SUM(BK166:BK167)</f>
        <v>0</v>
      </c>
    </row>
    <row r="166" spans="2:65" s="1" customFormat="1" ht="22.5" customHeight="1">
      <c r="B166" s="38"/>
      <c r="C166" s="190" t="s">
        <v>363</v>
      </c>
      <c r="D166" s="190" t="s">
        <v>128</v>
      </c>
      <c r="E166" s="191" t="s">
        <v>319</v>
      </c>
      <c r="F166" s="192" t="s">
        <v>320</v>
      </c>
      <c r="G166" s="193" t="s">
        <v>143</v>
      </c>
      <c r="H166" s="194">
        <v>16.5</v>
      </c>
      <c r="I166" s="195"/>
      <c r="J166" s="196">
        <f>ROUND(I166*H166,2)</f>
        <v>0</v>
      </c>
      <c r="K166" s="192" t="s">
        <v>132</v>
      </c>
      <c r="L166" s="58"/>
      <c r="M166" s="197" t="s">
        <v>21</v>
      </c>
      <c r="N166" s="198" t="s">
        <v>42</v>
      </c>
      <c r="O166" s="39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1" t="s">
        <v>133</v>
      </c>
      <c r="AT166" s="21" t="s">
        <v>128</v>
      </c>
      <c r="AU166" s="21" t="s">
        <v>81</v>
      </c>
      <c r="AY166" s="21" t="s">
        <v>125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1" t="s">
        <v>79</v>
      </c>
      <c r="BK166" s="201">
        <f>ROUND(I166*H166,2)</f>
        <v>0</v>
      </c>
      <c r="BL166" s="21" t="s">
        <v>133</v>
      </c>
      <c r="BM166" s="21" t="s">
        <v>555</v>
      </c>
    </row>
    <row r="167" spans="2:51" s="11" customFormat="1" ht="13.5">
      <c r="B167" s="202"/>
      <c r="C167" s="203"/>
      <c r="D167" s="224" t="s">
        <v>135</v>
      </c>
      <c r="E167" s="225" t="s">
        <v>21</v>
      </c>
      <c r="F167" s="226" t="s">
        <v>556</v>
      </c>
      <c r="G167" s="203"/>
      <c r="H167" s="227">
        <v>16.5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135</v>
      </c>
      <c r="AU167" s="213" t="s">
        <v>81</v>
      </c>
      <c r="AV167" s="11" t="s">
        <v>81</v>
      </c>
      <c r="AW167" s="11" t="s">
        <v>35</v>
      </c>
      <c r="AX167" s="11" t="s">
        <v>79</v>
      </c>
      <c r="AY167" s="213" t="s">
        <v>125</v>
      </c>
    </row>
    <row r="168" spans="2:63" s="10" customFormat="1" ht="29.85" customHeight="1">
      <c r="B168" s="173"/>
      <c r="C168" s="174"/>
      <c r="D168" s="187" t="s">
        <v>70</v>
      </c>
      <c r="E168" s="188" t="s">
        <v>353</v>
      </c>
      <c r="F168" s="188" t="s">
        <v>354</v>
      </c>
      <c r="G168" s="174"/>
      <c r="H168" s="174"/>
      <c r="I168" s="177"/>
      <c r="J168" s="189">
        <f>BK168</f>
        <v>0</v>
      </c>
      <c r="K168" s="174"/>
      <c r="L168" s="179"/>
      <c r="M168" s="180"/>
      <c r="N168" s="181"/>
      <c r="O168" s="181"/>
      <c r="P168" s="182">
        <f>P169</f>
        <v>0</v>
      </c>
      <c r="Q168" s="181"/>
      <c r="R168" s="182">
        <f>R169</f>
        <v>0</v>
      </c>
      <c r="S168" s="181"/>
      <c r="T168" s="183">
        <f>T169</f>
        <v>0</v>
      </c>
      <c r="AR168" s="184" t="s">
        <v>79</v>
      </c>
      <c r="AT168" s="185" t="s">
        <v>70</v>
      </c>
      <c r="AU168" s="185" t="s">
        <v>79</v>
      </c>
      <c r="AY168" s="184" t="s">
        <v>125</v>
      </c>
      <c r="BK168" s="186">
        <f>BK169</f>
        <v>0</v>
      </c>
    </row>
    <row r="169" spans="2:65" s="1" customFormat="1" ht="44.25" customHeight="1">
      <c r="B169" s="38"/>
      <c r="C169" s="190" t="s">
        <v>245</v>
      </c>
      <c r="D169" s="190" t="s">
        <v>128</v>
      </c>
      <c r="E169" s="191" t="s">
        <v>557</v>
      </c>
      <c r="F169" s="192" t="s">
        <v>558</v>
      </c>
      <c r="G169" s="193" t="s">
        <v>231</v>
      </c>
      <c r="H169" s="194">
        <v>61.48</v>
      </c>
      <c r="I169" s="195"/>
      <c r="J169" s="196">
        <f>ROUND(I169*H169,2)</f>
        <v>0</v>
      </c>
      <c r="K169" s="192" t="s">
        <v>132</v>
      </c>
      <c r="L169" s="58"/>
      <c r="M169" s="197" t="s">
        <v>21</v>
      </c>
      <c r="N169" s="230" t="s">
        <v>42</v>
      </c>
      <c r="O169" s="231"/>
      <c r="P169" s="232">
        <f>O169*H169</f>
        <v>0</v>
      </c>
      <c r="Q169" s="232">
        <v>0</v>
      </c>
      <c r="R169" s="232">
        <f>Q169*H169</f>
        <v>0</v>
      </c>
      <c r="S169" s="232">
        <v>0</v>
      </c>
      <c r="T169" s="233">
        <f>S169*H169</f>
        <v>0</v>
      </c>
      <c r="AR169" s="21" t="s">
        <v>133</v>
      </c>
      <c r="AT169" s="21" t="s">
        <v>128</v>
      </c>
      <c r="AU169" s="21" t="s">
        <v>81</v>
      </c>
      <c r="AY169" s="21" t="s">
        <v>125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1" t="s">
        <v>79</v>
      </c>
      <c r="BK169" s="201">
        <f>ROUND(I169*H169,2)</f>
        <v>0</v>
      </c>
      <c r="BL169" s="21" t="s">
        <v>133</v>
      </c>
      <c r="BM169" s="21" t="s">
        <v>559</v>
      </c>
    </row>
    <row r="170" spans="2:12" s="1" customFormat="1" ht="6.95" customHeight="1">
      <c r="B170" s="53"/>
      <c r="C170" s="54"/>
      <c r="D170" s="54"/>
      <c r="E170" s="54"/>
      <c r="F170" s="54"/>
      <c r="G170" s="54"/>
      <c r="H170" s="54"/>
      <c r="I170" s="136"/>
      <c r="J170" s="54"/>
      <c r="K170" s="54"/>
      <c r="L170" s="58"/>
    </row>
  </sheetData>
  <sheetProtection password="CC35" sheet="1" objects="1" scenarios="1" formatCells="0" formatColumns="0" formatRows="0" sort="0" autoFilter="0"/>
  <autoFilter ref="C84:K169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59" t="s">
        <v>89</v>
      </c>
      <c r="H1" s="359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60" t="str">
        <f>'Rekapitulace stavby'!K6</f>
        <v>Opěrná zeď Pražského povstání Benešov</v>
      </c>
      <c r="F7" s="361"/>
      <c r="G7" s="361"/>
      <c r="H7" s="361"/>
      <c r="I7" s="114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2" t="s">
        <v>560</v>
      </c>
      <c r="F9" s="363"/>
      <c r="G9" s="363"/>
      <c r="H9" s="36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30. 1. 2017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52" t="s">
        <v>21</v>
      </c>
      <c r="F24" s="352"/>
      <c r="G24" s="352"/>
      <c r="H24" s="352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ROUND(SUM(BE78:BE101),2)</f>
        <v>0</v>
      </c>
      <c r="G30" s="39"/>
      <c r="H30" s="39"/>
      <c r="I30" s="128">
        <v>0.21</v>
      </c>
      <c r="J30" s="127">
        <f>ROUND(ROUND((SUM(BE78:BE101)),2)*I30,2)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ROUND(SUM(BF78:BF101),2)</f>
        <v>0</v>
      </c>
      <c r="G31" s="39"/>
      <c r="H31" s="39"/>
      <c r="I31" s="128">
        <v>0.15</v>
      </c>
      <c r="J31" s="127">
        <f>ROUND(ROUND((SUM(BF78:BF101)),2)*I31,2)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ROUND(SUM(BG78:BG101),2)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ROUND(SUM(BH78:BH101),2)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ROUND(SUM(BI78:BI101),2)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60" t="str">
        <f>E7</f>
        <v>Opěrná zeď Pražského povstání Benešov</v>
      </c>
      <c r="F45" s="361"/>
      <c r="G45" s="361"/>
      <c r="H45" s="361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2" t="str">
        <f>E9</f>
        <v xml:space="preserve">VRN01 - Vedlejší a ostatní náklady </v>
      </c>
      <c r="F47" s="363"/>
      <c r="G47" s="363"/>
      <c r="H47" s="36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Benešov</v>
      </c>
      <c r="G49" s="39"/>
      <c r="H49" s="39"/>
      <c r="I49" s="116" t="s">
        <v>25</v>
      </c>
      <c r="J49" s="117" t="str">
        <f>IF(J12="","",J12)</f>
        <v>30. 1. 2017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2" t="str">
        <f>E21</f>
        <v xml:space="preserve">Ing. Tichvoký Roman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561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562</v>
      </c>
      <c r="E58" s="156"/>
      <c r="F58" s="156"/>
      <c r="G58" s="156"/>
      <c r="H58" s="156"/>
      <c r="I58" s="157"/>
      <c r="J58" s="158">
        <f>J98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109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56" t="str">
        <f>E7</f>
        <v>Opěrná zeď Pražského povstání Benešov</v>
      </c>
      <c r="F68" s="357"/>
      <c r="G68" s="357"/>
      <c r="H68" s="357"/>
      <c r="I68" s="160"/>
      <c r="J68" s="60"/>
      <c r="K68" s="60"/>
      <c r="L68" s="58"/>
    </row>
    <row r="69" spans="2:12" s="1" customFormat="1" ht="14.45" customHeight="1">
      <c r="B69" s="38"/>
      <c r="C69" s="62" t="s">
        <v>94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24" t="str">
        <f>E9</f>
        <v xml:space="preserve">VRN01 - Vedlejší a ostatní náklady </v>
      </c>
      <c r="F70" s="358"/>
      <c r="G70" s="358"/>
      <c r="H70" s="358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Benešov</v>
      </c>
      <c r="G72" s="60"/>
      <c r="H72" s="60"/>
      <c r="I72" s="162" t="s">
        <v>25</v>
      </c>
      <c r="J72" s="70" t="str">
        <f>IF(J12="","",J12)</f>
        <v>30. 1. 2017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5">
      <c r="B74" s="38"/>
      <c r="C74" s="62" t="s">
        <v>27</v>
      </c>
      <c r="D74" s="60"/>
      <c r="E74" s="60"/>
      <c r="F74" s="161" t="str">
        <f>E15</f>
        <v xml:space="preserve">Město Benešov </v>
      </c>
      <c r="G74" s="60"/>
      <c r="H74" s="60"/>
      <c r="I74" s="162" t="s">
        <v>33</v>
      </c>
      <c r="J74" s="161" t="str">
        <f>E21</f>
        <v xml:space="preserve">Ing. Tichvoký Roman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110</v>
      </c>
      <c r="D77" s="165" t="s">
        <v>56</v>
      </c>
      <c r="E77" s="165" t="s">
        <v>52</v>
      </c>
      <c r="F77" s="165" t="s">
        <v>111</v>
      </c>
      <c r="G77" s="165" t="s">
        <v>112</v>
      </c>
      <c r="H77" s="165" t="s">
        <v>113</v>
      </c>
      <c r="I77" s="166" t="s">
        <v>114</v>
      </c>
      <c r="J77" s="165" t="s">
        <v>98</v>
      </c>
      <c r="K77" s="167" t="s">
        <v>115</v>
      </c>
      <c r="L77" s="168"/>
      <c r="M77" s="78" t="s">
        <v>116</v>
      </c>
      <c r="N77" s="79" t="s">
        <v>41</v>
      </c>
      <c r="O77" s="79" t="s">
        <v>117</v>
      </c>
      <c r="P77" s="79" t="s">
        <v>118</v>
      </c>
      <c r="Q77" s="79" t="s">
        <v>119</v>
      </c>
      <c r="R77" s="79" t="s">
        <v>120</v>
      </c>
      <c r="S77" s="79" t="s">
        <v>121</v>
      </c>
      <c r="T77" s="80" t="s">
        <v>122</v>
      </c>
    </row>
    <row r="78" spans="2:63" s="1" customFormat="1" ht="29.25" customHeight="1">
      <c r="B78" s="38"/>
      <c r="C78" s="84" t="s">
        <v>99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70</v>
      </c>
      <c r="AU78" s="21" t="s">
        <v>100</v>
      </c>
      <c r="BK78" s="172">
        <f>BK79</f>
        <v>0</v>
      </c>
    </row>
    <row r="79" spans="2:63" s="10" customFormat="1" ht="37.35" customHeight="1">
      <c r="B79" s="173"/>
      <c r="C79" s="174"/>
      <c r="D79" s="187" t="s">
        <v>70</v>
      </c>
      <c r="E79" s="234" t="s">
        <v>563</v>
      </c>
      <c r="F79" s="234" t="s">
        <v>564</v>
      </c>
      <c r="G79" s="174"/>
      <c r="H79" s="174"/>
      <c r="I79" s="177"/>
      <c r="J79" s="235">
        <f>BK79</f>
        <v>0</v>
      </c>
      <c r="K79" s="174"/>
      <c r="L79" s="179"/>
      <c r="M79" s="180"/>
      <c r="N79" s="181"/>
      <c r="O79" s="181"/>
      <c r="P79" s="182">
        <f>P80+SUM(P81:P98)</f>
        <v>0</v>
      </c>
      <c r="Q79" s="181"/>
      <c r="R79" s="182">
        <f>R80+SUM(R81:R98)</f>
        <v>0</v>
      </c>
      <c r="S79" s="181"/>
      <c r="T79" s="183">
        <f>T80+SUM(T81:T98)</f>
        <v>0</v>
      </c>
      <c r="AR79" s="184" t="s">
        <v>239</v>
      </c>
      <c r="AT79" s="185" t="s">
        <v>70</v>
      </c>
      <c r="AU79" s="185" t="s">
        <v>71</v>
      </c>
      <c r="AY79" s="184" t="s">
        <v>125</v>
      </c>
      <c r="BK79" s="186">
        <f>BK80+SUM(BK81:BK98)</f>
        <v>0</v>
      </c>
    </row>
    <row r="80" spans="2:65" s="1" customFormat="1" ht="44.25" customHeight="1">
      <c r="B80" s="38"/>
      <c r="C80" s="190" t="s">
        <v>79</v>
      </c>
      <c r="D80" s="190" t="s">
        <v>128</v>
      </c>
      <c r="E80" s="191" t="s">
        <v>565</v>
      </c>
      <c r="F80" s="192" t="s">
        <v>566</v>
      </c>
      <c r="G80" s="193" t="s">
        <v>567</v>
      </c>
      <c r="H80" s="194">
        <v>1</v>
      </c>
      <c r="I80" s="195"/>
      <c r="J80" s="196">
        <f>ROUND(I80*H80,2)</f>
        <v>0</v>
      </c>
      <c r="K80" s="192" t="s">
        <v>21</v>
      </c>
      <c r="L80" s="58"/>
      <c r="M80" s="197" t="s">
        <v>21</v>
      </c>
      <c r="N80" s="198" t="s">
        <v>42</v>
      </c>
      <c r="O80" s="39"/>
      <c r="P80" s="199">
        <f>O80*H80</f>
        <v>0</v>
      </c>
      <c r="Q80" s="199">
        <v>0</v>
      </c>
      <c r="R80" s="199">
        <f>Q80*H80</f>
        <v>0</v>
      </c>
      <c r="S80" s="199">
        <v>0</v>
      </c>
      <c r="T80" s="200">
        <f>S80*H80</f>
        <v>0</v>
      </c>
      <c r="AR80" s="21" t="s">
        <v>133</v>
      </c>
      <c r="AT80" s="21" t="s">
        <v>128</v>
      </c>
      <c r="AU80" s="21" t="s">
        <v>79</v>
      </c>
      <c r="AY80" s="21" t="s">
        <v>125</v>
      </c>
      <c r="BE80" s="201">
        <f>IF(N80="základní",J80,0)</f>
        <v>0</v>
      </c>
      <c r="BF80" s="201">
        <f>IF(N80="snížená",J80,0)</f>
        <v>0</v>
      </c>
      <c r="BG80" s="201">
        <f>IF(N80="zákl. přenesená",J80,0)</f>
        <v>0</v>
      </c>
      <c r="BH80" s="201">
        <f>IF(N80="sníž. přenesená",J80,0)</f>
        <v>0</v>
      </c>
      <c r="BI80" s="201">
        <f>IF(N80="nulová",J80,0)</f>
        <v>0</v>
      </c>
      <c r="BJ80" s="21" t="s">
        <v>79</v>
      </c>
      <c r="BK80" s="201">
        <f>ROUND(I80*H80,2)</f>
        <v>0</v>
      </c>
      <c r="BL80" s="21" t="s">
        <v>133</v>
      </c>
      <c r="BM80" s="21" t="s">
        <v>568</v>
      </c>
    </row>
    <row r="81" spans="2:51" s="11" customFormat="1" ht="13.5">
      <c r="B81" s="202"/>
      <c r="C81" s="203"/>
      <c r="D81" s="204" t="s">
        <v>135</v>
      </c>
      <c r="E81" s="205" t="s">
        <v>21</v>
      </c>
      <c r="F81" s="206" t="s">
        <v>79</v>
      </c>
      <c r="G81" s="203"/>
      <c r="H81" s="207">
        <v>1</v>
      </c>
      <c r="I81" s="208"/>
      <c r="J81" s="203"/>
      <c r="K81" s="203"/>
      <c r="L81" s="209"/>
      <c r="M81" s="210"/>
      <c r="N81" s="211"/>
      <c r="O81" s="211"/>
      <c r="P81" s="211"/>
      <c r="Q81" s="211"/>
      <c r="R81" s="211"/>
      <c r="S81" s="211"/>
      <c r="T81" s="212"/>
      <c r="AT81" s="213" t="s">
        <v>135</v>
      </c>
      <c r="AU81" s="213" t="s">
        <v>79</v>
      </c>
      <c r="AV81" s="11" t="s">
        <v>81</v>
      </c>
      <c r="AW81" s="11" t="s">
        <v>35</v>
      </c>
      <c r="AX81" s="11" t="s">
        <v>79</v>
      </c>
      <c r="AY81" s="213" t="s">
        <v>125</v>
      </c>
    </row>
    <row r="82" spans="2:65" s="1" customFormat="1" ht="82.5" customHeight="1">
      <c r="B82" s="38"/>
      <c r="C82" s="190" t="s">
        <v>81</v>
      </c>
      <c r="D82" s="190" t="s">
        <v>128</v>
      </c>
      <c r="E82" s="191" t="s">
        <v>569</v>
      </c>
      <c r="F82" s="192" t="s">
        <v>570</v>
      </c>
      <c r="G82" s="193" t="s">
        <v>567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42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133</v>
      </c>
      <c r="AT82" s="21" t="s">
        <v>128</v>
      </c>
      <c r="AU82" s="21" t="s">
        <v>79</v>
      </c>
      <c r="AY82" s="21" t="s">
        <v>125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79</v>
      </c>
      <c r="BK82" s="201">
        <f>ROUND(I82*H82,2)</f>
        <v>0</v>
      </c>
      <c r="BL82" s="21" t="s">
        <v>133</v>
      </c>
      <c r="BM82" s="21" t="s">
        <v>571</v>
      </c>
    </row>
    <row r="83" spans="2:51" s="11" customFormat="1" ht="13.5">
      <c r="B83" s="202"/>
      <c r="C83" s="203"/>
      <c r="D83" s="204" t="s">
        <v>135</v>
      </c>
      <c r="E83" s="205" t="s">
        <v>21</v>
      </c>
      <c r="F83" s="206" t="s">
        <v>79</v>
      </c>
      <c r="G83" s="203"/>
      <c r="H83" s="207">
        <v>1</v>
      </c>
      <c r="I83" s="208"/>
      <c r="J83" s="203"/>
      <c r="K83" s="203"/>
      <c r="L83" s="209"/>
      <c r="M83" s="210"/>
      <c r="N83" s="211"/>
      <c r="O83" s="211"/>
      <c r="P83" s="211"/>
      <c r="Q83" s="211"/>
      <c r="R83" s="211"/>
      <c r="S83" s="211"/>
      <c r="T83" s="212"/>
      <c r="AT83" s="213" t="s">
        <v>135</v>
      </c>
      <c r="AU83" s="213" t="s">
        <v>79</v>
      </c>
      <c r="AV83" s="11" t="s">
        <v>81</v>
      </c>
      <c r="AW83" s="11" t="s">
        <v>35</v>
      </c>
      <c r="AX83" s="11" t="s">
        <v>79</v>
      </c>
      <c r="AY83" s="213" t="s">
        <v>125</v>
      </c>
    </row>
    <row r="84" spans="2:65" s="1" customFormat="1" ht="31.5" customHeight="1">
      <c r="B84" s="38"/>
      <c r="C84" s="190" t="s">
        <v>127</v>
      </c>
      <c r="D84" s="190" t="s">
        <v>128</v>
      </c>
      <c r="E84" s="191" t="s">
        <v>572</v>
      </c>
      <c r="F84" s="192" t="s">
        <v>573</v>
      </c>
      <c r="G84" s="193" t="s">
        <v>567</v>
      </c>
      <c r="H84" s="194">
        <v>1</v>
      </c>
      <c r="I84" s="195"/>
      <c r="J84" s="196">
        <f>ROUND(I84*H84,2)</f>
        <v>0</v>
      </c>
      <c r="K84" s="192" t="s">
        <v>21</v>
      </c>
      <c r="L84" s="58"/>
      <c r="M84" s="197" t="s">
        <v>21</v>
      </c>
      <c r="N84" s="198" t="s">
        <v>42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133</v>
      </c>
      <c r="AT84" s="21" t="s">
        <v>128</v>
      </c>
      <c r="AU84" s="21" t="s">
        <v>79</v>
      </c>
      <c r="AY84" s="21" t="s">
        <v>125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79</v>
      </c>
      <c r="BK84" s="201">
        <f>ROUND(I84*H84,2)</f>
        <v>0</v>
      </c>
      <c r="BL84" s="21" t="s">
        <v>133</v>
      </c>
      <c r="BM84" s="21" t="s">
        <v>574</v>
      </c>
    </row>
    <row r="85" spans="2:51" s="11" customFormat="1" ht="13.5">
      <c r="B85" s="202"/>
      <c r="C85" s="203"/>
      <c r="D85" s="204" t="s">
        <v>135</v>
      </c>
      <c r="E85" s="205" t="s">
        <v>21</v>
      </c>
      <c r="F85" s="206" t="s">
        <v>79</v>
      </c>
      <c r="G85" s="203"/>
      <c r="H85" s="207">
        <v>1</v>
      </c>
      <c r="I85" s="208"/>
      <c r="J85" s="203"/>
      <c r="K85" s="203"/>
      <c r="L85" s="209"/>
      <c r="M85" s="210"/>
      <c r="N85" s="211"/>
      <c r="O85" s="211"/>
      <c r="P85" s="211"/>
      <c r="Q85" s="211"/>
      <c r="R85" s="211"/>
      <c r="S85" s="211"/>
      <c r="T85" s="212"/>
      <c r="AT85" s="213" t="s">
        <v>135</v>
      </c>
      <c r="AU85" s="213" t="s">
        <v>79</v>
      </c>
      <c r="AV85" s="11" t="s">
        <v>81</v>
      </c>
      <c r="AW85" s="11" t="s">
        <v>35</v>
      </c>
      <c r="AX85" s="11" t="s">
        <v>79</v>
      </c>
      <c r="AY85" s="213" t="s">
        <v>125</v>
      </c>
    </row>
    <row r="86" spans="2:65" s="1" customFormat="1" ht="31.5" customHeight="1">
      <c r="B86" s="38"/>
      <c r="C86" s="190" t="s">
        <v>133</v>
      </c>
      <c r="D86" s="190" t="s">
        <v>128</v>
      </c>
      <c r="E86" s="191" t="s">
        <v>575</v>
      </c>
      <c r="F86" s="192" t="s">
        <v>576</v>
      </c>
      <c r="G86" s="193" t="s">
        <v>567</v>
      </c>
      <c r="H86" s="194">
        <v>1</v>
      </c>
      <c r="I86" s="195"/>
      <c r="J86" s="196">
        <f>ROUND(I86*H86,2)</f>
        <v>0</v>
      </c>
      <c r="K86" s="192" t="s">
        <v>21</v>
      </c>
      <c r="L86" s="58"/>
      <c r="M86" s="197" t="s">
        <v>21</v>
      </c>
      <c r="N86" s="198" t="s">
        <v>42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133</v>
      </c>
      <c r="AT86" s="21" t="s">
        <v>128</v>
      </c>
      <c r="AU86" s="21" t="s">
        <v>79</v>
      </c>
      <c r="AY86" s="21" t="s">
        <v>125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79</v>
      </c>
      <c r="BK86" s="201">
        <f>ROUND(I86*H86,2)</f>
        <v>0</v>
      </c>
      <c r="BL86" s="21" t="s">
        <v>133</v>
      </c>
      <c r="BM86" s="21" t="s">
        <v>577</v>
      </c>
    </row>
    <row r="87" spans="2:51" s="11" customFormat="1" ht="13.5">
      <c r="B87" s="202"/>
      <c r="C87" s="203"/>
      <c r="D87" s="204" t="s">
        <v>135</v>
      </c>
      <c r="E87" s="205" t="s">
        <v>21</v>
      </c>
      <c r="F87" s="206" t="s">
        <v>79</v>
      </c>
      <c r="G87" s="203"/>
      <c r="H87" s="207">
        <v>1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135</v>
      </c>
      <c r="AU87" s="213" t="s">
        <v>79</v>
      </c>
      <c r="AV87" s="11" t="s">
        <v>81</v>
      </c>
      <c r="AW87" s="11" t="s">
        <v>35</v>
      </c>
      <c r="AX87" s="11" t="s">
        <v>79</v>
      </c>
      <c r="AY87" s="213" t="s">
        <v>125</v>
      </c>
    </row>
    <row r="88" spans="2:65" s="1" customFormat="1" ht="31.5" customHeight="1">
      <c r="B88" s="38"/>
      <c r="C88" s="190" t="s">
        <v>239</v>
      </c>
      <c r="D88" s="190" t="s">
        <v>128</v>
      </c>
      <c r="E88" s="191" t="s">
        <v>578</v>
      </c>
      <c r="F88" s="192" t="s">
        <v>579</v>
      </c>
      <c r="G88" s="193" t="s">
        <v>567</v>
      </c>
      <c r="H88" s="194">
        <v>1</v>
      </c>
      <c r="I88" s="195"/>
      <c r="J88" s="196">
        <f>ROUND(I88*H88,2)</f>
        <v>0</v>
      </c>
      <c r="K88" s="192" t="s">
        <v>21</v>
      </c>
      <c r="L88" s="58"/>
      <c r="M88" s="197" t="s">
        <v>21</v>
      </c>
      <c r="N88" s="198" t="s">
        <v>42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133</v>
      </c>
      <c r="AT88" s="21" t="s">
        <v>128</v>
      </c>
      <c r="AU88" s="21" t="s">
        <v>79</v>
      </c>
      <c r="AY88" s="21" t="s">
        <v>125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79</v>
      </c>
      <c r="BK88" s="201">
        <f>ROUND(I88*H88,2)</f>
        <v>0</v>
      </c>
      <c r="BL88" s="21" t="s">
        <v>133</v>
      </c>
      <c r="BM88" s="21" t="s">
        <v>580</v>
      </c>
    </row>
    <row r="89" spans="2:51" s="11" customFormat="1" ht="13.5">
      <c r="B89" s="202"/>
      <c r="C89" s="203"/>
      <c r="D89" s="204" t="s">
        <v>135</v>
      </c>
      <c r="E89" s="205" t="s">
        <v>21</v>
      </c>
      <c r="F89" s="206" t="s">
        <v>79</v>
      </c>
      <c r="G89" s="203"/>
      <c r="H89" s="207">
        <v>1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135</v>
      </c>
      <c r="AU89" s="213" t="s">
        <v>79</v>
      </c>
      <c r="AV89" s="11" t="s">
        <v>81</v>
      </c>
      <c r="AW89" s="11" t="s">
        <v>35</v>
      </c>
      <c r="AX89" s="11" t="s">
        <v>79</v>
      </c>
      <c r="AY89" s="213" t="s">
        <v>125</v>
      </c>
    </row>
    <row r="90" spans="2:65" s="1" customFormat="1" ht="31.5" customHeight="1">
      <c r="B90" s="38"/>
      <c r="C90" s="190" t="s">
        <v>223</v>
      </c>
      <c r="D90" s="190" t="s">
        <v>128</v>
      </c>
      <c r="E90" s="191" t="s">
        <v>581</v>
      </c>
      <c r="F90" s="192" t="s">
        <v>582</v>
      </c>
      <c r="G90" s="193" t="s">
        <v>567</v>
      </c>
      <c r="H90" s="194">
        <v>1</v>
      </c>
      <c r="I90" s="195"/>
      <c r="J90" s="196">
        <f>ROUND(I90*H90,2)</f>
        <v>0</v>
      </c>
      <c r="K90" s="192" t="s">
        <v>21</v>
      </c>
      <c r="L90" s="58"/>
      <c r="M90" s="197" t="s">
        <v>21</v>
      </c>
      <c r="N90" s="198" t="s">
        <v>42</v>
      </c>
      <c r="O90" s="39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1" t="s">
        <v>133</v>
      </c>
      <c r="AT90" s="21" t="s">
        <v>128</v>
      </c>
      <c r="AU90" s="21" t="s">
        <v>79</v>
      </c>
      <c r="AY90" s="21" t="s">
        <v>125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1" t="s">
        <v>79</v>
      </c>
      <c r="BK90" s="201">
        <f>ROUND(I90*H90,2)</f>
        <v>0</v>
      </c>
      <c r="BL90" s="21" t="s">
        <v>133</v>
      </c>
      <c r="BM90" s="21" t="s">
        <v>583</v>
      </c>
    </row>
    <row r="91" spans="2:47" s="1" customFormat="1" ht="27">
      <c r="B91" s="38"/>
      <c r="C91" s="60"/>
      <c r="D91" s="224" t="s">
        <v>273</v>
      </c>
      <c r="E91" s="60"/>
      <c r="F91" s="236" t="s">
        <v>584</v>
      </c>
      <c r="G91" s="60"/>
      <c r="H91" s="60"/>
      <c r="I91" s="160"/>
      <c r="J91" s="60"/>
      <c r="K91" s="60"/>
      <c r="L91" s="58"/>
      <c r="M91" s="229"/>
      <c r="N91" s="39"/>
      <c r="O91" s="39"/>
      <c r="P91" s="39"/>
      <c r="Q91" s="39"/>
      <c r="R91" s="39"/>
      <c r="S91" s="39"/>
      <c r="T91" s="75"/>
      <c r="AT91" s="21" t="s">
        <v>273</v>
      </c>
      <c r="AU91" s="21" t="s">
        <v>79</v>
      </c>
    </row>
    <row r="92" spans="2:51" s="11" customFormat="1" ht="13.5">
      <c r="B92" s="202"/>
      <c r="C92" s="203"/>
      <c r="D92" s="204" t="s">
        <v>135</v>
      </c>
      <c r="E92" s="205" t="s">
        <v>21</v>
      </c>
      <c r="F92" s="206" t="s">
        <v>79</v>
      </c>
      <c r="G92" s="203"/>
      <c r="H92" s="207">
        <v>1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135</v>
      </c>
      <c r="AU92" s="213" t="s">
        <v>79</v>
      </c>
      <c r="AV92" s="11" t="s">
        <v>81</v>
      </c>
      <c r="AW92" s="11" t="s">
        <v>35</v>
      </c>
      <c r="AX92" s="11" t="s">
        <v>79</v>
      </c>
      <c r="AY92" s="213" t="s">
        <v>125</v>
      </c>
    </row>
    <row r="93" spans="2:65" s="1" customFormat="1" ht="44.25" customHeight="1">
      <c r="B93" s="38"/>
      <c r="C93" s="190" t="s">
        <v>228</v>
      </c>
      <c r="D93" s="190" t="s">
        <v>128</v>
      </c>
      <c r="E93" s="191" t="s">
        <v>585</v>
      </c>
      <c r="F93" s="192" t="s">
        <v>586</v>
      </c>
      <c r="G93" s="193" t="s">
        <v>567</v>
      </c>
      <c r="H93" s="194">
        <v>1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42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79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79</v>
      </c>
      <c r="BK93" s="201">
        <f>ROUND(I93*H93,2)</f>
        <v>0</v>
      </c>
      <c r="BL93" s="21" t="s">
        <v>133</v>
      </c>
      <c r="BM93" s="21" t="s">
        <v>587</v>
      </c>
    </row>
    <row r="94" spans="2:47" s="1" customFormat="1" ht="67.5">
      <c r="B94" s="38"/>
      <c r="C94" s="60"/>
      <c r="D94" s="224" t="s">
        <v>273</v>
      </c>
      <c r="E94" s="60"/>
      <c r="F94" s="236" t="s">
        <v>588</v>
      </c>
      <c r="G94" s="60"/>
      <c r="H94" s="60"/>
      <c r="I94" s="160"/>
      <c r="J94" s="60"/>
      <c r="K94" s="60"/>
      <c r="L94" s="58"/>
      <c r="M94" s="229"/>
      <c r="N94" s="39"/>
      <c r="O94" s="39"/>
      <c r="P94" s="39"/>
      <c r="Q94" s="39"/>
      <c r="R94" s="39"/>
      <c r="S94" s="39"/>
      <c r="T94" s="75"/>
      <c r="AT94" s="21" t="s">
        <v>273</v>
      </c>
      <c r="AU94" s="21" t="s">
        <v>79</v>
      </c>
    </row>
    <row r="95" spans="2:51" s="11" customFormat="1" ht="13.5">
      <c r="B95" s="202"/>
      <c r="C95" s="203"/>
      <c r="D95" s="204" t="s">
        <v>135</v>
      </c>
      <c r="E95" s="205" t="s">
        <v>21</v>
      </c>
      <c r="F95" s="206" t="s">
        <v>79</v>
      </c>
      <c r="G95" s="203"/>
      <c r="H95" s="207">
        <v>1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135</v>
      </c>
      <c r="AU95" s="213" t="s">
        <v>79</v>
      </c>
      <c r="AV95" s="11" t="s">
        <v>81</v>
      </c>
      <c r="AW95" s="11" t="s">
        <v>35</v>
      </c>
      <c r="AX95" s="11" t="s">
        <v>79</v>
      </c>
      <c r="AY95" s="213" t="s">
        <v>125</v>
      </c>
    </row>
    <row r="96" spans="2:65" s="1" customFormat="1" ht="22.5" customHeight="1">
      <c r="B96" s="38"/>
      <c r="C96" s="190" t="s">
        <v>209</v>
      </c>
      <c r="D96" s="190" t="s">
        <v>128</v>
      </c>
      <c r="E96" s="191" t="s">
        <v>589</v>
      </c>
      <c r="F96" s="192" t="s">
        <v>590</v>
      </c>
      <c r="G96" s="193" t="s">
        <v>297</v>
      </c>
      <c r="H96" s="194">
        <v>1</v>
      </c>
      <c r="I96" s="195"/>
      <c r="J96" s="196">
        <f>ROUND(I96*H96,2)</f>
        <v>0</v>
      </c>
      <c r="K96" s="192" t="s">
        <v>21</v>
      </c>
      <c r="L96" s="58"/>
      <c r="M96" s="197" t="s">
        <v>21</v>
      </c>
      <c r="N96" s="198" t="s">
        <v>42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133</v>
      </c>
      <c r="AT96" s="21" t="s">
        <v>128</v>
      </c>
      <c r="AU96" s="21" t="s">
        <v>79</v>
      </c>
      <c r="AY96" s="21" t="s">
        <v>125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79</v>
      </c>
      <c r="BK96" s="201">
        <f>ROUND(I96*H96,2)</f>
        <v>0</v>
      </c>
      <c r="BL96" s="21" t="s">
        <v>133</v>
      </c>
      <c r="BM96" s="21" t="s">
        <v>591</v>
      </c>
    </row>
    <row r="97" spans="2:51" s="11" customFormat="1" ht="13.5">
      <c r="B97" s="202"/>
      <c r="C97" s="203"/>
      <c r="D97" s="224" t="s">
        <v>135</v>
      </c>
      <c r="E97" s="225" t="s">
        <v>21</v>
      </c>
      <c r="F97" s="226" t="s">
        <v>79</v>
      </c>
      <c r="G97" s="203"/>
      <c r="H97" s="227">
        <v>1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79</v>
      </c>
      <c r="AV97" s="11" t="s">
        <v>81</v>
      </c>
      <c r="AW97" s="11" t="s">
        <v>35</v>
      </c>
      <c r="AX97" s="11" t="s">
        <v>79</v>
      </c>
      <c r="AY97" s="213" t="s">
        <v>125</v>
      </c>
    </row>
    <row r="98" spans="2:63" s="10" customFormat="1" ht="29.85" customHeight="1">
      <c r="B98" s="173"/>
      <c r="C98" s="174"/>
      <c r="D98" s="187" t="s">
        <v>70</v>
      </c>
      <c r="E98" s="188" t="s">
        <v>592</v>
      </c>
      <c r="F98" s="188" t="s">
        <v>593</v>
      </c>
      <c r="G98" s="174"/>
      <c r="H98" s="174"/>
      <c r="I98" s="177"/>
      <c r="J98" s="189">
        <f>BK98</f>
        <v>0</v>
      </c>
      <c r="K98" s="174"/>
      <c r="L98" s="179"/>
      <c r="M98" s="180"/>
      <c r="N98" s="181"/>
      <c r="O98" s="181"/>
      <c r="P98" s="182">
        <f>SUM(P99:P101)</f>
        <v>0</v>
      </c>
      <c r="Q98" s="181"/>
      <c r="R98" s="182">
        <f>SUM(R99:R101)</f>
        <v>0</v>
      </c>
      <c r="S98" s="181"/>
      <c r="T98" s="183">
        <f>SUM(T99:T101)</f>
        <v>0</v>
      </c>
      <c r="AR98" s="184" t="s">
        <v>239</v>
      </c>
      <c r="AT98" s="185" t="s">
        <v>70</v>
      </c>
      <c r="AU98" s="185" t="s">
        <v>79</v>
      </c>
      <c r="AY98" s="184" t="s">
        <v>125</v>
      </c>
      <c r="BK98" s="186">
        <f>SUM(BK99:BK101)</f>
        <v>0</v>
      </c>
    </row>
    <row r="99" spans="2:65" s="1" customFormat="1" ht="22.5" customHeight="1">
      <c r="B99" s="38"/>
      <c r="C99" s="190" t="s">
        <v>280</v>
      </c>
      <c r="D99" s="190" t="s">
        <v>128</v>
      </c>
      <c r="E99" s="191" t="s">
        <v>594</v>
      </c>
      <c r="F99" s="192" t="s">
        <v>595</v>
      </c>
      <c r="G99" s="193" t="s">
        <v>596</v>
      </c>
      <c r="H99" s="194">
        <v>1</v>
      </c>
      <c r="I99" s="195"/>
      <c r="J99" s="196">
        <f>ROUND(I99*H99,2)</f>
        <v>0</v>
      </c>
      <c r="K99" s="192" t="s">
        <v>21</v>
      </c>
      <c r="L99" s="58"/>
      <c r="M99" s="197" t="s">
        <v>21</v>
      </c>
      <c r="N99" s="198" t="s">
        <v>42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597</v>
      </c>
      <c r="AT99" s="21" t="s">
        <v>128</v>
      </c>
      <c r="AU99" s="21" t="s">
        <v>81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79</v>
      </c>
      <c r="BK99" s="201">
        <f>ROUND(I99*H99,2)</f>
        <v>0</v>
      </c>
      <c r="BL99" s="21" t="s">
        <v>597</v>
      </c>
      <c r="BM99" s="21" t="s">
        <v>598</v>
      </c>
    </row>
    <row r="100" spans="2:47" s="1" customFormat="1" ht="67.5">
      <c r="B100" s="38"/>
      <c r="C100" s="60"/>
      <c r="D100" s="224" t="s">
        <v>273</v>
      </c>
      <c r="E100" s="60"/>
      <c r="F100" s="236" t="s">
        <v>599</v>
      </c>
      <c r="G100" s="60"/>
      <c r="H100" s="60"/>
      <c r="I100" s="160"/>
      <c r="J100" s="60"/>
      <c r="K100" s="60"/>
      <c r="L100" s="58"/>
      <c r="M100" s="229"/>
      <c r="N100" s="39"/>
      <c r="O100" s="39"/>
      <c r="P100" s="39"/>
      <c r="Q100" s="39"/>
      <c r="R100" s="39"/>
      <c r="S100" s="39"/>
      <c r="T100" s="75"/>
      <c r="AT100" s="21" t="s">
        <v>273</v>
      </c>
      <c r="AU100" s="21" t="s">
        <v>81</v>
      </c>
    </row>
    <row r="101" spans="2:51" s="11" customFormat="1" ht="13.5">
      <c r="B101" s="202"/>
      <c r="C101" s="203"/>
      <c r="D101" s="224" t="s">
        <v>135</v>
      </c>
      <c r="E101" s="225" t="s">
        <v>21</v>
      </c>
      <c r="F101" s="226" t="s">
        <v>79</v>
      </c>
      <c r="G101" s="203"/>
      <c r="H101" s="227">
        <v>1</v>
      </c>
      <c r="I101" s="208"/>
      <c r="J101" s="203"/>
      <c r="K101" s="203"/>
      <c r="L101" s="209"/>
      <c r="M101" s="237"/>
      <c r="N101" s="238"/>
      <c r="O101" s="238"/>
      <c r="P101" s="238"/>
      <c r="Q101" s="238"/>
      <c r="R101" s="238"/>
      <c r="S101" s="238"/>
      <c r="T101" s="239"/>
      <c r="AT101" s="213" t="s">
        <v>135</v>
      </c>
      <c r="AU101" s="213" t="s">
        <v>81</v>
      </c>
      <c r="AV101" s="11" t="s">
        <v>81</v>
      </c>
      <c r="AW101" s="11" t="s">
        <v>35</v>
      </c>
      <c r="AX101" s="11" t="s">
        <v>79</v>
      </c>
      <c r="AY101" s="213" t="s">
        <v>125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36"/>
      <c r="J102" s="54"/>
      <c r="K102" s="54"/>
      <c r="L102" s="58"/>
    </row>
  </sheetData>
  <sheetProtection password="CC35" sheet="1" objects="1" scenarios="1" formatCells="0" formatColumns="0" formatRows="0" sort="0" autoFilter="0"/>
  <autoFilter ref="C77:K10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2" customFormat="1" ht="45" customHeight="1">
      <c r="B3" s="244"/>
      <c r="C3" s="365" t="s">
        <v>600</v>
      </c>
      <c r="D3" s="365"/>
      <c r="E3" s="365"/>
      <c r="F3" s="365"/>
      <c r="G3" s="365"/>
      <c r="H3" s="365"/>
      <c r="I3" s="365"/>
      <c r="J3" s="365"/>
      <c r="K3" s="245"/>
    </row>
    <row r="4" spans="2:11" ht="25.5" customHeight="1">
      <c r="B4" s="246"/>
      <c r="C4" s="366" t="s">
        <v>601</v>
      </c>
      <c r="D4" s="366"/>
      <c r="E4" s="366"/>
      <c r="F4" s="366"/>
      <c r="G4" s="366"/>
      <c r="H4" s="366"/>
      <c r="I4" s="366"/>
      <c r="J4" s="366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4" t="s">
        <v>602</v>
      </c>
      <c r="D6" s="364"/>
      <c r="E6" s="364"/>
      <c r="F6" s="364"/>
      <c r="G6" s="364"/>
      <c r="H6" s="364"/>
      <c r="I6" s="364"/>
      <c r="J6" s="364"/>
      <c r="K6" s="247"/>
    </row>
    <row r="7" spans="2:11" ht="15" customHeight="1">
      <c r="B7" s="250"/>
      <c r="C7" s="364" t="s">
        <v>603</v>
      </c>
      <c r="D7" s="364"/>
      <c r="E7" s="364"/>
      <c r="F7" s="364"/>
      <c r="G7" s="364"/>
      <c r="H7" s="364"/>
      <c r="I7" s="364"/>
      <c r="J7" s="364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4" t="s">
        <v>604</v>
      </c>
      <c r="D9" s="364"/>
      <c r="E9" s="364"/>
      <c r="F9" s="364"/>
      <c r="G9" s="364"/>
      <c r="H9" s="364"/>
      <c r="I9" s="364"/>
      <c r="J9" s="364"/>
      <c r="K9" s="247"/>
    </row>
    <row r="10" spans="2:11" ht="15" customHeight="1">
      <c r="B10" s="250"/>
      <c r="C10" s="249"/>
      <c r="D10" s="364" t="s">
        <v>605</v>
      </c>
      <c r="E10" s="364"/>
      <c r="F10" s="364"/>
      <c r="G10" s="364"/>
      <c r="H10" s="364"/>
      <c r="I10" s="364"/>
      <c r="J10" s="364"/>
      <c r="K10" s="247"/>
    </row>
    <row r="11" spans="2:11" ht="15" customHeight="1">
      <c r="B11" s="250"/>
      <c r="C11" s="251"/>
      <c r="D11" s="364" t="s">
        <v>606</v>
      </c>
      <c r="E11" s="364"/>
      <c r="F11" s="364"/>
      <c r="G11" s="364"/>
      <c r="H11" s="364"/>
      <c r="I11" s="364"/>
      <c r="J11" s="364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4" t="s">
        <v>607</v>
      </c>
      <c r="E13" s="364"/>
      <c r="F13" s="364"/>
      <c r="G13" s="364"/>
      <c r="H13" s="364"/>
      <c r="I13" s="364"/>
      <c r="J13" s="364"/>
      <c r="K13" s="247"/>
    </row>
    <row r="14" spans="2:11" ht="15" customHeight="1">
      <c r="B14" s="250"/>
      <c r="C14" s="251"/>
      <c r="D14" s="364" t="s">
        <v>608</v>
      </c>
      <c r="E14" s="364"/>
      <c r="F14" s="364"/>
      <c r="G14" s="364"/>
      <c r="H14" s="364"/>
      <c r="I14" s="364"/>
      <c r="J14" s="364"/>
      <c r="K14" s="247"/>
    </row>
    <row r="15" spans="2:11" ht="15" customHeight="1">
      <c r="B15" s="250"/>
      <c r="C15" s="251"/>
      <c r="D15" s="364" t="s">
        <v>609</v>
      </c>
      <c r="E15" s="364"/>
      <c r="F15" s="364"/>
      <c r="G15" s="364"/>
      <c r="H15" s="364"/>
      <c r="I15" s="364"/>
      <c r="J15" s="364"/>
      <c r="K15" s="247"/>
    </row>
    <row r="16" spans="2:11" ht="15" customHeight="1">
      <c r="B16" s="250"/>
      <c r="C16" s="251"/>
      <c r="D16" s="251"/>
      <c r="E16" s="252" t="s">
        <v>78</v>
      </c>
      <c r="F16" s="364" t="s">
        <v>610</v>
      </c>
      <c r="G16" s="364"/>
      <c r="H16" s="364"/>
      <c r="I16" s="364"/>
      <c r="J16" s="364"/>
      <c r="K16" s="247"/>
    </row>
    <row r="17" spans="2:11" ht="15" customHeight="1">
      <c r="B17" s="250"/>
      <c r="C17" s="251"/>
      <c r="D17" s="251"/>
      <c r="E17" s="252" t="s">
        <v>611</v>
      </c>
      <c r="F17" s="364" t="s">
        <v>612</v>
      </c>
      <c r="G17" s="364"/>
      <c r="H17" s="364"/>
      <c r="I17" s="364"/>
      <c r="J17" s="364"/>
      <c r="K17" s="247"/>
    </row>
    <row r="18" spans="2:11" ht="15" customHeight="1">
      <c r="B18" s="250"/>
      <c r="C18" s="251"/>
      <c r="D18" s="251"/>
      <c r="E18" s="252" t="s">
        <v>613</v>
      </c>
      <c r="F18" s="364" t="s">
        <v>614</v>
      </c>
      <c r="G18" s="364"/>
      <c r="H18" s="364"/>
      <c r="I18" s="364"/>
      <c r="J18" s="364"/>
      <c r="K18" s="247"/>
    </row>
    <row r="19" spans="2:11" ht="15" customHeight="1">
      <c r="B19" s="250"/>
      <c r="C19" s="251"/>
      <c r="D19" s="251"/>
      <c r="E19" s="252" t="s">
        <v>615</v>
      </c>
      <c r="F19" s="364" t="s">
        <v>616</v>
      </c>
      <c r="G19" s="364"/>
      <c r="H19" s="364"/>
      <c r="I19" s="364"/>
      <c r="J19" s="364"/>
      <c r="K19" s="247"/>
    </row>
    <row r="20" spans="2:11" ht="15" customHeight="1">
      <c r="B20" s="250"/>
      <c r="C20" s="251"/>
      <c r="D20" s="251"/>
      <c r="E20" s="252" t="s">
        <v>617</v>
      </c>
      <c r="F20" s="364" t="s">
        <v>618</v>
      </c>
      <c r="G20" s="364"/>
      <c r="H20" s="364"/>
      <c r="I20" s="364"/>
      <c r="J20" s="364"/>
      <c r="K20" s="247"/>
    </row>
    <row r="21" spans="2:11" ht="15" customHeight="1">
      <c r="B21" s="250"/>
      <c r="C21" s="251"/>
      <c r="D21" s="251"/>
      <c r="E21" s="252" t="s">
        <v>619</v>
      </c>
      <c r="F21" s="364" t="s">
        <v>620</v>
      </c>
      <c r="G21" s="364"/>
      <c r="H21" s="364"/>
      <c r="I21" s="364"/>
      <c r="J21" s="364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4" t="s">
        <v>621</v>
      </c>
      <c r="D23" s="364"/>
      <c r="E23" s="364"/>
      <c r="F23" s="364"/>
      <c r="G23" s="364"/>
      <c r="H23" s="364"/>
      <c r="I23" s="364"/>
      <c r="J23" s="364"/>
      <c r="K23" s="247"/>
    </row>
    <row r="24" spans="2:11" ht="15" customHeight="1">
      <c r="B24" s="250"/>
      <c r="C24" s="364" t="s">
        <v>622</v>
      </c>
      <c r="D24" s="364"/>
      <c r="E24" s="364"/>
      <c r="F24" s="364"/>
      <c r="G24" s="364"/>
      <c r="H24" s="364"/>
      <c r="I24" s="364"/>
      <c r="J24" s="364"/>
      <c r="K24" s="247"/>
    </row>
    <row r="25" spans="2:11" ht="15" customHeight="1">
      <c r="B25" s="250"/>
      <c r="C25" s="249"/>
      <c r="D25" s="364" t="s">
        <v>623</v>
      </c>
      <c r="E25" s="364"/>
      <c r="F25" s="364"/>
      <c r="G25" s="364"/>
      <c r="H25" s="364"/>
      <c r="I25" s="364"/>
      <c r="J25" s="364"/>
      <c r="K25" s="247"/>
    </row>
    <row r="26" spans="2:11" ht="15" customHeight="1">
      <c r="B26" s="250"/>
      <c r="C26" s="251"/>
      <c r="D26" s="364" t="s">
        <v>624</v>
      </c>
      <c r="E26" s="364"/>
      <c r="F26" s="364"/>
      <c r="G26" s="364"/>
      <c r="H26" s="364"/>
      <c r="I26" s="364"/>
      <c r="J26" s="364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4" t="s">
        <v>625</v>
      </c>
      <c r="E28" s="364"/>
      <c r="F28" s="364"/>
      <c r="G28" s="364"/>
      <c r="H28" s="364"/>
      <c r="I28" s="364"/>
      <c r="J28" s="364"/>
      <c r="K28" s="247"/>
    </row>
    <row r="29" spans="2:11" ht="15" customHeight="1">
      <c r="B29" s="250"/>
      <c r="C29" s="251"/>
      <c r="D29" s="364" t="s">
        <v>626</v>
      </c>
      <c r="E29" s="364"/>
      <c r="F29" s="364"/>
      <c r="G29" s="364"/>
      <c r="H29" s="364"/>
      <c r="I29" s="364"/>
      <c r="J29" s="364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4" t="s">
        <v>627</v>
      </c>
      <c r="E31" s="364"/>
      <c r="F31" s="364"/>
      <c r="G31" s="364"/>
      <c r="H31" s="364"/>
      <c r="I31" s="364"/>
      <c r="J31" s="364"/>
      <c r="K31" s="247"/>
    </row>
    <row r="32" spans="2:11" ht="15" customHeight="1">
      <c r="B32" s="250"/>
      <c r="C32" s="251"/>
      <c r="D32" s="364" t="s">
        <v>628</v>
      </c>
      <c r="E32" s="364"/>
      <c r="F32" s="364"/>
      <c r="G32" s="364"/>
      <c r="H32" s="364"/>
      <c r="I32" s="364"/>
      <c r="J32" s="364"/>
      <c r="K32" s="247"/>
    </row>
    <row r="33" spans="2:11" ht="15" customHeight="1">
      <c r="B33" s="250"/>
      <c r="C33" s="251"/>
      <c r="D33" s="364" t="s">
        <v>629</v>
      </c>
      <c r="E33" s="364"/>
      <c r="F33" s="364"/>
      <c r="G33" s="364"/>
      <c r="H33" s="364"/>
      <c r="I33" s="364"/>
      <c r="J33" s="364"/>
      <c r="K33" s="247"/>
    </row>
    <row r="34" spans="2:11" ht="15" customHeight="1">
      <c r="B34" s="250"/>
      <c r="C34" s="251"/>
      <c r="D34" s="249"/>
      <c r="E34" s="253" t="s">
        <v>110</v>
      </c>
      <c r="F34" s="249"/>
      <c r="G34" s="364" t="s">
        <v>630</v>
      </c>
      <c r="H34" s="364"/>
      <c r="I34" s="364"/>
      <c r="J34" s="364"/>
      <c r="K34" s="247"/>
    </row>
    <row r="35" spans="2:11" ht="30.75" customHeight="1">
      <c r="B35" s="250"/>
      <c r="C35" s="251"/>
      <c r="D35" s="249"/>
      <c r="E35" s="253" t="s">
        <v>631</v>
      </c>
      <c r="F35" s="249"/>
      <c r="G35" s="364" t="s">
        <v>632</v>
      </c>
      <c r="H35" s="364"/>
      <c r="I35" s="364"/>
      <c r="J35" s="364"/>
      <c r="K35" s="247"/>
    </row>
    <row r="36" spans="2:11" ht="15" customHeight="1">
      <c r="B36" s="250"/>
      <c r="C36" s="251"/>
      <c r="D36" s="249"/>
      <c r="E36" s="253" t="s">
        <v>52</v>
      </c>
      <c r="F36" s="249"/>
      <c r="G36" s="364" t="s">
        <v>633</v>
      </c>
      <c r="H36" s="364"/>
      <c r="I36" s="364"/>
      <c r="J36" s="364"/>
      <c r="K36" s="247"/>
    </row>
    <row r="37" spans="2:11" ht="15" customHeight="1">
      <c r="B37" s="250"/>
      <c r="C37" s="251"/>
      <c r="D37" s="249"/>
      <c r="E37" s="253" t="s">
        <v>111</v>
      </c>
      <c r="F37" s="249"/>
      <c r="G37" s="364" t="s">
        <v>634</v>
      </c>
      <c r="H37" s="364"/>
      <c r="I37" s="364"/>
      <c r="J37" s="364"/>
      <c r="K37" s="247"/>
    </row>
    <row r="38" spans="2:11" ht="15" customHeight="1">
      <c r="B38" s="250"/>
      <c r="C38" s="251"/>
      <c r="D38" s="249"/>
      <c r="E38" s="253" t="s">
        <v>112</v>
      </c>
      <c r="F38" s="249"/>
      <c r="G38" s="364" t="s">
        <v>635</v>
      </c>
      <c r="H38" s="364"/>
      <c r="I38" s="364"/>
      <c r="J38" s="364"/>
      <c r="K38" s="247"/>
    </row>
    <row r="39" spans="2:11" ht="15" customHeight="1">
      <c r="B39" s="250"/>
      <c r="C39" s="251"/>
      <c r="D39" s="249"/>
      <c r="E39" s="253" t="s">
        <v>113</v>
      </c>
      <c r="F39" s="249"/>
      <c r="G39" s="364" t="s">
        <v>636</v>
      </c>
      <c r="H39" s="364"/>
      <c r="I39" s="364"/>
      <c r="J39" s="364"/>
      <c r="K39" s="247"/>
    </row>
    <row r="40" spans="2:11" ht="15" customHeight="1">
      <c r="B40" s="250"/>
      <c r="C40" s="251"/>
      <c r="D40" s="249"/>
      <c r="E40" s="253" t="s">
        <v>637</v>
      </c>
      <c r="F40" s="249"/>
      <c r="G40" s="364" t="s">
        <v>638</v>
      </c>
      <c r="H40" s="364"/>
      <c r="I40" s="364"/>
      <c r="J40" s="364"/>
      <c r="K40" s="247"/>
    </row>
    <row r="41" spans="2:11" ht="15" customHeight="1">
      <c r="B41" s="250"/>
      <c r="C41" s="251"/>
      <c r="D41" s="249"/>
      <c r="E41" s="253"/>
      <c r="F41" s="249"/>
      <c r="G41" s="364" t="s">
        <v>639</v>
      </c>
      <c r="H41" s="364"/>
      <c r="I41" s="364"/>
      <c r="J41" s="364"/>
      <c r="K41" s="247"/>
    </row>
    <row r="42" spans="2:11" ht="15" customHeight="1">
      <c r="B42" s="250"/>
      <c r="C42" s="251"/>
      <c r="D42" s="249"/>
      <c r="E42" s="253" t="s">
        <v>640</v>
      </c>
      <c r="F42" s="249"/>
      <c r="G42" s="364" t="s">
        <v>641</v>
      </c>
      <c r="H42" s="364"/>
      <c r="I42" s="364"/>
      <c r="J42" s="364"/>
      <c r="K42" s="247"/>
    </row>
    <row r="43" spans="2:11" ht="15" customHeight="1">
      <c r="B43" s="250"/>
      <c r="C43" s="251"/>
      <c r="D43" s="249"/>
      <c r="E43" s="253" t="s">
        <v>115</v>
      </c>
      <c r="F43" s="249"/>
      <c r="G43" s="364" t="s">
        <v>642</v>
      </c>
      <c r="H43" s="364"/>
      <c r="I43" s="364"/>
      <c r="J43" s="364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4" t="s">
        <v>643</v>
      </c>
      <c r="E45" s="364"/>
      <c r="F45" s="364"/>
      <c r="G45" s="364"/>
      <c r="H45" s="364"/>
      <c r="I45" s="364"/>
      <c r="J45" s="364"/>
      <c r="K45" s="247"/>
    </row>
    <row r="46" spans="2:11" ht="15" customHeight="1">
      <c r="B46" s="250"/>
      <c r="C46" s="251"/>
      <c r="D46" s="251"/>
      <c r="E46" s="364" t="s">
        <v>644</v>
      </c>
      <c r="F46" s="364"/>
      <c r="G46" s="364"/>
      <c r="H46" s="364"/>
      <c r="I46" s="364"/>
      <c r="J46" s="364"/>
      <c r="K46" s="247"/>
    </row>
    <row r="47" spans="2:11" ht="15" customHeight="1">
      <c r="B47" s="250"/>
      <c r="C47" s="251"/>
      <c r="D47" s="251"/>
      <c r="E47" s="364" t="s">
        <v>645</v>
      </c>
      <c r="F47" s="364"/>
      <c r="G47" s="364"/>
      <c r="H47" s="364"/>
      <c r="I47" s="364"/>
      <c r="J47" s="364"/>
      <c r="K47" s="247"/>
    </row>
    <row r="48" spans="2:11" ht="15" customHeight="1">
      <c r="B48" s="250"/>
      <c r="C48" s="251"/>
      <c r="D48" s="251"/>
      <c r="E48" s="364" t="s">
        <v>646</v>
      </c>
      <c r="F48" s="364"/>
      <c r="G48" s="364"/>
      <c r="H48" s="364"/>
      <c r="I48" s="364"/>
      <c r="J48" s="364"/>
      <c r="K48" s="247"/>
    </row>
    <row r="49" spans="2:11" ht="15" customHeight="1">
      <c r="B49" s="250"/>
      <c r="C49" s="251"/>
      <c r="D49" s="364" t="s">
        <v>647</v>
      </c>
      <c r="E49" s="364"/>
      <c r="F49" s="364"/>
      <c r="G49" s="364"/>
      <c r="H49" s="364"/>
      <c r="I49" s="364"/>
      <c r="J49" s="364"/>
      <c r="K49" s="247"/>
    </row>
    <row r="50" spans="2:11" ht="25.5" customHeight="1">
      <c r="B50" s="246"/>
      <c r="C50" s="366" t="s">
        <v>648</v>
      </c>
      <c r="D50" s="366"/>
      <c r="E50" s="366"/>
      <c r="F50" s="366"/>
      <c r="G50" s="366"/>
      <c r="H50" s="366"/>
      <c r="I50" s="366"/>
      <c r="J50" s="366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4" t="s">
        <v>649</v>
      </c>
      <c r="D52" s="364"/>
      <c r="E52" s="364"/>
      <c r="F52" s="364"/>
      <c r="G52" s="364"/>
      <c r="H52" s="364"/>
      <c r="I52" s="364"/>
      <c r="J52" s="364"/>
      <c r="K52" s="247"/>
    </row>
    <row r="53" spans="2:11" ht="15" customHeight="1">
      <c r="B53" s="246"/>
      <c r="C53" s="364" t="s">
        <v>650</v>
      </c>
      <c r="D53" s="364"/>
      <c r="E53" s="364"/>
      <c r="F53" s="364"/>
      <c r="G53" s="364"/>
      <c r="H53" s="364"/>
      <c r="I53" s="364"/>
      <c r="J53" s="364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4" t="s">
        <v>651</v>
      </c>
      <c r="D55" s="364"/>
      <c r="E55" s="364"/>
      <c r="F55" s="364"/>
      <c r="G55" s="364"/>
      <c r="H55" s="364"/>
      <c r="I55" s="364"/>
      <c r="J55" s="364"/>
      <c r="K55" s="247"/>
    </row>
    <row r="56" spans="2:11" ht="15" customHeight="1">
      <c r="B56" s="246"/>
      <c r="C56" s="251"/>
      <c r="D56" s="364" t="s">
        <v>652</v>
      </c>
      <c r="E56" s="364"/>
      <c r="F56" s="364"/>
      <c r="G56" s="364"/>
      <c r="H56" s="364"/>
      <c r="I56" s="364"/>
      <c r="J56" s="364"/>
      <c r="K56" s="247"/>
    </row>
    <row r="57" spans="2:11" ht="15" customHeight="1">
      <c r="B57" s="246"/>
      <c r="C57" s="251"/>
      <c r="D57" s="364" t="s">
        <v>653</v>
      </c>
      <c r="E57" s="364"/>
      <c r="F57" s="364"/>
      <c r="G57" s="364"/>
      <c r="H57" s="364"/>
      <c r="I57" s="364"/>
      <c r="J57" s="364"/>
      <c r="K57" s="247"/>
    </row>
    <row r="58" spans="2:11" ht="15" customHeight="1">
      <c r="B58" s="246"/>
      <c r="C58" s="251"/>
      <c r="D58" s="364" t="s">
        <v>654</v>
      </c>
      <c r="E58" s="364"/>
      <c r="F58" s="364"/>
      <c r="G58" s="364"/>
      <c r="H58" s="364"/>
      <c r="I58" s="364"/>
      <c r="J58" s="364"/>
      <c r="K58" s="247"/>
    </row>
    <row r="59" spans="2:11" ht="15" customHeight="1">
      <c r="B59" s="246"/>
      <c r="C59" s="251"/>
      <c r="D59" s="364" t="s">
        <v>655</v>
      </c>
      <c r="E59" s="364"/>
      <c r="F59" s="364"/>
      <c r="G59" s="364"/>
      <c r="H59" s="364"/>
      <c r="I59" s="364"/>
      <c r="J59" s="364"/>
      <c r="K59" s="247"/>
    </row>
    <row r="60" spans="2:11" ht="15" customHeight="1">
      <c r="B60" s="246"/>
      <c r="C60" s="251"/>
      <c r="D60" s="368" t="s">
        <v>656</v>
      </c>
      <c r="E60" s="368"/>
      <c r="F60" s="368"/>
      <c r="G60" s="368"/>
      <c r="H60" s="368"/>
      <c r="I60" s="368"/>
      <c r="J60" s="368"/>
      <c r="K60" s="247"/>
    </row>
    <row r="61" spans="2:11" ht="15" customHeight="1">
      <c r="B61" s="246"/>
      <c r="C61" s="251"/>
      <c r="D61" s="364" t="s">
        <v>657</v>
      </c>
      <c r="E61" s="364"/>
      <c r="F61" s="364"/>
      <c r="G61" s="364"/>
      <c r="H61" s="364"/>
      <c r="I61" s="364"/>
      <c r="J61" s="364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4" t="s">
        <v>658</v>
      </c>
      <c r="E63" s="364"/>
      <c r="F63" s="364"/>
      <c r="G63" s="364"/>
      <c r="H63" s="364"/>
      <c r="I63" s="364"/>
      <c r="J63" s="364"/>
      <c r="K63" s="247"/>
    </row>
    <row r="64" spans="2:11" ht="15" customHeight="1">
      <c r="B64" s="246"/>
      <c r="C64" s="251"/>
      <c r="D64" s="368" t="s">
        <v>659</v>
      </c>
      <c r="E64" s="368"/>
      <c r="F64" s="368"/>
      <c r="G64" s="368"/>
      <c r="H64" s="368"/>
      <c r="I64" s="368"/>
      <c r="J64" s="368"/>
      <c r="K64" s="247"/>
    </row>
    <row r="65" spans="2:11" ht="15" customHeight="1">
      <c r="B65" s="246"/>
      <c r="C65" s="251"/>
      <c r="D65" s="364" t="s">
        <v>660</v>
      </c>
      <c r="E65" s="364"/>
      <c r="F65" s="364"/>
      <c r="G65" s="364"/>
      <c r="H65" s="364"/>
      <c r="I65" s="364"/>
      <c r="J65" s="364"/>
      <c r="K65" s="247"/>
    </row>
    <row r="66" spans="2:11" ht="15" customHeight="1">
      <c r="B66" s="246"/>
      <c r="C66" s="251"/>
      <c r="D66" s="364" t="s">
        <v>661</v>
      </c>
      <c r="E66" s="364"/>
      <c r="F66" s="364"/>
      <c r="G66" s="364"/>
      <c r="H66" s="364"/>
      <c r="I66" s="364"/>
      <c r="J66" s="364"/>
      <c r="K66" s="247"/>
    </row>
    <row r="67" spans="2:11" ht="15" customHeight="1">
      <c r="B67" s="246"/>
      <c r="C67" s="251"/>
      <c r="D67" s="364" t="s">
        <v>662</v>
      </c>
      <c r="E67" s="364"/>
      <c r="F67" s="364"/>
      <c r="G67" s="364"/>
      <c r="H67" s="364"/>
      <c r="I67" s="364"/>
      <c r="J67" s="364"/>
      <c r="K67" s="247"/>
    </row>
    <row r="68" spans="2:11" ht="15" customHeight="1">
      <c r="B68" s="246"/>
      <c r="C68" s="251"/>
      <c r="D68" s="364" t="s">
        <v>663</v>
      </c>
      <c r="E68" s="364"/>
      <c r="F68" s="364"/>
      <c r="G68" s="364"/>
      <c r="H68" s="364"/>
      <c r="I68" s="364"/>
      <c r="J68" s="364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69" t="s">
        <v>92</v>
      </c>
      <c r="D73" s="369"/>
      <c r="E73" s="369"/>
      <c r="F73" s="369"/>
      <c r="G73" s="369"/>
      <c r="H73" s="369"/>
      <c r="I73" s="369"/>
      <c r="J73" s="369"/>
      <c r="K73" s="264"/>
    </row>
    <row r="74" spans="2:11" ht="17.25" customHeight="1">
      <c r="B74" s="263"/>
      <c r="C74" s="265" t="s">
        <v>664</v>
      </c>
      <c r="D74" s="265"/>
      <c r="E74" s="265"/>
      <c r="F74" s="265" t="s">
        <v>665</v>
      </c>
      <c r="G74" s="266"/>
      <c r="H74" s="265" t="s">
        <v>111</v>
      </c>
      <c r="I74" s="265" t="s">
        <v>56</v>
      </c>
      <c r="J74" s="265" t="s">
        <v>666</v>
      </c>
      <c r="K74" s="264"/>
    </row>
    <row r="75" spans="2:11" ht="17.25" customHeight="1">
      <c r="B75" s="263"/>
      <c r="C75" s="267" t="s">
        <v>667</v>
      </c>
      <c r="D75" s="267"/>
      <c r="E75" s="267"/>
      <c r="F75" s="268" t="s">
        <v>668</v>
      </c>
      <c r="G75" s="269"/>
      <c r="H75" s="267"/>
      <c r="I75" s="267"/>
      <c r="J75" s="267" t="s">
        <v>669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52</v>
      </c>
      <c r="D77" s="270"/>
      <c r="E77" s="270"/>
      <c r="F77" s="272" t="s">
        <v>670</v>
      </c>
      <c r="G77" s="271"/>
      <c r="H77" s="253" t="s">
        <v>671</v>
      </c>
      <c r="I77" s="253" t="s">
        <v>672</v>
      </c>
      <c r="J77" s="253">
        <v>20</v>
      </c>
      <c r="K77" s="264"/>
    </row>
    <row r="78" spans="2:11" ht="15" customHeight="1">
      <c r="B78" s="263"/>
      <c r="C78" s="253" t="s">
        <v>673</v>
      </c>
      <c r="D78" s="253"/>
      <c r="E78" s="253"/>
      <c r="F78" s="272" t="s">
        <v>670</v>
      </c>
      <c r="G78" s="271"/>
      <c r="H78" s="253" t="s">
        <v>674</v>
      </c>
      <c r="I78" s="253" t="s">
        <v>672</v>
      </c>
      <c r="J78" s="253">
        <v>120</v>
      </c>
      <c r="K78" s="264"/>
    </row>
    <row r="79" spans="2:11" ht="15" customHeight="1">
      <c r="B79" s="273"/>
      <c r="C79" s="253" t="s">
        <v>675</v>
      </c>
      <c r="D79" s="253"/>
      <c r="E79" s="253"/>
      <c r="F79" s="272" t="s">
        <v>676</v>
      </c>
      <c r="G79" s="271"/>
      <c r="H79" s="253" t="s">
        <v>677</v>
      </c>
      <c r="I79" s="253" t="s">
        <v>672</v>
      </c>
      <c r="J79" s="253">
        <v>50</v>
      </c>
      <c r="K79" s="264"/>
    </row>
    <row r="80" spans="2:11" ht="15" customHeight="1">
      <c r="B80" s="273"/>
      <c r="C80" s="253" t="s">
        <v>678</v>
      </c>
      <c r="D80" s="253"/>
      <c r="E80" s="253"/>
      <c r="F80" s="272" t="s">
        <v>670</v>
      </c>
      <c r="G80" s="271"/>
      <c r="H80" s="253" t="s">
        <v>679</v>
      </c>
      <c r="I80" s="253" t="s">
        <v>680</v>
      </c>
      <c r="J80" s="253"/>
      <c r="K80" s="264"/>
    </row>
    <row r="81" spans="2:11" ht="15" customHeight="1">
      <c r="B81" s="273"/>
      <c r="C81" s="274" t="s">
        <v>681</v>
      </c>
      <c r="D81" s="274"/>
      <c r="E81" s="274"/>
      <c r="F81" s="275" t="s">
        <v>676</v>
      </c>
      <c r="G81" s="274"/>
      <c r="H81" s="274" t="s">
        <v>682</v>
      </c>
      <c r="I81" s="274" t="s">
        <v>672</v>
      </c>
      <c r="J81" s="274">
        <v>15</v>
      </c>
      <c r="K81" s="264"/>
    </row>
    <row r="82" spans="2:11" ht="15" customHeight="1">
      <c r="B82" s="273"/>
      <c r="C82" s="274" t="s">
        <v>683</v>
      </c>
      <c r="D82" s="274"/>
      <c r="E82" s="274"/>
      <c r="F82" s="275" t="s">
        <v>676</v>
      </c>
      <c r="G82" s="274"/>
      <c r="H82" s="274" t="s">
        <v>684</v>
      </c>
      <c r="I82" s="274" t="s">
        <v>672</v>
      </c>
      <c r="J82" s="274">
        <v>15</v>
      </c>
      <c r="K82" s="264"/>
    </row>
    <row r="83" spans="2:11" ht="15" customHeight="1">
      <c r="B83" s="273"/>
      <c r="C83" s="274" t="s">
        <v>685</v>
      </c>
      <c r="D83" s="274"/>
      <c r="E83" s="274"/>
      <c r="F83" s="275" t="s">
        <v>676</v>
      </c>
      <c r="G83" s="274"/>
      <c r="H83" s="274" t="s">
        <v>686</v>
      </c>
      <c r="I83" s="274" t="s">
        <v>672</v>
      </c>
      <c r="J83" s="274">
        <v>20</v>
      </c>
      <c r="K83" s="264"/>
    </row>
    <row r="84" spans="2:11" ht="15" customHeight="1">
      <c r="B84" s="273"/>
      <c r="C84" s="274" t="s">
        <v>687</v>
      </c>
      <c r="D84" s="274"/>
      <c r="E84" s="274"/>
      <c r="F84" s="275" t="s">
        <v>676</v>
      </c>
      <c r="G84" s="274"/>
      <c r="H84" s="274" t="s">
        <v>688</v>
      </c>
      <c r="I84" s="274" t="s">
        <v>672</v>
      </c>
      <c r="J84" s="274">
        <v>20</v>
      </c>
      <c r="K84" s="264"/>
    </row>
    <row r="85" spans="2:11" ht="15" customHeight="1">
      <c r="B85" s="273"/>
      <c r="C85" s="253" t="s">
        <v>689</v>
      </c>
      <c r="D85" s="253"/>
      <c r="E85" s="253"/>
      <c r="F85" s="272" t="s">
        <v>676</v>
      </c>
      <c r="G85" s="271"/>
      <c r="H85" s="253" t="s">
        <v>690</v>
      </c>
      <c r="I85" s="253" t="s">
        <v>672</v>
      </c>
      <c r="J85" s="253">
        <v>50</v>
      </c>
      <c r="K85" s="264"/>
    </row>
    <row r="86" spans="2:11" ht="15" customHeight="1">
      <c r="B86" s="273"/>
      <c r="C86" s="253" t="s">
        <v>691</v>
      </c>
      <c r="D86" s="253"/>
      <c r="E86" s="253"/>
      <c r="F86" s="272" t="s">
        <v>676</v>
      </c>
      <c r="G86" s="271"/>
      <c r="H86" s="253" t="s">
        <v>692</v>
      </c>
      <c r="I86" s="253" t="s">
        <v>672</v>
      </c>
      <c r="J86" s="253">
        <v>20</v>
      </c>
      <c r="K86" s="264"/>
    </row>
    <row r="87" spans="2:11" ht="15" customHeight="1">
      <c r="B87" s="273"/>
      <c r="C87" s="253" t="s">
        <v>693</v>
      </c>
      <c r="D87" s="253"/>
      <c r="E87" s="253"/>
      <c r="F87" s="272" t="s">
        <v>676</v>
      </c>
      <c r="G87" s="271"/>
      <c r="H87" s="253" t="s">
        <v>694</v>
      </c>
      <c r="I87" s="253" t="s">
        <v>672</v>
      </c>
      <c r="J87" s="253">
        <v>20</v>
      </c>
      <c r="K87" s="264"/>
    </row>
    <row r="88" spans="2:11" ht="15" customHeight="1">
      <c r="B88" s="273"/>
      <c r="C88" s="253" t="s">
        <v>695</v>
      </c>
      <c r="D88" s="253"/>
      <c r="E88" s="253"/>
      <c r="F88" s="272" t="s">
        <v>676</v>
      </c>
      <c r="G88" s="271"/>
      <c r="H88" s="253" t="s">
        <v>696</v>
      </c>
      <c r="I88" s="253" t="s">
        <v>672</v>
      </c>
      <c r="J88" s="253">
        <v>50</v>
      </c>
      <c r="K88" s="264"/>
    </row>
    <row r="89" spans="2:11" ht="15" customHeight="1">
      <c r="B89" s="273"/>
      <c r="C89" s="253" t="s">
        <v>697</v>
      </c>
      <c r="D89" s="253"/>
      <c r="E89" s="253"/>
      <c r="F89" s="272" t="s">
        <v>676</v>
      </c>
      <c r="G89" s="271"/>
      <c r="H89" s="253" t="s">
        <v>697</v>
      </c>
      <c r="I89" s="253" t="s">
        <v>672</v>
      </c>
      <c r="J89" s="253">
        <v>50</v>
      </c>
      <c r="K89" s="264"/>
    </row>
    <row r="90" spans="2:11" ht="15" customHeight="1">
      <c r="B90" s="273"/>
      <c r="C90" s="253" t="s">
        <v>116</v>
      </c>
      <c r="D90" s="253"/>
      <c r="E90" s="253"/>
      <c r="F90" s="272" t="s">
        <v>676</v>
      </c>
      <c r="G90" s="271"/>
      <c r="H90" s="253" t="s">
        <v>698</v>
      </c>
      <c r="I90" s="253" t="s">
        <v>672</v>
      </c>
      <c r="J90" s="253">
        <v>255</v>
      </c>
      <c r="K90" s="264"/>
    </row>
    <row r="91" spans="2:11" ht="15" customHeight="1">
      <c r="B91" s="273"/>
      <c r="C91" s="253" t="s">
        <v>699</v>
      </c>
      <c r="D91" s="253"/>
      <c r="E91" s="253"/>
      <c r="F91" s="272" t="s">
        <v>670</v>
      </c>
      <c r="G91" s="271"/>
      <c r="H91" s="253" t="s">
        <v>700</v>
      </c>
      <c r="I91" s="253" t="s">
        <v>701</v>
      </c>
      <c r="J91" s="253"/>
      <c r="K91" s="264"/>
    </row>
    <row r="92" spans="2:11" ht="15" customHeight="1">
      <c r="B92" s="273"/>
      <c r="C92" s="253" t="s">
        <v>702</v>
      </c>
      <c r="D92" s="253"/>
      <c r="E92" s="253"/>
      <c r="F92" s="272" t="s">
        <v>670</v>
      </c>
      <c r="G92" s="271"/>
      <c r="H92" s="253" t="s">
        <v>703</v>
      </c>
      <c r="I92" s="253" t="s">
        <v>704</v>
      </c>
      <c r="J92" s="253"/>
      <c r="K92" s="264"/>
    </row>
    <row r="93" spans="2:11" ht="15" customHeight="1">
      <c r="B93" s="273"/>
      <c r="C93" s="253" t="s">
        <v>705</v>
      </c>
      <c r="D93" s="253"/>
      <c r="E93" s="253"/>
      <c r="F93" s="272" t="s">
        <v>670</v>
      </c>
      <c r="G93" s="271"/>
      <c r="H93" s="253" t="s">
        <v>705</v>
      </c>
      <c r="I93" s="253" t="s">
        <v>704</v>
      </c>
      <c r="J93" s="253"/>
      <c r="K93" s="264"/>
    </row>
    <row r="94" spans="2:11" ht="15" customHeight="1">
      <c r="B94" s="273"/>
      <c r="C94" s="253" t="s">
        <v>37</v>
      </c>
      <c r="D94" s="253"/>
      <c r="E94" s="253"/>
      <c r="F94" s="272" t="s">
        <v>670</v>
      </c>
      <c r="G94" s="271"/>
      <c r="H94" s="253" t="s">
        <v>706</v>
      </c>
      <c r="I94" s="253" t="s">
        <v>704</v>
      </c>
      <c r="J94" s="253"/>
      <c r="K94" s="264"/>
    </row>
    <row r="95" spans="2:11" ht="15" customHeight="1">
      <c r="B95" s="273"/>
      <c r="C95" s="253" t="s">
        <v>47</v>
      </c>
      <c r="D95" s="253"/>
      <c r="E95" s="253"/>
      <c r="F95" s="272" t="s">
        <v>670</v>
      </c>
      <c r="G95" s="271"/>
      <c r="H95" s="253" t="s">
        <v>707</v>
      </c>
      <c r="I95" s="253" t="s">
        <v>704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69" t="s">
        <v>708</v>
      </c>
      <c r="D100" s="369"/>
      <c r="E100" s="369"/>
      <c r="F100" s="369"/>
      <c r="G100" s="369"/>
      <c r="H100" s="369"/>
      <c r="I100" s="369"/>
      <c r="J100" s="369"/>
      <c r="K100" s="264"/>
    </row>
    <row r="101" spans="2:11" ht="17.25" customHeight="1">
      <c r="B101" s="263"/>
      <c r="C101" s="265" t="s">
        <v>664</v>
      </c>
      <c r="D101" s="265"/>
      <c r="E101" s="265"/>
      <c r="F101" s="265" t="s">
        <v>665</v>
      </c>
      <c r="G101" s="266"/>
      <c r="H101" s="265" t="s">
        <v>111</v>
      </c>
      <c r="I101" s="265" t="s">
        <v>56</v>
      </c>
      <c r="J101" s="265" t="s">
        <v>666</v>
      </c>
      <c r="K101" s="264"/>
    </row>
    <row r="102" spans="2:11" ht="17.25" customHeight="1">
      <c r="B102" s="263"/>
      <c r="C102" s="267" t="s">
        <v>667</v>
      </c>
      <c r="D102" s="267"/>
      <c r="E102" s="267"/>
      <c r="F102" s="268" t="s">
        <v>668</v>
      </c>
      <c r="G102" s="269"/>
      <c r="H102" s="267"/>
      <c r="I102" s="267"/>
      <c r="J102" s="267" t="s">
        <v>669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52</v>
      </c>
      <c r="D104" s="270"/>
      <c r="E104" s="270"/>
      <c r="F104" s="272" t="s">
        <v>670</v>
      </c>
      <c r="G104" s="281"/>
      <c r="H104" s="253" t="s">
        <v>709</v>
      </c>
      <c r="I104" s="253" t="s">
        <v>672</v>
      </c>
      <c r="J104" s="253">
        <v>20</v>
      </c>
      <c r="K104" s="264"/>
    </row>
    <row r="105" spans="2:11" ht="15" customHeight="1">
      <c r="B105" s="263"/>
      <c r="C105" s="253" t="s">
        <v>673</v>
      </c>
      <c r="D105" s="253"/>
      <c r="E105" s="253"/>
      <c r="F105" s="272" t="s">
        <v>670</v>
      </c>
      <c r="G105" s="253"/>
      <c r="H105" s="253" t="s">
        <v>709</v>
      </c>
      <c r="I105" s="253" t="s">
        <v>672</v>
      </c>
      <c r="J105" s="253">
        <v>120</v>
      </c>
      <c r="K105" s="264"/>
    </row>
    <row r="106" spans="2:11" ht="15" customHeight="1">
      <c r="B106" s="273"/>
      <c r="C106" s="253" t="s">
        <v>675</v>
      </c>
      <c r="D106" s="253"/>
      <c r="E106" s="253"/>
      <c r="F106" s="272" t="s">
        <v>676</v>
      </c>
      <c r="G106" s="253"/>
      <c r="H106" s="253" t="s">
        <v>709</v>
      </c>
      <c r="I106" s="253" t="s">
        <v>672</v>
      </c>
      <c r="J106" s="253">
        <v>50</v>
      </c>
      <c r="K106" s="264"/>
    </row>
    <row r="107" spans="2:11" ht="15" customHeight="1">
      <c r="B107" s="273"/>
      <c r="C107" s="253" t="s">
        <v>678</v>
      </c>
      <c r="D107" s="253"/>
      <c r="E107" s="253"/>
      <c r="F107" s="272" t="s">
        <v>670</v>
      </c>
      <c r="G107" s="253"/>
      <c r="H107" s="253" t="s">
        <v>709</v>
      </c>
      <c r="I107" s="253" t="s">
        <v>680</v>
      </c>
      <c r="J107" s="253"/>
      <c r="K107" s="264"/>
    </row>
    <row r="108" spans="2:11" ht="15" customHeight="1">
      <c r="B108" s="273"/>
      <c r="C108" s="253" t="s">
        <v>689</v>
      </c>
      <c r="D108" s="253"/>
      <c r="E108" s="253"/>
      <c r="F108" s="272" t="s">
        <v>676</v>
      </c>
      <c r="G108" s="253"/>
      <c r="H108" s="253" t="s">
        <v>709</v>
      </c>
      <c r="I108" s="253" t="s">
        <v>672</v>
      </c>
      <c r="J108" s="253">
        <v>50</v>
      </c>
      <c r="K108" s="264"/>
    </row>
    <row r="109" spans="2:11" ht="15" customHeight="1">
      <c r="B109" s="273"/>
      <c r="C109" s="253" t="s">
        <v>697</v>
      </c>
      <c r="D109" s="253"/>
      <c r="E109" s="253"/>
      <c r="F109" s="272" t="s">
        <v>676</v>
      </c>
      <c r="G109" s="253"/>
      <c r="H109" s="253" t="s">
        <v>709</v>
      </c>
      <c r="I109" s="253" t="s">
        <v>672</v>
      </c>
      <c r="J109" s="253">
        <v>50</v>
      </c>
      <c r="K109" s="264"/>
    </row>
    <row r="110" spans="2:11" ht="15" customHeight="1">
      <c r="B110" s="273"/>
      <c r="C110" s="253" t="s">
        <v>695</v>
      </c>
      <c r="D110" s="253"/>
      <c r="E110" s="253"/>
      <c r="F110" s="272" t="s">
        <v>676</v>
      </c>
      <c r="G110" s="253"/>
      <c r="H110" s="253" t="s">
        <v>709</v>
      </c>
      <c r="I110" s="253" t="s">
        <v>672</v>
      </c>
      <c r="J110" s="253">
        <v>50</v>
      </c>
      <c r="K110" s="264"/>
    </row>
    <row r="111" spans="2:11" ht="15" customHeight="1">
      <c r="B111" s="273"/>
      <c r="C111" s="253" t="s">
        <v>52</v>
      </c>
      <c r="D111" s="253"/>
      <c r="E111" s="253"/>
      <c r="F111" s="272" t="s">
        <v>670</v>
      </c>
      <c r="G111" s="253"/>
      <c r="H111" s="253" t="s">
        <v>710</v>
      </c>
      <c r="I111" s="253" t="s">
        <v>672</v>
      </c>
      <c r="J111" s="253">
        <v>20</v>
      </c>
      <c r="K111" s="264"/>
    </row>
    <row r="112" spans="2:11" ht="15" customHeight="1">
      <c r="B112" s="273"/>
      <c r="C112" s="253" t="s">
        <v>711</v>
      </c>
      <c r="D112" s="253"/>
      <c r="E112" s="253"/>
      <c r="F112" s="272" t="s">
        <v>670</v>
      </c>
      <c r="G112" s="253"/>
      <c r="H112" s="253" t="s">
        <v>712</v>
      </c>
      <c r="I112" s="253" t="s">
        <v>672</v>
      </c>
      <c r="J112" s="253">
        <v>120</v>
      </c>
      <c r="K112" s="264"/>
    </row>
    <row r="113" spans="2:11" ht="15" customHeight="1">
      <c r="B113" s="273"/>
      <c r="C113" s="253" t="s">
        <v>37</v>
      </c>
      <c r="D113" s="253"/>
      <c r="E113" s="253"/>
      <c r="F113" s="272" t="s">
        <v>670</v>
      </c>
      <c r="G113" s="253"/>
      <c r="H113" s="253" t="s">
        <v>713</v>
      </c>
      <c r="I113" s="253" t="s">
        <v>704</v>
      </c>
      <c r="J113" s="253"/>
      <c r="K113" s="264"/>
    </row>
    <row r="114" spans="2:11" ht="15" customHeight="1">
      <c r="B114" s="273"/>
      <c r="C114" s="253" t="s">
        <v>47</v>
      </c>
      <c r="D114" s="253"/>
      <c r="E114" s="253"/>
      <c r="F114" s="272" t="s">
        <v>670</v>
      </c>
      <c r="G114" s="253"/>
      <c r="H114" s="253" t="s">
        <v>714</v>
      </c>
      <c r="I114" s="253" t="s">
        <v>704</v>
      </c>
      <c r="J114" s="253"/>
      <c r="K114" s="264"/>
    </row>
    <row r="115" spans="2:11" ht="15" customHeight="1">
      <c r="B115" s="273"/>
      <c r="C115" s="253" t="s">
        <v>56</v>
      </c>
      <c r="D115" s="253"/>
      <c r="E115" s="253"/>
      <c r="F115" s="272" t="s">
        <v>670</v>
      </c>
      <c r="G115" s="253"/>
      <c r="H115" s="253" t="s">
        <v>715</v>
      </c>
      <c r="I115" s="253" t="s">
        <v>716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5" t="s">
        <v>717</v>
      </c>
      <c r="D120" s="365"/>
      <c r="E120" s="365"/>
      <c r="F120" s="365"/>
      <c r="G120" s="365"/>
      <c r="H120" s="365"/>
      <c r="I120" s="365"/>
      <c r="J120" s="365"/>
      <c r="K120" s="289"/>
    </row>
    <row r="121" spans="2:11" ht="17.25" customHeight="1">
      <c r="B121" s="290"/>
      <c r="C121" s="265" t="s">
        <v>664</v>
      </c>
      <c r="D121" s="265"/>
      <c r="E121" s="265"/>
      <c r="F121" s="265" t="s">
        <v>665</v>
      </c>
      <c r="G121" s="266"/>
      <c r="H121" s="265" t="s">
        <v>111</v>
      </c>
      <c r="I121" s="265" t="s">
        <v>56</v>
      </c>
      <c r="J121" s="265" t="s">
        <v>666</v>
      </c>
      <c r="K121" s="291"/>
    </row>
    <row r="122" spans="2:11" ht="17.25" customHeight="1">
      <c r="B122" s="290"/>
      <c r="C122" s="267" t="s">
        <v>667</v>
      </c>
      <c r="D122" s="267"/>
      <c r="E122" s="267"/>
      <c r="F122" s="268" t="s">
        <v>668</v>
      </c>
      <c r="G122" s="269"/>
      <c r="H122" s="267"/>
      <c r="I122" s="267"/>
      <c r="J122" s="267" t="s">
        <v>669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673</v>
      </c>
      <c r="D124" s="270"/>
      <c r="E124" s="270"/>
      <c r="F124" s="272" t="s">
        <v>670</v>
      </c>
      <c r="G124" s="253"/>
      <c r="H124" s="253" t="s">
        <v>709</v>
      </c>
      <c r="I124" s="253" t="s">
        <v>672</v>
      </c>
      <c r="J124" s="253">
        <v>120</v>
      </c>
      <c r="K124" s="294"/>
    </row>
    <row r="125" spans="2:11" ht="15" customHeight="1">
      <c r="B125" s="292"/>
      <c r="C125" s="253" t="s">
        <v>718</v>
      </c>
      <c r="D125" s="253"/>
      <c r="E125" s="253"/>
      <c r="F125" s="272" t="s">
        <v>670</v>
      </c>
      <c r="G125" s="253"/>
      <c r="H125" s="253" t="s">
        <v>719</v>
      </c>
      <c r="I125" s="253" t="s">
        <v>672</v>
      </c>
      <c r="J125" s="253" t="s">
        <v>720</v>
      </c>
      <c r="K125" s="294"/>
    </row>
    <row r="126" spans="2:11" ht="15" customHeight="1">
      <c r="B126" s="292"/>
      <c r="C126" s="253" t="s">
        <v>619</v>
      </c>
      <c r="D126" s="253"/>
      <c r="E126" s="253"/>
      <c r="F126" s="272" t="s">
        <v>670</v>
      </c>
      <c r="G126" s="253"/>
      <c r="H126" s="253" t="s">
        <v>721</v>
      </c>
      <c r="I126" s="253" t="s">
        <v>672</v>
      </c>
      <c r="J126" s="253" t="s">
        <v>720</v>
      </c>
      <c r="K126" s="294"/>
    </row>
    <row r="127" spans="2:11" ht="15" customHeight="1">
      <c r="B127" s="292"/>
      <c r="C127" s="253" t="s">
        <v>681</v>
      </c>
      <c r="D127" s="253"/>
      <c r="E127" s="253"/>
      <c r="F127" s="272" t="s">
        <v>676</v>
      </c>
      <c r="G127" s="253"/>
      <c r="H127" s="253" t="s">
        <v>682</v>
      </c>
      <c r="I127" s="253" t="s">
        <v>672</v>
      </c>
      <c r="J127" s="253">
        <v>15</v>
      </c>
      <c r="K127" s="294"/>
    </row>
    <row r="128" spans="2:11" ht="15" customHeight="1">
      <c r="B128" s="292"/>
      <c r="C128" s="274" t="s">
        <v>683</v>
      </c>
      <c r="D128" s="274"/>
      <c r="E128" s="274"/>
      <c r="F128" s="275" t="s">
        <v>676</v>
      </c>
      <c r="G128" s="274"/>
      <c r="H128" s="274" t="s">
        <v>684</v>
      </c>
      <c r="I128" s="274" t="s">
        <v>672</v>
      </c>
      <c r="J128" s="274">
        <v>15</v>
      </c>
      <c r="K128" s="294"/>
    </row>
    <row r="129" spans="2:11" ht="15" customHeight="1">
      <c r="B129" s="292"/>
      <c r="C129" s="274" t="s">
        <v>685</v>
      </c>
      <c r="D129" s="274"/>
      <c r="E129" s="274"/>
      <c r="F129" s="275" t="s">
        <v>676</v>
      </c>
      <c r="G129" s="274"/>
      <c r="H129" s="274" t="s">
        <v>686</v>
      </c>
      <c r="I129" s="274" t="s">
        <v>672</v>
      </c>
      <c r="J129" s="274">
        <v>20</v>
      </c>
      <c r="K129" s="294"/>
    </row>
    <row r="130" spans="2:11" ht="15" customHeight="1">
      <c r="B130" s="292"/>
      <c r="C130" s="274" t="s">
        <v>687</v>
      </c>
      <c r="D130" s="274"/>
      <c r="E130" s="274"/>
      <c r="F130" s="275" t="s">
        <v>676</v>
      </c>
      <c r="G130" s="274"/>
      <c r="H130" s="274" t="s">
        <v>688</v>
      </c>
      <c r="I130" s="274" t="s">
        <v>672</v>
      </c>
      <c r="J130" s="274">
        <v>20</v>
      </c>
      <c r="K130" s="294"/>
    </row>
    <row r="131" spans="2:11" ht="15" customHeight="1">
      <c r="B131" s="292"/>
      <c r="C131" s="253" t="s">
        <v>675</v>
      </c>
      <c r="D131" s="253"/>
      <c r="E131" s="253"/>
      <c r="F131" s="272" t="s">
        <v>676</v>
      </c>
      <c r="G131" s="253"/>
      <c r="H131" s="253" t="s">
        <v>709</v>
      </c>
      <c r="I131" s="253" t="s">
        <v>672</v>
      </c>
      <c r="J131" s="253">
        <v>50</v>
      </c>
      <c r="K131" s="294"/>
    </row>
    <row r="132" spans="2:11" ht="15" customHeight="1">
      <c r="B132" s="292"/>
      <c r="C132" s="253" t="s">
        <v>689</v>
      </c>
      <c r="D132" s="253"/>
      <c r="E132" s="253"/>
      <c r="F132" s="272" t="s">
        <v>676</v>
      </c>
      <c r="G132" s="253"/>
      <c r="H132" s="253" t="s">
        <v>709</v>
      </c>
      <c r="I132" s="253" t="s">
        <v>672</v>
      </c>
      <c r="J132" s="253">
        <v>50</v>
      </c>
      <c r="K132" s="294"/>
    </row>
    <row r="133" spans="2:11" ht="15" customHeight="1">
      <c r="B133" s="292"/>
      <c r="C133" s="253" t="s">
        <v>695</v>
      </c>
      <c r="D133" s="253"/>
      <c r="E133" s="253"/>
      <c r="F133" s="272" t="s">
        <v>676</v>
      </c>
      <c r="G133" s="253"/>
      <c r="H133" s="253" t="s">
        <v>709</v>
      </c>
      <c r="I133" s="253" t="s">
        <v>672</v>
      </c>
      <c r="J133" s="253">
        <v>50</v>
      </c>
      <c r="K133" s="294"/>
    </row>
    <row r="134" spans="2:11" ht="15" customHeight="1">
      <c r="B134" s="292"/>
      <c r="C134" s="253" t="s">
        <v>697</v>
      </c>
      <c r="D134" s="253"/>
      <c r="E134" s="253"/>
      <c r="F134" s="272" t="s">
        <v>676</v>
      </c>
      <c r="G134" s="253"/>
      <c r="H134" s="253" t="s">
        <v>709</v>
      </c>
      <c r="I134" s="253" t="s">
        <v>672</v>
      </c>
      <c r="J134" s="253">
        <v>50</v>
      </c>
      <c r="K134" s="294"/>
    </row>
    <row r="135" spans="2:11" ht="15" customHeight="1">
      <c r="B135" s="292"/>
      <c r="C135" s="253" t="s">
        <v>116</v>
      </c>
      <c r="D135" s="253"/>
      <c r="E135" s="253"/>
      <c r="F135" s="272" t="s">
        <v>676</v>
      </c>
      <c r="G135" s="253"/>
      <c r="H135" s="253" t="s">
        <v>722</v>
      </c>
      <c r="I135" s="253" t="s">
        <v>672</v>
      </c>
      <c r="J135" s="253">
        <v>255</v>
      </c>
      <c r="K135" s="294"/>
    </row>
    <row r="136" spans="2:11" ht="15" customHeight="1">
      <c r="B136" s="292"/>
      <c r="C136" s="253" t="s">
        <v>699</v>
      </c>
      <c r="D136" s="253"/>
      <c r="E136" s="253"/>
      <c r="F136" s="272" t="s">
        <v>670</v>
      </c>
      <c r="G136" s="253"/>
      <c r="H136" s="253" t="s">
        <v>723</v>
      </c>
      <c r="I136" s="253" t="s">
        <v>701</v>
      </c>
      <c r="J136" s="253"/>
      <c r="K136" s="294"/>
    </row>
    <row r="137" spans="2:11" ht="15" customHeight="1">
      <c r="B137" s="292"/>
      <c r="C137" s="253" t="s">
        <v>702</v>
      </c>
      <c r="D137" s="253"/>
      <c r="E137" s="253"/>
      <c r="F137" s="272" t="s">
        <v>670</v>
      </c>
      <c r="G137" s="253"/>
      <c r="H137" s="253" t="s">
        <v>724</v>
      </c>
      <c r="I137" s="253" t="s">
        <v>704</v>
      </c>
      <c r="J137" s="253"/>
      <c r="K137" s="294"/>
    </row>
    <row r="138" spans="2:11" ht="15" customHeight="1">
      <c r="B138" s="292"/>
      <c r="C138" s="253" t="s">
        <v>705</v>
      </c>
      <c r="D138" s="253"/>
      <c r="E138" s="253"/>
      <c r="F138" s="272" t="s">
        <v>670</v>
      </c>
      <c r="G138" s="253"/>
      <c r="H138" s="253" t="s">
        <v>705</v>
      </c>
      <c r="I138" s="253" t="s">
        <v>704</v>
      </c>
      <c r="J138" s="253"/>
      <c r="K138" s="294"/>
    </row>
    <row r="139" spans="2:11" ht="15" customHeight="1">
      <c r="B139" s="292"/>
      <c r="C139" s="253" t="s">
        <v>37</v>
      </c>
      <c r="D139" s="253"/>
      <c r="E139" s="253"/>
      <c r="F139" s="272" t="s">
        <v>670</v>
      </c>
      <c r="G139" s="253"/>
      <c r="H139" s="253" t="s">
        <v>725</v>
      </c>
      <c r="I139" s="253" t="s">
        <v>704</v>
      </c>
      <c r="J139" s="253"/>
      <c r="K139" s="294"/>
    </row>
    <row r="140" spans="2:11" ht="15" customHeight="1">
      <c r="B140" s="292"/>
      <c r="C140" s="253" t="s">
        <v>726</v>
      </c>
      <c r="D140" s="253"/>
      <c r="E140" s="253"/>
      <c r="F140" s="272" t="s">
        <v>670</v>
      </c>
      <c r="G140" s="253"/>
      <c r="H140" s="253" t="s">
        <v>727</v>
      </c>
      <c r="I140" s="253" t="s">
        <v>704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69" t="s">
        <v>728</v>
      </c>
      <c r="D145" s="369"/>
      <c r="E145" s="369"/>
      <c r="F145" s="369"/>
      <c r="G145" s="369"/>
      <c r="H145" s="369"/>
      <c r="I145" s="369"/>
      <c r="J145" s="369"/>
      <c r="K145" s="264"/>
    </row>
    <row r="146" spans="2:11" ht="17.25" customHeight="1">
      <c r="B146" s="263"/>
      <c r="C146" s="265" t="s">
        <v>664</v>
      </c>
      <c r="D146" s="265"/>
      <c r="E146" s="265"/>
      <c r="F146" s="265" t="s">
        <v>665</v>
      </c>
      <c r="G146" s="266"/>
      <c r="H146" s="265" t="s">
        <v>111</v>
      </c>
      <c r="I146" s="265" t="s">
        <v>56</v>
      </c>
      <c r="J146" s="265" t="s">
        <v>666</v>
      </c>
      <c r="K146" s="264"/>
    </row>
    <row r="147" spans="2:11" ht="17.25" customHeight="1">
      <c r="B147" s="263"/>
      <c r="C147" s="267" t="s">
        <v>667</v>
      </c>
      <c r="D147" s="267"/>
      <c r="E147" s="267"/>
      <c r="F147" s="268" t="s">
        <v>668</v>
      </c>
      <c r="G147" s="269"/>
      <c r="H147" s="267"/>
      <c r="I147" s="267"/>
      <c r="J147" s="267" t="s">
        <v>669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673</v>
      </c>
      <c r="D149" s="253"/>
      <c r="E149" s="253"/>
      <c r="F149" s="299" t="s">
        <v>670</v>
      </c>
      <c r="G149" s="253"/>
      <c r="H149" s="298" t="s">
        <v>709</v>
      </c>
      <c r="I149" s="298" t="s">
        <v>672</v>
      </c>
      <c r="J149" s="298">
        <v>120</v>
      </c>
      <c r="K149" s="294"/>
    </row>
    <row r="150" spans="2:11" ht="15" customHeight="1">
      <c r="B150" s="273"/>
      <c r="C150" s="298" t="s">
        <v>718</v>
      </c>
      <c r="D150" s="253"/>
      <c r="E150" s="253"/>
      <c r="F150" s="299" t="s">
        <v>670</v>
      </c>
      <c r="G150" s="253"/>
      <c r="H150" s="298" t="s">
        <v>729</v>
      </c>
      <c r="I150" s="298" t="s">
        <v>672</v>
      </c>
      <c r="J150" s="298" t="s">
        <v>720</v>
      </c>
      <c r="K150" s="294"/>
    </row>
    <row r="151" spans="2:11" ht="15" customHeight="1">
      <c r="B151" s="273"/>
      <c r="C151" s="298" t="s">
        <v>619</v>
      </c>
      <c r="D151" s="253"/>
      <c r="E151" s="253"/>
      <c r="F151" s="299" t="s">
        <v>670</v>
      </c>
      <c r="G151" s="253"/>
      <c r="H151" s="298" t="s">
        <v>730</v>
      </c>
      <c r="I151" s="298" t="s">
        <v>672</v>
      </c>
      <c r="J151" s="298" t="s">
        <v>720</v>
      </c>
      <c r="K151" s="294"/>
    </row>
    <row r="152" spans="2:11" ht="15" customHeight="1">
      <c r="B152" s="273"/>
      <c r="C152" s="298" t="s">
        <v>675</v>
      </c>
      <c r="D152" s="253"/>
      <c r="E152" s="253"/>
      <c r="F152" s="299" t="s">
        <v>676</v>
      </c>
      <c r="G152" s="253"/>
      <c r="H152" s="298" t="s">
        <v>709</v>
      </c>
      <c r="I152" s="298" t="s">
        <v>672</v>
      </c>
      <c r="J152" s="298">
        <v>50</v>
      </c>
      <c r="K152" s="294"/>
    </row>
    <row r="153" spans="2:11" ht="15" customHeight="1">
      <c r="B153" s="273"/>
      <c r="C153" s="298" t="s">
        <v>678</v>
      </c>
      <c r="D153" s="253"/>
      <c r="E153" s="253"/>
      <c r="F153" s="299" t="s">
        <v>670</v>
      </c>
      <c r="G153" s="253"/>
      <c r="H153" s="298" t="s">
        <v>709</v>
      </c>
      <c r="I153" s="298" t="s">
        <v>680</v>
      </c>
      <c r="J153" s="298"/>
      <c r="K153" s="294"/>
    </row>
    <row r="154" spans="2:11" ht="15" customHeight="1">
      <c r="B154" s="273"/>
      <c r="C154" s="298" t="s">
        <v>689</v>
      </c>
      <c r="D154" s="253"/>
      <c r="E154" s="253"/>
      <c r="F154" s="299" t="s">
        <v>676</v>
      </c>
      <c r="G154" s="253"/>
      <c r="H154" s="298" t="s">
        <v>709</v>
      </c>
      <c r="I154" s="298" t="s">
        <v>672</v>
      </c>
      <c r="J154" s="298">
        <v>50</v>
      </c>
      <c r="K154" s="294"/>
    </row>
    <row r="155" spans="2:11" ht="15" customHeight="1">
      <c r="B155" s="273"/>
      <c r="C155" s="298" t="s">
        <v>697</v>
      </c>
      <c r="D155" s="253"/>
      <c r="E155" s="253"/>
      <c r="F155" s="299" t="s">
        <v>676</v>
      </c>
      <c r="G155" s="253"/>
      <c r="H155" s="298" t="s">
        <v>709</v>
      </c>
      <c r="I155" s="298" t="s">
        <v>672</v>
      </c>
      <c r="J155" s="298">
        <v>50</v>
      </c>
      <c r="K155" s="294"/>
    </row>
    <row r="156" spans="2:11" ht="15" customHeight="1">
      <c r="B156" s="273"/>
      <c r="C156" s="298" t="s">
        <v>695</v>
      </c>
      <c r="D156" s="253"/>
      <c r="E156" s="253"/>
      <c r="F156" s="299" t="s">
        <v>676</v>
      </c>
      <c r="G156" s="253"/>
      <c r="H156" s="298" t="s">
        <v>709</v>
      </c>
      <c r="I156" s="298" t="s">
        <v>672</v>
      </c>
      <c r="J156" s="298">
        <v>50</v>
      </c>
      <c r="K156" s="294"/>
    </row>
    <row r="157" spans="2:11" ht="15" customHeight="1">
      <c r="B157" s="273"/>
      <c r="C157" s="298" t="s">
        <v>97</v>
      </c>
      <c r="D157" s="253"/>
      <c r="E157" s="253"/>
      <c r="F157" s="299" t="s">
        <v>670</v>
      </c>
      <c r="G157" s="253"/>
      <c r="H157" s="298" t="s">
        <v>731</v>
      </c>
      <c r="I157" s="298" t="s">
        <v>672</v>
      </c>
      <c r="J157" s="298" t="s">
        <v>732</v>
      </c>
      <c r="K157" s="294"/>
    </row>
    <row r="158" spans="2:11" ht="15" customHeight="1">
      <c r="B158" s="273"/>
      <c r="C158" s="298" t="s">
        <v>733</v>
      </c>
      <c r="D158" s="253"/>
      <c r="E158" s="253"/>
      <c r="F158" s="299" t="s">
        <v>670</v>
      </c>
      <c r="G158" s="253"/>
      <c r="H158" s="298" t="s">
        <v>734</v>
      </c>
      <c r="I158" s="298" t="s">
        <v>704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65" t="s">
        <v>735</v>
      </c>
      <c r="D163" s="365"/>
      <c r="E163" s="365"/>
      <c r="F163" s="365"/>
      <c r="G163" s="365"/>
      <c r="H163" s="365"/>
      <c r="I163" s="365"/>
      <c r="J163" s="365"/>
      <c r="K163" s="245"/>
    </row>
    <row r="164" spans="2:11" ht="17.25" customHeight="1">
      <c r="B164" s="244"/>
      <c r="C164" s="265" t="s">
        <v>664</v>
      </c>
      <c r="D164" s="265"/>
      <c r="E164" s="265"/>
      <c r="F164" s="265" t="s">
        <v>665</v>
      </c>
      <c r="G164" s="302"/>
      <c r="H164" s="303" t="s">
        <v>111</v>
      </c>
      <c r="I164" s="303" t="s">
        <v>56</v>
      </c>
      <c r="J164" s="265" t="s">
        <v>666</v>
      </c>
      <c r="K164" s="245"/>
    </row>
    <row r="165" spans="2:11" ht="17.25" customHeight="1">
      <c r="B165" s="246"/>
      <c r="C165" s="267" t="s">
        <v>667</v>
      </c>
      <c r="D165" s="267"/>
      <c r="E165" s="267"/>
      <c r="F165" s="268" t="s">
        <v>668</v>
      </c>
      <c r="G165" s="304"/>
      <c r="H165" s="305"/>
      <c r="I165" s="305"/>
      <c r="J165" s="267" t="s">
        <v>669</v>
      </c>
      <c r="K165" s="247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3" t="s">
        <v>673</v>
      </c>
      <c r="D167" s="253"/>
      <c r="E167" s="253"/>
      <c r="F167" s="272" t="s">
        <v>670</v>
      </c>
      <c r="G167" s="253"/>
      <c r="H167" s="253" t="s">
        <v>709</v>
      </c>
      <c r="I167" s="253" t="s">
        <v>672</v>
      </c>
      <c r="J167" s="253">
        <v>120</v>
      </c>
      <c r="K167" s="294"/>
    </row>
    <row r="168" spans="2:11" ht="15" customHeight="1">
      <c r="B168" s="273"/>
      <c r="C168" s="253" t="s">
        <v>718</v>
      </c>
      <c r="D168" s="253"/>
      <c r="E168" s="253"/>
      <c r="F168" s="272" t="s">
        <v>670</v>
      </c>
      <c r="G168" s="253"/>
      <c r="H168" s="253" t="s">
        <v>719</v>
      </c>
      <c r="I168" s="253" t="s">
        <v>672</v>
      </c>
      <c r="J168" s="253" t="s">
        <v>720</v>
      </c>
      <c r="K168" s="294"/>
    </row>
    <row r="169" spans="2:11" ht="15" customHeight="1">
      <c r="B169" s="273"/>
      <c r="C169" s="253" t="s">
        <v>619</v>
      </c>
      <c r="D169" s="253"/>
      <c r="E169" s="253"/>
      <c r="F169" s="272" t="s">
        <v>670</v>
      </c>
      <c r="G169" s="253"/>
      <c r="H169" s="253" t="s">
        <v>736</v>
      </c>
      <c r="I169" s="253" t="s">
        <v>672</v>
      </c>
      <c r="J169" s="253" t="s">
        <v>720</v>
      </c>
      <c r="K169" s="294"/>
    </row>
    <row r="170" spans="2:11" ht="15" customHeight="1">
      <c r="B170" s="273"/>
      <c r="C170" s="253" t="s">
        <v>675</v>
      </c>
      <c r="D170" s="253"/>
      <c r="E170" s="253"/>
      <c r="F170" s="272" t="s">
        <v>676</v>
      </c>
      <c r="G170" s="253"/>
      <c r="H170" s="253" t="s">
        <v>736</v>
      </c>
      <c r="I170" s="253" t="s">
        <v>672</v>
      </c>
      <c r="J170" s="253">
        <v>50</v>
      </c>
      <c r="K170" s="294"/>
    </row>
    <row r="171" spans="2:11" ht="15" customHeight="1">
      <c r="B171" s="273"/>
      <c r="C171" s="253" t="s">
        <v>678</v>
      </c>
      <c r="D171" s="253"/>
      <c r="E171" s="253"/>
      <c r="F171" s="272" t="s">
        <v>670</v>
      </c>
      <c r="G171" s="253"/>
      <c r="H171" s="253" t="s">
        <v>736</v>
      </c>
      <c r="I171" s="253" t="s">
        <v>680</v>
      </c>
      <c r="J171" s="253"/>
      <c r="K171" s="294"/>
    </row>
    <row r="172" spans="2:11" ht="15" customHeight="1">
      <c r="B172" s="273"/>
      <c r="C172" s="253" t="s">
        <v>689</v>
      </c>
      <c r="D172" s="253"/>
      <c r="E172" s="253"/>
      <c r="F172" s="272" t="s">
        <v>676</v>
      </c>
      <c r="G172" s="253"/>
      <c r="H172" s="253" t="s">
        <v>736</v>
      </c>
      <c r="I172" s="253" t="s">
        <v>672</v>
      </c>
      <c r="J172" s="253">
        <v>50</v>
      </c>
      <c r="K172" s="294"/>
    </row>
    <row r="173" spans="2:11" ht="15" customHeight="1">
      <c r="B173" s="273"/>
      <c r="C173" s="253" t="s">
        <v>697</v>
      </c>
      <c r="D173" s="253"/>
      <c r="E173" s="253"/>
      <c r="F173" s="272" t="s">
        <v>676</v>
      </c>
      <c r="G173" s="253"/>
      <c r="H173" s="253" t="s">
        <v>736</v>
      </c>
      <c r="I173" s="253" t="s">
        <v>672</v>
      </c>
      <c r="J173" s="253">
        <v>50</v>
      </c>
      <c r="K173" s="294"/>
    </row>
    <row r="174" spans="2:11" ht="15" customHeight="1">
      <c r="B174" s="273"/>
      <c r="C174" s="253" t="s">
        <v>695</v>
      </c>
      <c r="D174" s="253"/>
      <c r="E174" s="253"/>
      <c r="F174" s="272" t="s">
        <v>676</v>
      </c>
      <c r="G174" s="253"/>
      <c r="H174" s="253" t="s">
        <v>736</v>
      </c>
      <c r="I174" s="253" t="s">
        <v>672</v>
      </c>
      <c r="J174" s="253">
        <v>50</v>
      </c>
      <c r="K174" s="294"/>
    </row>
    <row r="175" spans="2:11" ht="15" customHeight="1">
      <c r="B175" s="273"/>
      <c r="C175" s="253" t="s">
        <v>110</v>
      </c>
      <c r="D175" s="253"/>
      <c r="E175" s="253"/>
      <c r="F175" s="272" t="s">
        <v>670</v>
      </c>
      <c r="G175" s="253"/>
      <c r="H175" s="253" t="s">
        <v>737</v>
      </c>
      <c r="I175" s="253" t="s">
        <v>738</v>
      </c>
      <c r="J175" s="253"/>
      <c r="K175" s="294"/>
    </row>
    <row r="176" spans="2:11" ht="15" customHeight="1">
      <c r="B176" s="273"/>
      <c r="C176" s="253" t="s">
        <v>56</v>
      </c>
      <c r="D176" s="253"/>
      <c r="E176" s="253"/>
      <c r="F176" s="272" t="s">
        <v>670</v>
      </c>
      <c r="G176" s="253"/>
      <c r="H176" s="253" t="s">
        <v>739</v>
      </c>
      <c r="I176" s="253" t="s">
        <v>740</v>
      </c>
      <c r="J176" s="253">
        <v>1</v>
      </c>
      <c r="K176" s="294"/>
    </row>
    <row r="177" spans="2:11" ht="15" customHeight="1">
      <c r="B177" s="273"/>
      <c r="C177" s="253" t="s">
        <v>52</v>
      </c>
      <c r="D177" s="253"/>
      <c r="E177" s="253"/>
      <c r="F177" s="272" t="s">
        <v>670</v>
      </c>
      <c r="G177" s="253"/>
      <c r="H177" s="253" t="s">
        <v>741</v>
      </c>
      <c r="I177" s="253" t="s">
        <v>672</v>
      </c>
      <c r="J177" s="253">
        <v>20</v>
      </c>
      <c r="K177" s="294"/>
    </row>
    <row r="178" spans="2:11" ht="15" customHeight="1">
      <c r="B178" s="273"/>
      <c r="C178" s="253" t="s">
        <v>111</v>
      </c>
      <c r="D178" s="253"/>
      <c r="E178" s="253"/>
      <c r="F178" s="272" t="s">
        <v>670</v>
      </c>
      <c r="G178" s="253"/>
      <c r="H178" s="253" t="s">
        <v>742</v>
      </c>
      <c r="I178" s="253" t="s">
        <v>672</v>
      </c>
      <c r="J178" s="253">
        <v>255</v>
      </c>
      <c r="K178" s="294"/>
    </row>
    <row r="179" spans="2:11" ht="15" customHeight="1">
      <c r="B179" s="273"/>
      <c r="C179" s="253" t="s">
        <v>112</v>
      </c>
      <c r="D179" s="253"/>
      <c r="E179" s="253"/>
      <c r="F179" s="272" t="s">
        <v>670</v>
      </c>
      <c r="G179" s="253"/>
      <c r="H179" s="253" t="s">
        <v>635</v>
      </c>
      <c r="I179" s="253" t="s">
        <v>672</v>
      </c>
      <c r="J179" s="253">
        <v>10</v>
      </c>
      <c r="K179" s="294"/>
    </row>
    <row r="180" spans="2:11" ht="15" customHeight="1">
      <c r="B180" s="273"/>
      <c r="C180" s="253" t="s">
        <v>113</v>
      </c>
      <c r="D180" s="253"/>
      <c r="E180" s="253"/>
      <c r="F180" s="272" t="s">
        <v>670</v>
      </c>
      <c r="G180" s="253"/>
      <c r="H180" s="253" t="s">
        <v>743</v>
      </c>
      <c r="I180" s="253" t="s">
        <v>704</v>
      </c>
      <c r="J180" s="253"/>
      <c r="K180" s="294"/>
    </row>
    <row r="181" spans="2:11" ht="15" customHeight="1">
      <c r="B181" s="273"/>
      <c r="C181" s="253" t="s">
        <v>744</v>
      </c>
      <c r="D181" s="253"/>
      <c r="E181" s="253"/>
      <c r="F181" s="272" t="s">
        <v>670</v>
      </c>
      <c r="G181" s="253"/>
      <c r="H181" s="253" t="s">
        <v>745</v>
      </c>
      <c r="I181" s="253" t="s">
        <v>704</v>
      </c>
      <c r="J181" s="253"/>
      <c r="K181" s="294"/>
    </row>
    <row r="182" spans="2:11" ht="15" customHeight="1">
      <c r="B182" s="273"/>
      <c r="C182" s="253" t="s">
        <v>733</v>
      </c>
      <c r="D182" s="253"/>
      <c r="E182" s="253"/>
      <c r="F182" s="272" t="s">
        <v>670</v>
      </c>
      <c r="G182" s="253"/>
      <c r="H182" s="253" t="s">
        <v>746</v>
      </c>
      <c r="I182" s="253" t="s">
        <v>704</v>
      </c>
      <c r="J182" s="253"/>
      <c r="K182" s="294"/>
    </row>
    <row r="183" spans="2:11" ht="15" customHeight="1">
      <c r="B183" s="273"/>
      <c r="C183" s="253" t="s">
        <v>115</v>
      </c>
      <c r="D183" s="253"/>
      <c r="E183" s="253"/>
      <c r="F183" s="272" t="s">
        <v>676</v>
      </c>
      <c r="G183" s="253"/>
      <c r="H183" s="253" t="s">
        <v>747</v>
      </c>
      <c r="I183" s="253" t="s">
        <v>672</v>
      </c>
      <c r="J183" s="253">
        <v>50</v>
      </c>
      <c r="K183" s="294"/>
    </row>
    <row r="184" spans="2:11" ht="15" customHeight="1">
      <c r="B184" s="273"/>
      <c r="C184" s="253" t="s">
        <v>748</v>
      </c>
      <c r="D184" s="253"/>
      <c r="E184" s="253"/>
      <c r="F184" s="272" t="s">
        <v>676</v>
      </c>
      <c r="G184" s="253"/>
      <c r="H184" s="253" t="s">
        <v>749</v>
      </c>
      <c r="I184" s="253" t="s">
        <v>750</v>
      </c>
      <c r="J184" s="253"/>
      <c r="K184" s="294"/>
    </row>
    <row r="185" spans="2:11" ht="15" customHeight="1">
      <c r="B185" s="273"/>
      <c r="C185" s="253" t="s">
        <v>751</v>
      </c>
      <c r="D185" s="253"/>
      <c r="E185" s="253"/>
      <c r="F185" s="272" t="s">
        <v>676</v>
      </c>
      <c r="G185" s="253"/>
      <c r="H185" s="253" t="s">
        <v>752</v>
      </c>
      <c r="I185" s="253" t="s">
        <v>750</v>
      </c>
      <c r="J185" s="253"/>
      <c r="K185" s="294"/>
    </row>
    <row r="186" spans="2:11" ht="15" customHeight="1">
      <c r="B186" s="273"/>
      <c r="C186" s="253" t="s">
        <v>753</v>
      </c>
      <c r="D186" s="253"/>
      <c r="E186" s="253"/>
      <c r="F186" s="272" t="s">
        <v>676</v>
      </c>
      <c r="G186" s="253"/>
      <c r="H186" s="253" t="s">
        <v>754</v>
      </c>
      <c r="I186" s="253" t="s">
        <v>750</v>
      </c>
      <c r="J186" s="253"/>
      <c r="K186" s="294"/>
    </row>
    <row r="187" spans="2:11" ht="15" customHeight="1">
      <c r="B187" s="273"/>
      <c r="C187" s="306" t="s">
        <v>755</v>
      </c>
      <c r="D187" s="253"/>
      <c r="E187" s="253"/>
      <c r="F187" s="272" t="s">
        <v>676</v>
      </c>
      <c r="G187" s="253"/>
      <c r="H187" s="253" t="s">
        <v>756</v>
      </c>
      <c r="I187" s="253" t="s">
        <v>757</v>
      </c>
      <c r="J187" s="307" t="s">
        <v>758</v>
      </c>
      <c r="K187" s="294"/>
    </row>
    <row r="188" spans="2:11" ht="15" customHeight="1">
      <c r="B188" s="273"/>
      <c r="C188" s="258" t="s">
        <v>41</v>
      </c>
      <c r="D188" s="253"/>
      <c r="E188" s="253"/>
      <c r="F188" s="272" t="s">
        <v>670</v>
      </c>
      <c r="G188" s="253"/>
      <c r="H188" s="249" t="s">
        <v>759</v>
      </c>
      <c r="I188" s="253" t="s">
        <v>760</v>
      </c>
      <c r="J188" s="253"/>
      <c r="K188" s="294"/>
    </row>
    <row r="189" spans="2:11" ht="15" customHeight="1">
      <c r="B189" s="273"/>
      <c r="C189" s="258" t="s">
        <v>761</v>
      </c>
      <c r="D189" s="253"/>
      <c r="E189" s="253"/>
      <c r="F189" s="272" t="s">
        <v>670</v>
      </c>
      <c r="G189" s="253"/>
      <c r="H189" s="253" t="s">
        <v>762</v>
      </c>
      <c r="I189" s="253" t="s">
        <v>704</v>
      </c>
      <c r="J189" s="253"/>
      <c r="K189" s="294"/>
    </row>
    <row r="190" spans="2:11" ht="15" customHeight="1">
      <c r="B190" s="273"/>
      <c r="C190" s="258" t="s">
        <v>763</v>
      </c>
      <c r="D190" s="253"/>
      <c r="E190" s="253"/>
      <c r="F190" s="272" t="s">
        <v>670</v>
      </c>
      <c r="G190" s="253"/>
      <c r="H190" s="253" t="s">
        <v>764</v>
      </c>
      <c r="I190" s="253" t="s">
        <v>704</v>
      </c>
      <c r="J190" s="253"/>
      <c r="K190" s="294"/>
    </row>
    <row r="191" spans="2:11" ht="15" customHeight="1">
      <c r="B191" s="273"/>
      <c r="C191" s="258" t="s">
        <v>765</v>
      </c>
      <c r="D191" s="253"/>
      <c r="E191" s="253"/>
      <c r="F191" s="272" t="s">
        <v>676</v>
      </c>
      <c r="G191" s="253"/>
      <c r="H191" s="253" t="s">
        <v>766</v>
      </c>
      <c r="I191" s="253" t="s">
        <v>704</v>
      </c>
      <c r="J191" s="253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 ht="13.5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>
      <c r="B197" s="244"/>
      <c r="C197" s="365" t="s">
        <v>767</v>
      </c>
      <c r="D197" s="365"/>
      <c r="E197" s="365"/>
      <c r="F197" s="365"/>
      <c r="G197" s="365"/>
      <c r="H197" s="365"/>
      <c r="I197" s="365"/>
      <c r="J197" s="365"/>
      <c r="K197" s="245"/>
    </row>
    <row r="198" spans="2:11" ht="25.5" customHeight="1">
      <c r="B198" s="244"/>
      <c r="C198" s="309" t="s">
        <v>768</v>
      </c>
      <c r="D198" s="309"/>
      <c r="E198" s="309"/>
      <c r="F198" s="309" t="s">
        <v>769</v>
      </c>
      <c r="G198" s="310"/>
      <c r="H198" s="370" t="s">
        <v>770</v>
      </c>
      <c r="I198" s="370"/>
      <c r="J198" s="370"/>
      <c r="K198" s="245"/>
    </row>
    <row r="199" spans="2:11" ht="5.25" customHeight="1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>
      <c r="B200" s="273"/>
      <c r="C200" s="253" t="s">
        <v>760</v>
      </c>
      <c r="D200" s="253"/>
      <c r="E200" s="253"/>
      <c r="F200" s="272" t="s">
        <v>42</v>
      </c>
      <c r="G200" s="253"/>
      <c r="H200" s="367" t="s">
        <v>771</v>
      </c>
      <c r="I200" s="367"/>
      <c r="J200" s="367"/>
      <c r="K200" s="294"/>
    </row>
    <row r="201" spans="2:11" ht="15" customHeight="1">
      <c r="B201" s="273"/>
      <c r="C201" s="279"/>
      <c r="D201" s="253"/>
      <c r="E201" s="253"/>
      <c r="F201" s="272" t="s">
        <v>43</v>
      </c>
      <c r="G201" s="253"/>
      <c r="H201" s="367" t="s">
        <v>772</v>
      </c>
      <c r="I201" s="367"/>
      <c r="J201" s="367"/>
      <c r="K201" s="294"/>
    </row>
    <row r="202" spans="2:11" ht="15" customHeight="1">
      <c r="B202" s="273"/>
      <c r="C202" s="279"/>
      <c r="D202" s="253"/>
      <c r="E202" s="253"/>
      <c r="F202" s="272" t="s">
        <v>46</v>
      </c>
      <c r="G202" s="253"/>
      <c r="H202" s="367" t="s">
        <v>773</v>
      </c>
      <c r="I202" s="367"/>
      <c r="J202" s="367"/>
      <c r="K202" s="294"/>
    </row>
    <row r="203" spans="2:11" ht="15" customHeight="1">
      <c r="B203" s="273"/>
      <c r="C203" s="253"/>
      <c r="D203" s="253"/>
      <c r="E203" s="253"/>
      <c r="F203" s="272" t="s">
        <v>44</v>
      </c>
      <c r="G203" s="253"/>
      <c r="H203" s="367" t="s">
        <v>774</v>
      </c>
      <c r="I203" s="367"/>
      <c r="J203" s="367"/>
      <c r="K203" s="294"/>
    </row>
    <row r="204" spans="2:11" ht="15" customHeight="1">
      <c r="B204" s="273"/>
      <c r="C204" s="253"/>
      <c r="D204" s="253"/>
      <c r="E204" s="253"/>
      <c r="F204" s="272" t="s">
        <v>45</v>
      </c>
      <c r="G204" s="253"/>
      <c r="H204" s="367" t="s">
        <v>775</v>
      </c>
      <c r="I204" s="367"/>
      <c r="J204" s="367"/>
      <c r="K204" s="294"/>
    </row>
    <row r="205" spans="2:11" ht="15" customHeight="1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>
      <c r="B206" s="273"/>
      <c r="C206" s="253" t="s">
        <v>716</v>
      </c>
      <c r="D206" s="253"/>
      <c r="E206" s="253"/>
      <c r="F206" s="272" t="s">
        <v>78</v>
      </c>
      <c r="G206" s="253"/>
      <c r="H206" s="367" t="s">
        <v>776</v>
      </c>
      <c r="I206" s="367"/>
      <c r="J206" s="367"/>
      <c r="K206" s="294"/>
    </row>
    <row r="207" spans="2:11" ht="15" customHeight="1">
      <c r="B207" s="273"/>
      <c r="C207" s="279"/>
      <c r="D207" s="253"/>
      <c r="E207" s="253"/>
      <c r="F207" s="272" t="s">
        <v>613</v>
      </c>
      <c r="G207" s="253"/>
      <c r="H207" s="367" t="s">
        <v>614</v>
      </c>
      <c r="I207" s="367"/>
      <c r="J207" s="367"/>
      <c r="K207" s="294"/>
    </row>
    <row r="208" spans="2:11" ht="15" customHeight="1">
      <c r="B208" s="273"/>
      <c r="C208" s="253"/>
      <c r="D208" s="253"/>
      <c r="E208" s="253"/>
      <c r="F208" s="272" t="s">
        <v>611</v>
      </c>
      <c r="G208" s="253"/>
      <c r="H208" s="367" t="s">
        <v>777</v>
      </c>
      <c r="I208" s="367"/>
      <c r="J208" s="367"/>
      <c r="K208" s="294"/>
    </row>
    <row r="209" spans="2:11" ht="15" customHeight="1">
      <c r="B209" s="311"/>
      <c r="C209" s="279"/>
      <c r="D209" s="279"/>
      <c r="E209" s="279"/>
      <c r="F209" s="272" t="s">
        <v>615</v>
      </c>
      <c r="G209" s="258"/>
      <c r="H209" s="371" t="s">
        <v>616</v>
      </c>
      <c r="I209" s="371"/>
      <c r="J209" s="371"/>
      <c r="K209" s="312"/>
    </row>
    <row r="210" spans="2:11" ht="15" customHeight="1">
      <c r="B210" s="311"/>
      <c r="C210" s="279"/>
      <c r="D210" s="279"/>
      <c r="E210" s="279"/>
      <c r="F210" s="272" t="s">
        <v>617</v>
      </c>
      <c r="G210" s="258"/>
      <c r="H210" s="371" t="s">
        <v>593</v>
      </c>
      <c r="I210" s="371"/>
      <c r="J210" s="371"/>
      <c r="K210" s="312"/>
    </row>
    <row r="211" spans="2:11" ht="15" customHeight="1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>
      <c r="B212" s="311"/>
      <c r="C212" s="253" t="s">
        <v>740</v>
      </c>
      <c r="D212" s="279"/>
      <c r="E212" s="279"/>
      <c r="F212" s="272">
        <v>1</v>
      </c>
      <c r="G212" s="258"/>
      <c r="H212" s="371" t="s">
        <v>778</v>
      </c>
      <c r="I212" s="371"/>
      <c r="J212" s="371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8"/>
      <c r="H213" s="371" t="s">
        <v>779</v>
      </c>
      <c r="I213" s="371"/>
      <c r="J213" s="371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8"/>
      <c r="H214" s="371" t="s">
        <v>780</v>
      </c>
      <c r="I214" s="371"/>
      <c r="J214" s="371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8"/>
      <c r="H215" s="371" t="s">
        <v>781</v>
      </c>
      <c r="I215" s="371"/>
      <c r="J215" s="371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2017-01-31T19:15:20Z</dcterms:created>
  <dcterms:modified xsi:type="dcterms:W3CDTF">2017-02-13T07:09:37Z</dcterms:modified>
  <cp:category/>
  <cp:version/>
  <cp:contentType/>
  <cp:contentStatus/>
</cp:coreProperties>
</file>