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00 - VRN" sheetId="2" r:id="rId2"/>
    <sheet name="01 - Bourací práce" sheetId="3" r:id="rId3"/>
    <sheet name="02 - Statická část" sheetId="4" r:id="rId4"/>
    <sheet name="03 - Stavební část" sheetId="5" r:id="rId5"/>
    <sheet name="04 - Elektro" sheetId="6" r:id="rId6"/>
    <sheet name="05 - ZTI" sheetId="7" r:id="rId7"/>
    <sheet name="06 - Vytápení" sheetId="8" r:id="rId8"/>
    <sheet name="Pokyny pro vyplnění" sheetId="9" r:id="rId9"/>
  </sheets>
  <definedNames>
    <definedName name="_xlnm._FilterDatabase" localSheetId="1" hidden="1">'00 - VRN'!$C$81:$K$93</definedName>
    <definedName name="_xlnm._FilterDatabase" localSheetId="2" hidden="1">'01 - Bourací práce'!$C$83:$K$216</definedName>
    <definedName name="_xlnm._FilterDatabase" localSheetId="3" hidden="1">'02 - Statická část'!$C$85:$K$170</definedName>
    <definedName name="_xlnm._FilterDatabase" localSheetId="4" hidden="1">'03 - Stavební část'!$C$95:$K$565</definedName>
    <definedName name="_xlnm._FilterDatabase" localSheetId="5" hidden="1">'04 - Elektro'!$C$82:$K$207</definedName>
    <definedName name="_xlnm._FilterDatabase" localSheetId="6" hidden="1">'05 - ZTI'!$C$78:$K$146</definedName>
    <definedName name="_xlnm._FilterDatabase" localSheetId="7" hidden="1">'06 - Vytápení'!$C$78:$K$128</definedName>
    <definedName name="_xlnm.Print_Area" localSheetId="1">'00 - VRN'!$C$4:$J$36,'00 - VRN'!$C$42:$J$63,'00 - VRN'!$C$69:$K$93</definedName>
    <definedName name="_xlnm.Print_Area" localSheetId="2">'01 - Bourací práce'!$C$4:$J$36,'01 - Bourací práce'!$C$42:$J$65,'01 - Bourací práce'!$C$71:$K$216</definedName>
    <definedName name="_xlnm.Print_Area" localSheetId="3">'02 - Statická část'!$C$4:$J$36,'02 - Statická část'!$C$42:$J$67,'02 - Statická část'!$C$73:$K$170</definedName>
    <definedName name="_xlnm.Print_Area" localSheetId="4">'03 - Stavební část'!$C$4:$J$36,'03 - Stavební část'!$C$42:$J$77,'03 - Stavební část'!$C$83:$K$565</definedName>
    <definedName name="_xlnm.Print_Area" localSheetId="5">'04 - Elektro'!$C$4:$J$36,'04 - Elektro'!$C$42:$J$64,'04 - Elektro'!$C$70:$K$207</definedName>
    <definedName name="_xlnm.Print_Area" localSheetId="6">'05 - ZTI'!$C$4:$J$36,'05 - ZTI'!$C$42:$J$60,'05 - ZTI'!$C$66:$K$146</definedName>
    <definedName name="_xlnm.Print_Area" localSheetId="7">'06 - Vytápení'!$C$4:$J$36,'06 - Vytápení'!$C$42:$J$60,'06 - Vytápení'!$C$66:$K$128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'00 - VRN'!$81:$81</definedName>
    <definedName name="_xlnm.Print_Titles" localSheetId="2">'01 - Bourací práce'!$83:$83</definedName>
    <definedName name="_xlnm.Print_Titles" localSheetId="3">'02 - Statická část'!$85:$85</definedName>
    <definedName name="_xlnm.Print_Titles" localSheetId="4">'03 - Stavební část'!$95:$95</definedName>
    <definedName name="_xlnm.Print_Titles" localSheetId="5">'04 - Elektro'!$82:$82</definedName>
    <definedName name="_xlnm.Print_Titles" localSheetId="6">'05 - ZTI'!$78:$78</definedName>
    <definedName name="_xlnm.Print_Titles" localSheetId="7">'06 - Vytápení'!$78:$78</definedName>
  </definedNames>
  <calcPr calcId="162913"/>
</workbook>
</file>

<file path=xl/sharedStrings.xml><?xml version="1.0" encoding="utf-8"?>
<sst xmlns="http://schemas.openxmlformats.org/spreadsheetml/2006/main" count="11954" uniqueCount="2076">
  <si>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</si>
  <si>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</si>
  <si>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</si>
  <si>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</si>
  <si>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</si>
  <si>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</si>
  <si>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</si>
  <si>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{54ea7365-befe-4444-a350-2b29dd32a362}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</si>
  <si>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</si>
  <si>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</si>
  <si>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</si>
  <si>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</si>
  <si>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</si>
  <si>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</si>
  <si>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</si>
  <si>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</si>
  <si>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18012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</si>
  <si>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</si>
  <si>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</si>
  <si>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Muzeum Benešov 2018_03_02</t>
  </si>
  <si>
    <t>KSO:</t>
  </si>
  <si>
    <t/>
  </si>
  <si>
    <t>CC-CZ:</t>
  </si>
  <si>
    <t>Místo:</t>
  </si>
  <si>
    <t>Benešov</t>
  </si>
  <si>
    <t>Datum:</t>
  </si>
  <si>
    <t>16. 2. 2018</t>
  </si>
  <si>
    <t>Zadavatel:</t>
  </si>
  <si>
    <t>IČ:</t>
  </si>
  <si>
    <t>Město Benešov</t>
  </si>
  <si>
    <t>DIČ:</t>
  </si>
  <si>
    <t>Uchazeč:</t>
  </si>
  <si>
    <t>Vyplň údaj</t>
  </si>
  <si>
    <t>Projektant:</t>
  </si>
  <si>
    <t>SPS projekt s.r.o.</t>
  </si>
  <si>
    <t>True</t>
  </si>
  <si>
    <t>Poznámka:</t>
  </si>
  <si>
    <t>Zpracováno dle dokumentace z data 02.2018
Interiéry nejsou součástí této dokumentace
Rozpočet neobsahuje položky sanace klenby
Nedílnou součástí soupisu je projektová dokumentace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</si>
  <si>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</si>
  <si>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</si>
  <si>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</si>
  <si>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</si>
  <si>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</si>
  <si>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</si>
  <si>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</si>
  <si>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</si>
  <si>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</si>
  <si>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</si>
  <si>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</si>
  <si>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</si>
  <si>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</si>
  <si>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</si>
  <si>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</si>
  <si>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</si>
  <si>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</si>
  <si>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</si>
  <si>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</si>
  <si>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</si>
  <si>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</si>
  <si>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</si>
  <si>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</si>
  <si>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</si>
  <si>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</si>
  <si>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</si>
  <si>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</si>
  <si>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</si>
  <si>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</si>
  <si>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</si>
  <si>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</si>
  <si>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</si>
  <si>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</si>
  <si>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</si>
  <si>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</si>
  <si>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</si>
  <si>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</si>
  <si>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</si>
  <si>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</si>
  <si>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</si>
  <si>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</si>
  <si>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</si>
  <si>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</si>
  <si>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{c5d0273c-78bb-408d-bc8d-dc3b7b0b74f1}</t>
  </si>
  <si>
    <t>2</t>
  </si>
  <si>
    <t>01</t>
  </si>
  <si>
    <t>Bourací práce</t>
  </si>
  <si>
    <t>{19e494a5-c5e6-4bb4-8809-73fb0ca2e83e}</t>
  </si>
  <si>
    <t>02</t>
  </si>
  <si>
    <t>Statická část</t>
  </si>
  <si>
    <t>{26f0eb95-49c7-4487-949c-0203916789d4}</t>
  </si>
  <si>
    <t>03</t>
  </si>
  <si>
    <t>Stavební část</t>
  </si>
  <si>
    <t>{0dff0382-ac74-450f-958c-f30034a6ed37}</t>
  </si>
  <si>
    <t>04</t>
  </si>
  <si>
    <t>Elektro</t>
  </si>
  <si>
    <t>{7a2e16fd-30c3-468b-baf7-97064f730b87}</t>
  </si>
  <si>
    <t>05</t>
  </si>
  <si>
    <t>ZTI</t>
  </si>
  <si>
    <t>{f4f6fde0-66f1-43c0-93c4-0340166f34c5}</t>
  </si>
  <si>
    <t>06</t>
  </si>
  <si>
    <t>Vytápení</t>
  </si>
  <si>
    <t>{1dc043ca-695c-4685-bdbf-aa30be139a87}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</si>
  <si>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</si>
  <si>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</si>
  <si>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</si>
  <si>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</si>
  <si>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</si>
  <si>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</si>
  <si>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</si>
  <si>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VRN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</si>
  <si>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</si>
  <si>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</si>
  <si>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</si>
  <si>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</si>
  <si>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</si>
  <si>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</si>
  <si>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</si>
  <si>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</si>
  <si>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</si>
  <si>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</si>
  <si>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</si>
  <si>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</si>
  <si>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</si>
  <si>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</si>
  <si>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</si>
  <si>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</si>
  <si>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</si>
  <si>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</si>
  <si>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</si>
  <si>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</si>
  <si>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</si>
  <si>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</si>
  <si>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</si>
  <si>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</si>
  <si>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</si>
  <si>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Vedlejší rozpočtové náklady</t>
  </si>
  <si>
    <t>ROZPOCET</t>
  </si>
  <si>
    <t>VRN1</t>
  </si>
  <si>
    <t>Průzkumné, geodetické a projektové práce</t>
  </si>
  <si>
    <t>K</t>
  </si>
  <si>
    <t>010001000</t>
  </si>
  <si>
    <t>Kč</t>
  </si>
  <si>
    <t>CS ÚRS 2018 01</t>
  </si>
  <si>
    <t>4</t>
  </si>
  <si>
    <t>-1839871928</t>
  </si>
  <si>
    <t>VRN3</t>
  </si>
  <si>
    <t>Zařízení staveniště</t>
  </si>
  <si>
    <t>5</t>
  </si>
  <si>
    <t>030001000</t>
  </si>
  <si>
    <t>565110334</t>
  </si>
  <si>
    <t>VRN4</t>
  </si>
  <si>
    <t>Inženýrská činnost</t>
  </si>
  <si>
    <t>3</t>
  </si>
  <si>
    <t>040001000</t>
  </si>
  <si>
    <t>-773419288</t>
  </si>
  <si>
    <t>VRN7</t>
  </si>
  <si>
    <t>Provozní vlivy</t>
  </si>
  <si>
    <t>070001000</t>
  </si>
  <si>
    <t>-170443005</t>
  </si>
  <si>
    <t>VRN9</t>
  </si>
  <si>
    <t>Ostatní náklady</t>
  </si>
  <si>
    <t>090001000</t>
  </si>
  <si>
    <t>-158526102</t>
  </si>
  <si>
    <t>01 - Bourací práce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</si>
  <si>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</si>
  <si>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</si>
  <si>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</si>
  <si>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</si>
  <si>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</si>
  <si>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</si>
  <si>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</si>
  <si>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</t>
  </si>
  <si>
    <t>HSV</t>
  </si>
  <si>
    <t>Práce a dodávky HSV</t>
  </si>
  <si>
    <t>Zemní práce</t>
  </si>
  <si>
    <t>113107122</t>
  </si>
  <si>
    <t>Odstranění podkladů nebo krytů ručně s přemístěním hmot na skládku na vzdálenost do 3 m nebo s naložením na dopravní prostředek z kameniva hrubého drceného, o tl. vrstvy přes 100 do 200 mm</t>
  </si>
  <si>
    <t>m2</t>
  </si>
  <si>
    <t>-1007955138</t>
  </si>
  <si>
    <t>VV</t>
  </si>
  <si>
    <t>"m.č. 1.16" 22,4*0,15</t>
  </si>
  <si>
    <t>Součet</t>
  </si>
  <si>
    <t>132212101</t>
  </si>
  <si>
    <t>Hloubení zapažených i nezapažených rýh šířky do 600 mm ručním nebo pneumatickým nářadím s urovnáním dna do předepsaného profilu a spádu v horninách tř. 3 soudržných</t>
  </si>
  <si>
    <t>m3</t>
  </si>
  <si>
    <t>-1627381327</t>
  </si>
  <si>
    <t>"m.č. 1.16, pod nový betonový stupeň" 3,9*0,7*1</t>
  </si>
  <si>
    <t>132212109</t>
  </si>
  <si>
    <t>Hloubení zapažených i nezapažených rýh šířky do 600 mm ručním nebo pneumatickým nářadím s urovnáním dna do předepsaného profilu a spádu v horninách tř. 3 Příplatek k cenám za lepivost horniny tř. 3</t>
  </si>
  <si>
    <t>182720075</t>
  </si>
  <si>
    <t>139711101</t>
  </si>
  <si>
    <t>Vykopávka v uzavřených prostorách s naložením výkopku na dopravní prostředek v hornině tř. 1 až 4</t>
  </si>
  <si>
    <t>-711481156</t>
  </si>
  <si>
    <t>"m.č 1.09-1.12" (12,2+85,5)*0,25</t>
  </si>
  <si>
    <t>"m.č. 1.16" 22,4*0,35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</si>
  <si>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</si>
  <si>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</si>
  <si>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176326675</t>
  </si>
  <si>
    <t>32,26+2,73</t>
  </si>
  <si>
    <t>6</t>
  </si>
  <si>
    <t>162201269</t>
  </si>
  <si>
    <t>Vodorovné přemístění výkopku nebo sypaniny stavebním kolečkem s naložením a vyprázdněním kolečka na hromady nebo do dopravního prostředku na vzdálenost do 10 m z horniny Příplatek k ceně za každých dalších 10 m</t>
  </si>
  <si>
    <t>-1471315630</t>
  </si>
  <si>
    <t>7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</si>
  <si>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</si>
  <si>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</si>
  <si>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-1388536042</t>
  </si>
  <si>
    <t>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</si>
  <si>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</si>
  <si>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</si>
  <si>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856205285</t>
  </si>
  <si>
    <t>4,99857142857143*7 "Přepočtené koeficientem množství</t>
  </si>
  <si>
    <t>9</t>
  </si>
  <si>
    <t>171201211</t>
  </si>
  <si>
    <t>Poplatek za uložení stavebního odpadu na skládce (skládkovné) zeminy a kameniva zatříděného do Katalogu odpadů pod kódem 170 504</t>
  </si>
  <si>
    <t>t</t>
  </si>
  <si>
    <t>-1127990065</t>
  </si>
  <si>
    <t>34,99*1,8 "Přepočtené koeficientem množství</t>
  </si>
  <si>
    <t>Ostatní konstrukce a práce, bourání</t>
  </si>
  <si>
    <t>10</t>
  </si>
  <si>
    <t>962031132</t>
  </si>
  <si>
    <t>Bourání příček z cihel, tvárnic nebo příčkovek z cihel pálených, plných nebo dutých na maltu vápennou nebo vápenocementovou, tl. do 100 mm</t>
  </si>
  <si>
    <t>-1744855153</t>
  </si>
  <si>
    <t>11</t>
  </si>
  <si>
    <t>962031133</t>
  </si>
  <si>
    <t>Bourání příček z cihel, tvárnic nebo příčkovek z cihel pálených, plných nebo dutých na maltu vápennou nebo vápenocementovou, tl. do 150 mm</t>
  </si>
  <si>
    <t>-486170908</t>
  </si>
  <si>
    <t xml:space="preserve">"m.č. 1.07" 13,21 </t>
  </si>
  <si>
    <t>12</t>
  </si>
  <si>
    <t>962032230</t>
  </si>
  <si>
    <t>Bourání zdiva nadzákladového z cihel nebo tvárnic z cihel pálených nebo vápenopískových, na maltu vápennou nebo vápenocementovou, objemu do 1 m3</t>
  </si>
  <si>
    <t>-178232892</t>
  </si>
  <si>
    <t>"m.č. 1.07" 0,67+0,44</t>
  </si>
  <si>
    <t>13</t>
  </si>
  <si>
    <t>962032231</t>
  </si>
  <si>
    <t>Bourání zdiva nadzákladového z cihel nebo tvárnic z cihel pálených nebo vápenopískových, na maltu vápennou nebo vápenocementovou, objemu přes 1 m3</t>
  </si>
  <si>
    <t>1179192893</t>
  </si>
  <si>
    <t>"m.č. 1.03-1.04" 2,4</t>
  </si>
  <si>
    <t>"m.č. 1.04-1.07" 1,2</t>
  </si>
  <si>
    <t>"m.č. 1.06-1.16" 2,62</t>
  </si>
  <si>
    <t>"m.č. 1.07-1.08" 2,01</t>
  </si>
  <si>
    <t>"m.č. 1.07-1.01" 2,07</t>
  </si>
  <si>
    <t>"m.č. 1.08-1.09" 2,47</t>
  </si>
  <si>
    <t>"m.č. 1.09-1.10" 1,63</t>
  </si>
  <si>
    <t>"m.č. 1.10-1.11" 3,71</t>
  </si>
  <si>
    <t>"m.č. 1.11-1.12" 3,71</t>
  </si>
  <si>
    <t>14</t>
  </si>
  <si>
    <t>965042131</t>
  </si>
  <si>
    <t>Bourání mazanin betonových nebo z litého asfaltu tl. do 100 mm, plochy do 4 m2</t>
  </si>
  <si>
    <t>731989985</t>
  </si>
  <si>
    <t xml:space="preserve">"m.č. 1.09" 12,26*0,1 </t>
  </si>
  <si>
    <t>"m.č. 1.13" 2,26*0,1</t>
  </si>
  <si>
    <t xml:space="preserve">"m.č. 1.14" 1,14*0,1 </t>
  </si>
  <si>
    <t>965042241</t>
  </si>
  <si>
    <t>Bourání mazanin betonových nebo z litého asfaltu tl. přes 100 mm, plochy přes 4 m2</t>
  </si>
  <si>
    <t>2120586975</t>
  </si>
  <si>
    <t>P</t>
  </si>
  <si>
    <t>Poznámka k položce:
Poznámka k položce: Poznámka k položce: předpokládaná podkladní vrstva</t>
  </si>
  <si>
    <t>"m.č 1.08-1.12" (35+85,5)*0,11</t>
  </si>
  <si>
    <t>16</t>
  </si>
  <si>
    <t>965082923</t>
  </si>
  <si>
    <t>Odstranění násypu pod podlahami nebo ochranného násypu na střechách tl. do 100 mm, plochy přes 2 m2</t>
  </si>
  <si>
    <t>-934547725</t>
  </si>
  <si>
    <t>Poznámka k položce:
Poznámka k položce: Poznámka k položce: předpokládana tl. podsypu 100mm</t>
  </si>
  <si>
    <t>"m.č. 1.03" 31,24*0,1</t>
  </si>
  <si>
    <t>"m.č. 1.07" 30,05*0,1</t>
  </si>
  <si>
    <t>"m.č. 1.08" 22,73*0,1</t>
  </si>
  <si>
    <t>"m.č. 1.10" 28,18*0,1</t>
  </si>
  <si>
    <t>"m.č. 1.11" 27,91*0,1</t>
  </si>
  <si>
    <t>"m.č. 1.12" 28,47*0,1</t>
  </si>
  <si>
    <t>"m.č. 1.02" 35,69*0,1</t>
  </si>
  <si>
    <t>"m.č. 1.06" 11,62*0,1</t>
  </si>
  <si>
    <t>"m.č. 1.05" 9,83*0,1</t>
  </si>
  <si>
    <t>17</t>
  </si>
  <si>
    <t>968062356</t>
  </si>
  <si>
    <t>Vybourání dřevěných rámů oken s křídly, dveřních zárubní, vrat, stěn, ostění nebo obkladů rámů oken s křídly dvojitých, plochy do 4 m2</t>
  </si>
  <si>
    <t>380600385</t>
  </si>
  <si>
    <t>"m.č. 1.06" 1,9*2,2</t>
  </si>
  <si>
    <t>18</t>
  </si>
  <si>
    <t>968062455</t>
  </si>
  <si>
    <t>Vybourání dřevěných rámů oken s křídly, dveřních zárubní, vrat, stěn, ostění nebo obkladů dveřních zárubní, plochy do 2 m2</t>
  </si>
  <si>
    <t>746061256</t>
  </si>
  <si>
    <t>"m.č. 1.02-1.05" 0,9*2</t>
  </si>
  <si>
    <t>"m.č. 1.04-1.07" 0,8*2</t>
  </si>
  <si>
    <t>"m.č. 1.01-1.08" 0,8*2,2</t>
  </si>
  <si>
    <t>"m.č. 1.14-1.13-1.15" 0,6*2*2</t>
  </si>
  <si>
    <t>19</t>
  </si>
  <si>
    <t>968062456</t>
  </si>
  <si>
    <t>Vybourání dřevěných rámů oken s křídly, dveřních zárubní, vrat, stěn, ostění nebo obkladů dveřních zárubní, plochy přes 2 m2</t>
  </si>
  <si>
    <t>-1843297700</t>
  </si>
  <si>
    <t>"m.č. 1.03-1.04" 1,1*2,3</t>
  </si>
  <si>
    <t>"m.č. 1.10-1.11-1.12" 1,1*2,2*2</t>
  </si>
  <si>
    <t>"m.č. 1.07-1.01" 1,15*2,25</t>
  </si>
  <si>
    <t>20</t>
  </si>
  <si>
    <t>978011121</t>
  </si>
  <si>
    <t>Otlučení vápenných nebo vápenocementových omítek vnitřních ploch stropů, v rozsahu přes 5 do 10 %</t>
  </si>
  <si>
    <t>1907469241</t>
  </si>
  <si>
    <t>"skl. P2.1s" 94,44</t>
  </si>
  <si>
    <t>978012141</t>
  </si>
  <si>
    <t>Otlučení vápenných nebo vápenocementových omítek vnitřních ploch stropů rákosovaných, v rozsahu přes 10 do 30 %</t>
  </si>
  <si>
    <t>-1231657730</t>
  </si>
  <si>
    <t>"skl. P2.1, strop" 174,65</t>
  </si>
  <si>
    <t>22</t>
  </si>
  <si>
    <t>978013121</t>
  </si>
  <si>
    <t>Otlučení vápenných nebo vápenocementových omítek vnitřních ploch stěn s vyškrabáním spar, s očištěním zdiva, v rozsahu přes 5 do 10 %</t>
  </si>
  <si>
    <t>372335620</t>
  </si>
  <si>
    <t>"skl. d, stěny" 582,76</t>
  </si>
  <si>
    <t>23</t>
  </si>
  <si>
    <t>978013191</t>
  </si>
  <si>
    <t>Otlučení vápenných nebo vápenocementových omítek vnitřních ploch stěn s vyškrabáním spar, s očištěním zdiva, v rozsahu přes 50 do 100 %</t>
  </si>
  <si>
    <t>-1885020821</t>
  </si>
  <si>
    <t>"m.č. 1.13, pod obklad" 6,88</t>
  </si>
  <si>
    <t>24</t>
  </si>
  <si>
    <t>978015321</t>
  </si>
  <si>
    <t>Otlučení vápenných nebo vápenocementových omítek vnějších ploch s vyškrabáním spar a s očištěním zdiva stupně členitosti 1 a 2, v rozsahu do 10 %</t>
  </si>
  <si>
    <t>2077355927</t>
  </si>
  <si>
    <t>"skl. a1" 23,26</t>
  </si>
  <si>
    <t>"skl. b" 68,79</t>
  </si>
  <si>
    <t>"skl. c" 4,68</t>
  </si>
  <si>
    <t>997</t>
  </si>
  <si>
    <t>Přesun sutě</t>
  </si>
  <si>
    <t>25</t>
  </si>
  <si>
    <t>997013211</t>
  </si>
  <si>
    <t>Vnitrostaveništní doprava suti a vybouraných hmot vodorovně do 50 m svisle ručně (nošením po schodech) pro budovy a haly výšky do 6 m</t>
  </si>
  <si>
    <t>-1101941642</t>
  </si>
  <si>
    <t>26</t>
  </si>
  <si>
    <t>997013501</t>
  </si>
  <si>
    <t>Odvoz suti a vybouraných hmot na skládku nebo meziskládku se složením, na vzdálenost do 1 km</t>
  </si>
  <si>
    <t>585812219</t>
  </si>
  <si>
    <t>27</t>
  </si>
  <si>
    <t>997013509</t>
  </si>
  <si>
    <t>Odvoz suti a vybouraných hmot na skládku nebo meziskládku se složením, na vzdálenost Příplatek k ceně za každý další i započatý 1 km přes 1 km</t>
  </si>
  <si>
    <t>1294794340</t>
  </si>
  <si>
    <t>127,076*16 "Přepočtené koeficientem množství</t>
  </si>
  <si>
    <t>28</t>
  </si>
  <si>
    <t>997013831</t>
  </si>
  <si>
    <t>Poplatek za uložení stavebního odpadu na skládce (skládkovné) směsného stavebního a demoličního zatříděného do Katalogu odpadů pod kódem 170 904</t>
  </si>
  <si>
    <t>1217894188</t>
  </si>
  <si>
    <t>29</t>
  </si>
  <si>
    <t>997-R01</t>
  </si>
  <si>
    <t>Přesun umeleckého díla na jiné místo</t>
  </si>
  <si>
    <t>kus</t>
  </si>
  <si>
    <t>-290326600</t>
  </si>
  <si>
    <t>PSV</t>
  </si>
  <si>
    <t>Práce a dodávky PSV</t>
  </si>
  <si>
    <t>762</t>
  </si>
  <si>
    <t>Konstrukce tesařské</t>
  </si>
  <si>
    <t>30</t>
  </si>
  <si>
    <t>762522812</t>
  </si>
  <si>
    <t>Demontáž podlah s polštáři z prken nebo fošen tl. přes 32 mm</t>
  </si>
  <si>
    <t>1556084392</t>
  </si>
  <si>
    <t>"m.č. 1.03" 31,24</t>
  </si>
  <si>
    <t>"m.č. 1.07" 30,05</t>
  </si>
  <si>
    <t>"m.č. 1.08" 22,73</t>
  </si>
  <si>
    <t>"m.č. 1.10" 28,18</t>
  </si>
  <si>
    <t>"m.č. 1.11" 27,91</t>
  </si>
  <si>
    <t>"m.č. 1.12" 28,47</t>
  </si>
  <si>
    <t>"m.č. 1.02" 35,69</t>
  </si>
  <si>
    <t>"m.č. 1.06" 11,62</t>
  </si>
  <si>
    <t>"m.č. 1.05" 9,83</t>
  </si>
  <si>
    <t>763</t>
  </si>
  <si>
    <t>Konstrukce suché výstavby</t>
  </si>
  <si>
    <t>31</t>
  </si>
  <si>
    <t>763131822</t>
  </si>
  <si>
    <t>Demontáž podhledu nebo samostatného požárního předělu ze sádrokartonových desek s nosnou konstrukcí dvouvrstvou z ocelových profilů, opláštění dvojité</t>
  </si>
  <si>
    <t>-1375349877</t>
  </si>
  <si>
    <t>766</t>
  </si>
  <si>
    <t>Konstrukce truhlářské</t>
  </si>
  <si>
    <t>32</t>
  </si>
  <si>
    <t>766691914</t>
  </si>
  <si>
    <t>Ostatní práce vyvěšení nebo zavěšení křídel s případným uložením a opětovným zavěšením po provedení stavebních změn dřevěných dveřních, plochy do 2 m2</t>
  </si>
  <si>
    <t>-219446316</t>
  </si>
  <si>
    <t>"m.č. 1.01-1.13" 1</t>
  </si>
  <si>
    <t>33</t>
  </si>
  <si>
    <t>-529787541</t>
  </si>
  <si>
    <t>"uložení do depozitu" 8</t>
  </si>
  <si>
    <t>34</t>
  </si>
  <si>
    <t>766-T8</t>
  </si>
  <si>
    <t>Demontáž stávající dvířky od rozvaděčů v chodbě</t>
  </si>
  <si>
    <t>-1486824306</t>
  </si>
  <si>
    <t>"T8" 1</t>
  </si>
  <si>
    <t>02 - Statická část</t>
  </si>
  <si>
    <t xml:space="preserve">    3 - Svislé a kompletní konstrukce</t>
  </si>
  <si>
    <t xml:space="preserve">    4 - Vodorovné konstrukce</t>
  </si>
  <si>
    <t xml:space="preserve">    998 - Přesun hmot</t>
  </si>
  <si>
    <t xml:space="preserve">    767 - Konstrukce zámečnické</t>
  </si>
  <si>
    <t xml:space="preserve">    783 - Dokončovací práce - nátěry</t>
  </si>
  <si>
    <t>Svislé a kompletní konstrukce</t>
  </si>
  <si>
    <t>317234410</t>
  </si>
  <si>
    <t>Vyzdívka mezi nosníky cihlami pálenými na maltu cementovou</t>
  </si>
  <si>
    <t>1389918757</t>
  </si>
  <si>
    <t>"úprava 1"  1,5*0,65*0,12</t>
  </si>
  <si>
    <t>"úprava 2"  2,3*0,83*0,14</t>
  </si>
  <si>
    <t>"úprava 3"  1,4*0,65*0,12</t>
  </si>
  <si>
    <t>"úprava 4"  1,4*0,5*0,12</t>
  </si>
  <si>
    <t>"úprava 5" 3*0,79*0,16</t>
  </si>
  <si>
    <t>317944321</t>
  </si>
  <si>
    <t>Válcované nosníky dodatečně osazované do připravených otvorů bez zazdění hlav do č. 12</t>
  </si>
  <si>
    <t>1525322161</t>
  </si>
  <si>
    <t>"úprava 1"  1,5*4*0,0106</t>
  </si>
  <si>
    <t>"úprava 3"  1,4*4*0,0106</t>
  </si>
  <si>
    <t>"úprava 4"  1,4*4*0,0106</t>
  </si>
  <si>
    <t>317944323</t>
  </si>
  <si>
    <t>Válcované nosníky dodatečně osazované do připravených otvorů bez zazdění hlav č. 14 až 22</t>
  </si>
  <si>
    <t>-2001515789</t>
  </si>
  <si>
    <t>"úprava 2"  2,3*4*0,0134</t>
  </si>
  <si>
    <t>"úprava 5" 3*4*0,0162</t>
  </si>
  <si>
    <t>317944325</t>
  </si>
  <si>
    <t>Válcované nosníky dodatečně osazované do připravených otvorů bez zazdění hlav č. 24 a vyšší</t>
  </si>
  <si>
    <t>1989082566</t>
  </si>
  <si>
    <t>"zásah 10" 7,8*4*36,2/1000</t>
  </si>
  <si>
    <t>346244381</t>
  </si>
  <si>
    <t>Plentování ocelových válcovaných nosníků jednostranné cihlami na maltu, výška stojiny do 200 mm</t>
  </si>
  <si>
    <t>-1340314050</t>
  </si>
  <si>
    <t>"úprava 1"  1,5*2*0,12</t>
  </si>
  <si>
    <t>"úprava 2"  2,3*2*0,14</t>
  </si>
  <si>
    <t>"úprava 3"  1,4*2*0,12</t>
  </si>
  <si>
    <t>"úprava 4"  1,4*2*0,12</t>
  </si>
  <si>
    <t>"úprava 5" 3*2*0,16</t>
  </si>
  <si>
    <t>Vodorovné konstrukce</t>
  </si>
  <si>
    <t>413232221</t>
  </si>
  <si>
    <t>Zazdívka zhlaví stropních trámů nebo válcovaných nosníků pálenými cihlami válcovaných nosníků, výšky přes 150 do 300 mm</t>
  </si>
  <si>
    <t>548980461</t>
  </si>
  <si>
    <t>"zásah 10" 3*4</t>
  </si>
  <si>
    <t>413-R01</t>
  </si>
  <si>
    <t>Úprava lože pro osazování nosniku</t>
  </si>
  <si>
    <t>1758722501</t>
  </si>
  <si>
    <t>973031325</t>
  </si>
  <si>
    <t>Vysekání výklenků nebo kapes ve zdivu z cihel na maltu vápennou nebo vápenocementovou kapes, plochy do 0,10 m2, hl. do 300 mm</t>
  </si>
  <si>
    <t>431420571</t>
  </si>
  <si>
    <t>"zásah 10" 6*2</t>
  </si>
  <si>
    <t>974031664</t>
  </si>
  <si>
    <t>Vysekání rýh ve zdivu cihelném na maltu vápennou nebo vápenocementovou pro vtahování nosníků do zdí, před vybouráním otvoru do hl. 150 mm, při v. nosníku do 150 mm</t>
  </si>
  <si>
    <t>m</t>
  </si>
  <si>
    <t>1267886473</t>
  </si>
  <si>
    <t>"úprava 1"  1,5*4</t>
  </si>
  <si>
    <t>"úprava 2"  2,3*4</t>
  </si>
  <si>
    <t>"úprava 3"  1,4*4</t>
  </si>
  <si>
    <t>974031666</t>
  </si>
  <si>
    <t>Vysekání rýh ve zdivu cihelném na maltu vápennou nebo vápenocementovou pro vtahování nosníků do zdí, před vybouráním otvoru do hl. 150 mm, při v. nosníku do 250 mm</t>
  </si>
  <si>
    <t>-633953384</t>
  </si>
  <si>
    <t>"úprava 5" 3*4</t>
  </si>
  <si>
    <t>27228126</t>
  </si>
  <si>
    <t>228554511</t>
  </si>
  <si>
    <t>1834062706</t>
  </si>
  <si>
    <t>2,261*16 "Přepočtené koeficientem množství</t>
  </si>
  <si>
    <t>354087332</t>
  </si>
  <si>
    <t>998</t>
  </si>
  <si>
    <t>Přesun hmot</t>
  </si>
  <si>
    <t>998018001</t>
  </si>
  <si>
    <t>Přesun hmot pro budovy občanské výstavby, bydlení, výrobu a služby ruční - bez užití mechanizace vodorovná dopravní vzdálenost do 100 m pro budovy s jakoukoliv nosnou konstrukcí výšky do 6 m</t>
  </si>
  <si>
    <t>979207492</t>
  </si>
  <si>
    <t>762822922</t>
  </si>
  <si>
    <t>Nosná konstrukce stropů doplnění části stropního trámu z hranolů, nebo hranolků (materiál v ceně), průřezové plochy přes 120 do 224 cm2</t>
  </si>
  <si>
    <t>-219042382</t>
  </si>
  <si>
    <t>"m.č. 1.10, příložky 10/20"  11,8*8</t>
  </si>
  <si>
    <t>998762101</t>
  </si>
  <si>
    <t>Přesun hmot pro konstrukce tesařské stanovený z hmotnosti přesunovaného materiálu vodorovná dopravní vzdálenost do 50 m v objektech výšky do 6 m</t>
  </si>
  <si>
    <t>-1075530971</t>
  </si>
  <si>
    <t>998762181</t>
  </si>
  <si>
    <t>Přesun hmot pro konstrukce tesařské stanovený z hmotnosti přesunovaného materiálu Příplatek k cenám za přesun prováděný bez použití mechanizace pro jakoukoliv výšku objektu</t>
  </si>
  <si>
    <t>1824135438</t>
  </si>
  <si>
    <t>767</t>
  </si>
  <si>
    <t>Konstrukce zámečnické</t>
  </si>
  <si>
    <t>767995114</t>
  </si>
  <si>
    <t>Montáž ostatních atypických zámečnických konstrukcí hmotnosti přes 20 do 50 kg</t>
  </si>
  <si>
    <t>kg</t>
  </si>
  <si>
    <t>634721555</t>
  </si>
  <si>
    <t xml:space="preserve">"m.č. 1.10, svařování nosniků I240" 0,85*4*36,2 </t>
  </si>
  <si>
    <t>M</t>
  </si>
  <si>
    <t>13010756</t>
  </si>
  <si>
    <t>ocel profilová IPE 240 jakost 11 375</t>
  </si>
  <si>
    <t>-540506790</t>
  </si>
  <si>
    <t>123,080/1000</t>
  </si>
  <si>
    <t>998767101</t>
  </si>
  <si>
    <t>Přesun hmot pro zámečnické konstrukce stanovený z hmotnosti přesunovaného materiálu vodorovná dopravní vzdálenost do 50 m v objektech výšky do 6 m</t>
  </si>
  <si>
    <t>1323414751</t>
  </si>
  <si>
    <t>998767181</t>
  </si>
  <si>
    <t>Přesun hmot pro zámečnické konstrukce stanovený z hmotnosti přesunovaného materiálu Příplatek k cenám za přesun prováděný bez použití mechanizace pro jakoukoliv výšku objektu</t>
  </si>
  <si>
    <t>1074582845</t>
  </si>
  <si>
    <t>783</t>
  </si>
  <si>
    <t>Dokončovací práce - nátěry</t>
  </si>
  <si>
    <t>783213021</t>
  </si>
  <si>
    <t>Napouštěcí nátěr tesařských prvků proti dřevokazným houbám, hmyzu a plísním nezabudovaných do konstrukce dvojnásobný syntetický</t>
  </si>
  <si>
    <t>2136478713</t>
  </si>
  <si>
    <t>94,4*0,1*0,2</t>
  </si>
  <si>
    <t>783317101</t>
  </si>
  <si>
    <t>Krycí nátěr (email) zámečnických konstrukcí jednonásobný syntetický standardní</t>
  </si>
  <si>
    <t>1373968933</t>
  </si>
  <si>
    <t>783324201</t>
  </si>
  <si>
    <t>Základní antikorozní nátěr zámečnických konstrukcí jednonásobný akrylátový</t>
  </si>
  <si>
    <t>-915819830</t>
  </si>
  <si>
    <t>"úprava 1"  1,5*4*0,439</t>
  </si>
  <si>
    <t>"úprava 3"  1,4*4*0,439</t>
  </si>
  <si>
    <t>"úprava 4"  1,4*4*0,439</t>
  </si>
  <si>
    <t>"úprava 2"  2,3*4*0,502</t>
  </si>
  <si>
    <t>"úprava 5" 3*4*0,575</t>
  </si>
  <si>
    <t>"úprava 10" 7,8*4*0,844</t>
  </si>
  <si>
    <t>03 - Stavební část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</si>
  <si>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</si>
  <si>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</si>
  <si>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</si>
  <si>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711 - Izolace proti vodě, vlhkosti a plynům</t>
  </si>
  <si>
    <t xml:space="preserve">    713 - Izolace tepelné</t>
  </si>
  <si>
    <t xml:space="preserve">    725 - Zdravotechnika - doplňky k zařizovacím předmětům a vybavení sociálek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</si>
  <si>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</si>
  <si>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</si>
  <si>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</si>
  <si>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</si>
  <si>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>Zakládání</t>
  </si>
  <si>
    <t>27153221R</t>
  </si>
  <si>
    <t>Podsyp pod základové konstrukce se zhutněním a urovnáním povrchu z kameniva hrubého</t>
  </si>
  <si>
    <t>2004022656</t>
  </si>
  <si>
    <t>"skl. P1.1" (21,12+35,72+85,61+3,99+1,41+9,92)*0,1</t>
  </si>
  <si>
    <t>"m.č. 1.16, pod základ betonového stupně" 3,9*0,7*0,1</t>
  </si>
  <si>
    <t>274313611</t>
  </si>
  <si>
    <t>Základy z betonu prostého pasy betonu kamenem neprokládaného tř. C 16/20</t>
  </si>
  <si>
    <t>-1718309428</t>
  </si>
  <si>
    <t>"m.č. 1.16, základ pod betonový stupeň" 3,9*0,7*1</t>
  </si>
  <si>
    <t>310239211</t>
  </si>
  <si>
    <t>Zazdívka otvorů ve zdivu nadzákladovém cihlami pálenými plochy přes 1 m2 do 4 m2 na maltu vápenocementovou</t>
  </si>
  <si>
    <t>-345335915</t>
  </si>
  <si>
    <t>"m.č. 1.03-1.04" 0,76*3*0,6</t>
  </si>
  <si>
    <t>"m.č. 1.01-1.08" (0,84*2,24-0,3*1,79)*0,53</t>
  </si>
  <si>
    <t>317121251</t>
  </si>
  <si>
    <t>Montáž překladů ze železobetonových prefabrikátů dodatečně do připravených rýh, světlosti otvoru přes 1050 do 1800 mm</t>
  </si>
  <si>
    <t>-1583019884</t>
  </si>
  <si>
    <t>"B4" 1</t>
  </si>
  <si>
    <t>59321072</t>
  </si>
  <si>
    <t>překlad železobetonový RZP 179x14x14 cm</t>
  </si>
  <si>
    <t>116496140</t>
  </si>
  <si>
    <t>346244361</t>
  </si>
  <si>
    <t>Zazdívka rýh, potrubí, nik (výklenků) nebo kapes z pálených cihel na maltu tl. 65 mm</t>
  </si>
  <si>
    <t>225202577</t>
  </si>
  <si>
    <t>"po vybouráni přiček" 0,15*(4,2*2+3,7*8+3,7*2+3,4*4+3,7*2)+0,65*2,2*4</t>
  </si>
  <si>
    <t>430321313</t>
  </si>
  <si>
    <t>Schodišťové konstrukce a rampy z betonu železového (bez výztuže) stupně, schodnice, ramena, podesty s nosníky tř. C 16/20</t>
  </si>
  <si>
    <t>601431965</t>
  </si>
  <si>
    <t>"m.č. 1.04-1.07" 1,9*0,19</t>
  </si>
  <si>
    <t>"m.č. 1.07-1.08" 1,2*0,27</t>
  </si>
  <si>
    <t>430361821</t>
  </si>
  <si>
    <t>Výztuž schodišťových konstrukcí a ramp stupňů, schodnic, ramen, podest s nosníky z betonářské oceli 10 505 (R) nebo BSt 500</t>
  </si>
  <si>
    <t>-963375066</t>
  </si>
  <si>
    <t>0,685*0,3</t>
  </si>
  <si>
    <t>431351121</t>
  </si>
  <si>
    <t>Bednění podest, podstupňových desek a ramp včetně podpěrné konstrukce výšky do 4 m půdorysně přímočarých zřízení</t>
  </si>
  <si>
    <t>682490395</t>
  </si>
  <si>
    <t>0,5*1,9+0,4*1,2</t>
  </si>
  <si>
    <t>431351122</t>
  </si>
  <si>
    <t>Bednění podest, podstupňových desek a ramp včetně podpěrné konstrukce výšky do 4 m půdorysně přímočarých odstranění</t>
  </si>
  <si>
    <t>1934976945</t>
  </si>
  <si>
    <t>593-B1</t>
  </si>
  <si>
    <t>Zřízení schodišťového stupně, pohledový beton, rozměr 400/145 mm - délka 1040 mm</t>
  </si>
  <si>
    <t>-111069844</t>
  </si>
  <si>
    <t>Poznámka k položce:
Poznámka k položce: Poznámka k položce: cena včetně bednění a výztuže</t>
  </si>
  <si>
    <t>593-B2</t>
  </si>
  <si>
    <t>Zřízení schodišťového stupně, pohledový beton, rozměr 345/470 mm - délka 3885 mm</t>
  </si>
  <si>
    <t>-1559642950</t>
  </si>
  <si>
    <t>Poznámka k položce:
Poznámka k položce: Poznámka k položce: navazuje na betonový stupeň B1</t>
  </si>
  <si>
    <t>593-B3</t>
  </si>
  <si>
    <t>Zřízení schodišťového stupně, pohledový beton, rozměr 250/145 mm - délka 1000 mm</t>
  </si>
  <si>
    <t>1655380447</t>
  </si>
  <si>
    <t>Komunikace pozemní</t>
  </si>
  <si>
    <t>56425111R</t>
  </si>
  <si>
    <t>Podklad nebo podsyp ze štěrku s rozprostřením, vlhčením a zhutněním, po zhutnění tl. 150 mm</t>
  </si>
  <si>
    <t>978114833</t>
  </si>
  <si>
    <t>"skl. P1.3" 23,03</t>
  </si>
  <si>
    <t>596-R01</t>
  </si>
  <si>
    <t>Kladení velkoformátové betonové dlažby tl 120 mm s ložem z kameniva těženého nebo drceného tl. do 50 mm, s vyplněním spár s dvojitým hutněním, vibrováním a se smetením přebytečného materiálu</t>
  </si>
  <si>
    <t>345040801</t>
  </si>
  <si>
    <t>592mat01</t>
  </si>
  <si>
    <t>dlažba Best Gigantická tl. 120 mm</t>
  </si>
  <si>
    <t>-2039401469</t>
  </si>
  <si>
    <t>23,03*1,05 "Přepočtené koeficientem množství</t>
  </si>
  <si>
    <t>Úpravy povrchů, podlahy a osazování výplní</t>
  </si>
  <si>
    <t>611311131</t>
  </si>
  <si>
    <t>Potažení vnitřních ploch jemnozrnným štukem (zrnitost 0-0,5 mm) tloušťky do 3 mm vodorovných konstrukcí stropů rovných</t>
  </si>
  <si>
    <t>1562729312</t>
  </si>
  <si>
    <t>"skl. d, strop" 174,65</t>
  </si>
  <si>
    <t>611325412</t>
  </si>
  <si>
    <t>Oprava vápenocementové omítky vnitřních ploch hladké, tloušťky do 20 mm stropů, v rozsahu opravované plochy přes 10 do 30%</t>
  </si>
  <si>
    <t>114993446</t>
  </si>
  <si>
    <t>611325421</t>
  </si>
  <si>
    <t>Oprava vápenocementové omítky vnitřních ploch štukové dvouvrstvé, tloušťky do 20 mm a tloušťky štuku do 3 mm stropů, v rozsahu opravované plochy do 10%</t>
  </si>
  <si>
    <t>1603375927</t>
  </si>
  <si>
    <t>612131121</t>
  </si>
  <si>
    <t>Podkladní a spojovací vrstva vnitřních omítaných ploch penetrace akrylát-silikonová nanášená ručně stěn</t>
  </si>
  <si>
    <t>-419145858</t>
  </si>
  <si>
    <t>"skl. e" 22,75</t>
  </si>
  <si>
    <t>612311131</t>
  </si>
  <si>
    <t>Potažení vnitřních ploch jemnozrnným štukem (zrnitost 0-0,5 mm) tloušťky do 3 mm svislých konstrukcí stěn</t>
  </si>
  <si>
    <t>88222287</t>
  </si>
  <si>
    <t>612311R01</t>
  </si>
  <si>
    <t>Kletovaná vápenná omítka jemnozrnný štuk (zrnitost 0-0,5 mm) svislých konstrukcí stěn</t>
  </si>
  <si>
    <t>996527602</t>
  </si>
  <si>
    <t>612321121</t>
  </si>
  <si>
    <t>Omítka vápenocementová vnitřních ploch nanášená ručně jednovrstvá, tloušťky do 10 mm hladká svislých konstrukcí stěn</t>
  </si>
  <si>
    <t>-1771789907</t>
  </si>
  <si>
    <t>"pod obklad, m.č. 1.13" 6,88</t>
  </si>
  <si>
    <t>612321141</t>
  </si>
  <si>
    <t>Omítka vápenocementová vnitřních ploch nanášená ručně dvouvrstvá, tloušťky jádrové omítky do 10 mm a tloušťky štuku do 3 mm štuková svislých konstrukcí stěn</t>
  </si>
  <si>
    <t>1974839273</t>
  </si>
  <si>
    <t>"skl. d, na nové zdivo" 8,38</t>
  </si>
  <si>
    <t>612325411</t>
  </si>
  <si>
    <t>Oprava vápenocementové omítky vnitřních ploch hladké, tloušťky do 20 mm stěn, v rozsahu opravované plochy do 10%</t>
  </si>
  <si>
    <t>-913220406</t>
  </si>
  <si>
    <t>612-R01</t>
  </si>
  <si>
    <t>Omítka hlazená - benátský štuk, bíla barva, lesk včetně podomitkových lišt a profilů</t>
  </si>
  <si>
    <t>-957556574</t>
  </si>
  <si>
    <t>"detail 6" 4,2+0,6*2+(0,25+0,1)*2</t>
  </si>
  <si>
    <t>"detail 7" 4,2+(0,3+0,4)*3,8</t>
  </si>
  <si>
    <t>619991001</t>
  </si>
  <si>
    <t>Zakrytí vnitřních ploch před znečištěním včetně pozdějšího odkrytí podlah fólií přilepenou lepící páskou</t>
  </si>
  <si>
    <t>1398112337</t>
  </si>
  <si>
    <t>"okna" 2,4*3*2+1,8*1,2+1,6*2+1,1*2,2*6+0,6*1,2*2+1,2+0,9*1,6*2+2,5*2,6+1,5*2,6+2,9*2+0,3*3*2+1,2*2,6*4+2,4*2,6*2</t>
  </si>
  <si>
    <t>"dveře" 1,4*2,3+1,1*2,2*4*2+1,3*2,2*2+0,8*2,2*2+0,6*2,2*2+1,1*2,2*2</t>
  </si>
  <si>
    <t>619995001</t>
  </si>
  <si>
    <t>Začištění omítek (s dodáním hmot) kolem oken, dveří, podlah, obkladů apod.</t>
  </si>
  <si>
    <t>-968926548</t>
  </si>
  <si>
    <t>"kolem zrcadla m.č. 1.13" 3,6</t>
  </si>
  <si>
    <t>619996115</t>
  </si>
  <si>
    <t>Ochrana stavebních konstrukcí a samostatných prvků včetně pozdějšího odstranění obedněním podlahy</t>
  </si>
  <si>
    <t>-650084566</t>
  </si>
  <si>
    <t>"m.č. 1.01" 65,1</t>
  </si>
  <si>
    <t>"m.č. 1.14" 1,4</t>
  </si>
  <si>
    <t>619996145</t>
  </si>
  <si>
    <t>Ochrana stavebních konstrukcí a samostatných prvků včetně pozdějšího odstranění obalením geotextilií samostatných konstrukcí a prvků</t>
  </si>
  <si>
    <t>250432147</t>
  </si>
  <si>
    <t>622143003</t>
  </si>
  <si>
    <t>Montáž omítkových profilů plastových nebo pozinkovaných, upevněných vtlačením do podkladní vrstvy nebo přibitím rohových s tkaninou</t>
  </si>
  <si>
    <t>-1968605316</t>
  </si>
  <si>
    <t>rohový profil</t>
  </si>
  <si>
    <t>1,2*2+3*4+4,2+1,9*2+3*2+2,5*2+1,2*2+2,7*2+2,4*2+2,7*3+2*2+3,4*2</t>
  </si>
  <si>
    <t>rohový profil u oken</t>
  </si>
  <si>
    <t>2,4*2+3,7*4+2+2,9*4+1,8+2,1*2+1,6+22,8*2+2,6*3+2,8*6</t>
  </si>
  <si>
    <t>Soklový profil negativní spáry</t>
  </si>
  <si>
    <t>"m.č. 1.02" 18,9</t>
  </si>
  <si>
    <t>"m.č. 1.05" 16</t>
  </si>
  <si>
    <t>"m.č. 1.03" 20,1</t>
  </si>
  <si>
    <t>"m.č. 1.04" 18,6</t>
  </si>
  <si>
    <t>"m.č. 1.07" 11,6</t>
  </si>
  <si>
    <t>"m.č. 1.08" 25,1</t>
  </si>
  <si>
    <t>"m.č. 1.10" 35,8</t>
  </si>
  <si>
    <t>"m.č. 1.17" 4,2</t>
  </si>
  <si>
    <t>590mat01</t>
  </si>
  <si>
    <t>profil rohový kovový</t>
  </si>
  <si>
    <t>149914462</t>
  </si>
  <si>
    <t>175,9*1,02 "Přepočtené koeficientem množství</t>
  </si>
  <si>
    <t>590mat02</t>
  </si>
  <si>
    <t>soklový profil negativní spáry U20/20</t>
  </si>
  <si>
    <t>954447144</t>
  </si>
  <si>
    <t>150,3*1,02 "Přepočtené koeficientem množství</t>
  </si>
  <si>
    <t>622325201</t>
  </si>
  <si>
    <t>Oprava vápenocementové omítky vnějších ploch stupně členitosti 1 štukové stěn, v rozsahu opravované plochy do 10%</t>
  </si>
  <si>
    <t>-1948375887</t>
  </si>
  <si>
    <t>"skl. a1" 27,96</t>
  </si>
  <si>
    <t>"skl. b" 86,73</t>
  </si>
  <si>
    <t>35</t>
  </si>
  <si>
    <t>622541031</t>
  </si>
  <si>
    <t>Omítka tenkovrstvá silikonsilikátová vnějších ploch hydrofobní, se samočistícím účinkem probarvená, včetně penetrace podkladu zrnitá, tloušťky 3,0 mm stěn</t>
  </si>
  <si>
    <t>-1097504513</t>
  </si>
  <si>
    <t>"skl. c"  4,68</t>
  </si>
  <si>
    <t>36</t>
  </si>
  <si>
    <t>62254103R</t>
  </si>
  <si>
    <t>Omítka stěn lehčená jádrová vnějších ploch hydrofobní, probarvená, včetně penetrace podkladu zrnitá</t>
  </si>
  <si>
    <t>1557478453</t>
  </si>
  <si>
    <t>Poznámka k položce:
Poznámka k položce: Poznámka k položce: referenční výrobek Premix FaSO LM</t>
  </si>
  <si>
    <t>"skl. a2" 3,95</t>
  </si>
  <si>
    <t>37</t>
  </si>
  <si>
    <t>629991011</t>
  </si>
  <si>
    <t>Zakrytí vnějších ploch před znečištěním včetně pozdějšího odkrytí výplní otvorů a svislých ploch fólií přilepenou lepící páskou</t>
  </si>
  <si>
    <t>16993764</t>
  </si>
  <si>
    <t>"okna" 2,4*3*2+1,8*1,2+1,6*2+1,1*2,2*6+0,6*1,2*2+1,2+0,9*1,6*2+2,5*2,6+1,5*2,6+2,9*2</t>
  </si>
  <si>
    <t>"dveře" 1,4*2,3</t>
  </si>
  <si>
    <t>38</t>
  </si>
  <si>
    <t>631311115</t>
  </si>
  <si>
    <t>Mazanina z betonu prostého bez zvýšených nároků na prostředí tl. přes 50 do 80 mm tř. C 20/25</t>
  </si>
  <si>
    <t>402897950</t>
  </si>
  <si>
    <t>"skl. P1.1" (21,12+35,72+85,61+3,99+1,41+9,92)*0,05</t>
  </si>
  <si>
    <t>39</t>
  </si>
  <si>
    <t>631362021</t>
  </si>
  <si>
    <t>Výztuž mazanin ze svařovaných sítí z drátů typu KARI</t>
  </si>
  <si>
    <t>991569866</t>
  </si>
  <si>
    <t>"skl. P1.1" (21,12+35,72+85,61+3,99+1,41+9,92)*4,44/1000</t>
  </si>
  <si>
    <t>40</t>
  </si>
  <si>
    <t>632450134</t>
  </si>
  <si>
    <t>Potěr cementový vyrovnávací ze suchých směsí v ploše o průměrné (střední) tl. přes 40 do 50 mm</t>
  </si>
  <si>
    <t>1836369985</t>
  </si>
  <si>
    <t>"skl. P1.1" 21,12+35,72+85,61+3,99+1,41+9,92</t>
  </si>
  <si>
    <t>"skl. P1.2" (28,5+31,01+29,19+23,71)*2</t>
  </si>
  <si>
    <t>41</t>
  </si>
  <si>
    <t>632481213</t>
  </si>
  <si>
    <t>Separační vrstva k oddělení podlahových vrstev z polyetylénové fólie</t>
  </si>
  <si>
    <t>1254110381</t>
  </si>
  <si>
    <t>"skl. P1.2" 28,5+31,01+29,19+23,71</t>
  </si>
  <si>
    <t>42</t>
  </si>
  <si>
    <t>632-R01</t>
  </si>
  <si>
    <t>Přesátí násypu nad klenbami</t>
  </si>
  <si>
    <t>821649570</t>
  </si>
  <si>
    <t>43</t>
  </si>
  <si>
    <t>633-R01</t>
  </si>
  <si>
    <t>Broušení omítky tl. do 4 mm</t>
  </si>
  <si>
    <t>1485212292</t>
  </si>
  <si>
    <t>"m.č. 1.12 pod zrcadlo" 0,800</t>
  </si>
  <si>
    <t>44</t>
  </si>
  <si>
    <t>634111113</t>
  </si>
  <si>
    <t>Obvodová dilatace mezi stěnou a mazaninou pružnou těsnicí páskou výšky 80 mm</t>
  </si>
  <si>
    <t>-589914808</t>
  </si>
  <si>
    <t>"m.č. 1.07" 13,2</t>
  </si>
  <si>
    <t>"m.č. 1.08" 24,5</t>
  </si>
  <si>
    <t>"m.č. 1.10" 38,2</t>
  </si>
  <si>
    <t>"m.č. 1.13" 7,8</t>
  </si>
  <si>
    <t>"m.č. 1.14" 4,5</t>
  </si>
  <si>
    <t>"m.č. 1.17" 11,6</t>
  </si>
  <si>
    <t>45</t>
  </si>
  <si>
    <t>949101111</t>
  </si>
  <si>
    <t>Lešení pomocné pracovní pro objekty pozemních staveb pro zatížení do 150 kg/m2, o výšce lešeňové podlahy do 1,9 m</t>
  </si>
  <si>
    <t>2049381530</t>
  </si>
  <si>
    <t>"uvnítř objektu" 65,1+28,5+31,1+29,2+23,7+21,1+35,7+85,6+4+4,1+9,9</t>
  </si>
  <si>
    <t>"fasáda" 3,8+5+1,9+1,7+1,5+1,7+3,8+1,4+12,6+8,7</t>
  </si>
  <si>
    <t>46</t>
  </si>
  <si>
    <t>952901111</t>
  </si>
  <si>
    <t>Vyčištění budov nebo objektů před předáním do užívání budov bytové nebo občanské výstavby, světlé výšky podlaží do 4 m</t>
  </si>
  <si>
    <t>1342935394</t>
  </si>
  <si>
    <t>47</t>
  </si>
  <si>
    <t>985131111</t>
  </si>
  <si>
    <t>Očištění ploch stěn, rubu kleneb a podlah tlakovou vodou</t>
  </si>
  <si>
    <t>2118797948</t>
  </si>
  <si>
    <t>"skl. d, strop" 260,26</t>
  </si>
  <si>
    <t>48</t>
  </si>
  <si>
    <t>-95299557</t>
  </si>
  <si>
    <t>711</t>
  </si>
  <si>
    <t>Izolace proti vodě, vlhkosti a plynům</t>
  </si>
  <si>
    <t>49</t>
  </si>
  <si>
    <t>711141559</t>
  </si>
  <si>
    <t>Provedení izolace proti zemní vlhkosti pásy přitavením NAIP na ploše vodorovné V</t>
  </si>
  <si>
    <t>-2102981140</t>
  </si>
  <si>
    <t>50</t>
  </si>
  <si>
    <t>62852015</t>
  </si>
  <si>
    <t>pásy s modifikovaným asfaltem vložka skelná tkanina</t>
  </si>
  <si>
    <t>339073408</t>
  </si>
  <si>
    <t>157,77*1,15 "Přepočtené koeficientem množství</t>
  </si>
  <si>
    <t>51</t>
  </si>
  <si>
    <t>711142559</t>
  </si>
  <si>
    <t>Provedení izolace proti zemní vlhkosti pásy přitavením NAIP na ploše svislé S</t>
  </si>
  <si>
    <t>-500873208</t>
  </si>
  <si>
    <t>"m.č. 1.07" 13,2*0,15</t>
  </si>
  <si>
    <t>"m.č. 1.08" 24,5*0,15</t>
  </si>
  <si>
    <t>"m.č. 1.10" 38,2*0,15</t>
  </si>
  <si>
    <t>"m.č. 1.13" 7,8*0,15</t>
  </si>
  <si>
    <t>"m.č. 1.14" 4,5*0,15</t>
  </si>
  <si>
    <t>"m.č. 1.17" 11,6*0,15</t>
  </si>
  <si>
    <t>52</t>
  </si>
  <si>
    <t>-1158890545</t>
  </si>
  <si>
    <t>14,97*1,15 "Přepočtené koeficientem množství</t>
  </si>
  <si>
    <t>53</t>
  </si>
  <si>
    <t>711161232</t>
  </si>
  <si>
    <t>Izolace proti zemní vlhkosti a beztlakové vodě nopovými fóliemi na ploše svislé S vrstva ochranná, odvětrávací a drenážní s integrovanou mřížkou pro aplikaci omítky výška nopku 8,0 mm, tl. fólie do 0,6 mm</t>
  </si>
  <si>
    <t>-317346624</t>
  </si>
  <si>
    <t>54</t>
  </si>
  <si>
    <t>711161384</t>
  </si>
  <si>
    <t>Izolace proti zemní vlhkosti a beztlakové vodě nopovými fóliemi ostatní ukončení izolace provětrávací lištou</t>
  </si>
  <si>
    <t>-1392393211</t>
  </si>
  <si>
    <t>"skl. a2" 6,3</t>
  </si>
  <si>
    <t>55</t>
  </si>
  <si>
    <t>711211138</t>
  </si>
  <si>
    <t>Izolace provětrávaná dutinová proti zemní vlhkosti a plynu radonu z plastových segmentů typu IGLU ztraceného bednění zalitých betonem po výšku segmentu bez betonové desky a armovací sítě výšky segmentů přes 200 do 270 mm</t>
  </si>
  <si>
    <t>-305642969</t>
  </si>
  <si>
    <t>56</t>
  </si>
  <si>
    <t>711493112</t>
  </si>
  <si>
    <t>Izolace proti podpovrchové a tlakové vodě - ostatní na ploše vodorovné V těsnicí stěrkou nepružnou (cementem pojená)</t>
  </si>
  <si>
    <t>-130616587</t>
  </si>
  <si>
    <t>"m.č. 1.13" 4,39</t>
  </si>
  <si>
    <t>57</t>
  </si>
  <si>
    <t>711493122</t>
  </si>
  <si>
    <t>Izolace proti podpovrchové a tlakové vodě - ostatní na ploše svislé S těsnicí stěrkou nepružnou (cementem pojená)</t>
  </si>
  <si>
    <t>-1733157150</t>
  </si>
  <si>
    <t>"m.č. 1.13" 7,2*0,15</t>
  </si>
  <si>
    <t>58</t>
  </si>
  <si>
    <t>998711101</t>
  </si>
  <si>
    <t>Přesun hmot pro izolace proti vodě, vlhkosti a plynům stanovený z hmotnosti přesunovaného materiálu vodorovná dopravní vzdálenost do 50 m v objektech výšky do 6 m</t>
  </si>
  <si>
    <t>1124657168</t>
  </si>
  <si>
    <t>59</t>
  </si>
  <si>
    <t>998711181</t>
  </si>
  <si>
    <t>Přesun hmot pro izolace proti vodě, vlhkosti a plynům stanovený z hmotnosti přesunovaného materiálu Příplatek k cenám za přesun prováděný bez použití mechanizace pro jakoukoliv výšku objektu</t>
  </si>
  <si>
    <t>1025234917</t>
  </si>
  <si>
    <t>713</t>
  </si>
  <si>
    <t>Izolace tepelné</t>
  </si>
  <si>
    <t>60</t>
  </si>
  <si>
    <t>713121111</t>
  </si>
  <si>
    <t>Montáž tepelné izolace podlah rohožemi, pásy, deskami, dílci, bloky (izolační materiál ve specifikaci) kladenými volně jednovrstvá</t>
  </si>
  <si>
    <t>-1025309190</t>
  </si>
  <si>
    <t>61</t>
  </si>
  <si>
    <t>28375914</t>
  </si>
  <si>
    <t>deska EPS 150 pro trvalé zatížení v tlaku (max. 3000 kg/m2) tl 100mm</t>
  </si>
  <si>
    <t>1727333461</t>
  </si>
  <si>
    <t>270,18*1,02 "Přepočtené koeficientem množství</t>
  </si>
  <si>
    <t>62</t>
  </si>
  <si>
    <t>998713101</t>
  </si>
  <si>
    <t>Přesun hmot pro izolace tepelné stanovený z hmotnosti přesunovaného materiálu vodorovná dopravní vzdálenost do 50 m v objektech výšky do 6 m</t>
  </si>
  <si>
    <t>-1555860341</t>
  </si>
  <si>
    <t>63</t>
  </si>
  <si>
    <t>998713181</t>
  </si>
  <si>
    <t>Přesun hmot pro izolace tepelné stanovený z hmotnosti přesunovaného materiálu Příplatek k cenám za přesun prováděný bez použití mechanizace pro jakoukoliv výšku objektu</t>
  </si>
  <si>
    <t>-1135296180</t>
  </si>
  <si>
    <t>725</t>
  </si>
  <si>
    <t>Zdravotechnika - doplňky k zařizovacím předmětům a vybavení sociálek</t>
  </si>
  <si>
    <t>66</t>
  </si>
  <si>
    <t>72529000R</t>
  </si>
  <si>
    <t>D+M vysoušeč rukou - nerez</t>
  </si>
  <si>
    <t>soubor</t>
  </si>
  <si>
    <t>-1395745761</t>
  </si>
  <si>
    <t>Poznámka k položce:
Poznámka k položce: Poznámka k položce: referenční výr. Dyson Airblade V</t>
  </si>
  <si>
    <t>67</t>
  </si>
  <si>
    <t>72529100R</t>
  </si>
  <si>
    <t>D+M nerezové WC souprava nástěnna</t>
  </si>
  <si>
    <t>-1429258961</t>
  </si>
  <si>
    <t>Poznámka k položce:
Poznámka k položce: Poznámka k položce: referenční výr.  Effect prim</t>
  </si>
  <si>
    <t>68</t>
  </si>
  <si>
    <t>72529151R</t>
  </si>
  <si>
    <t>D+M nerezový dávkovač tekutého mýdla na 400 ml</t>
  </si>
  <si>
    <t>1265655936</t>
  </si>
  <si>
    <t>Poznámka k položce:
Poznámka k položce: Poznámka k položce: referenční výr. Merida Stella Mini</t>
  </si>
  <si>
    <t>69</t>
  </si>
  <si>
    <t>72529160R</t>
  </si>
  <si>
    <t>D+M nerezový koš nášlapný kulatý 5l</t>
  </si>
  <si>
    <t>-1908398774</t>
  </si>
  <si>
    <t>Poznámka k položce:
Poznámka k položce: Poznámka k položce: referenční výr. Vencl</t>
  </si>
  <si>
    <t>70</t>
  </si>
  <si>
    <t>72529162R</t>
  </si>
  <si>
    <t>D+M nerezový zásobník toaletních papírů d=300 mm</t>
  </si>
  <si>
    <t>366721459</t>
  </si>
  <si>
    <t>Poznámka k položce:
Poznámka k položce: Poznámka k položce: referenční výr. Sanela SLZN 01</t>
  </si>
  <si>
    <t>71</t>
  </si>
  <si>
    <t>72529172R</t>
  </si>
  <si>
    <t>D+M nerezové madla krakorcová sklopná, délky 830 mm</t>
  </si>
  <si>
    <t>2007061730</t>
  </si>
  <si>
    <t>Poznámka k položce:
Poznámka k položce: Poznámka k položce: referenční výr. Sanela SLZM 03SDX</t>
  </si>
  <si>
    <t>78</t>
  </si>
  <si>
    <t>998725201</t>
  </si>
  <si>
    <t>Přesun hmot pro zařizovací předměty stanovený procentní sazbou (%) z ceny vodorovná dopravní vzdálenost do 50 m v objektech výšky do 6 m</t>
  </si>
  <si>
    <t>%</t>
  </si>
  <si>
    <t>-1840234940</t>
  </si>
  <si>
    <t>93</t>
  </si>
  <si>
    <t>763111311</t>
  </si>
  <si>
    <t>Příčka ze sádrokartonových desek s nosnou konstrukcí z jednoduchých ocelových profilů UW, CW jednoduše opláštěná deskou standardní A tl. 12,5 mm, příčka tl. 75 mm, profil 50 TI tl. 50 mm, EI 30, Rw 41 dB</t>
  </si>
  <si>
    <t>2092413969</t>
  </si>
  <si>
    <t>"detail 6" (0,96+0,28+0,32)*1,8</t>
  </si>
  <si>
    <t>94</t>
  </si>
  <si>
    <t>763122411</t>
  </si>
  <si>
    <t>Stěna šachtová ze sádrokartonových desek s nosnou konstrukcí z ocelových profilů CW, UW dvojitě opláštěná deskami protipožárními DF tl. 2 x 12,5 mm, bez TI, EI 30, stěna tl. 75 mm, profil 50</t>
  </si>
  <si>
    <t>590277999</t>
  </si>
  <si>
    <t>"m.č. 1.07" (0,4+0,25)*3,7</t>
  </si>
  <si>
    <t>95</t>
  </si>
  <si>
    <t>76313144R</t>
  </si>
  <si>
    <t>Podhled ze sádrokartonových desek dvouvrstvá zavěšená spodní konstrukce z ocelových profilů CD, UD dvojitě opláštěná deskami protipožárními DF, tl. 2 x 12,5 mm, TI tl. 60 mm 40 kg/m3</t>
  </si>
  <si>
    <t>479660760</t>
  </si>
  <si>
    <t>"skl. P2.2" 85,61</t>
  </si>
  <si>
    <t>96</t>
  </si>
  <si>
    <t>763131771</t>
  </si>
  <si>
    <t>Podhled ze sádrokartonových desek Příplatek k cenám za rovinnost kvality speciální tmelení kvality Q3</t>
  </si>
  <si>
    <t>758267739</t>
  </si>
  <si>
    <t>97</t>
  </si>
  <si>
    <t>763164657</t>
  </si>
  <si>
    <t>Obklad ze sádrokartonových desek konstrukcí kovových včetně ochranných úhelníků ve tvaru U rozvinuté šíře přes 1,2 m, opláštěný deskou protipožární DF, tl. 2 x 12,5 mm</t>
  </si>
  <si>
    <t>971145750</t>
  </si>
  <si>
    <t>"m.č. 1.10, kapotáž imitující trám" 0,25*3*4*7,2</t>
  </si>
  <si>
    <t>98</t>
  </si>
  <si>
    <t>998763301</t>
  </si>
  <si>
    <t>Přesun hmot pro konstrukce montované z desek sádrokartonových, sádrovláknitých, cementovláknitých nebo cementových stanovený z hmotnosti přesunovaného materiálu vodorovná dopravní vzdálenost do 50 m v objektech výšky do 6 m</t>
  </si>
  <si>
    <t>727804947</t>
  </si>
  <si>
    <t>99</t>
  </si>
  <si>
    <t>998763381</t>
  </si>
  <si>
    <t>Přesun hmot pro konstrukce montované z desek sádrokartonových, sádrovláknitých, cementovláknitých nebo cementových Příplatek k cenám za přesun prováděný bez použití mechanizace pro jakoukoliv výšku objektu</t>
  </si>
  <si>
    <t>-1201867225</t>
  </si>
  <si>
    <t>100</t>
  </si>
  <si>
    <t>766621213</t>
  </si>
  <si>
    <t>Montáž oken dřevěných včetně montáže rámu na polyuretanovou pěnu plochy přes 1 m2 otevíravých nebo sklápěcích do zdiva, výšky přes 2,5 m</t>
  </si>
  <si>
    <t>10451553</t>
  </si>
  <si>
    <t>"O11" 1</t>
  </si>
  <si>
    <t>101</t>
  </si>
  <si>
    <t>611matO11</t>
  </si>
  <si>
    <t>okno dřevěné jednokřídlové sklápěcí, izolační dvojsklo, 104 x 287 cm, celé okno U=1,20, včetně kování a povrchové úpravy</t>
  </si>
  <si>
    <t>-481292456</t>
  </si>
  <si>
    <t>102</t>
  </si>
  <si>
    <t>766629214</t>
  </si>
  <si>
    <t>Montáž oken dřevěných Příplatek k cenám za tepelnou izolaci mezi ostěním a rámem okna při rovném ostění, připojovací spára tl. do 15 mm, páska</t>
  </si>
  <si>
    <t>641806301</t>
  </si>
  <si>
    <t>"O11" 7,82</t>
  </si>
  <si>
    <t>103</t>
  </si>
  <si>
    <t>76664113R</t>
  </si>
  <si>
    <t>Montáž balkónových dveří dřevěných nebo plastových včetně rámu do zdiva jednokřídlových bez nadsvětlíku</t>
  </si>
  <si>
    <t>-624770710</t>
  </si>
  <si>
    <t>"O11/P" 1</t>
  </si>
  <si>
    <t>104</t>
  </si>
  <si>
    <t>611matO11/P</t>
  </si>
  <si>
    <t>dveře balkónové jednokřídlové otvíravé a sklápěcí s izolačním dvojsklem, U=1,2, 104 x 287 cm, včetně kování a povrchové úpravy</t>
  </si>
  <si>
    <t>-2054761886</t>
  </si>
  <si>
    <t>105</t>
  </si>
  <si>
    <t>766-D01</t>
  </si>
  <si>
    <t>Úprava vstupních dvéře dle EZS a popisu v tab. dveře D01/L</t>
  </si>
  <si>
    <t>1496365189</t>
  </si>
  <si>
    <t>106</t>
  </si>
  <si>
    <t>766-D02</t>
  </si>
  <si>
    <t>dveře vnitřní, provedení včetně všech doplňků a příslušenství dle popisu v tab. dveře D02/LP</t>
  </si>
  <si>
    <t>1320189532</t>
  </si>
  <si>
    <t>107</t>
  </si>
  <si>
    <t>766-D03</t>
  </si>
  <si>
    <t>dveře vnitřní, provedení včetně všech doplňků a příslušenství dle popisu v tab. dveře D03/LP</t>
  </si>
  <si>
    <t>1494176253</t>
  </si>
  <si>
    <t>108</t>
  </si>
  <si>
    <t>766-D04</t>
  </si>
  <si>
    <t>Repase dveře vnitřních, provedení včetně všech doplňků a příslušenství dle popisu v tab. dveře D04/L</t>
  </si>
  <si>
    <t>897502652</t>
  </si>
  <si>
    <t>109</t>
  </si>
  <si>
    <t>766-D05</t>
  </si>
  <si>
    <t>dveře vnitřní, provedení včetně všech doplňků a příslušenství dle popisu v tab. dveře D05/L</t>
  </si>
  <si>
    <t>-1810816439</t>
  </si>
  <si>
    <t>110</t>
  </si>
  <si>
    <t>766-D06</t>
  </si>
  <si>
    <t>dveře vnitřní, provedení včetně všech doplňků a příslušenství dle popisu v tab. dveře D06/L</t>
  </si>
  <si>
    <t>-269168227</t>
  </si>
  <si>
    <t>111</t>
  </si>
  <si>
    <t>766-D07</t>
  </si>
  <si>
    <t>dveře vnitřní, provedení včetně všech doplňků a příslušenství dle popisu v tab. dveře D07/P</t>
  </si>
  <si>
    <t>1106884954</t>
  </si>
  <si>
    <t>112</t>
  </si>
  <si>
    <t>766-D08</t>
  </si>
  <si>
    <t>dveře vnitřní, provedení včetně všech doplňků a příslušenství dle popisu v tab. dveře D08/L</t>
  </si>
  <si>
    <t>-1422757188</t>
  </si>
  <si>
    <t>113</t>
  </si>
  <si>
    <t>766-D09</t>
  </si>
  <si>
    <t>dveře vnitřní, provedení včetně všech doplňků a příslušenství dle popisu v tab. dveře D09/L</t>
  </si>
  <si>
    <t>-212450721</t>
  </si>
  <si>
    <t>114</t>
  </si>
  <si>
    <t>76666017R</t>
  </si>
  <si>
    <t>Montáž dveřních křídel dřevěných otevíravých do obložkové zárubně povrchově upravených jednokřídlových s dvěma kazetami, šířky přes 800 mm</t>
  </si>
  <si>
    <t>-1570972722</t>
  </si>
  <si>
    <t>"D10/L" 1</t>
  </si>
  <si>
    <t>115</t>
  </si>
  <si>
    <t>611mat10d</t>
  </si>
  <si>
    <t>dřevěné tepelně zolační s dvěma dřevěnými kazetami a s jednou prosklenou výplní - izolačním dvojsklem 90x205cm včetně povrchové úpravy a kování</t>
  </si>
  <si>
    <t>-718234427</t>
  </si>
  <si>
    <t>Poznámka k položce:
Poznámka k položce: Poznámka k položce: viz popis v Tabulce dveře D10/L</t>
  </si>
  <si>
    <t>116</t>
  </si>
  <si>
    <t>766-R01</t>
  </si>
  <si>
    <t>Montáž zárubní dřevěných obložkových, pro dveře jednokřídlové, tloušťky stěny přes 350 mm</t>
  </si>
  <si>
    <t>-491970657</t>
  </si>
  <si>
    <t>117</t>
  </si>
  <si>
    <t>611mat10</t>
  </si>
  <si>
    <t>zárubeň obložková pro dveře 1křídlové 90x205 cm  jako obdoba ostatních historických vnitřních dveří včetně povrchové úpravy</t>
  </si>
  <si>
    <t>237576630</t>
  </si>
  <si>
    <t>118</t>
  </si>
  <si>
    <t>766-O1</t>
  </si>
  <si>
    <t>Úprava špaletových oken dle popisu v tab. oken O1, doplnění lišty pod oknem</t>
  </si>
  <si>
    <t>-1275859160</t>
  </si>
  <si>
    <t>119</t>
  </si>
  <si>
    <t>766-O4</t>
  </si>
  <si>
    <t>stávající okno, kompletní provedení včetně všech doplňků a příslušenství dle popisu v tab. oken O4</t>
  </si>
  <si>
    <t>1885627149</t>
  </si>
  <si>
    <t>120</t>
  </si>
  <si>
    <t>766694112</t>
  </si>
  <si>
    <t>Montáž ostatních truhlářských konstrukcí parapetních desek dřevěných nebo plastových šířky do 300 mm, délky přes 1000 do 1600 mm</t>
  </si>
  <si>
    <t>-1581365965</t>
  </si>
  <si>
    <t>"T6" 1</t>
  </si>
  <si>
    <t>121</t>
  </si>
  <si>
    <t>607mat01</t>
  </si>
  <si>
    <t>dřevěný masivní parapet vnitřní, barva – bílá matná 0,3 x 1 m</t>
  </si>
  <si>
    <t>1184640319</t>
  </si>
  <si>
    <t>"T6" 1,55</t>
  </si>
  <si>
    <t>122</t>
  </si>
  <si>
    <t>766694113</t>
  </si>
  <si>
    <t>Montáž ostatních truhlářských konstrukcí parapetních desek dřevěných nebo plastových šířky do 300 mm, délky přes 1600 do 2600 mm</t>
  </si>
  <si>
    <t>-1905046270</t>
  </si>
  <si>
    <t>"T2" 1</t>
  </si>
  <si>
    <t>"T3" 1</t>
  </si>
  <si>
    <t>"T4" 3</t>
  </si>
  <si>
    <t>"T5" 1</t>
  </si>
  <si>
    <t>123</t>
  </si>
  <si>
    <t>-1495650716</t>
  </si>
  <si>
    <t>"T2" 1,76</t>
  </si>
  <si>
    <t>"T3" 1,63</t>
  </si>
  <si>
    <t>"T4" 2,6*3</t>
  </si>
  <si>
    <t>"T5" 2,47</t>
  </si>
  <si>
    <t>124</t>
  </si>
  <si>
    <t>766-T1</t>
  </si>
  <si>
    <t>Dodávka a montáž ukončovací lišty parapetu okna</t>
  </si>
  <si>
    <t>-1893127770</t>
  </si>
  <si>
    <t>"T1" 2,4</t>
  </si>
  <si>
    <t>125</t>
  </si>
  <si>
    <t>766-T7</t>
  </si>
  <si>
    <t>Dodávka a montáž lavičky a integrované skříně naceňovat výhradně dle detailu 6 (tab. truhlářských výrobků, ozn. T7)</t>
  </si>
  <si>
    <t>-974441586</t>
  </si>
  <si>
    <t>Poznámka k položce:
Poznámka k položce: Poznámka k položce: Lavička: dřevěná masivní sedací deska + atypické dveře a kryt skříňě na rozvaděč (deskovina)  Dřevěná masivní sedací deska, dub, m.č. 1.17 barva – bílá matná, přiznaná léta podélná rozměr šířka cca 450 mm délka 1600 mm  Viz detail 6</t>
  </si>
  <si>
    <t>126</t>
  </si>
  <si>
    <t>766-T9</t>
  </si>
  <si>
    <t>Dodávka a montáž nerez recepčního pultu s integrovanou vitrínou, lednicí, myčkou, dřezem s baterií a s elektrickým ohřívačem naceňovat výhradně dle detailu 10 (tab. truhlářských výrobků, ozn. T9)</t>
  </si>
  <si>
    <t>1622526377</t>
  </si>
  <si>
    <t>Poznámka k položce:
Poznámka k položce: Poznámka k položce: viz detail 10</t>
  </si>
  <si>
    <t>127</t>
  </si>
  <si>
    <t>775429121</t>
  </si>
  <si>
    <t>Montáž lišty přechodové (vyrovnávací) připevněné vruty</t>
  </si>
  <si>
    <t>-1023781714</t>
  </si>
  <si>
    <t>1,1+0,8+0,8+1,7+1,3+1,1*4</t>
  </si>
  <si>
    <t>128</t>
  </si>
  <si>
    <t>553mat03</t>
  </si>
  <si>
    <t>profil přechodový</t>
  </si>
  <si>
    <t>-1339490942</t>
  </si>
  <si>
    <t>10,1*1,02 "Přepočtené koeficientem množství</t>
  </si>
  <si>
    <t>129</t>
  </si>
  <si>
    <t>998766201</t>
  </si>
  <si>
    <t>Přesun hmot pro konstrukce truhlářské stanovený procentní sazbou (%) z ceny vodorovná dopravní vzdálenost do 50 m v objektech výšky do 6 m</t>
  </si>
  <si>
    <t>2031442639</t>
  </si>
  <si>
    <t>130</t>
  </si>
  <si>
    <t>767-R01</t>
  </si>
  <si>
    <t>Montáž madla z trubek do zdi, hmotnosti 1 m zábradlí do 20 kg</t>
  </si>
  <si>
    <t>-1496778993</t>
  </si>
  <si>
    <t>"Z1" 1,41</t>
  </si>
  <si>
    <t>"Z2" 0,8</t>
  </si>
  <si>
    <t>"Z3" 0,6</t>
  </si>
  <si>
    <t>131</t>
  </si>
  <si>
    <t>140-Z1</t>
  </si>
  <si>
    <t>Madlo - plnostěná ocelová hlazená kulatina O20mm včetně kotev a povrchové úpravy</t>
  </si>
  <si>
    <t>-1165988535</t>
  </si>
  <si>
    <t>Poznámka k položce:
Poznámka k položce: Poznámka k položce: celý profil bude přebroušen bruskou a upraven: komaxit bezbarvý, velvet úprava</t>
  </si>
  <si>
    <t>132</t>
  </si>
  <si>
    <t>140-Z2</t>
  </si>
  <si>
    <t>Madlo - ohýbaná plnostěná ocelová hlazená kulatina O16mm, včtně kotev a povrchové úpravy</t>
  </si>
  <si>
    <t>-2139414262</t>
  </si>
  <si>
    <t>133</t>
  </si>
  <si>
    <t>140-Z3</t>
  </si>
  <si>
    <t>-1017117835</t>
  </si>
  <si>
    <t>134</t>
  </si>
  <si>
    <t>767610116</t>
  </si>
  <si>
    <t>Montáž oken jednoduchých z hliníkových nebo ocelových profilů pevných do zdiva, plochy přes 0,6 do 1,5 m2</t>
  </si>
  <si>
    <t>1512344940</t>
  </si>
  <si>
    <t>"O12" 0,3*2,97</t>
  </si>
  <si>
    <t>135</t>
  </si>
  <si>
    <t>553matO12</t>
  </si>
  <si>
    <t>Neotvíravé vnitřní jednodílné zasklení 30 x 297 cm, požární odolnost EI15DP1 FIX, kompletní provedení včetně všech doplňků a příslušenství dle popisu v Tabulce oken, O12</t>
  </si>
  <si>
    <t>461392209</t>
  </si>
  <si>
    <t>136</t>
  </si>
  <si>
    <t>767610118</t>
  </si>
  <si>
    <t>Montáž oken jednoduchých z hliníkových nebo ocelových profilů pevných do zdiva, plochy přes 2,5 m2</t>
  </si>
  <si>
    <t>-604439180</t>
  </si>
  <si>
    <t>"O13" 1,22*2,59</t>
  </si>
  <si>
    <t>"O14" 1,25*2,59</t>
  </si>
  <si>
    <t>137</t>
  </si>
  <si>
    <t>553matO13</t>
  </si>
  <si>
    <t>Neotevíravé zasklení v rámu 122x259 cm, požární odolnost EI15DP1 FIX, kompletní provedení včetně všech doplňků a příslušenství dle popisu v Tabulce oken, O13</t>
  </si>
  <si>
    <t>1845416240</t>
  </si>
  <si>
    <t>Poznámka k položce:
Poznámka k položce: Poznámka k položce: vč. grafického polepu</t>
  </si>
  <si>
    <t>138</t>
  </si>
  <si>
    <t>553matO14</t>
  </si>
  <si>
    <t>Neotevíravé zasklení v rámu 125x259 cm, požární odolnost EI15DP1 FIX, kompletní provedení včetně všech doplňků a příslušenství dle popisu v Tabulce oken, O14</t>
  </si>
  <si>
    <t>1264876116</t>
  </si>
  <si>
    <t>139</t>
  </si>
  <si>
    <t>767610128</t>
  </si>
  <si>
    <t>Montáž oken jednoduchých z hliníkových nebo ocelových profilů otevíravých nebo výklopných do zdiva, plochy přes 2,5 m2</t>
  </si>
  <si>
    <t>-279236717</t>
  </si>
  <si>
    <t>"O15" 2,445*2,59</t>
  </si>
  <si>
    <t>140</t>
  </si>
  <si>
    <t>553matO15</t>
  </si>
  <si>
    <t>Ocelová prosklená stěna s jedním dílem fixním a jedním dílem otevíravým se samozavíračem 244x259 cm, kompletní provedení včetně všech doplňků a příslušenství dle popisu v Tabulce oken, O15</t>
  </si>
  <si>
    <t>858766109</t>
  </si>
  <si>
    <t>141</t>
  </si>
  <si>
    <t>767810112</t>
  </si>
  <si>
    <t>Montáž větracích mřížek ocelových čtyřhranných, průřezu přes 0,01 do 0,04 m2</t>
  </si>
  <si>
    <t>-1667912832</t>
  </si>
  <si>
    <t xml:space="preserve">"Z4" 15 </t>
  </si>
  <si>
    <t>142</t>
  </si>
  <si>
    <t>140-Z4</t>
  </si>
  <si>
    <t>Krycí nerezová mřížka odvětrávacího systému dvojité podlahy 100x300 mm včetně síťky proti hmyzu a kotevních materialů</t>
  </si>
  <si>
    <t>-1352526547</t>
  </si>
  <si>
    <t>143</t>
  </si>
  <si>
    <t>767-M1</t>
  </si>
  <si>
    <t>D+M pásový schodolez</t>
  </si>
  <si>
    <t>-1298712958</t>
  </si>
  <si>
    <t>144</t>
  </si>
  <si>
    <t>767-Z5</t>
  </si>
  <si>
    <t>Dodávka a montáž závěsů LED osvětlení v místnostech 1.02, 1.05 a 1.13</t>
  </si>
  <si>
    <t>kpl</t>
  </si>
  <si>
    <t>-1920782376</t>
  </si>
  <si>
    <t>Poznámka k položce:
Poznámka k položce: Poznámka k položce: (celková délka LED pásků 2x 96 m - oboustranně lepeno na al pásek)  hliníkový pásek 10/2 mm   celková délka pásku 2x 48 m  zavěšeno á cca 0,75 - 1 m na ocelových lankových závěsech – cca 70 závěsů, viz detail 11, prvek Z5</t>
  </si>
  <si>
    <t>145</t>
  </si>
  <si>
    <t>767-Z8</t>
  </si>
  <si>
    <t>Dodávka a montáž kovové dvířka hasičských hydrantů lakované 600x600 mm, kompletní provedení včetně všech doplňků a příslušenství dle popisu v Tabulce zámečnických výrobků Z8</t>
  </si>
  <si>
    <t>-98935589</t>
  </si>
  <si>
    <t>146</t>
  </si>
  <si>
    <t>998767201</t>
  </si>
  <si>
    <t>Přesun hmot pro zámečnické konstrukce stanovený procentní sazbou (%) z ceny vodorovná dopravní vzdálenost do 50 m v objektech výšky do 6 m</t>
  </si>
  <si>
    <t>-14677648</t>
  </si>
  <si>
    <t>771</t>
  </si>
  <si>
    <t>Podlahy z dlaždic</t>
  </si>
  <si>
    <t>147</t>
  </si>
  <si>
    <t>771574131</t>
  </si>
  <si>
    <t>Montáž podlah z dlaždic keramických lepených flexibilním lepidlem režných nebo glazovaných protiskluzných nebo reliefovaných do 50 ks/ m2</t>
  </si>
  <si>
    <t>1240020556</t>
  </si>
  <si>
    <t>148</t>
  </si>
  <si>
    <t>597mat01</t>
  </si>
  <si>
    <t>dlaždice keramické protiskluzné</t>
  </si>
  <si>
    <t>1107319421</t>
  </si>
  <si>
    <t>Poznámka k položce:
Poznámka k položce: Poznámka k položce: referenční výr. Levantina Techam Basic Ice</t>
  </si>
  <si>
    <t>4,39*1,05 "Přepočtené koeficientem množství</t>
  </si>
  <si>
    <t>149</t>
  </si>
  <si>
    <t>771-R01</t>
  </si>
  <si>
    <t>Ostatní práce - impregnační nátěr včetně základního čištění jednovrstvý</t>
  </si>
  <si>
    <t>100613269</t>
  </si>
  <si>
    <t>"m.č. 1.01" 65,11</t>
  </si>
  <si>
    <t>"m.č. 1.14" 1,41</t>
  </si>
  <si>
    <t>150</t>
  </si>
  <si>
    <t>998771101</t>
  </si>
  <si>
    <t>Přesun hmot pro podlahy z dlaždic stanovený z hmotnosti přesunovaného materiálu vodorovná dopravní vzdálenost do 50 m v objektech výšky do 6 m</t>
  </si>
  <si>
    <t>1873789035</t>
  </si>
  <si>
    <t>151</t>
  </si>
  <si>
    <t>998771181</t>
  </si>
  <si>
    <t>Přesun hmot pro podlahy z dlaždic stanovený z hmotnosti přesunovaného materiálu Příplatek k ceně za přesun prováděný bez použití mechanizace pro jakoukoliv výšku objektu</t>
  </si>
  <si>
    <t>1857935956</t>
  </si>
  <si>
    <t>775</t>
  </si>
  <si>
    <t>Podlahy skládané</t>
  </si>
  <si>
    <t>152</t>
  </si>
  <si>
    <t>775511439</t>
  </si>
  <si>
    <t>Podlahy vlysové masivní lepené rybinový, řemenový, průpletový vzor s tmelením a broušením, bez povrchové úpravy a olištování z vlysů tl. do 22 mm šířky přes 40 do 50 mm, délky přes 240 do 300 mm montáž (přilepení) z dřeviny dub</t>
  </si>
  <si>
    <t>-1903850445</t>
  </si>
  <si>
    <t>"m.č. 1.02" 28,5</t>
  </si>
  <si>
    <t>"m.č. 1.03" 31,01</t>
  </si>
  <si>
    <t>"m.č. 1.04" 29,19</t>
  </si>
  <si>
    <t>"m.č. 1.05" 23,71</t>
  </si>
  <si>
    <t>"m.č .1.07" 21,12</t>
  </si>
  <si>
    <t>"m.č. 1.08" 35,72</t>
  </si>
  <si>
    <t>"m.č. 1.10" 86,61</t>
  </si>
  <si>
    <t>"m.č. 1.17" 9,92+1,13</t>
  </si>
  <si>
    <t>153</t>
  </si>
  <si>
    <t>611mat01</t>
  </si>
  <si>
    <t>Dřevěná průmyslová mozaika</t>
  </si>
  <si>
    <t>-960919797</t>
  </si>
  <si>
    <t>266,91*1,05 "Přepočtené koeficientem množství</t>
  </si>
  <si>
    <t>154</t>
  </si>
  <si>
    <t>775591319</t>
  </si>
  <si>
    <t>Skládané podlahy - ostatní práce celkové s mezibroušením základní lak, mezibroušení laku, vrchní lak, mezibroušení laku, vrchní lak</t>
  </si>
  <si>
    <t>1452510901</t>
  </si>
  <si>
    <t>155</t>
  </si>
  <si>
    <t>998775101</t>
  </si>
  <si>
    <t>Přesun hmot pro podlahy skládané stanovený z hmotnosti přesunovaného materiálu vodorovná dopravní vzdálenost do 50 m v objektech výšky do 6 m</t>
  </si>
  <si>
    <t>-1419648460</t>
  </si>
  <si>
    <t>156</t>
  </si>
  <si>
    <t>998775181</t>
  </si>
  <si>
    <t>Přesun hmot pro podlahy skládané stanovený z hmotnosti přesunovaného materiálu Příplatek k cenám za přesun prováděný bez použití mechanizace pro jakoukoliv výšku objektu</t>
  </si>
  <si>
    <t>1129378994</t>
  </si>
  <si>
    <t>781</t>
  </si>
  <si>
    <t>Dokončovací práce - obklady</t>
  </si>
  <si>
    <t>157</t>
  </si>
  <si>
    <t>781474152</t>
  </si>
  <si>
    <t>Montáž obkladů vnitřních stěn z dlaždic keramických lepených flexibilním lepidlem velkoformátových s vysokopevnostním lepidlem přes 0,5 do 2 ks/m2</t>
  </si>
  <si>
    <t>-2055175968</t>
  </si>
  <si>
    <t>"m.č. 1.13" 6,88</t>
  </si>
  <si>
    <t>158</t>
  </si>
  <si>
    <t>597mat02</t>
  </si>
  <si>
    <t>dlažba velkoformátová keramická slinutá, bílá přes 0,5 do 2 ks/m2</t>
  </si>
  <si>
    <t>2065573418</t>
  </si>
  <si>
    <t>Poznámka k položce:
Poznámka k položce: Poznámka k položce: ref. v.: Levantina Techlam Basic Ice 1500x1000mm</t>
  </si>
  <si>
    <t>7,82608695652174*1,15 "Přepočtené koeficientem množství</t>
  </si>
  <si>
    <t>159</t>
  </si>
  <si>
    <t>781491011</t>
  </si>
  <si>
    <t>Montáž zrcadel lepených silikonovým tmelem na podkladní omítku, plochy do 1 m2</t>
  </si>
  <si>
    <t>-2098788169</t>
  </si>
  <si>
    <t>"m.č. 1.13" 0,8</t>
  </si>
  <si>
    <t>160</t>
  </si>
  <si>
    <t>63465124</t>
  </si>
  <si>
    <t>zrcadlo nemontované čiré tl 4mm max. rozměr 3210x2250mm</t>
  </si>
  <si>
    <t>1368751146</t>
  </si>
  <si>
    <t>0,8*1,1 "Přepočtené koeficientem množství</t>
  </si>
  <si>
    <t>161</t>
  </si>
  <si>
    <t>78149451R</t>
  </si>
  <si>
    <t>Ostatní prvky nerezové profily ukončovací lepené flexibilním lepidlem</t>
  </si>
  <si>
    <t>1578313428</t>
  </si>
  <si>
    <t>"m.č. 1.13" 7,2</t>
  </si>
  <si>
    <t>162</t>
  </si>
  <si>
    <t>781495111</t>
  </si>
  <si>
    <t>Ostatní prvky ostatní práce penetrace podkladu</t>
  </si>
  <si>
    <t>-1609590886</t>
  </si>
  <si>
    <t>163</t>
  </si>
  <si>
    <t>781495115</t>
  </si>
  <si>
    <t>Ostatní prvky ostatní práce spárování silikonem</t>
  </si>
  <si>
    <t>2061066061</t>
  </si>
  <si>
    <t>"m.č. 1.13, spára obklad/dlažba" 7,2</t>
  </si>
  <si>
    <t>164</t>
  </si>
  <si>
    <t>781-R01</t>
  </si>
  <si>
    <t>Profily dilatační lepené flexibilním lepidlem</t>
  </si>
  <si>
    <t>-46282354</t>
  </si>
  <si>
    <t>"kolem zrcadla"  3,6</t>
  </si>
  <si>
    <t>165</t>
  </si>
  <si>
    <t>781-R02</t>
  </si>
  <si>
    <t>Úprava hran obkladu</t>
  </si>
  <si>
    <t>1612287574</t>
  </si>
  <si>
    <t>"vnější rohy" 1+0,9*2</t>
  </si>
  <si>
    <t>"vnítřní rohy"0,9*5</t>
  </si>
  <si>
    <t>166</t>
  </si>
  <si>
    <t>998781101</t>
  </si>
  <si>
    <t>Přesun hmot pro obklady keramické stanovený z hmotnosti přesunovaného materiálu vodorovná dopravní vzdálenost do 50 m v objektech výšky do 6 m</t>
  </si>
  <si>
    <t>1897236653</t>
  </si>
  <si>
    <t>167</t>
  </si>
  <si>
    <t>998781181</t>
  </si>
  <si>
    <t>Přesun hmot pro obklady keramické stanovený z hmotnosti přesunovaného materiálu Příplatek k cenám za přesun prováděný bez použití mechanizace pro jakoukoliv výšku objektu</t>
  </si>
  <si>
    <t>-1854343577</t>
  </si>
  <si>
    <t>168</t>
  </si>
  <si>
    <t>783401303</t>
  </si>
  <si>
    <t>Příprava podkladu klempířských konstrukcí před provedením nátěru odrezivěním odrezovačem bezoplachovým</t>
  </si>
  <si>
    <t>1314511925</t>
  </si>
  <si>
    <t>Poznámka k položce:
Poznámka k položce: Poznámka k položce: Odhad plochy</t>
  </si>
  <si>
    <t>"parapety" (2,4*2+1,5+2,4+0,9*3+0,6*2+1*6+1,3)*0,4</t>
  </si>
  <si>
    <t>"deštové svody" 3*0,4*2</t>
  </si>
  <si>
    <t>169</t>
  </si>
  <si>
    <t>783414101</t>
  </si>
  <si>
    <t>Základní nátěr klempířských konstrukcí jednonásobný syntetický</t>
  </si>
  <si>
    <t>-880010337</t>
  </si>
  <si>
    <t>170</t>
  </si>
  <si>
    <t>783417101</t>
  </si>
  <si>
    <t>Krycí nátěr (email) klempířských konstrukcí jednonásobný syntetický standardní</t>
  </si>
  <si>
    <t>-254134828</t>
  </si>
  <si>
    <t>171</t>
  </si>
  <si>
    <t>78360130R</t>
  </si>
  <si>
    <t>Příprava podkladu otopných těles před provedením nátěrů článkových opískováním</t>
  </si>
  <si>
    <t>-9393199</t>
  </si>
  <si>
    <t>"UT1" 2*6,75</t>
  </si>
  <si>
    <t>"UT2" 7,5</t>
  </si>
  <si>
    <t>"UT3" 6</t>
  </si>
  <si>
    <t>"UT4" 10</t>
  </si>
  <si>
    <t>"UT5" 2*10</t>
  </si>
  <si>
    <t>"UT9" 6</t>
  </si>
  <si>
    <t>172</t>
  </si>
  <si>
    <t>783601421</t>
  </si>
  <si>
    <t>Příprava podkladu otopných těles před provedením nátěrů článkových očištění ometením</t>
  </si>
  <si>
    <t>1310333731</t>
  </si>
  <si>
    <t>173</t>
  </si>
  <si>
    <t>783614111</t>
  </si>
  <si>
    <t>Základní nátěr otopných těles jednonásobný článkových syntetický</t>
  </si>
  <si>
    <t>-879761121</t>
  </si>
  <si>
    <t>174</t>
  </si>
  <si>
    <t>783617117</t>
  </si>
  <si>
    <t>Krycí nátěr (email) otopných těles článkových dvojnásobný syntetický</t>
  </si>
  <si>
    <t>-916459553</t>
  </si>
  <si>
    <t>175</t>
  </si>
  <si>
    <t>783801503</t>
  </si>
  <si>
    <t>Příprava podkladu omítek před provedením nátěru omytí tlakovou vodou</t>
  </si>
  <si>
    <t>-1709076767</t>
  </si>
  <si>
    <t>176</t>
  </si>
  <si>
    <t>783806811</t>
  </si>
  <si>
    <t>Odstranění nátěrů z omítek oškrábáním</t>
  </si>
  <si>
    <t>1111409088</t>
  </si>
  <si>
    <t>177</t>
  </si>
  <si>
    <t>783823133</t>
  </si>
  <si>
    <t>Penetrační nátěr omítek hladkých omítek hladkých, zrnitých tenkovrstvých nebo štukových stupně členitosti 1 a 2 silikátový</t>
  </si>
  <si>
    <t>-1526024204</t>
  </si>
  <si>
    <t>178</t>
  </si>
  <si>
    <t>783827423</t>
  </si>
  <si>
    <t>Krycí (ochranný ) nátěr omítek dvojnásobný hladkých omítek hladkých, zrnitých tenkovrstvých nebo štukových stupně členitosti 1 a 2 silikátový</t>
  </si>
  <si>
    <t>-932289428</t>
  </si>
  <si>
    <t>784</t>
  </si>
  <si>
    <t>Dokončovací práce - malby a tapety</t>
  </si>
  <si>
    <t>179</t>
  </si>
  <si>
    <t>784111001</t>
  </si>
  <si>
    <t>Oprášení (ometení) podkladu v místnostech výšky do 3,80 m</t>
  </si>
  <si>
    <t>1028550985</t>
  </si>
  <si>
    <t>180</t>
  </si>
  <si>
    <t>784121001</t>
  </si>
  <si>
    <t>Oškrabání malby v místnostech výšky do 3,80 m</t>
  </si>
  <si>
    <t>933044732</t>
  </si>
  <si>
    <t>181</t>
  </si>
  <si>
    <t>784181101</t>
  </si>
  <si>
    <t>Penetrace podkladu jednonásobná základní akrylátová v místnostech výšky do 3,80 m</t>
  </si>
  <si>
    <t>195322291</t>
  </si>
  <si>
    <t>182</t>
  </si>
  <si>
    <t>784221101</t>
  </si>
  <si>
    <t>Malby z malířských směsí otěruvzdorných za sucha dvojnásobné, bílé za sucha otěruvzdorné dobře v místnostech výšky do 3,80 m</t>
  </si>
  <si>
    <t>1694190532</t>
  </si>
  <si>
    <t>183</t>
  </si>
  <si>
    <t>453121770</t>
  </si>
  <si>
    <t>Poznámka k položce:
Poznámka k položce: Poznámka k položce: podle požadavku památkářů</t>
  </si>
  <si>
    <t>Stěny a strop chodby 1.01</t>
  </si>
  <si>
    <t>"skl. f, stěny" 135,97</t>
  </si>
  <si>
    <t>"skl. P2.1s, strop" 94,44</t>
  </si>
  <si>
    <t>184</t>
  </si>
  <si>
    <t>784-R01</t>
  </si>
  <si>
    <t>Provedení průzkumu původní barevnosti v chodbě</t>
  </si>
  <si>
    <t>1107744553</t>
  </si>
  <si>
    <t>04 - Elektro</t>
  </si>
  <si>
    <t>D1 - Specifikace dodávky RE</t>
  </si>
  <si>
    <t>D2 - Specifikace dodávky RS1</t>
  </si>
  <si>
    <t>D3 - Specifikace dodávky RS1.1</t>
  </si>
  <si>
    <t>D4 - Specifikace dodávky MS45</t>
  </si>
  <si>
    <t>D5 - Dodávky</t>
  </si>
  <si>
    <t>D6 - Elektromontáže</t>
  </si>
  <si>
    <t>D7 - Hodinové zúčtovací sazby</t>
  </si>
  <si>
    <t>D1</t>
  </si>
  <si>
    <t>Specifikace dodávky RE</t>
  </si>
  <si>
    <t>Pol1</t>
  </si>
  <si>
    <t>Rozváděč, montáž POD omítku, šedá, požár.klasifikace EI30DP1-Sm, ŠxV=380x640,IP40, připoj. podm. ČEZ</t>
  </si>
  <si>
    <t>ks</t>
  </si>
  <si>
    <t>-1977498158</t>
  </si>
  <si>
    <t>Pol2</t>
  </si>
  <si>
    <t>Konstrukční příslušenství, elměr. deska</t>
  </si>
  <si>
    <t>set</t>
  </si>
  <si>
    <t>-963972455</t>
  </si>
  <si>
    <t>Pol3</t>
  </si>
  <si>
    <t>PL7-B32/3 Jistič char B, 3-pólový, 10kA</t>
  </si>
  <si>
    <t>705662544</t>
  </si>
  <si>
    <t>D2</t>
  </si>
  <si>
    <t>Specifikace dodávky RS1</t>
  </si>
  <si>
    <t>Pol4</t>
  </si>
  <si>
    <t>Rozváděč, montáž POD omítku, šedá, požár.klasifikace EI30DP1-Sm, ŠxV=1026x640, 180TE,IP40</t>
  </si>
  <si>
    <t>36409028</t>
  </si>
  <si>
    <t>Pol5</t>
  </si>
  <si>
    <t>Konstrukční příslušenství</t>
  </si>
  <si>
    <t>1144450914</t>
  </si>
  <si>
    <t>Pol6</t>
  </si>
  <si>
    <t>PL7-B6/1 Jistič char B, 1-pólový, 10kA</t>
  </si>
  <si>
    <t>-717822106</t>
  </si>
  <si>
    <t>Pol7</t>
  </si>
  <si>
    <t>PL7-B10/1 Jistič char B, 1-pólový, 10kA</t>
  </si>
  <si>
    <t>284175433</t>
  </si>
  <si>
    <t>Pol8</t>
  </si>
  <si>
    <t>PL7-B10/3 Jistič char B, 3-pólový, 10kA</t>
  </si>
  <si>
    <t>1967212964</t>
  </si>
  <si>
    <t>Pol9</t>
  </si>
  <si>
    <t>PL7-B16/3 Jistič char B, 3-pólový, 10kA</t>
  </si>
  <si>
    <t>930843228</t>
  </si>
  <si>
    <t>Pol10</t>
  </si>
  <si>
    <t>PL7-B20/3 Jistič char B, 3-pólový, 10kA</t>
  </si>
  <si>
    <t>1230784472</t>
  </si>
  <si>
    <t>Pol11</t>
  </si>
  <si>
    <t>PL7-B25/3 Jistič char B, 3-pólový, 10kA</t>
  </si>
  <si>
    <t>-1546050435</t>
  </si>
  <si>
    <t>Pol12</t>
  </si>
  <si>
    <t>PL7-D25/3 Jistič char D, 3-pólový, 10kA</t>
  </si>
  <si>
    <t>452930717</t>
  </si>
  <si>
    <t>Pol13</t>
  </si>
  <si>
    <t>PL7-B16/1N Jistič PL7, char B, 1+N-pólový</t>
  </si>
  <si>
    <t>-457148614</t>
  </si>
  <si>
    <t>Pol14</t>
  </si>
  <si>
    <t>PFL7-10/1N/B/003 Chránič s nadproud.ochr,Ir=250A,AC,1+N pól,char.B</t>
  </si>
  <si>
    <t>615575995</t>
  </si>
  <si>
    <t>Pol15</t>
  </si>
  <si>
    <t>PFL7-16/1N/B/003-G Chránič nadproud.ochr Ir=3kA, G, 1+N pól, char.B</t>
  </si>
  <si>
    <t>-956508945</t>
  </si>
  <si>
    <t>Pol16</t>
  </si>
  <si>
    <t>ZP-A40/3 Vypínače 40A, 3-pól</t>
  </si>
  <si>
    <t>-569926143</t>
  </si>
  <si>
    <t>Pol17</t>
  </si>
  <si>
    <t>Z-AHK Jednotka pom. kont. 1z1v pro PL,PFL,Z-MS,PHF7-2p</t>
  </si>
  <si>
    <t>1074529513</t>
  </si>
  <si>
    <t>Pol18</t>
  </si>
  <si>
    <t>ZP-ASA/230 Vypínací spoušť pro PL7,PFL7,ZP-A40</t>
  </si>
  <si>
    <t>1044522909</t>
  </si>
  <si>
    <t>Pol19</t>
  </si>
  <si>
    <t>Z-S230/SS Impulsní relé, tlačítko, 230 V~, 2zap. kont.</t>
  </si>
  <si>
    <t>738280072</t>
  </si>
  <si>
    <t>Pol20</t>
  </si>
  <si>
    <t>Z-RE230/S Instalační relé 230V AC, 1 zap. kont.</t>
  </si>
  <si>
    <t>-1624906608</t>
  </si>
  <si>
    <t>Pol21</t>
  </si>
  <si>
    <t>SHT-4/230V 230V 2P16A spínací hodiny s astronom. programem</t>
  </si>
  <si>
    <t>-1809985424</t>
  </si>
  <si>
    <t>Pol22</t>
  </si>
  <si>
    <t>dRCM-40/4/003-G/A+ Chránič (servis.tlačítko) Ir=3 kA, typ G, 4-pól</t>
  </si>
  <si>
    <t>-627912696</t>
  </si>
  <si>
    <t>Pol23</t>
  </si>
  <si>
    <t>FLP-B+C MAXI VS/3 75 kA (10/350)/3 póly, kombinovaný svodič B+C, vyjímatelné moduly, dálková signalizace</t>
  </si>
  <si>
    <t>-2082743206</t>
  </si>
  <si>
    <t>Pol24</t>
  </si>
  <si>
    <t>PE-KS 12p Svorkovnice na lištu d=98, svor 12x16mm2 ochran sv</t>
  </si>
  <si>
    <t>-79122131</t>
  </si>
  <si>
    <t>Pol25</t>
  </si>
  <si>
    <t>RSA4 Řadová svornice</t>
  </si>
  <si>
    <t>-1395337654</t>
  </si>
  <si>
    <t>Pol26</t>
  </si>
  <si>
    <t>RSA6 Řadová svornice</t>
  </si>
  <si>
    <t>-496324096</t>
  </si>
  <si>
    <t>Pol27</t>
  </si>
  <si>
    <t>RSA10 Řadová svornice</t>
  </si>
  <si>
    <t>-986363842</t>
  </si>
  <si>
    <t>D3</t>
  </si>
  <si>
    <t>Specifikace dodávky RS1.1</t>
  </si>
  <si>
    <t>Pol28</t>
  </si>
  <si>
    <t>Rozvodnice pod omítku, plech.dveře, šroubová svorkovnice, řad 4, modulů 56</t>
  </si>
  <si>
    <t>-176738510</t>
  </si>
  <si>
    <t>-1712322644</t>
  </si>
  <si>
    <t>-1397097455</t>
  </si>
  <si>
    <t>Pol29</t>
  </si>
  <si>
    <t>PL7-B16/1 Jistič char B, 1-pólový, 10kA</t>
  </si>
  <si>
    <t>1792819125</t>
  </si>
  <si>
    <t>-941294555</t>
  </si>
  <si>
    <t>-128291657</t>
  </si>
  <si>
    <t>Pol30</t>
  </si>
  <si>
    <t>dRCM-25/4/003-G/A+ Chránič (servis.tlačítko) Ir=3 kA, typ G, 4-pól</t>
  </si>
  <si>
    <t>1604687657</t>
  </si>
  <si>
    <t>Pol31</t>
  </si>
  <si>
    <t>SLP-275 V/4 160 kA (8/20)/4 póly, vyjímatelný modul varistoru</t>
  </si>
  <si>
    <t>340253610</t>
  </si>
  <si>
    <t>-1456675225</t>
  </si>
  <si>
    <t>1974922802</t>
  </si>
  <si>
    <t>D4</t>
  </si>
  <si>
    <t>Specifikace dodávky MS45</t>
  </si>
  <si>
    <t>Pol32</t>
  </si>
  <si>
    <t>Rozvodnice pod omítku, průhl.dveře, šroubová svorkovnice, řad 2, modulů 28</t>
  </si>
  <si>
    <t>-1253093530</t>
  </si>
  <si>
    <t>Pol33</t>
  </si>
  <si>
    <t>Z-PUL230/SO Tlačítko se signálkou LED, 1zap.1vyp. kont.</t>
  </si>
  <si>
    <t>-317394628</t>
  </si>
  <si>
    <t>-470993579</t>
  </si>
  <si>
    <t>D5</t>
  </si>
  <si>
    <t>Dodávky</t>
  </si>
  <si>
    <t>Pol34</t>
  </si>
  <si>
    <t>-123268022</t>
  </si>
  <si>
    <t>Pol35</t>
  </si>
  <si>
    <t>1319206783</t>
  </si>
  <si>
    <t>Pol36</t>
  </si>
  <si>
    <t>-646040219</t>
  </si>
  <si>
    <t>Pol37</t>
  </si>
  <si>
    <t>1021422340</t>
  </si>
  <si>
    <t>D6</t>
  </si>
  <si>
    <t>Elektromontáže</t>
  </si>
  <si>
    <t>Pol38</t>
  </si>
  <si>
    <t>krabice přístrojová KPR 68 pod omítku hl.66mm</t>
  </si>
  <si>
    <t>-2006450023</t>
  </si>
  <si>
    <t>Pol39</t>
  </si>
  <si>
    <t>krabice na povrch ip54 se svorkovnicí 8111 117x117x58mm</t>
  </si>
  <si>
    <t>835198094</t>
  </si>
  <si>
    <t>Pol40</t>
  </si>
  <si>
    <t>svorkovnice wago 273-102 4x1-2,5mm2</t>
  </si>
  <si>
    <t>992320947</t>
  </si>
  <si>
    <t>Pol41</t>
  </si>
  <si>
    <t>svorkovnice wago 273-104 3x1-2,5mm2</t>
  </si>
  <si>
    <t>1179648526</t>
  </si>
  <si>
    <t>Pol42</t>
  </si>
  <si>
    <t>trubka ohebná střední super monoflex 750n pvc 1216E D16/10,7mm</t>
  </si>
  <si>
    <t>904821828</t>
  </si>
  <si>
    <t>Pol43</t>
  </si>
  <si>
    <t>trubka ohebná střední super monoflex 750n pvc 1220 D20/14,1mm</t>
  </si>
  <si>
    <t>-304172293</t>
  </si>
  <si>
    <t>Pol44</t>
  </si>
  <si>
    <t>trubka ohebná střední super monoflex 750n pvc 1250 D50/39,6mm</t>
  </si>
  <si>
    <t>1671986605</t>
  </si>
  <si>
    <t>Pol45</t>
  </si>
  <si>
    <t>kabel silový, izolace pvc CYKY-J 3x1.5 , pevně</t>
  </si>
  <si>
    <t>1575586225</t>
  </si>
  <si>
    <t>Pol46</t>
  </si>
  <si>
    <t>kabel silový, izolace pvc CYKY-J 3x2.5 , pevně</t>
  </si>
  <si>
    <t>-1957197060</t>
  </si>
  <si>
    <t>Pol47</t>
  </si>
  <si>
    <t>kabel silový, izolace pvc CYKY-J 4x1.5 , pevně</t>
  </si>
  <si>
    <t>1332917138</t>
  </si>
  <si>
    <t>Pol48</t>
  </si>
  <si>
    <t>kabel silový, izolace pvc CYKY-J 5x1.5 , pevně</t>
  </si>
  <si>
    <t>-482690283</t>
  </si>
  <si>
    <t>Pol49</t>
  </si>
  <si>
    <t>kabel silový, izolace pvc CYKY-J 5x2.5 , pevně</t>
  </si>
  <si>
    <t>-1289358257</t>
  </si>
  <si>
    <t>Pol50</t>
  </si>
  <si>
    <t>kabel silový, izolace pvc CYKY-J 5x4 , pevně</t>
  </si>
  <si>
    <t>-932267393</t>
  </si>
  <si>
    <t>Pol51</t>
  </si>
  <si>
    <t>kabel silový, izolace pvc CYKY-J 5x6 , pevně</t>
  </si>
  <si>
    <t>-1599998283</t>
  </si>
  <si>
    <t>Pol52</t>
  </si>
  <si>
    <t>kabel silový, izolace pvc CYKY-J 4x16 , pevně</t>
  </si>
  <si>
    <t>1446461350</t>
  </si>
  <si>
    <t>Pol53</t>
  </si>
  <si>
    <t>kabel silový, izolace pvc CYKY-O 3x1.5 , pevně</t>
  </si>
  <si>
    <t>66387287</t>
  </si>
  <si>
    <t>Pol54</t>
  </si>
  <si>
    <t>kabel silový, izolace pvc CYKY-O 24x1.5 , pevně</t>
  </si>
  <si>
    <t>-19782726</t>
  </si>
  <si>
    <t>Pol55</t>
  </si>
  <si>
    <t>ukončení vodičů v rozvaděčích Do 2,5 mm2</t>
  </si>
  <si>
    <t>-1148522239</t>
  </si>
  <si>
    <t>Pol56</t>
  </si>
  <si>
    <t>ukončení vodičů v rozvaděčích Do 6 mm2</t>
  </si>
  <si>
    <t>1534145296</t>
  </si>
  <si>
    <t>64</t>
  </si>
  <si>
    <t>Pol57</t>
  </si>
  <si>
    <t>ukončení vodičů v rozvaděčích Do 16 mm2</t>
  </si>
  <si>
    <t>1855120866</t>
  </si>
  <si>
    <t>65</t>
  </si>
  <si>
    <t>Pol58</t>
  </si>
  <si>
    <t>ukončení vodičů na svorkovnici Do 16 mm2</t>
  </si>
  <si>
    <t>1764406791</t>
  </si>
  <si>
    <t>Pol59</t>
  </si>
  <si>
    <t>přístroj spínače abb 3558-A01340 Spin. jednopólový, řazení 1, 1So</t>
  </si>
  <si>
    <t>397936118</t>
  </si>
  <si>
    <t>Pol60</t>
  </si>
  <si>
    <t>přístroj spínače abb 3558-A05340 Spín. sériový, řazení 5</t>
  </si>
  <si>
    <t>-888877892</t>
  </si>
  <si>
    <t>Pol61</t>
  </si>
  <si>
    <t>přístroj spínače abb 3558-A91342 Tlač.zap., řazení 1/0, 1/0S, 1/0So</t>
  </si>
  <si>
    <t>307041805</t>
  </si>
  <si>
    <t>Pol62</t>
  </si>
  <si>
    <t>přístroj spínače abb 3558-A87340 Tlač.zap.dvoj.řaz. 1/0+1/0</t>
  </si>
  <si>
    <t>-568542669</t>
  </si>
  <si>
    <t>Pol63</t>
  </si>
  <si>
    <t>přístroj spínače abb 6550-0-0042 Přístroj regulátoru pro předřadníky 1 - 10 V, pro krátkocestné ovládání</t>
  </si>
  <si>
    <t>-2134464303</t>
  </si>
  <si>
    <t>Pol64</t>
  </si>
  <si>
    <t>kryt spínače abb future linear Jednoduchý, nerez!</t>
  </si>
  <si>
    <t>-617055893</t>
  </si>
  <si>
    <t>72</t>
  </si>
  <si>
    <t>Pol65</t>
  </si>
  <si>
    <t>kryt spínače abb future linear Dělený, nerez</t>
  </si>
  <si>
    <t>1768351713</t>
  </si>
  <si>
    <t>73</t>
  </si>
  <si>
    <t>Pol66</t>
  </si>
  <si>
    <t>rámeček abb future linear Jednonás.; nerez</t>
  </si>
  <si>
    <t>-867739076</t>
  </si>
  <si>
    <t>74</t>
  </si>
  <si>
    <t>Pol67</t>
  </si>
  <si>
    <t>3558E-A00651 03 Jednoduchý, nerez</t>
  </si>
  <si>
    <t>1388824578</t>
  </si>
  <si>
    <t>75</t>
  </si>
  <si>
    <t>Pol68</t>
  </si>
  <si>
    <t>zásuvka nn abb future linear 5519B-A0235784 2p+z nerez</t>
  </si>
  <si>
    <t>1309754959</t>
  </si>
  <si>
    <t>76</t>
  </si>
  <si>
    <t>Pol69</t>
  </si>
  <si>
    <t>zásuvka nn abb element, time 5519E-A02357 03 2p+z b. bílá/bílá</t>
  </si>
  <si>
    <t>484246044</t>
  </si>
  <si>
    <t>77</t>
  </si>
  <si>
    <t>Pol70</t>
  </si>
  <si>
    <t>rámeček abb element 3901E-A00941 B Jednonás.,b.bílá, IP44</t>
  </si>
  <si>
    <t>-975661278</t>
  </si>
  <si>
    <t>Pol71</t>
  </si>
  <si>
    <t>zásuvka abb praktik ip 44 5518-2929 B 2P+Z, PH skříň, barva bílá</t>
  </si>
  <si>
    <t>-1208788414</t>
  </si>
  <si>
    <t>79</t>
  </si>
  <si>
    <t>Pol72</t>
  </si>
  <si>
    <t>podlahová zásuvková krabice STAKOHOME-8803-B 3x zásuvka 230V, 1x SPD3 opt. signalizace, rozměry 220x150x70mm, Al litina</t>
  </si>
  <si>
    <t>1103954756</t>
  </si>
  <si>
    <t>80</t>
  </si>
  <si>
    <t>Pol73</t>
  </si>
  <si>
    <t>tlačítko GW 42-201 Tlačítko 1/1 b.červená "Total, central stop", IP55</t>
  </si>
  <si>
    <t>556285030</t>
  </si>
  <si>
    <t>81</t>
  </si>
  <si>
    <t>Pol74</t>
  </si>
  <si>
    <t>zvonek Domovní 230V</t>
  </si>
  <si>
    <t>1356028954</t>
  </si>
  <si>
    <t>82</t>
  </si>
  <si>
    <t>Pol75</t>
  </si>
  <si>
    <t>montáž rozvodnic Do 20 kg</t>
  </si>
  <si>
    <t>-489416861</t>
  </si>
  <si>
    <t>83</t>
  </si>
  <si>
    <t>Pol76</t>
  </si>
  <si>
    <t>montáž rozvodnic Do 50 kg</t>
  </si>
  <si>
    <t>-978642052</t>
  </si>
  <si>
    <t>84</t>
  </si>
  <si>
    <t>Pol77</t>
  </si>
  <si>
    <t>svítidlo nouz. osvětlení přisazené 42185408 RESCLITE C ESCAPE HP AD NT1 WH LED7W, 1hod, s akumul., spínatelné</t>
  </si>
  <si>
    <t>787782606</t>
  </si>
  <si>
    <t>85</t>
  </si>
  <si>
    <t>Pol78</t>
  </si>
  <si>
    <t>montáž svítidla Interiového do 100W</t>
  </si>
  <si>
    <t>-393199539</t>
  </si>
  <si>
    <t>86</t>
  </si>
  <si>
    <t>Pol79</t>
  </si>
  <si>
    <t>montáž svítidla Exteriérového do 100W</t>
  </si>
  <si>
    <t>441327195</t>
  </si>
  <si>
    <t>87</t>
  </si>
  <si>
    <t>Pol80</t>
  </si>
  <si>
    <t>montáž svítidla LED pásek strop do 30m</t>
  </si>
  <si>
    <t>833401999</t>
  </si>
  <si>
    <t>88</t>
  </si>
  <si>
    <t>Pol81</t>
  </si>
  <si>
    <t>montáž Stropní lišty 3F 16A</t>
  </si>
  <si>
    <t>580208947</t>
  </si>
  <si>
    <t>89</t>
  </si>
  <si>
    <t>Pol82</t>
  </si>
  <si>
    <t>vodič pro pospojování CY6 Žlutozelený, pevně</t>
  </si>
  <si>
    <t>2002517860</t>
  </si>
  <si>
    <t>90</t>
  </si>
  <si>
    <t>Pol83</t>
  </si>
  <si>
    <t>vodič pro pospojování CY16 Žlutozelený, pevně</t>
  </si>
  <si>
    <t>-406341487</t>
  </si>
  <si>
    <t>91</t>
  </si>
  <si>
    <t>Pol84</t>
  </si>
  <si>
    <t>vybouraní otvoru ve zdivu cihelném do průměru 60mm - Stěna do 150mm</t>
  </si>
  <si>
    <t>1429711951</t>
  </si>
  <si>
    <t>92</t>
  </si>
  <si>
    <t>Pol85</t>
  </si>
  <si>
    <t>vybouraní otvoru ve zdivu cihelném do průměru 60mm - Stěna do 450mm</t>
  </si>
  <si>
    <t>-1410139443</t>
  </si>
  <si>
    <t>Pol86</t>
  </si>
  <si>
    <t>vybouraní otvoru ve zdivu cihelném do plochy 2.25 dm2 - stěna do 450mm</t>
  </si>
  <si>
    <t>-405323097</t>
  </si>
  <si>
    <t>Pol87</t>
  </si>
  <si>
    <t>vybouraní otvoru ve stene betonové do průměru 60mm - Stěna do 450mm</t>
  </si>
  <si>
    <t>250903010</t>
  </si>
  <si>
    <t>Pol88</t>
  </si>
  <si>
    <t>vybouraní otvoru ve stene betonové do plochy 2.25 dm2 - Stěna do 450mm</t>
  </si>
  <si>
    <t>1923033110</t>
  </si>
  <si>
    <t>Pol89</t>
  </si>
  <si>
    <t>vysekaní rýh v podhledu stropu z tvárnic - hloubka 30mm - Sire 30 mm</t>
  </si>
  <si>
    <t>1428018112</t>
  </si>
  <si>
    <t>Pol90</t>
  </si>
  <si>
    <t>Vysekaní rýh pro vodiče v omítce sten - Sire 30 mm</t>
  </si>
  <si>
    <t>2073728892</t>
  </si>
  <si>
    <t>Pol91</t>
  </si>
  <si>
    <t>Vysekaní rýh pro vodiče v omítce sten - Sire 50 mm</t>
  </si>
  <si>
    <t>1552298159</t>
  </si>
  <si>
    <t>Pol92</t>
  </si>
  <si>
    <t>Vysekaní rýh pro vodiče v omítce sten - Sire 70 mm</t>
  </si>
  <si>
    <t>-186089508</t>
  </si>
  <si>
    <t>Pol93</t>
  </si>
  <si>
    <t>vysekaní rýh pro vodiče v omítce stropu - Sire 30 mm</t>
  </si>
  <si>
    <t>440281827</t>
  </si>
  <si>
    <t>Pol94</t>
  </si>
  <si>
    <t>kabelový kanál z pvc žlabu včetně víka a spojek - žlab 100x100mm</t>
  </si>
  <si>
    <t>-906709194</t>
  </si>
  <si>
    <t>D7</t>
  </si>
  <si>
    <t>Hodinové zúčtovací sazby</t>
  </si>
  <si>
    <t>Pol95</t>
  </si>
  <si>
    <t>Demontáž stávajícího zařízení</t>
  </si>
  <si>
    <t>hod</t>
  </si>
  <si>
    <t>-315028000</t>
  </si>
  <si>
    <t>Pol96</t>
  </si>
  <si>
    <t>Úprava stávajícího zařízení</t>
  </si>
  <si>
    <t>316825841</t>
  </si>
  <si>
    <t>Pol97</t>
  </si>
  <si>
    <t>Úprava stávajícího rozvaděče</t>
  </si>
  <si>
    <t>881475913</t>
  </si>
  <si>
    <t>Pol98</t>
  </si>
  <si>
    <t>Vyhledaní připojovacího místa</t>
  </si>
  <si>
    <t>-1317539611</t>
  </si>
  <si>
    <t>Pol99</t>
  </si>
  <si>
    <t>Napojeni na stávající zařízení</t>
  </si>
  <si>
    <t>217099498</t>
  </si>
  <si>
    <t>Pol100</t>
  </si>
  <si>
    <t>Zkušební provoz</t>
  </si>
  <si>
    <t>-1087632028</t>
  </si>
  <si>
    <t>Pol101</t>
  </si>
  <si>
    <t>Zaučení obsluhy</t>
  </si>
  <si>
    <t>-1931566369</t>
  </si>
  <si>
    <t>Pol102</t>
  </si>
  <si>
    <t>Zabezpečení pracoviště</t>
  </si>
  <si>
    <t>-2015051054</t>
  </si>
  <si>
    <t>Pol103</t>
  </si>
  <si>
    <t>Identifikace stáv. kabeláže</t>
  </si>
  <si>
    <t>678372290</t>
  </si>
  <si>
    <t>Pol104</t>
  </si>
  <si>
    <t>Zajištění stávajících rozvodů</t>
  </si>
  <si>
    <t>1263384265</t>
  </si>
  <si>
    <t>Pol105</t>
  </si>
  <si>
    <t>Stavební přípomoce</t>
  </si>
  <si>
    <t>-313358053</t>
  </si>
  <si>
    <t>Pol106</t>
  </si>
  <si>
    <t>Spolupráce s dodavatelem při zapojovaní a zkouškách</t>
  </si>
  <si>
    <t>-1470999489</t>
  </si>
  <si>
    <t>Pol107</t>
  </si>
  <si>
    <t>Koordinace postupu prací s ostatními profesemi</t>
  </si>
  <si>
    <t>-625571942</t>
  </si>
  <si>
    <t>Pol108</t>
  </si>
  <si>
    <t>Provedeni revizních zkoušek dle csn 331500 - revizní technik</t>
  </si>
  <si>
    <t>191432223</t>
  </si>
  <si>
    <t>Pol109</t>
  </si>
  <si>
    <t>Provedeni revizních zkoušek dle csn 331500 - spolupráce s reviz.technikem</t>
  </si>
  <si>
    <t>969274994</t>
  </si>
  <si>
    <t>Pol110</t>
  </si>
  <si>
    <t>Podružný materiál</t>
  </si>
  <si>
    <t>-71353933</t>
  </si>
  <si>
    <t>05 - ZTI</t>
  </si>
  <si>
    <t>1 - Kanalizace</t>
  </si>
  <si>
    <t>2 - Vodovod</t>
  </si>
  <si>
    <t>3 - Zařizovací předměty</t>
  </si>
  <si>
    <t>Kanalizace</t>
  </si>
  <si>
    <t>1.1</t>
  </si>
  <si>
    <t>Demontáž potrubí plastového připojovaciho DN40</t>
  </si>
  <si>
    <t>-1086330913</t>
  </si>
  <si>
    <t>1.2</t>
  </si>
  <si>
    <t>Demontáž potrubí plastového připojovaciho DN50</t>
  </si>
  <si>
    <t>-1135006787</t>
  </si>
  <si>
    <t>1.3</t>
  </si>
  <si>
    <t>Demontáž potrubí plastového připojovaciho DN100</t>
  </si>
  <si>
    <t>245129691</t>
  </si>
  <si>
    <t>1.4</t>
  </si>
  <si>
    <t>Vnitrostaveništní přemístění vybouraných hmot v objektech výšky do 6 m</t>
  </si>
  <si>
    <t>-1946505327</t>
  </si>
  <si>
    <t>1.5</t>
  </si>
  <si>
    <t>Zaslepení potrubí DN40</t>
  </si>
  <si>
    <t>77148645</t>
  </si>
  <si>
    <t>1.6</t>
  </si>
  <si>
    <t>Propojení na stávající potrubí DN50</t>
  </si>
  <si>
    <t>-1073244978</t>
  </si>
  <si>
    <t>1.7</t>
  </si>
  <si>
    <t>Propojení na stávající potrubí DN110</t>
  </si>
  <si>
    <t>-1673871930</t>
  </si>
  <si>
    <t>1.8</t>
  </si>
  <si>
    <t>Vysazení odbočky na stávající potrubí DN100</t>
  </si>
  <si>
    <t>-176374814</t>
  </si>
  <si>
    <t>1.9</t>
  </si>
  <si>
    <t>Potrubí z plastových trub,HT Systém (polypropylenové PPs),připojovací, DN40</t>
  </si>
  <si>
    <t>-1689093567</t>
  </si>
  <si>
    <t>1.10</t>
  </si>
  <si>
    <t>Potrubí z plastových trub,HT Systém (polypropylenové PPs),připojovací, DN50</t>
  </si>
  <si>
    <t>1400505452</t>
  </si>
  <si>
    <t>1.11</t>
  </si>
  <si>
    <t>Potrubí z plastových trub,HT Systém (polypropylenové PPs),připojovací, DN100</t>
  </si>
  <si>
    <t>1075728675</t>
  </si>
  <si>
    <t>1.12</t>
  </si>
  <si>
    <t>Zápachové uzávěrky pro myčku DN40</t>
  </si>
  <si>
    <t>-504322144</t>
  </si>
  <si>
    <t>1.13</t>
  </si>
  <si>
    <t>Zkouška těsnosti kanalizace v objektech do DN 100</t>
  </si>
  <si>
    <t>-243468192</t>
  </si>
  <si>
    <t>1.14</t>
  </si>
  <si>
    <t>-1808649118</t>
  </si>
  <si>
    <t>Vodovod</t>
  </si>
  <si>
    <t>2.1</t>
  </si>
  <si>
    <t>Demontáž potrubí plastového do DN20 včetně armatur</t>
  </si>
  <si>
    <t>-1625232067</t>
  </si>
  <si>
    <t>2.2</t>
  </si>
  <si>
    <t>1256943359</t>
  </si>
  <si>
    <t>2.3</t>
  </si>
  <si>
    <t>Zaslepení potrubí DN15</t>
  </si>
  <si>
    <t>20933282</t>
  </si>
  <si>
    <t>2.4</t>
  </si>
  <si>
    <t>Napojení na stávající vodovodní potrubí DN20</t>
  </si>
  <si>
    <t>-433156207</t>
  </si>
  <si>
    <t>2.5</t>
  </si>
  <si>
    <t>Uzavření nebo otevření vodovodního potrubí při opravách včetně vypouštění a napouštění</t>
  </si>
  <si>
    <t>630651912</t>
  </si>
  <si>
    <t>2.6</t>
  </si>
  <si>
    <t>Plastové potrubí z polypropylenu (PPR) svarovaných polyfuzně PN 16 (SDR7,4) D20x3,8</t>
  </si>
  <si>
    <t>-2096385129</t>
  </si>
  <si>
    <t>2.7</t>
  </si>
  <si>
    <t>Plastové potrubí z polypropylenu (PPR) svarovaných polyfuzně PN 16 (SDR7,4) D25x3,5</t>
  </si>
  <si>
    <t>2136338595</t>
  </si>
  <si>
    <t>2.8</t>
  </si>
  <si>
    <t>Plastové potrubí z polypropylenu (PPR) svarovaných polyfuzně PN 20 (SDR6) D20x3,4</t>
  </si>
  <si>
    <t>1744633112</t>
  </si>
  <si>
    <t>2.9</t>
  </si>
  <si>
    <t>Ochrana potrubí tepelně izolačními trubicemi z pěnového polyetylénu PE, přilepenými , v příčných a podélných spojích tloušťky izolace přes 6 do 10 mm DN do 22 mm</t>
  </si>
  <si>
    <t>-1635650056</t>
  </si>
  <si>
    <t>2.10</t>
  </si>
  <si>
    <t>Ochrana potrubí tepelně izolačními trubicei z pěnového polyetylénu PE, přilepenými , v příčných a podélných spojích tloušťky izolace přes 20 do 25 mm DN do 22 mm</t>
  </si>
  <si>
    <t>-1207110716</t>
  </si>
  <si>
    <t>2.11</t>
  </si>
  <si>
    <t>Kulové kohouty PN42 do 185oC přímé, G1/2</t>
  </si>
  <si>
    <t>-755492522</t>
  </si>
  <si>
    <t>2.12</t>
  </si>
  <si>
    <t>Kulové kohouty PN42 do 185oC přímé, G3/4</t>
  </si>
  <si>
    <t>948065410</t>
  </si>
  <si>
    <t>2.13</t>
  </si>
  <si>
    <t>Ventily výtokové nástěnné, pračkové G 1/2x80 mm</t>
  </si>
  <si>
    <t>1972402444</t>
  </si>
  <si>
    <t>2.14</t>
  </si>
  <si>
    <t>Nástěnky pro výtokový a rohový ventil</t>
  </si>
  <si>
    <t>-1794119394</t>
  </si>
  <si>
    <t>2.15</t>
  </si>
  <si>
    <t>Nástěnky pro baterii</t>
  </si>
  <si>
    <t>pár</t>
  </si>
  <si>
    <t>-762842108</t>
  </si>
  <si>
    <t>2.16</t>
  </si>
  <si>
    <t>Zkouška těsnosti vodovodního potrubí do D90</t>
  </si>
  <si>
    <t>663769304</t>
  </si>
  <si>
    <t>2.17</t>
  </si>
  <si>
    <t>Proplach a dezinfekce vodovodního potrubí do D90</t>
  </si>
  <si>
    <t>-1918604182</t>
  </si>
  <si>
    <t>2.18</t>
  </si>
  <si>
    <t>Pomocné ocelové konstrukce</t>
  </si>
  <si>
    <t>-2678322</t>
  </si>
  <si>
    <t>2.19</t>
  </si>
  <si>
    <t>-917894936</t>
  </si>
  <si>
    <t>Zařizovací předměty</t>
  </si>
  <si>
    <t>3.1</t>
  </si>
  <si>
    <t>Demontáž WC kombi</t>
  </si>
  <si>
    <t>36339592</t>
  </si>
  <si>
    <t>3.2</t>
  </si>
  <si>
    <t>Demontáž rohových ventilů s připojivací trubičkou</t>
  </si>
  <si>
    <t>633624399</t>
  </si>
  <si>
    <t>3.3</t>
  </si>
  <si>
    <t>Demontáž umývadla včetně výtokové armatury a zápachové uzávěrky</t>
  </si>
  <si>
    <t>-1566530469</t>
  </si>
  <si>
    <t>3.4</t>
  </si>
  <si>
    <t>Demontáž umývátka včetně výtokové armatury a zápachové uzávěrky</t>
  </si>
  <si>
    <t>1703180671</t>
  </si>
  <si>
    <t>3.5</t>
  </si>
  <si>
    <t>Demontáž dřezu dvojitého včetně výtokové armatury a zápachové uzávěrky</t>
  </si>
  <si>
    <t>2062286435</t>
  </si>
  <si>
    <t>72511210R</t>
  </si>
  <si>
    <t>Klozet pro tělesně postižené nerez s plastovým sedátkem</t>
  </si>
  <si>
    <t>-1516499103</t>
  </si>
  <si>
    <t>Poznámka k položce:
Poznámka k položce:  Nerezové kombi WC pro tělesně handicapované (ref. výrobek: Sanela SLWN 16), stojací, spodní přívod vody, nerezová nádržka</t>
  </si>
  <si>
    <t>"ZT2" 1</t>
  </si>
  <si>
    <t>72521411R</t>
  </si>
  <si>
    <t>Umyvadla nerezová pro tělesně handicapované na stěnu</t>
  </si>
  <si>
    <t>1197584530</t>
  </si>
  <si>
    <t>Poznámka k položce:
Poznámka k položce: nerezové umyvadlo pro tělesně handicapované (ref. výrobek: Sanela SLUN 47), závěsné, kruhová prohlubeň, jednoduchý tvar, prostor pro stojánkovou baterii</t>
  </si>
  <si>
    <t>725311121</t>
  </si>
  <si>
    <t>Dřezy bez výtokových armatur jednoduché se zápachovou uzávěrkou nerezové s odkapávací plochou 560x480 mm a miskou</t>
  </si>
  <si>
    <t>-1492990243</t>
  </si>
  <si>
    <t>"ZT1" 1</t>
  </si>
  <si>
    <t>725331111</t>
  </si>
  <si>
    <t>Výlevky bez výtokových armatur a splachovací nádrže náístěnné, keramické se sklopnou plastovou mřížkou 425 mm</t>
  </si>
  <si>
    <t>-1087351124</t>
  </si>
  <si>
    <t>Poznámka k položce:
referenční výrobiek JIKA Mira</t>
  </si>
  <si>
    <t>725822611.1</t>
  </si>
  <si>
    <t>Baterie umyvadlová stojánková páková bez výpusti, nere,z jednoduchý tvar (ref. výrobek Laufen Citypro umyvadlová baterie 140 mm bez výpusti)</t>
  </si>
  <si>
    <t>-68314998</t>
  </si>
  <si>
    <t>725812R01</t>
  </si>
  <si>
    <t>Baterie výtoková k výlevce, chrom</t>
  </si>
  <si>
    <t>-1204323802</t>
  </si>
  <si>
    <t>72593112R</t>
  </si>
  <si>
    <t>Pitné fontánky nerezové, kruhového tvaru s ovládáním, přiznané kotvení do stěny</t>
  </si>
  <si>
    <t>1426890374</t>
  </si>
  <si>
    <t>Poznámka k položce:
Poznámka k položce: referenční výrobek: pítko - HAWS model: 1152 tyčový sifon - Jika Mio 5/4" chrom</t>
  </si>
  <si>
    <t>"ZT3" 1</t>
  </si>
  <si>
    <t>725532101</t>
  </si>
  <si>
    <t>Elektrické ohřívače zásobníkové beztlakové přepadové akumulační s pojistným ventilem závěsné svislé objem nádrže (příkon) 10 l (2,0 kW)</t>
  </si>
  <si>
    <t>1471784917</t>
  </si>
  <si>
    <t>725532102</t>
  </si>
  <si>
    <t>Elektrické ohřívače zásobníkové beztlakové přepadové akumulační s pojistným ventilem závěsné svislé objem nádrže (příkon) 15 l (2,0 kW)</t>
  </si>
  <si>
    <t>-731433376</t>
  </si>
  <si>
    <t>3.7</t>
  </si>
  <si>
    <t>-989974194</t>
  </si>
  <si>
    <t>06 - Vytápení</t>
  </si>
  <si>
    <t xml:space="preserve">    734 - Ústřední vytápění - armatury</t>
  </si>
  <si>
    <t xml:space="preserve">    735 - Ústřední vytápění - otopná tělesa</t>
  </si>
  <si>
    <t>734</t>
  </si>
  <si>
    <t>Ústřední vytápění - armatury</t>
  </si>
  <si>
    <t>73414080R</t>
  </si>
  <si>
    <t>Demontáž ventilů termostatického</t>
  </si>
  <si>
    <t>-582044291</t>
  </si>
  <si>
    <t>2+1+1+1+2+1</t>
  </si>
  <si>
    <t>73422280R</t>
  </si>
  <si>
    <t>Ventil závitový termostatický rohový s ruční hlavou chromovaný, s přednastavením průtoku</t>
  </si>
  <si>
    <t>1087414508</t>
  </si>
  <si>
    <t>Poznámka k položce:
v referenční kvalitě (Heimayer / Danfoss)</t>
  </si>
  <si>
    <t>"UT1" 2</t>
  </si>
  <si>
    <t>"UT2" 1</t>
  </si>
  <si>
    <t>"UT3" 1</t>
  </si>
  <si>
    <t>"UT4" 1</t>
  </si>
  <si>
    <t>"UT5" 2</t>
  </si>
  <si>
    <t>"UT6" 1</t>
  </si>
  <si>
    <t>"UT7" 1</t>
  </si>
  <si>
    <t>"UT8" 2</t>
  </si>
  <si>
    <t>"UT9" 1</t>
  </si>
  <si>
    <t>"UT11" 1</t>
  </si>
  <si>
    <t>735</t>
  </si>
  <si>
    <t>Ústřední vytápění - otopná tělesa</t>
  </si>
  <si>
    <t>735111810</t>
  </si>
  <si>
    <t>Demontáž otopných těles litinových článkových</t>
  </si>
  <si>
    <t>-2110982474</t>
  </si>
  <si>
    <t>"UT6" 0,76*0,6</t>
  </si>
  <si>
    <t>"UT7" 0,7*1</t>
  </si>
  <si>
    <t>"UT8" 0,6*1,73</t>
  </si>
  <si>
    <t>"UT1" 1,6*0,5</t>
  </si>
  <si>
    <t>"UT2" 1,76*0,5</t>
  </si>
  <si>
    <t>"UT3" 1,44*0,5</t>
  </si>
  <si>
    <t>"UT4" 2,39*0,5</t>
  </si>
  <si>
    <t>"UT5" 2,39*0,5</t>
  </si>
  <si>
    <t>"UT9" 0,5*0,7</t>
  </si>
  <si>
    <t>735192911</t>
  </si>
  <si>
    <t>Ostatní opravy otopných těles zpětná montáž otopných těles článkových litinových</t>
  </si>
  <si>
    <t>1708741732</t>
  </si>
  <si>
    <t>735-R01</t>
  </si>
  <si>
    <t>Vypuštění vody z otopných soustav bez kotlů, ohříváků, zásobníků a nádrží</t>
  </si>
  <si>
    <t>944889339</t>
  </si>
  <si>
    <t>735-R02</t>
  </si>
  <si>
    <t>Ostatní opravy otopných těles, napuštění vody do otopného systému včetně potrubí (bez kotle a ohříváků) otopných těles</t>
  </si>
  <si>
    <t>1886853981</t>
  </si>
  <si>
    <t>735-R03</t>
  </si>
  <si>
    <t>Regulace otopného systému při opravách</t>
  </si>
  <si>
    <t>-246028843</t>
  </si>
  <si>
    <t>735-R04</t>
  </si>
  <si>
    <t>Topná zkouška</t>
  </si>
  <si>
    <t>135741624</t>
  </si>
  <si>
    <t>735-R05</t>
  </si>
  <si>
    <t>-1832975009</t>
  </si>
  <si>
    <t>735-UT11</t>
  </si>
  <si>
    <t>Otopná tělesa trubková na stěnu výšky tělesa 1500 mm, délky 420 mm, výkon při spádu 75/65 - 525 W včetně úpravy a napojení na stávající rozvody</t>
  </si>
  <si>
    <t>-723422225</t>
  </si>
  <si>
    <t>"UT11, Nerezový radiátor trubkový (svislé trubky), ref. výrobek např.  P.M.H. - Rosendal R1/6 nerez" 1</t>
  </si>
  <si>
    <t xml:space="preserve">Součet </t>
  </si>
  <si>
    <t>735-UT6</t>
  </si>
  <si>
    <t>Otopná tělesa litinová článková s povrchovou úpravou, výška 1800 mm, šířka 145 mm, délka 8 x 0,06, včetně úpravy a napojení na stávající rozvody</t>
  </si>
  <si>
    <t>421623644</t>
  </si>
  <si>
    <t>"UT 6, Referenční kvalita Arbonia Rohrenradiator" 1</t>
  </si>
  <si>
    <t>735-UT7</t>
  </si>
  <si>
    <t>Otopná tělesa litinová článková s povrchovou úpravou, výška 1800 mm, šířka 225 mm, délka 5 x 0,06, včetně úpravy a napojení na stávající rozvody</t>
  </si>
  <si>
    <t>-658993920</t>
  </si>
  <si>
    <t>"UT 7, Referenční kvalita Arbonia Rohrenradiator" 1</t>
  </si>
  <si>
    <t>735-UT8</t>
  </si>
  <si>
    <t>Otopná tělesa litinová článková s povrchovou úpravou, výška 2500 mm, šířka 65 mm, délka 8 x 0,06, včetně úpravy a napojení na stávající rozvody</t>
  </si>
  <si>
    <t>-1096790927</t>
  </si>
  <si>
    <t>"UT 8, Referenční kvalita Arbonia Rohrenradiator" 2</t>
  </si>
  <si>
    <t>998735201</t>
  </si>
  <si>
    <t>Přesun hmot pro otopná tělesa stanovený procentní sazbou (%) z ceny vodorovná dopravní vzdálenost do 50 m v objektech výšky do 6 m</t>
  </si>
  <si>
    <t>1061907040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</si>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</sst>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6" t="s">
        <v>16</v>
      </c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28"/>
      <c r="AQ5" s="30"/>
      <c r="BE5" s="33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38" t="s">
        <v>19</v>
      </c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28"/>
      <c r="AQ6" s="30"/>
      <c r="BE6" s="33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5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5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5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5"/>
      <c r="BS13" s="23" t="s">
        <v>8</v>
      </c>
    </row>
    <row r="14" spans="2:71" ht="13.5">
      <c r="B14" s="27"/>
      <c r="C14" s="28"/>
      <c r="D14" s="28"/>
      <c r="E14" s="339" t="s">
        <v>32</v>
      </c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5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5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5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5"/>
      <c r="BS19" s="23" t="s">
        <v>8</v>
      </c>
    </row>
    <row r="20" spans="2:71" ht="114" customHeight="1">
      <c r="B20" s="27"/>
      <c r="C20" s="28"/>
      <c r="D20" s="28"/>
      <c r="E20" s="341" t="s">
        <v>37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28"/>
      <c r="AP20" s="28"/>
      <c r="AQ20" s="30"/>
      <c r="BE20" s="33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5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2">
        <f>ROUND(AG51,2)</f>
        <v>0</v>
      </c>
      <c r="AL23" s="343"/>
      <c r="AM23" s="343"/>
      <c r="AN23" s="343"/>
      <c r="AO23" s="343"/>
      <c r="AP23" s="41"/>
      <c r="AQ23" s="44"/>
      <c r="BE23" s="33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4" t="s">
        <v>39</v>
      </c>
      <c r="M25" s="344"/>
      <c r="N25" s="344"/>
      <c r="O25" s="344"/>
      <c r="P25" s="41"/>
      <c r="Q25" s="41"/>
      <c r="R25" s="41"/>
      <c r="S25" s="41"/>
      <c r="T25" s="41"/>
      <c r="U25" s="41"/>
      <c r="V25" s="41"/>
      <c r="W25" s="344" t="s">
        <v>40</v>
      </c>
      <c r="X25" s="344"/>
      <c r="Y25" s="344"/>
      <c r="Z25" s="344"/>
      <c r="AA25" s="344"/>
      <c r="AB25" s="344"/>
      <c r="AC25" s="344"/>
      <c r="AD25" s="344"/>
      <c r="AE25" s="344"/>
      <c r="AF25" s="41"/>
      <c r="AG25" s="41"/>
      <c r="AH25" s="41"/>
      <c r="AI25" s="41"/>
      <c r="AJ25" s="41"/>
      <c r="AK25" s="344" t="s">
        <v>41</v>
      </c>
      <c r="AL25" s="344"/>
      <c r="AM25" s="344"/>
      <c r="AN25" s="344"/>
      <c r="AO25" s="344"/>
      <c r="AP25" s="41"/>
      <c r="AQ25" s="44"/>
      <c r="BE25" s="335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45">
        <v>0.21</v>
      </c>
      <c r="M26" s="346"/>
      <c r="N26" s="346"/>
      <c r="O26" s="346"/>
      <c r="P26" s="47"/>
      <c r="Q26" s="47"/>
      <c r="R26" s="47"/>
      <c r="S26" s="47"/>
      <c r="T26" s="47"/>
      <c r="U26" s="47"/>
      <c r="V26" s="47"/>
      <c r="W26" s="347">
        <f>ROUND(AZ51,2)</f>
        <v>0</v>
      </c>
      <c r="X26" s="346"/>
      <c r="Y26" s="346"/>
      <c r="Z26" s="346"/>
      <c r="AA26" s="346"/>
      <c r="AB26" s="346"/>
      <c r="AC26" s="346"/>
      <c r="AD26" s="346"/>
      <c r="AE26" s="346"/>
      <c r="AF26" s="47"/>
      <c r="AG26" s="47"/>
      <c r="AH26" s="47"/>
      <c r="AI26" s="47"/>
      <c r="AJ26" s="47"/>
      <c r="AK26" s="347">
        <f>ROUND(AV51,2)</f>
        <v>0</v>
      </c>
      <c r="AL26" s="346"/>
      <c r="AM26" s="346"/>
      <c r="AN26" s="346"/>
      <c r="AO26" s="346"/>
      <c r="AP26" s="47"/>
      <c r="AQ26" s="49"/>
      <c r="BE26" s="335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45">
        <v>0.15</v>
      </c>
      <c r="M27" s="346"/>
      <c r="N27" s="346"/>
      <c r="O27" s="346"/>
      <c r="P27" s="47"/>
      <c r="Q27" s="47"/>
      <c r="R27" s="47"/>
      <c r="S27" s="47"/>
      <c r="T27" s="47"/>
      <c r="U27" s="47"/>
      <c r="V27" s="47"/>
      <c r="W27" s="347">
        <f>ROUND(BA51,2)</f>
        <v>0</v>
      </c>
      <c r="X27" s="346"/>
      <c r="Y27" s="346"/>
      <c r="Z27" s="346"/>
      <c r="AA27" s="346"/>
      <c r="AB27" s="346"/>
      <c r="AC27" s="346"/>
      <c r="AD27" s="346"/>
      <c r="AE27" s="346"/>
      <c r="AF27" s="47"/>
      <c r="AG27" s="47"/>
      <c r="AH27" s="47"/>
      <c r="AI27" s="47"/>
      <c r="AJ27" s="47"/>
      <c r="AK27" s="347">
        <f>ROUND(AW51,2)</f>
        <v>0</v>
      </c>
      <c r="AL27" s="346"/>
      <c r="AM27" s="346"/>
      <c r="AN27" s="346"/>
      <c r="AO27" s="346"/>
      <c r="AP27" s="47"/>
      <c r="AQ27" s="49"/>
      <c r="BE27" s="335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45">
        <v>0.21</v>
      </c>
      <c r="M28" s="346"/>
      <c r="N28" s="346"/>
      <c r="O28" s="346"/>
      <c r="P28" s="47"/>
      <c r="Q28" s="47"/>
      <c r="R28" s="47"/>
      <c r="S28" s="47"/>
      <c r="T28" s="47"/>
      <c r="U28" s="47"/>
      <c r="V28" s="47"/>
      <c r="W28" s="347">
        <f>ROUND(BB51,2)</f>
        <v>0</v>
      </c>
      <c r="X28" s="346"/>
      <c r="Y28" s="346"/>
      <c r="Z28" s="346"/>
      <c r="AA28" s="346"/>
      <c r="AB28" s="346"/>
      <c r="AC28" s="346"/>
      <c r="AD28" s="346"/>
      <c r="AE28" s="346"/>
      <c r="AF28" s="47"/>
      <c r="AG28" s="47"/>
      <c r="AH28" s="47"/>
      <c r="AI28" s="47"/>
      <c r="AJ28" s="47"/>
      <c r="AK28" s="347">
        <v>0</v>
      </c>
      <c r="AL28" s="346"/>
      <c r="AM28" s="346"/>
      <c r="AN28" s="346"/>
      <c r="AO28" s="346"/>
      <c r="AP28" s="47"/>
      <c r="AQ28" s="49"/>
      <c r="BE28" s="335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45">
        <v>0.15</v>
      </c>
      <c r="M29" s="346"/>
      <c r="N29" s="346"/>
      <c r="O29" s="346"/>
      <c r="P29" s="47"/>
      <c r="Q29" s="47"/>
      <c r="R29" s="47"/>
      <c r="S29" s="47"/>
      <c r="T29" s="47"/>
      <c r="U29" s="47"/>
      <c r="V29" s="47"/>
      <c r="W29" s="347">
        <f>ROUND(BC51,2)</f>
        <v>0</v>
      </c>
      <c r="X29" s="346"/>
      <c r="Y29" s="346"/>
      <c r="Z29" s="346"/>
      <c r="AA29" s="346"/>
      <c r="AB29" s="346"/>
      <c r="AC29" s="346"/>
      <c r="AD29" s="346"/>
      <c r="AE29" s="346"/>
      <c r="AF29" s="47"/>
      <c r="AG29" s="47"/>
      <c r="AH29" s="47"/>
      <c r="AI29" s="47"/>
      <c r="AJ29" s="47"/>
      <c r="AK29" s="347">
        <v>0</v>
      </c>
      <c r="AL29" s="346"/>
      <c r="AM29" s="346"/>
      <c r="AN29" s="346"/>
      <c r="AO29" s="346"/>
      <c r="AP29" s="47"/>
      <c r="AQ29" s="49"/>
      <c r="BE29" s="335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45">
        <v>0</v>
      </c>
      <c r="M30" s="346"/>
      <c r="N30" s="346"/>
      <c r="O30" s="346"/>
      <c r="P30" s="47"/>
      <c r="Q30" s="47"/>
      <c r="R30" s="47"/>
      <c r="S30" s="47"/>
      <c r="T30" s="47"/>
      <c r="U30" s="47"/>
      <c r="V30" s="47"/>
      <c r="W30" s="347">
        <f>ROUND(BD51,2)</f>
        <v>0</v>
      </c>
      <c r="X30" s="346"/>
      <c r="Y30" s="346"/>
      <c r="Z30" s="346"/>
      <c r="AA30" s="346"/>
      <c r="AB30" s="346"/>
      <c r="AC30" s="346"/>
      <c r="AD30" s="346"/>
      <c r="AE30" s="346"/>
      <c r="AF30" s="47"/>
      <c r="AG30" s="47"/>
      <c r="AH30" s="47"/>
      <c r="AI30" s="47"/>
      <c r="AJ30" s="47"/>
      <c r="AK30" s="347">
        <v>0</v>
      </c>
      <c r="AL30" s="346"/>
      <c r="AM30" s="346"/>
      <c r="AN30" s="346"/>
      <c r="AO30" s="346"/>
      <c r="AP30" s="47"/>
      <c r="AQ30" s="49"/>
      <c r="BE30" s="33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5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48" t="s">
        <v>50</v>
      </c>
      <c r="Y32" s="349"/>
      <c r="Z32" s="349"/>
      <c r="AA32" s="349"/>
      <c r="AB32" s="349"/>
      <c r="AC32" s="52"/>
      <c r="AD32" s="52"/>
      <c r="AE32" s="52"/>
      <c r="AF32" s="52"/>
      <c r="AG32" s="52"/>
      <c r="AH32" s="52"/>
      <c r="AI32" s="52"/>
      <c r="AJ32" s="52"/>
      <c r="AK32" s="350">
        <f>SUM(AK23:AK30)</f>
        <v>0</v>
      </c>
      <c r="AL32" s="349"/>
      <c r="AM32" s="349"/>
      <c r="AN32" s="349"/>
      <c r="AO32" s="351"/>
      <c r="AP32" s="50"/>
      <c r="AQ32" s="54"/>
      <c r="BE32" s="33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18012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2" t="str">
        <f>K6</f>
        <v>Muzeum Benešov 2018_03_02</v>
      </c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Benešov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4" t="str">
        <f>IF(AN8="","",AN8)</f>
        <v>16. 2. 2018</v>
      </c>
      <c r="AN44" s="354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Město Benešov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5" t="str">
        <f>IF(E17="","",E17)</f>
        <v>SPS projekt s.r.o.</v>
      </c>
      <c r="AN46" s="355"/>
      <c r="AO46" s="355"/>
      <c r="AP46" s="355"/>
      <c r="AQ46" s="62"/>
      <c r="AR46" s="60"/>
      <c r="AS46" s="356" t="s">
        <v>52</v>
      </c>
      <c r="AT46" s="35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8"/>
      <c r="AT47" s="35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0"/>
      <c r="AT48" s="36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2" t="s">
        <v>53</v>
      </c>
      <c r="D49" s="363"/>
      <c r="E49" s="363"/>
      <c r="F49" s="363"/>
      <c r="G49" s="363"/>
      <c r="H49" s="78"/>
      <c r="I49" s="364" t="s">
        <v>54</v>
      </c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5" t="s">
        <v>55</v>
      </c>
      <c r="AH49" s="363"/>
      <c r="AI49" s="363"/>
      <c r="AJ49" s="363"/>
      <c r="AK49" s="363"/>
      <c r="AL49" s="363"/>
      <c r="AM49" s="363"/>
      <c r="AN49" s="364" t="s">
        <v>56</v>
      </c>
      <c r="AO49" s="363"/>
      <c r="AP49" s="363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69">
        <f>ROUND(SUM(AG52:AG58),2)</f>
        <v>0</v>
      </c>
      <c r="AH51" s="369"/>
      <c r="AI51" s="369"/>
      <c r="AJ51" s="369"/>
      <c r="AK51" s="369"/>
      <c r="AL51" s="369"/>
      <c r="AM51" s="369"/>
      <c r="AN51" s="370">
        <f aca="true" t="shared" si="0" ref="AN51:AN58">SUM(AG51,AT51)</f>
        <v>0</v>
      </c>
      <c r="AO51" s="370"/>
      <c r="AP51" s="370"/>
      <c r="AQ51" s="88" t="s">
        <v>21</v>
      </c>
      <c r="AR51" s="70"/>
      <c r="AS51" s="89">
        <f>ROUND(SUM(AS52:AS58),2)</f>
        <v>0</v>
      </c>
      <c r="AT51" s="90">
        <f aca="true" t="shared" si="1" ref="AT51:AT58">ROUND(SUM(AV51:AW51),2)</f>
        <v>0</v>
      </c>
      <c r="AU51" s="91">
        <f>ROUND(SUM(AU52:AU58),5)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ROUND(SUM(AZ52:AZ58),2)</f>
        <v>0</v>
      </c>
      <c r="BA51" s="90">
        <f>ROUND(SUM(BA52:BA58),2)</f>
        <v>0</v>
      </c>
      <c r="BB51" s="90">
        <f>ROUND(SUM(BB52:BB58),2)</f>
        <v>0</v>
      </c>
      <c r="BC51" s="90">
        <f>ROUND(SUM(BC52:BC58),2)</f>
        <v>0</v>
      </c>
      <c r="BD51" s="92">
        <f>ROUND(SUM(BD52:BD58),2)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68" t="s">
        <v>77</v>
      </c>
      <c r="E52" s="368"/>
      <c r="F52" s="368"/>
      <c r="G52" s="368"/>
      <c r="H52" s="368"/>
      <c r="I52" s="98"/>
      <c r="J52" s="368" t="s">
        <v>78</v>
      </c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6">
        <f>'00 - VRN'!J27</f>
        <v>0</v>
      </c>
      <c r="AH52" s="367"/>
      <c r="AI52" s="367"/>
      <c r="AJ52" s="367"/>
      <c r="AK52" s="367"/>
      <c r="AL52" s="367"/>
      <c r="AM52" s="367"/>
      <c r="AN52" s="366">
        <f t="shared" si="0"/>
        <v>0</v>
      </c>
      <c r="AO52" s="367"/>
      <c r="AP52" s="367"/>
      <c r="AQ52" s="99" t="s">
        <v>79</v>
      </c>
      <c r="AR52" s="100"/>
      <c r="AS52" s="101">
        <v>0</v>
      </c>
      <c r="AT52" s="102">
        <f t="shared" si="1"/>
        <v>0</v>
      </c>
      <c r="AU52" s="103">
        <f>'00 - VRN'!P82</f>
        <v>0</v>
      </c>
      <c r="AV52" s="102">
        <f>'00 - VRN'!J30</f>
        <v>0</v>
      </c>
      <c r="AW52" s="102">
        <f>'00 - VRN'!J31</f>
        <v>0</v>
      </c>
      <c r="AX52" s="102">
        <f>'00 - VRN'!J32</f>
        <v>0</v>
      </c>
      <c r="AY52" s="102">
        <f>'00 - VRN'!J33</f>
        <v>0</v>
      </c>
      <c r="AZ52" s="102">
        <f>'00 - VRN'!F30</f>
        <v>0</v>
      </c>
      <c r="BA52" s="102">
        <f>'00 - VRN'!F31</f>
        <v>0</v>
      </c>
      <c r="BB52" s="102">
        <f>'00 - VRN'!F32</f>
        <v>0</v>
      </c>
      <c r="BC52" s="102">
        <f>'00 - VRN'!F33</f>
        <v>0</v>
      </c>
      <c r="BD52" s="104">
        <f>'00 - VRN'!F34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82</v>
      </c>
    </row>
    <row r="53" spans="1:91" s="5" customFormat="1" ht="16.5" customHeight="1">
      <c r="A53" s="95" t="s">
        <v>76</v>
      </c>
      <c r="B53" s="96"/>
      <c r="C53" s="97"/>
      <c r="D53" s="368" t="s">
        <v>83</v>
      </c>
      <c r="E53" s="368"/>
      <c r="F53" s="368"/>
      <c r="G53" s="368"/>
      <c r="H53" s="368"/>
      <c r="I53" s="98"/>
      <c r="J53" s="368" t="s">
        <v>84</v>
      </c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6">
        <f>'01 - Bourací práce'!J27</f>
        <v>0</v>
      </c>
      <c r="AH53" s="367"/>
      <c r="AI53" s="367"/>
      <c r="AJ53" s="367"/>
      <c r="AK53" s="367"/>
      <c r="AL53" s="367"/>
      <c r="AM53" s="367"/>
      <c r="AN53" s="366">
        <f t="shared" si="0"/>
        <v>0</v>
      </c>
      <c r="AO53" s="367"/>
      <c r="AP53" s="367"/>
      <c r="AQ53" s="99" t="s">
        <v>79</v>
      </c>
      <c r="AR53" s="100"/>
      <c r="AS53" s="101">
        <v>0</v>
      </c>
      <c r="AT53" s="102">
        <f t="shared" si="1"/>
        <v>0</v>
      </c>
      <c r="AU53" s="103">
        <f>'01 - Bourací práce'!P84</f>
        <v>0</v>
      </c>
      <c r="AV53" s="102">
        <f>'01 - Bourací práce'!J30</f>
        <v>0</v>
      </c>
      <c r="AW53" s="102">
        <f>'01 - Bourací práce'!J31</f>
        <v>0</v>
      </c>
      <c r="AX53" s="102">
        <f>'01 - Bourací práce'!J32</f>
        <v>0</v>
      </c>
      <c r="AY53" s="102">
        <f>'01 - Bourací práce'!J33</f>
        <v>0</v>
      </c>
      <c r="AZ53" s="102">
        <f>'01 - Bourací práce'!F30</f>
        <v>0</v>
      </c>
      <c r="BA53" s="102">
        <f>'01 - Bourací práce'!F31</f>
        <v>0</v>
      </c>
      <c r="BB53" s="102">
        <f>'01 - Bourací práce'!F32</f>
        <v>0</v>
      </c>
      <c r="BC53" s="102">
        <f>'01 - Bourací práce'!F33</f>
        <v>0</v>
      </c>
      <c r="BD53" s="104">
        <f>'01 - Bourací práce'!F34</f>
        <v>0</v>
      </c>
      <c r="BT53" s="105" t="s">
        <v>80</v>
      </c>
      <c r="BV53" s="105" t="s">
        <v>74</v>
      </c>
      <c r="BW53" s="105" t="s">
        <v>85</v>
      </c>
      <c r="BX53" s="105" t="s">
        <v>7</v>
      </c>
      <c r="CL53" s="105" t="s">
        <v>21</v>
      </c>
      <c r="CM53" s="105" t="s">
        <v>82</v>
      </c>
    </row>
    <row r="54" spans="1:91" s="5" customFormat="1" ht="16.5" customHeight="1">
      <c r="A54" s="95" t="s">
        <v>76</v>
      </c>
      <c r="B54" s="96"/>
      <c r="C54" s="97"/>
      <c r="D54" s="368" t="s">
        <v>86</v>
      </c>
      <c r="E54" s="368"/>
      <c r="F54" s="368"/>
      <c r="G54" s="368"/>
      <c r="H54" s="368"/>
      <c r="I54" s="98"/>
      <c r="J54" s="368" t="s">
        <v>87</v>
      </c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6">
        <f>'02 - Statická část'!J27</f>
        <v>0</v>
      </c>
      <c r="AH54" s="367"/>
      <c r="AI54" s="367"/>
      <c r="AJ54" s="367"/>
      <c r="AK54" s="367"/>
      <c r="AL54" s="367"/>
      <c r="AM54" s="367"/>
      <c r="AN54" s="366">
        <f t="shared" si="0"/>
        <v>0</v>
      </c>
      <c r="AO54" s="367"/>
      <c r="AP54" s="367"/>
      <c r="AQ54" s="99" t="s">
        <v>79</v>
      </c>
      <c r="AR54" s="100"/>
      <c r="AS54" s="101">
        <v>0</v>
      </c>
      <c r="AT54" s="102">
        <f t="shared" si="1"/>
        <v>0</v>
      </c>
      <c r="AU54" s="103">
        <f>'02 - Statická část'!P86</f>
        <v>0</v>
      </c>
      <c r="AV54" s="102">
        <f>'02 - Statická část'!J30</f>
        <v>0</v>
      </c>
      <c r="AW54" s="102">
        <f>'02 - Statická část'!J31</f>
        <v>0</v>
      </c>
      <c r="AX54" s="102">
        <f>'02 - Statická část'!J32</f>
        <v>0</v>
      </c>
      <c r="AY54" s="102">
        <f>'02 - Statická část'!J33</f>
        <v>0</v>
      </c>
      <c r="AZ54" s="102">
        <f>'02 - Statická část'!F30</f>
        <v>0</v>
      </c>
      <c r="BA54" s="102">
        <f>'02 - Statická část'!F31</f>
        <v>0</v>
      </c>
      <c r="BB54" s="102">
        <f>'02 - Statická část'!F32</f>
        <v>0</v>
      </c>
      <c r="BC54" s="102">
        <f>'02 - Statická část'!F33</f>
        <v>0</v>
      </c>
      <c r="BD54" s="104">
        <f>'02 - Statická část'!F34</f>
        <v>0</v>
      </c>
      <c r="BT54" s="105" t="s">
        <v>80</v>
      </c>
      <c r="BV54" s="105" t="s">
        <v>74</v>
      </c>
      <c r="BW54" s="105" t="s">
        <v>88</v>
      </c>
      <c r="BX54" s="105" t="s">
        <v>7</v>
      </c>
      <c r="CL54" s="105" t="s">
        <v>21</v>
      </c>
      <c r="CM54" s="105" t="s">
        <v>82</v>
      </c>
    </row>
    <row r="55" spans="1:91" s="5" customFormat="1" ht="16.5" customHeight="1">
      <c r="A55" s="95" t="s">
        <v>76</v>
      </c>
      <c r="B55" s="96"/>
      <c r="C55" s="97"/>
      <c r="D55" s="368" t="s">
        <v>89</v>
      </c>
      <c r="E55" s="368"/>
      <c r="F55" s="368"/>
      <c r="G55" s="368"/>
      <c r="H55" s="368"/>
      <c r="I55" s="98"/>
      <c r="J55" s="368" t="s">
        <v>90</v>
      </c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6">
        <f>'03 - Stavební část'!J27</f>
        <v>0</v>
      </c>
      <c r="AH55" s="367"/>
      <c r="AI55" s="367"/>
      <c r="AJ55" s="367"/>
      <c r="AK55" s="367"/>
      <c r="AL55" s="367"/>
      <c r="AM55" s="367"/>
      <c r="AN55" s="366">
        <f t="shared" si="0"/>
        <v>0</v>
      </c>
      <c r="AO55" s="367"/>
      <c r="AP55" s="367"/>
      <c r="AQ55" s="99" t="s">
        <v>79</v>
      </c>
      <c r="AR55" s="100"/>
      <c r="AS55" s="101">
        <v>0</v>
      </c>
      <c r="AT55" s="102">
        <f t="shared" si="1"/>
        <v>0</v>
      </c>
      <c r="AU55" s="103">
        <f>'03 - Stavební část'!P96</f>
        <v>0</v>
      </c>
      <c r="AV55" s="102">
        <f>'03 - Stavební část'!J30</f>
        <v>0</v>
      </c>
      <c r="AW55" s="102">
        <f>'03 - Stavební část'!J31</f>
        <v>0</v>
      </c>
      <c r="AX55" s="102">
        <f>'03 - Stavební část'!J32</f>
        <v>0</v>
      </c>
      <c r="AY55" s="102">
        <f>'03 - Stavební část'!J33</f>
        <v>0</v>
      </c>
      <c r="AZ55" s="102">
        <f>'03 - Stavební část'!F30</f>
        <v>0</v>
      </c>
      <c r="BA55" s="102">
        <f>'03 - Stavební část'!F31</f>
        <v>0</v>
      </c>
      <c r="BB55" s="102">
        <f>'03 - Stavební část'!F32</f>
        <v>0</v>
      </c>
      <c r="BC55" s="102">
        <f>'03 - Stavební část'!F33</f>
        <v>0</v>
      </c>
      <c r="BD55" s="104">
        <f>'03 - Stavební část'!F34</f>
        <v>0</v>
      </c>
      <c r="BT55" s="105" t="s">
        <v>80</v>
      </c>
      <c r="BV55" s="105" t="s">
        <v>74</v>
      </c>
      <c r="BW55" s="105" t="s">
        <v>91</v>
      </c>
      <c r="BX55" s="105" t="s">
        <v>7</v>
      </c>
      <c r="CL55" s="105" t="s">
        <v>21</v>
      </c>
      <c r="CM55" s="105" t="s">
        <v>82</v>
      </c>
    </row>
    <row r="56" spans="1:91" s="5" customFormat="1" ht="16.5" customHeight="1">
      <c r="A56" s="95" t="s">
        <v>76</v>
      </c>
      <c r="B56" s="96"/>
      <c r="C56" s="97"/>
      <c r="D56" s="368" t="s">
        <v>92</v>
      </c>
      <c r="E56" s="368"/>
      <c r="F56" s="368"/>
      <c r="G56" s="368"/>
      <c r="H56" s="368"/>
      <c r="I56" s="98"/>
      <c r="J56" s="368" t="s">
        <v>93</v>
      </c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6">
        <f>'04 - Elektro'!J27</f>
        <v>0</v>
      </c>
      <c r="AH56" s="367"/>
      <c r="AI56" s="367"/>
      <c r="AJ56" s="367"/>
      <c r="AK56" s="367"/>
      <c r="AL56" s="367"/>
      <c r="AM56" s="367"/>
      <c r="AN56" s="366">
        <f t="shared" si="0"/>
        <v>0</v>
      </c>
      <c r="AO56" s="367"/>
      <c r="AP56" s="367"/>
      <c r="AQ56" s="99" t="s">
        <v>79</v>
      </c>
      <c r="AR56" s="100"/>
      <c r="AS56" s="101">
        <v>0</v>
      </c>
      <c r="AT56" s="102">
        <f t="shared" si="1"/>
        <v>0</v>
      </c>
      <c r="AU56" s="103">
        <f>'04 - Elektro'!P83</f>
        <v>0</v>
      </c>
      <c r="AV56" s="102">
        <f>'04 - Elektro'!J30</f>
        <v>0</v>
      </c>
      <c r="AW56" s="102">
        <f>'04 - Elektro'!J31</f>
        <v>0</v>
      </c>
      <c r="AX56" s="102">
        <f>'04 - Elektro'!J32</f>
        <v>0</v>
      </c>
      <c r="AY56" s="102">
        <f>'04 - Elektro'!J33</f>
        <v>0</v>
      </c>
      <c r="AZ56" s="102">
        <f>'04 - Elektro'!F30</f>
        <v>0</v>
      </c>
      <c r="BA56" s="102">
        <f>'04 - Elektro'!F31</f>
        <v>0</v>
      </c>
      <c r="BB56" s="102">
        <f>'04 - Elektro'!F32</f>
        <v>0</v>
      </c>
      <c r="BC56" s="102">
        <f>'04 - Elektro'!F33</f>
        <v>0</v>
      </c>
      <c r="BD56" s="104">
        <f>'04 - Elektro'!F34</f>
        <v>0</v>
      </c>
      <c r="BT56" s="105" t="s">
        <v>80</v>
      </c>
      <c r="BV56" s="105" t="s">
        <v>74</v>
      </c>
      <c r="BW56" s="105" t="s">
        <v>94</v>
      </c>
      <c r="BX56" s="105" t="s">
        <v>7</v>
      </c>
      <c r="CL56" s="105" t="s">
        <v>21</v>
      </c>
      <c r="CM56" s="105" t="s">
        <v>82</v>
      </c>
    </row>
    <row r="57" spans="1:91" s="5" customFormat="1" ht="16.5" customHeight="1">
      <c r="A57" s="95" t="s">
        <v>76</v>
      </c>
      <c r="B57" s="96"/>
      <c r="C57" s="97"/>
      <c r="D57" s="368" t="s">
        <v>95</v>
      </c>
      <c r="E57" s="368"/>
      <c r="F57" s="368"/>
      <c r="G57" s="368"/>
      <c r="H57" s="368"/>
      <c r="I57" s="98"/>
      <c r="J57" s="368" t="s">
        <v>96</v>
      </c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6">
        <f>'05 - ZTI'!J27</f>
        <v>0</v>
      </c>
      <c r="AH57" s="367"/>
      <c r="AI57" s="367"/>
      <c r="AJ57" s="367"/>
      <c r="AK57" s="367"/>
      <c r="AL57" s="367"/>
      <c r="AM57" s="367"/>
      <c r="AN57" s="366">
        <f t="shared" si="0"/>
        <v>0</v>
      </c>
      <c r="AO57" s="367"/>
      <c r="AP57" s="367"/>
      <c r="AQ57" s="99" t="s">
        <v>79</v>
      </c>
      <c r="AR57" s="100"/>
      <c r="AS57" s="101">
        <v>0</v>
      </c>
      <c r="AT57" s="102">
        <f t="shared" si="1"/>
        <v>0</v>
      </c>
      <c r="AU57" s="103">
        <f>'05 - ZTI'!P79</f>
        <v>0</v>
      </c>
      <c r="AV57" s="102">
        <f>'05 - ZTI'!J30</f>
        <v>0</v>
      </c>
      <c r="AW57" s="102">
        <f>'05 - ZTI'!J31</f>
        <v>0</v>
      </c>
      <c r="AX57" s="102">
        <f>'05 - ZTI'!J32</f>
        <v>0</v>
      </c>
      <c r="AY57" s="102">
        <f>'05 - ZTI'!J33</f>
        <v>0</v>
      </c>
      <c r="AZ57" s="102">
        <f>'05 - ZTI'!F30</f>
        <v>0</v>
      </c>
      <c r="BA57" s="102">
        <f>'05 - ZTI'!F31</f>
        <v>0</v>
      </c>
      <c r="BB57" s="102">
        <f>'05 - ZTI'!F32</f>
        <v>0</v>
      </c>
      <c r="BC57" s="102">
        <f>'05 - ZTI'!F33</f>
        <v>0</v>
      </c>
      <c r="BD57" s="104">
        <f>'05 - ZTI'!F34</f>
        <v>0</v>
      </c>
      <c r="BT57" s="105" t="s">
        <v>80</v>
      </c>
      <c r="BV57" s="105" t="s">
        <v>74</v>
      </c>
      <c r="BW57" s="105" t="s">
        <v>97</v>
      </c>
      <c r="BX57" s="105" t="s">
        <v>7</v>
      </c>
      <c r="CL57" s="105" t="s">
        <v>21</v>
      </c>
      <c r="CM57" s="105" t="s">
        <v>82</v>
      </c>
    </row>
    <row r="58" spans="1:91" s="5" customFormat="1" ht="16.5" customHeight="1">
      <c r="A58" s="95" t="s">
        <v>76</v>
      </c>
      <c r="B58" s="96"/>
      <c r="C58" s="97"/>
      <c r="D58" s="368" t="s">
        <v>98</v>
      </c>
      <c r="E58" s="368"/>
      <c r="F58" s="368"/>
      <c r="G58" s="368"/>
      <c r="H58" s="368"/>
      <c r="I58" s="98"/>
      <c r="J58" s="368" t="s">
        <v>99</v>
      </c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6">
        <f>'06 - Vytápení'!J27</f>
        <v>0</v>
      </c>
      <c r="AH58" s="367"/>
      <c r="AI58" s="367"/>
      <c r="AJ58" s="367"/>
      <c r="AK58" s="367"/>
      <c r="AL58" s="367"/>
      <c r="AM58" s="367"/>
      <c r="AN58" s="366">
        <f t="shared" si="0"/>
        <v>0</v>
      </c>
      <c r="AO58" s="367"/>
      <c r="AP58" s="367"/>
      <c r="AQ58" s="99" t="s">
        <v>79</v>
      </c>
      <c r="AR58" s="100"/>
      <c r="AS58" s="106">
        <v>0</v>
      </c>
      <c r="AT58" s="107">
        <f t="shared" si="1"/>
        <v>0</v>
      </c>
      <c r="AU58" s="108">
        <f>'06 - Vytápení'!P79</f>
        <v>0</v>
      </c>
      <c r="AV58" s="107">
        <f>'06 - Vytápení'!J30</f>
        <v>0</v>
      </c>
      <c r="AW58" s="107">
        <f>'06 - Vytápení'!J31</f>
        <v>0</v>
      </c>
      <c r="AX58" s="107">
        <f>'06 - Vytápení'!J32</f>
        <v>0</v>
      </c>
      <c r="AY58" s="107">
        <f>'06 - Vytápení'!J33</f>
        <v>0</v>
      </c>
      <c r="AZ58" s="107">
        <f>'06 - Vytápení'!F30</f>
        <v>0</v>
      </c>
      <c r="BA58" s="107">
        <f>'06 - Vytápení'!F31</f>
        <v>0</v>
      </c>
      <c r="BB58" s="107">
        <f>'06 - Vytápení'!F32</f>
        <v>0</v>
      </c>
      <c r="BC58" s="107">
        <f>'06 - Vytápení'!F33</f>
        <v>0</v>
      </c>
      <c r="BD58" s="109">
        <f>'06 - Vytápení'!F34</f>
        <v>0</v>
      </c>
      <c r="BT58" s="105" t="s">
        <v>80</v>
      </c>
      <c r="BV58" s="105" t="s">
        <v>74</v>
      </c>
      <c r="BW58" s="105" t="s">
        <v>100</v>
      </c>
      <c r="BX58" s="105" t="s">
        <v>7</v>
      </c>
      <c r="CL58" s="105" t="s">
        <v>21</v>
      </c>
      <c r="CM58" s="105" t="s">
        <v>82</v>
      </c>
    </row>
    <row r="59" spans="2:44" s="1" customFormat="1" ht="30" customHeight="1">
      <c r="B59" s="40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0"/>
    </row>
    <row r="60" spans="2:44" s="1" customFormat="1" ht="6.9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60"/>
    </row>
  </sheetData>
  <sheetProtection algorithmName="SHA-512" hashValue="M+D60k01hPrRfKX3tGjJNUzeXwte0D+0uj2aby8qEfeDO7rUcAxziu/upb70gnBhn1ZEh2OG1UbNG4uFkGTNUg==" saltValue="vg2YYfOk2dOxH0ARyq+uR1PJsUs0lPwwNrJSTchv3IimuWD7XxKT2c+RJHjeGpLadsooVNpUU768TPcq71bxEw==" spinCount="100000" sheet="1" objects="1" scenarios="1" formatColumns="0" formatRows="0"/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0 - VRN'!C2" display="/"/>
    <hyperlink ref="A53" location="'01 - Bourací práce'!C2" display="/"/>
    <hyperlink ref="A54" location="'02 - Statická část'!C2" display="/"/>
    <hyperlink ref="A55" location="'03 - Stavební část'!C2" display="/"/>
    <hyperlink ref="A56" location="'04 - Elektro'!C2" display="/"/>
    <hyperlink ref="A57" location="'05 - ZTI'!C2" display="/"/>
    <hyperlink ref="A58" location="'06 - Vytáp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101</v>
      </c>
      <c r="G1" s="380" t="s">
        <v>102</v>
      </c>
      <c r="H1" s="380"/>
      <c r="I1" s="114"/>
      <c r="J1" s="113" t="s">
        <v>103</v>
      </c>
      <c r="K1" s="112" t="s">
        <v>104</v>
      </c>
      <c r="L1" s="113" t="s">
        <v>105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Muzeum Benešov 2018_03_02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107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108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16. 2. 2018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21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ROUND(SUM(BE82:BE93),2)</f>
        <v>0</v>
      </c>
      <c r="G30" s="41"/>
      <c r="H30" s="41"/>
      <c r="I30" s="130">
        <v>0.21</v>
      </c>
      <c r="J30" s="129">
        <f>ROUND(ROUND((SUM(BE82:BE93)),2)*I30,2)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ROUND(SUM(BF82:BF93),2)</f>
        <v>0</v>
      </c>
      <c r="G31" s="41"/>
      <c r="H31" s="41"/>
      <c r="I31" s="130">
        <v>0.15</v>
      </c>
      <c r="J31" s="129">
        <f>ROUND(ROUND((SUM(BF82:BF93)),2)*I31,2)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9">
        <f>ROUND(SUM(BG82:BG93),2)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9">
        <f>ROUND(SUM(BH82:BH93),2)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9">
        <f>ROUND(SUM(BI82:BI93),2)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Muzeum Benešov 2018_03_02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00 - VRN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Benešov</v>
      </c>
      <c r="G49" s="41"/>
      <c r="H49" s="41"/>
      <c r="I49" s="118" t="s">
        <v>25</v>
      </c>
      <c r="J49" s="119" t="str">
        <f>IF(J12="","",J12)</f>
        <v>16. 2. 2018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Benešov</v>
      </c>
      <c r="G51" s="41"/>
      <c r="H51" s="41"/>
      <c r="I51" s="118" t="s">
        <v>33</v>
      </c>
      <c r="J51" s="341" t="str">
        <f>E21</f>
        <v>SPS projekt s.r.o.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110</v>
      </c>
      <c r="D54" s="131"/>
      <c r="E54" s="131"/>
      <c r="F54" s="131"/>
      <c r="G54" s="131"/>
      <c r="H54" s="131"/>
      <c r="I54" s="144"/>
      <c r="J54" s="145" t="s">
        <v>111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112</v>
      </c>
      <c r="D56" s="41"/>
      <c r="E56" s="41"/>
      <c r="F56" s="41"/>
      <c r="G56" s="41"/>
      <c r="H56" s="41"/>
      <c r="I56" s="117"/>
      <c r="J56" s="127">
        <f>J82</f>
        <v>0</v>
      </c>
      <c r="K56" s="44"/>
      <c r="AU56" s="23" t="s">
        <v>113</v>
      </c>
    </row>
    <row r="57" spans="2:11" s="7" customFormat="1" ht="24.95" customHeight="1">
      <c r="B57" s="148"/>
      <c r="C57" s="149"/>
      <c r="D57" s="150" t="s">
        <v>114</v>
      </c>
      <c r="E57" s="151"/>
      <c r="F57" s="151"/>
      <c r="G57" s="151"/>
      <c r="H57" s="151"/>
      <c r="I57" s="152"/>
      <c r="J57" s="153">
        <f>J83</f>
        <v>0</v>
      </c>
      <c r="K57" s="154"/>
    </row>
    <row r="58" spans="2:11" s="8" customFormat="1" ht="19.9" customHeight="1">
      <c r="B58" s="155"/>
      <c r="C58" s="156"/>
      <c r="D58" s="157" t="s">
        <v>115</v>
      </c>
      <c r="E58" s="158"/>
      <c r="F58" s="158"/>
      <c r="G58" s="158"/>
      <c r="H58" s="158"/>
      <c r="I58" s="159"/>
      <c r="J58" s="160">
        <f>J84</f>
        <v>0</v>
      </c>
      <c r="K58" s="161"/>
    </row>
    <row r="59" spans="2:11" s="8" customFormat="1" ht="19.9" customHeight="1">
      <c r="B59" s="155"/>
      <c r="C59" s="156"/>
      <c r="D59" s="157" t="s">
        <v>116</v>
      </c>
      <c r="E59" s="158"/>
      <c r="F59" s="158"/>
      <c r="G59" s="158"/>
      <c r="H59" s="158"/>
      <c r="I59" s="159"/>
      <c r="J59" s="160">
        <f>J86</f>
        <v>0</v>
      </c>
      <c r="K59" s="161"/>
    </row>
    <row r="60" spans="2:11" s="8" customFormat="1" ht="19.9" customHeight="1">
      <c r="B60" s="155"/>
      <c r="C60" s="156"/>
      <c r="D60" s="157" t="s">
        <v>117</v>
      </c>
      <c r="E60" s="158"/>
      <c r="F60" s="158"/>
      <c r="G60" s="158"/>
      <c r="H60" s="158"/>
      <c r="I60" s="159"/>
      <c r="J60" s="160">
        <f>J88</f>
        <v>0</v>
      </c>
      <c r="K60" s="161"/>
    </row>
    <row r="61" spans="2:11" s="8" customFormat="1" ht="19.9" customHeight="1">
      <c r="B61" s="155"/>
      <c r="C61" s="156"/>
      <c r="D61" s="157" t="s">
        <v>118</v>
      </c>
      <c r="E61" s="158"/>
      <c r="F61" s="158"/>
      <c r="G61" s="158"/>
      <c r="H61" s="158"/>
      <c r="I61" s="159"/>
      <c r="J61" s="160">
        <f>J90</f>
        <v>0</v>
      </c>
      <c r="K61" s="161"/>
    </row>
    <row r="62" spans="2:11" s="8" customFormat="1" ht="19.9" customHeight="1">
      <c r="B62" s="155"/>
      <c r="C62" s="156"/>
      <c r="D62" s="157" t="s">
        <v>119</v>
      </c>
      <c r="E62" s="158"/>
      <c r="F62" s="158"/>
      <c r="G62" s="158"/>
      <c r="H62" s="158"/>
      <c r="I62" s="159"/>
      <c r="J62" s="160">
        <f>J92</f>
        <v>0</v>
      </c>
      <c r="K62" s="161"/>
    </row>
    <row r="63" spans="2:11" s="1" customFormat="1" ht="21.75" customHeight="1">
      <c r="B63" s="40"/>
      <c r="C63" s="41"/>
      <c r="D63" s="41"/>
      <c r="E63" s="41"/>
      <c r="F63" s="41"/>
      <c r="G63" s="41"/>
      <c r="H63" s="41"/>
      <c r="I63" s="117"/>
      <c r="J63" s="41"/>
      <c r="K63" s="44"/>
    </row>
    <row r="64" spans="2:11" s="1" customFormat="1" ht="6.95" customHeight="1">
      <c r="B64" s="55"/>
      <c r="C64" s="56"/>
      <c r="D64" s="56"/>
      <c r="E64" s="56"/>
      <c r="F64" s="56"/>
      <c r="G64" s="56"/>
      <c r="H64" s="56"/>
      <c r="I64" s="138"/>
      <c r="J64" s="56"/>
      <c r="K64" s="57"/>
    </row>
    <row r="68" spans="2:12" s="1" customFormat="1" ht="6.95" customHeight="1">
      <c r="B68" s="58"/>
      <c r="C68" s="59"/>
      <c r="D68" s="59"/>
      <c r="E68" s="59"/>
      <c r="F68" s="59"/>
      <c r="G68" s="59"/>
      <c r="H68" s="59"/>
      <c r="I68" s="141"/>
      <c r="J68" s="59"/>
      <c r="K68" s="59"/>
      <c r="L68" s="60"/>
    </row>
    <row r="69" spans="2:12" s="1" customFormat="1" ht="36.95" customHeight="1">
      <c r="B69" s="40"/>
      <c r="C69" s="61" t="s">
        <v>120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6.95" customHeight="1">
      <c r="B70" s="40"/>
      <c r="C70" s="62"/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4.45" customHeight="1">
      <c r="B71" s="40"/>
      <c r="C71" s="64" t="s">
        <v>18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6.5" customHeight="1">
      <c r="B72" s="40"/>
      <c r="C72" s="62"/>
      <c r="D72" s="62"/>
      <c r="E72" s="377" t="str">
        <f>E7</f>
        <v>Muzeum Benešov 2018_03_02</v>
      </c>
      <c r="F72" s="378"/>
      <c r="G72" s="378"/>
      <c r="H72" s="378"/>
      <c r="I72" s="162"/>
      <c r="J72" s="62"/>
      <c r="K72" s="62"/>
      <c r="L72" s="60"/>
    </row>
    <row r="73" spans="2:12" s="1" customFormat="1" ht="14.45" customHeight="1">
      <c r="B73" s="40"/>
      <c r="C73" s="64" t="s">
        <v>107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7.25" customHeight="1">
      <c r="B74" s="40"/>
      <c r="C74" s="62"/>
      <c r="D74" s="62"/>
      <c r="E74" s="352" t="str">
        <f>E9</f>
        <v>00 - VRN</v>
      </c>
      <c r="F74" s="379"/>
      <c r="G74" s="379"/>
      <c r="H74" s="379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8" customHeight="1">
      <c r="B76" s="40"/>
      <c r="C76" s="64" t="s">
        <v>23</v>
      </c>
      <c r="D76" s="62"/>
      <c r="E76" s="62"/>
      <c r="F76" s="163" t="str">
        <f>F12</f>
        <v>Benešov</v>
      </c>
      <c r="G76" s="62"/>
      <c r="H76" s="62"/>
      <c r="I76" s="164" t="s">
        <v>25</v>
      </c>
      <c r="J76" s="72" t="str">
        <f>IF(J12="","",J12)</f>
        <v>16. 2. 2018</v>
      </c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3.5">
      <c r="B78" s="40"/>
      <c r="C78" s="64" t="s">
        <v>27</v>
      </c>
      <c r="D78" s="62"/>
      <c r="E78" s="62"/>
      <c r="F78" s="163" t="str">
        <f>E15</f>
        <v>Město Benešov</v>
      </c>
      <c r="G78" s="62"/>
      <c r="H78" s="62"/>
      <c r="I78" s="164" t="s">
        <v>33</v>
      </c>
      <c r="J78" s="163" t="str">
        <f>E21</f>
        <v>SPS projekt s.r.o.</v>
      </c>
      <c r="K78" s="62"/>
      <c r="L78" s="60"/>
    </row>
    <row r="79" spans="2:12" s="1" customFormat="1" ht="14.45" customHeight="1">
      <c r="B79" s="40"/>
      <c r="C79" s="64" t="s">
        <v>31</v>
      </c>
      <c r="D79" s="62"/>
      <c r="E79" s="62"/>
      <c r="F79" s="163" t="str">
        <f>IF(E18="","",E18)</f>
        <v/>
      </c>
      <c r="G79" s="62"/>
      <c r="H79" s="62"/>
      <c r="I79" s="162"/>
      <c r="J79" s="62"/>
      <c r="K79" s="62"/>
      <c r="L79" s="60"/>
    </row>
    <row r="80" spans="2:12" s="1" customFormat="1" ht="10.3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20" s="9" customFormat="1" ht="29.25" customHeight="1">
      <c r="B81" s="165"/>
      <c r="C81" s="166" t="s">
        <v>121</v>
      </c>
      <c r="D81" s="167" t="s">
        <v>57</v>
      </c>
      <c r="E81" s="167" t="s">
        <v>53</v>
      </c>
      <c r="F81" s="167" t="s">
        <v>122</v>
      </c>
      <c r="G81" s="167" t="s">
        <v>123</v>
      </c>
      <c r="H81" s="167" t="s">
        <v>124</v>
      </c>
      <c r="I81" s="168" t="s">
        <v>125</v>
      </c>
      <c r="J81" s="167" t="s">
        <v>111</v>
      </c>
      <c r="K81" s="169" t="s">
        <v>126</v>
      </c>
      <c r="L81" s="170"/>
      <c r="M81" s="80" t="s">
        <v>127</v>
      </c>
      <c r="N81" s="81" t="s">
        <v>42</v>
      </c>
      <c r="O81" s="81" t="s">
        <v>128</v>
      </c>
      <c r="P81" s="81" t="s">
        <v>129</v>
      </c>
      <c r="Q81" s="81" t="s">
        <v>130</v>
      </c>
      <c r="R81" s="81" t="s">
        <v>131</v>
      </c>
      <c r="S81" s="81" t="s">
        <v>132</v>
      </c>
      <c r="T81" s="82" t="s">
        <v>133</v>
      </c>
    </row>
    <row r="82" spans="2:63" s="1" customFormat="1" ht="29.25" customHeight="1">
      <c r="B82" s="40"/>
      <c r="C82" s="86" t="s">
        <v>112</v>
      </c>
      <c r="D82" s="62"/>
      <c r="E82" s="62"/>
      <c r="F82" s="62"/>
      <c r="G82" s="62"/>
      <c r="H82" s="62"/>
      <c r="I82" s="162"/>
      <c r="J82" s="171">
        <f>BK82</f>
        <v>0</v>
      </c>
      <c r="K82" s="62"/>
      <c r="L82" s="60"/>
      <c r="M82" s="83"/>
      <c r="N82" s="84"/>
      <c r="O82" s="84"/>
      <c r="P82" s="172">
        <f>P83</f>
        <v>0</v>
      </c>
      <c r="Q82" s="84"/>
      <c r="R82" s="172">
        <f>R83</f>
        <v>0</v>
      </c>
      <c r="S82" s="84"/>
      <c r="T82" s="173">
        <f>T83</f>
        <v>0</v>
      </c>
      <c r="AT82" s="23" t="s">
        <v>71</v>
      </c>
      <c r="AU82" s="23" t="s">
        <v>113</v>
      </c>
      <c r="BK82" s="174">
        <f>BK83</f>
        <v>0</v>
      </c>
    </row>
    <row r="83" spans="2:63" s="10" customFormat="1" ht="37.35" customHeight="1">
      <c r="B83" s="175"/>
      <c r="C83" s="176"/>
      <c r="D83" s="177" t="s">
        <v>71</v>
      </c>
      <c r="E83" s="178" t="s">
        <v>78</v>
      </c>
      <c r="F83" s="178" t="s">
        <v>134</v>
      </c>
      <c r="G83" s="176"/>
      <c r="H83" s="176"/>
      <c r="I83" s="179"/>
      <c r="J83" s="180">
        <f>BK83</f>
        <v>0</v>
      </c>
      <c r="K83" s="176"/>
      <c r="L83" s="181"/>
      <c r="M83" s="182"/>
      <c r="N83" s="183"/>
      <c r="O83" s="183"/>
      <c r="P83" s="184">
        <f>P84+P86+P88+P90+P92</f>
        <v>0</v>
      </c>
      <c r="Q83" s="183"/>
      <c r="R83" s="184">
        <f>R84+R86+R88+R90+R92</f>
        <v>0</v>
      </c>
      <c r="S83" s="183"/>
      <c r="T83" s="185">
        <f>T84+T86+T88+T90+T92</f>
        <v>0</v>
      </c>
      <c r="AR83" s="186" t="s">
        <v>80</v>
      </c>
      <c r="AT83" s="187" t="s">
        <v>71</v>
      </c>
      <c r="AU83" s="187" t="s">
        <v>72</v>
      </c>
      <c r="AY83" s="186" t="s">
        <v>135</v>
      </c>
      <c r="BK83" s="188">
        <f>BK84+BK86+BK88+BK90+BK92</f>
        <v>0</v>
      </c>
    </row>
    <row r="84" spans="2:63" s="10" customFormat="1" ht="19.9" customHeight="1">
      <c r="B84" s="175"/>
      <c r="C84" s="176"/>
      <c r="D84" s="177" t="s">
        <v>71</v>
      </c>
      <c r="E84" s="189" t="s">
        <v>136</v>
      </c>
      <c r="F84" s="189" t="s">
        <v>137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P85</f>
        <v>0</v>
      </c>
      <c r="Q84" s="183"/>
      <c r="R84" s="184">
        <f>R85</f>
        <v>0</v>
      </c>
      <c r="S84" s="183"/>
      <c r="T84" s="185">
        <f>T85</f>
        <v>0</v>
      </c>
      <c r="AR84" s="186" t="s">
        <v>80</v>
      </c>
      <c r="AT84" s="187" t="s">
        <v>71</v>
      </c>
      <c r="AU84" s="187" t="s">
        <v>80</v>
      </c>
      <c r="AY84" s="186" t="s">
        <v>135</v>
      </c>
      <c r="BK84" s="188">
        <f>BK85</f>
        <v>0</v>
      </c>
    </row>
    <row r="85" spans="2:65" s="1" customFormat="1" ht="16.5" customHeight="1">
      <c r="B85" s="40"/>
      <c r="C85" s="191" t="s">
        <v>80</v>
      </c>
      <c r="D85" s="191" t="s">
        <v>138</v>
      </c>
      <c r="E85" s="192" t="s">
        <v>139</v>
      </c>
      <c r="F85" s="193" t="s">
        <v>137</v>
      </c>
      <c r="G85" s="194" t="s">
        <v>140</v>
      </c>
      <c r="H85" s="195">
        <v>1</v>
      </c>
      <c r="I85" s="196"/>
      <c r="J85" s="197">
        <f>ROUND(I85*H85,2)</f>
        <v>0</v>
      </c>
      <c r="K85" s="193" t="s">
        <v>141</v>
      </c>
      <c r="L85" s="60"/>
      <c r="M85" s="198" t="s">
        <v>21</v>
      </c>
      <c r="N85" s="199" t="s">
        <v>43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142</v>
      </c>
      <c r="AT85" s="23" t="s">
        <v>138</v>
      </c>
      <c r="AU85" s="23" t="s">
        <v>82</v>
      </c>
      <c r="AY85" s="23" t="s">
        <v>135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80</v>
      </c>
      <c r="BK85" s="202">
        <f>ROUND(I85*H85,2)</f>
        <v>0</v>
      </c>
      <c r="BL85" s="23" t="s">
        <v>142</v>
      </c>
      <c r="BM85" s="23" t="s">
        <v>143</v>
      </c>
    </row>
    <row r="86" spans="2:63" s="10" customFormat="1" ht="29.85" customHeight="1">
      <c r="B86" s="175"/>
      <c r="C86" s="176"/>
      <c r="D86" s="177" t="s">
        <v>71</v>
      </c>
      <c r="E86" s="189" t="s">
        <v>144</v>
      </c>
      <c r="F86" s="189" t="s">
        <v>145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P87</f>
        <v>0</v>
      </c>
      <c r="Q86" s="183"/>
      <c r="R86" s="184">
        <f>R87</f>
        <v>0</v>
      </c>
      <c r="S86" s="183"/>
      <c r="T86" s="185">
        <f>T87</f>
        <v>0</v>
      </c>
      <c r="AR86" s="186" t="s">
        <v>146</v>
      </c>
      <c r="AT86" s="187" t="s">
        <v>71</v>
      </c>
      <c r="AU86" s="187" t="s">
        <v>80</v>
      </c>
      <c r="AY86" s="186" t="s">
        <v>135</v>
      </c>
      <c r="BK86" s="188">
        <f>BK87</f>
        <v>0</v>
      </c>
    </row>
    <row r="87" spans="2:65" s="1" customFormat="1" ht="16.5" customHeight="1">
      <c r="B87" s="40"/>
      <c r="C87" s="191" t="s">
        <v>82</v>
      </c>
      <c r="D87" s="191" t="s">
        <v>138</v>
      </c>
      <c r="E87" s="192" t="s">
        <v>147</v>
      </c>
      <c r="F87" s="193" t="s">
        <v>145</v>
      </c>
      <c r="G87" s="194" t="s">
        <v>140</v>
      </c>
      <c r="H87" s="195">
        <v>1</v>
      </c>
      <c r="I87" s="196"/>
      <c r="J87" s="197">
        <f>ROUND(I87*H87,2)</f>
        <v>0</v>
      </c>
      <c r="K87" s="193" t="s">
        <v>141</v>
      </c>
      <c r="L87" s="60"/>
      <c r="M87" s="198" t="s">
        <v>21</v>
      </c>
      <c r="N87" s="199" t="s">
        <v>43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142</v>
      </c>
      <c r="AT87" s="23" t="s">
        <v>138</v>
      </c>
      <c r="AU87" s="23" t="s">
        <v>82</v>
      </c>
      <c r="AY87" s="23" t="s">
        <v>135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80</v>
      </c>
      <c r="BK87" s="202">
        <f>ROUND(I87*H87,2)</f>
        <v>0</v>
      </c>
      <c r="BL87" s="23" t="s">
        <v>142</v>
      </c>
      <c r="BM87" s="23" t="s">
        <v>148</v>
      </c>
    </row>
    <row r="88" spans="2:63" s="10" customFormat="1" ht="29.85" customHeight="1">
      <c r="B88" s="175"/>
      <c r="C88" s="176"/>
      <c r="D88" s="177" t="s">
        <v>71</v>
      </c>
      <c r="E88" s="189" t="s">
        <v>149</v>
      </c>
      <c r="F88" s="189" t="s">
        <v>150</v>
      </c>
      <c r="G88" s="176"/>
      <c r="H88" s="176"/>
      <c r="I88" s="179"/>
      <c r="J88" s="190">
        <f>BK88</f>
        <v>0</v>
      </c>
      <c r="K88" s="176"/>
      <c r="L88" s="181"/>
      <c r="M88" s="182"/>
      <c r="N88" s="183"/>
      <c r="O88" s="183"/>
      <c r="P88" s="184">
        <f>P89</f>
        <v>0</v>
      </c>
      <c r="Q88" s="183"/>
      <c r="R88" s="184">
        <f>R89</f>
        <v>0</v>
      </c>
      <c r="S88" s="183"/>
      <c r="T88" s="185">
        <f>T89</f>
        <v>0</v>
      </c>
      <c r="AR88" s="186" t="s">
        <v>146</v>
      </c>
      <c r="AT88" s="187" t="s">
        <v>71</v>
      </c>
      <c r="AU88" s="187" t="s">
        <v>80</v>
      </c>
      <c r="AY88" s="186" t="s">
        <v>135</v>
      </c>
      <c r="BK88" s="188">
        <f>BK89</f>
        <v>0</v>
      </c>
    </row>
    <row r="89" spans="2:65" s="1" customFormat="1" ht="16.5" customHeight="1">
      <c r="B89" s="40"/>
      <c r="C89" s="191" t="s">
        <v>151</v>
      </c>
      <c r="D89" s="191" t="s">
        <v>138</v>
      </c>
      <c r="E89" s="192" t="s">
        <v>152</v>
      </c>
      <c r="F89" s="193" t="s">
        <v>150</v>
      </c>
      <c r="G89" s="194" t="s">
        <v>140</v>
      </c>
      <c r="H89" s="195">
        <v>1</v>
      </c>
      <c r="I89" s="196"/>
      <c r="J89" s="197">
        <f>ROUND(I89*H89,2)</f>
        <v>0</v>
      </c>
      <c r="K89" s="193" t="s">
        <v>141</v>
      </c>
      <c r="L89" s="60"/>
      <c r="M89" s="198" t="s">
        <v>21</v>
      </c>
      <c r="N89" s="199" t="s">
        <v>43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142</v>
      </c>
      <c r="AT89" s="23" t="s">
        <v>138</v>
      </c>
      <c r="AU89" s="23" t="s">
        <v>82</v>
      </c>
      <c r="AY89" s="23" t="s">
        <v>135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80</v>
      </c>
      <c r="BK89" s="202">
        <f>ROUND(I89*H89,2)</f>
        <v>0</v>
      </c>
      <c r="BL89" s="23" t="s">
        <v>142</v>
      </c>
      <c r="BM89" s="23" t="s">
        <v>153</v>
      </c>
    </row>
    <row r="90" spans="2:63" s="10" customFormat="1" ht="29.85" customHeight="1">
      <c r="B90" s="175"/>
      <c r="C90" s="176"/>
      <c r="D90" s="177" t="s">
        <v>71</v>
      </c>
      <c r="E90" s="189" t="s">
        <v>154</v>
      </c>
      <c r="F90" s="189" t="s">
        <v>155</v>
      </c>
      <c r="G90" s="176"/>
      <c r="H90" s="176"/>
      <c r="I90" s="179"/>
      <c r="J90" s="190">
        <f>BK90</f>
        <v>0</v>
      </c>
      <c r="K90" s="176"/>
      <c r="L90" s="181"/>
      <c r="M90" s="182"/>
      <c r="N90" s="183"/>
      <c r="O90" s="183"/>
      <c r="P90" s="184">
        <f>P91</f>
        <v>0</v>
      </c>
      <c r="Q90" s="183"/>
      <c r="R90" s="184">
        <f>R91</f>
        <v>0</v>
      </c>
      <c r="S90" s="183"/>
      <c r="T90" s="185">
        <f>T91</f>
        <v>0</v>
      </c>
      <c r="AR90" s="186" t="s">
        <v>146</v>
      </c>
      <c r="AT90" s="187" t="s">
        <v>71</v>
      </c>
      <c r="AU90" s="187" t="s">
        <v>80</v>
      </c>
      <c r="AY90" s="186" t="s">
        <v>135</v>
      </c>
      <c r="BK90" s="188">
        <f>BK91</f>
        <v>0</v>
      </c>
    </row>
    <row r="91" spans="2:65" s="1" customFormat="1" ht="16.5" customHeight="1">
      <c r="B91" s="40"/>
      <c r="C91" s="191" t="s">
        <v>142</v>
      </c>
      <c r="D91" s="191" t="s">
        <v>138</v>
      </c>
      <c r="E91" s="192" t="s">
        <v>156</v>
      </c>
      <c r="F91" s="193" t="s">
        <v>155</v>
      </c>
      <c r="G91" s="194" t="s">
        <v>140</v>
      </c>
      <c r="H91" s="195">
        <v>1</v>
      </c>
      <c r="I91" s="196"/>
      <c r="J91" s="197">
        <f>ROUND(I91*H91,2)</f>
        <v>0</v>
      </c>
      <c r="K91" s="193" t="s">
        <v>141</v>
      </c>
      <c r="L91" s="60"/>
      <c r="M91" s="198" t="s">
        <v>21</v>
      </c>
      <c r="N91" s="199" t="s">
        <v>43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142</v>
      </c>
      <c r="AT91" s="23" t="s">
        <v>138</v>
      </c>
      <c r="AU91" s="23" t="s">
        <v>82</v>
      </c>
      <c r="AY91" s="23" t="s">
        <v>135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80</v>
      </c>
      <c r="BK91" s="202">
        <f>ROUND(I91*H91,2)</f>
        <v>0</v>
      </c>
      <c r="BL91" s="23" t="s">
        <v>142</v>
      </c>
      <c r="BM91" s="23" t="s">
        <v>157</v>
      </c>
    </row>
    <row r="92" spans="2:63" s="10" customFormat="1" ht="29.85" customHeight="1">
      <c r="B92" s="175"/>
      <c r="C92" s="176"/>
      <c r="D92" s="177" t="s">
        <v>71</v>
      </c>
      <c r="E92" s="189" t="s">
        <v>158</v>
      </c>
      <c r="F92" s="189" t="s">
        <v>159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P93</f>
        <v>0</v>
      </c>
      <c r="Q92" s="183"/>
      <c r="R92" s="184">
        <f>R93</f>
        <v>0</v>
      </c>
      <c r="S92" s="183"/>
      <c r="T92" s="185">
        <f>T93</f>
        <v>0</v>
      </c>
      <c r="AR92" s="186" t="s">
        <v>146</v>
      </c>
      <c r="AT92" s="187" t="s">
        <v>71</v>
      </c>
      <c r="AU92" s="187" t="s">
        <v>80</v>
      </c>
      <c r="AY92" s="186" t="s">
        <v>135</v>
      </c>
      <c r="BK92" s="188">
        <f>BK93</f>
        <v>0</v>
      </c>
    </row>
    <row r="93" spans="2:65" s="1" customFormat="1" ht="16.5" customHeight="1">
      <c r="B93" s="40"/>
      <c r="C93" s="191" t="s">
        <v>146</v>
      </c>
      <c r="D93" s="191" t="s">
        <v>138</v>
      </c>
      <c r="E93" s="192" t="s">
        <v>160</v>
      </c>
      <c r="F93" s="193" t="s">
        <v>159</v>
      </c>
      <c r="G93" s="194" t="s">
        <v>140</v>
      </c>
      <c r="H93" s="195">
        <v>1</v>
      </c>
      <c r="I93" s="196"/>
      <c r="J93" s="197">
        <f>ROUND(I93*H93,2)</f>
        <v>0</v>
      </c>
      <c r="K93" s="193" t="s">
        <v>141</v>
      </c>
      <c r="L93" s="60"/>
      <c r="M93" s="198" t="s">
        <v>21</v>
      </c>
      <c r="N93" s="203" t="s">
        <v>43</v>
      </c>
      <c r="O93" s="204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AR93" s="23" t="s">
        <v>142</v>
      </c>
      <c r="AT93" s="23" t="s">
        <v>138</v>
      </c>
      <c r="AU93" s="23" t="s">
        <v>82</v>
      </c>
      <c r="AY93" s="23" t="s">
        <v>135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80</v>
      </c>
      <c r="BK93" s="202">
        <f>ROUND(I93*H93,2)</f>
        <v>0</v>
      </c>
      <c r="BL93" s="23" t="s">
        <v>142</v>
      </c>
      <c r="BM93" s="23" t="s">
        <v>161</v>
      </c>
    </row>
    <row r="94" spans="2:12" s="1" customFormat="1" ht="6.95" customHeight="1">
      <c r="B94" s="55"/>
      <c r="C94" s="56"/>
      <c r="D94" s="56"/>
      <c r="E94" s="56"/>
      <c r="F94" s="56"/>
      <c r="G94" s="56"/>
      <c r="H94" s="56"/>
      <c r="I94" s="138"/>
      <c r="J94" s="56"/>
      <c r="K94" s="56"/>
      <c r="L94" s="60"/>
    </row>
  </sheetData>
  <sheetProtection algorithmName="SHA-512" hashValue="zwQmLTHo4caHFa8dW2AF/TXdqCcq6psnMQPwhQ1wAqRoBprm7rCyIqH4DucsytyykZJqyyBMVa1/bIvzqdtTNw==" saltValue="OIhO/0B7tpqNVnJPbZwhVVBtFzXtWtX7aJb+Q6/uLDn1pb7qMiWsPoQ8dpvY8iVYTGz+RI0LOWZ6au+oozbC4Q==" spinCount="100000" sheet="1" objects="1" scenarios="1" formatColumns="0" formatRows="0" autoFilter="0"/>
  <autoFilter ref="C81:K93"/>
  <mergeCells count="10">
    <mergeCell ref="J51:J52"/>
    <mergeCell ref="E72:H72"/>
    <mergeCell ref="E74:H7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101</v>
      </c>
      <c r="G1" s="380" t="s">
        <v>102</v>
      </c>
      <c r="H1" s="380"/>
      <c r="I1" s="114"/>
      <c r="J1" s="113" t="s">
        <v>103</v>
      </c>
      <c r="K1" s="112" t="s">
        <v>104</v>
      </c>
      <c r="L1" s="113" t="s">
        <v>105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Muzeum Benešov 2018_03_02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107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162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16. 2. 2018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21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ROUND(J84,2)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ROUND(SUM(BE84:BE216),2)</f>
        <v>0</v>
      </c>
      <c r="G30" s="41"/>
      <c r="H30" s="41"/>
      <c r="I30" s="130">
        <v>0.21</v>
      </c>
      <c r="J30" s="129">
        <f>ROUND(ROUND((SUM(BE84:BE216)),2)*I30,2)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ROUND(SUM(BF84:BF216),2)</f>
        <v>0</v>
      </c>
      <c r="G31" s="41"/>
      <c r="H31" s="41"/>
      <c r="I31" s="130">
        <v>0.15</v>
      </c>
      <c r="J31" s="129">
        <f>ROUND(ROUND((SUM(BF84:BF216)),2)*I31,2)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9">
        <f>ROUND(SUM(BG84:BG216),2)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9">
        <f>ROUND(SUM(BH84:BH216),2)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9">
        <f>ROUND(SUM(BI84:BI216),2)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Muzeum Benešov 2018_03_02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01 - Bourací práce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Benešov</v>
      </c>
      <c r="G49" s="41"/>
      <c r="H49" s="41"/>
      <c r="I49" s="118" t="s">
        <v>25</v>
      </c>
      <c r="J49" s="119" t="str">
        <f>IF(J12="","",J12)</f>
        <v>16. 2. 2018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Benešov</v>
      </c>
      <c r="G51" s="41"/>
      <c r="H51" s="41"/>
      <c r="I51" s="118" t="s">
        <v>33</v>
      </c>
      <c r="J51" s="341" t="str">
        <f>E21</f>
        <v>SPS projekt s.r.o.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110</v>
      </c>
      <c r="D54" s="131"/>
      <c r="E54" s="131"/>
      <c r="F54" s="131"/>
      <c r="G54" s="131"/>
      <c r="H54" s="131"/>
      <c r="I54" s="144"/>
      <c r="J54" s="145" t="s">
        <v>111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112</v>
      </c>
      <c r="D56" s="41"/>
      <c r="E56" s="41"/>
      <c r="F56" s="41"/>
      <c r="G56" s="41"/>
      <c r="H56" s="41"/>
      <c r="I56" s="117"/>
      <c r="J56" s="127">
        <f>J84</f>
        <v>0</v>
      </c>
      <c r="K56" s="44"/>
      <c r="AU56" s="23" t="s">
        <v>113</v>
      </c>
    </row>
    <row r="57" spans="2:11" s="7" customFormat="1" ht="24.95" customHeight="1">
      <c r="B57" s="148"/>
      <c r="C57" s="149"/>
      <c r="D57" s="150" t="s">
        <v>163</v>
      </c>
      <c r="E57" s="151"/>
      <c r="F57" s="151"/>
      <c r="G57" s="151"/>
      <c r="H57" s="151"/>
      <c r="I57" s="152"/>
      <c r="J57" s="153">
        <f>J85</f>
        <v>0</v>
      </c>
      <c r="K57" s="154"/>
    </row>
    <row r="58" spans="2:11" s="8" customFormat="1" ht="19.9" customHeight="1">
      <c r="B58" s="155"/>
      <c r="C58" s="156"/>
      <c r="D58" s="157" t="s">
        <v>164</v>
      </c>
      <c r="E58" s="158"/>
      <c r="F58" s="158"/>
      <c r="G58" s="158"/>
      <c r="H58" s="158"/>
      <c r="I58" s="159"/>
      <c r="J58" s="160">
        <f>J86</f>
        <v>0</v>
      </c>
      <c r="K58" s="161"/>
    </row>
    <row r="59" spans="2:11" s="8" customFormat="1" ht="19.9" customHeight="1">
      <c r="B59" s="155"/>
      <c r="C59" s="156"/>
      <c r="D59" s="157" t="s">
        <v>165</v>
      </c>
      <c r="E59" s="158"/>
      <c r="F59" s="158"/>
      <c r="G59" s="158"/>
      <c r="H59" s="158"/>
      <c r="I59" s="159"/>
      <c r="J59" s="160">
        <f>J109</f>
        <v>0</v>
      </c>
      <c r="K59" s="161"/>
    </row>
    <row r="60" spans="2:11" s="8" customFormat="1" ht="19.9" customHeight="1">
      <c r="B60" s="155"/>
      <c r="C60" s="156"/>
      <c r="D60" s="157" t="s">
        <v>166</v>
      </c>
      <c r="E60" s="158"/>
      <c r="F60" s="158"/>
      <c r="G60" s="158"/>
      <c r="H60" s="158"/>
      <c r="I60" s="159"/>
      <c r="J60" s="160">
        <f>J180</f>
        <v>0</v>
      </c>
      <c r="K60" s="161"/>
    </row>
    <row r="61" spans="2:11" s="7" customFormat="1" ht="24.95" customHeight="1">
      <c r="B61" s="148"/>
      <c r="C61" s="149"/>
      <c r="D61" s="150" t="s">
        <v>167</v>
      </c>
      <c r="E61" s="151"/>
      <c r="F61" s="151"/>
      <c r="G61" s="151"/>
      <c r="H61" s="151"/>
      <c r="I61" s="152"/>
      <c r="J61" s="153">
        <f>J188</f>
        <v>0</v>
      </c>
      <c r="K61" s="154"/>
    </row>
    <row r="62" spans="2:11" s="8" customFormat="1" ht="19.9" customHeight="1">
      <c r="B62" s="155"/>
      <c r="C62" s="156"/>
      <c r="D62" s="157" t="s">
        <v>168</v>
      </c>
      <c r="E62" s="158"/>
      <c r="F62" s="158"/>
      <c r="G62" s="158"/>
      <c r="H62" s="158"/>
      <c r="I62" s="159"/>
      <c r="J62" s="160">
        <f>J189</f>
        <v>0</v>
      </c>
      <c r="K62" s="161"/>
    </row>
    <row r="63" spans="2:11" s="8" customFormat="1" ht="19.9" customHeight="1">
      <c r="B63" s="155"/>
      <c r="C63" s="156"/>
      <c r="D63" s="157" t="s">
        <v>169</v>
      </c>
      <c r="E63" s="158"/>
      <c r="F63" s="158"/>
      <c r="G63" s="158"/>
      <c r="H63" s="158"/>
      <c r="I63" s="159"/>
      <c r="J63" s="160">
        <f>J201</f>
        <v>0</v>
      </c>
      <c r="K63" s="161"/>
    </row>
    <row r="64" spans="2:11" s="8" customFormat="1" ht="19.9" customHeight="1">
      <c r="B64" s="155"/>
      <c r="C64" s="156"/>
      <c r="D64" s="157" t="s">
        <v>170</v>
      </c>
      <c r="E64" s="158"/>
      <c r="F64" s="158"/>
      <c r="G64" s="158"/>
      <c r="H64" s="158"/>
      <c r="I64" s="159"/>
      <c r="J64" s="160">
        <f>J207</f>
        <v>0</v>
      </c>
      <c r="K64" s="161"/>
    </row>
    <row r="65" spans="2:11" s="1" customFormat="1" ht="21.75" customHeight="1">
      <c r="B65" s="40"/>
      <c r="C65" s="41"/>
      <c r="D65" s="41"/>
      <c r="E65" s="41"/>
      <c r="F65" s="41"/>
      <c r="G65" s="41"/>
      <c r="H65" s="41"/>
      <c r="I65" s="117"/>
      <c r="J65" s="41"/>
      <c r="K65" s="44"/>
    </row>
    <row r="66" spans="2:11" s="1" customFormat="1" ht="6.95" customHeight="1">
      <c r="B66" s="55"/>
      <c r="C66" s="56"/>
      <c r="D66" s="56"/>
      <c r="E66" s="56"/>
      <c r="F66" s="56"/>
      <c r="G66" s="56"/>
      <c r="H66" s="56"/>
      <c r="I66" s="138"/>
      <c r="J66" s="56"/>
      <c r="K66" s="57"/>
    </row>
    <row r="70" spans="2:12" s="1" customFormat="1" ht="6.95" customHeight="1">
      <c r="B70" s="58"/>
      <c r="C70" s="59"/>
      <c r="D70" s="59"/>
      <c r="E70" s="59"/>
      <c r="F70" s="59"/>
      <c r="G70" s="59"/>
      <c r="H70" s="59"/>
      <c r="I70" s="141"/>
      <c r="J70" s="59"/>
      <c r="K70" s="59"/>
      <c r="L70" s="60"/>
    </row>
    <row r="71" spans="2:12" s="1" customFormat="1" ht="36.95" customHeight="1">
      <c r="B71" s="40"/>
      <c r="C71" s="61" t="s">
        <v>120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4.45" customHeight="1">
      <c r="B73" s="40"/>
      <c r="C73" s="64" t="s">
        <v>18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6.5" customHeight="1">
      <c r="B74" s="40"/>
      <c r="C74" s="62"/>
      <c r="D74" s="62"/>
      <c r="E74" s="377" t="str">
        <f>E7</f>
        <v>Muzeum Benešov 2018_03_02</v>
      </c>
      <c r="F74" s="378"/>
      <c r="G74" s="378"/>
      <c r="H74" s="378"/>
      <c r="I74" s="162"/>
      <c r="J74" s="62"/>
      <c r="K74" s="62"/>
      <c r="L74" s="60"/>
    </row>
    <row r="75" spans="2:12" s="1" customFormat="1" ht="14.45" customHeight="1">
      <c r="B75" s="40"/>
      <c r="C75" s="64" t="s">
        <v>107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7.25" customHeight="1">
      <c r="B76" s="40"/>
      <c r="C76" s="62"/>
      <c r="D76" s="62"/>
      <c r="E76" s="352" t="str">
        <f>E9</f>
        <v>01 - Bourací práce</v>
      </c>
      <c r="F76" s="379"/>
      <c r="G76" s="379"/>
      <c r="H76" s="379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8" customHeight="1">
      <c r="B78" s="40"/>
      <c r="C78" s="64" t="s">
        <v>23</v>
      </c>
      <c r="D78" s="62"/>
      <c r="E78" s="62"/>
      <c r="F78" s="163" t="str">
        <f>F12</f>
        <v>Benešov</v>
      </c>
      <c r="G78" s="62"/>
      <c r="H78" s="62"/>
      <c r="I78" s="164" t="s">
        <v>25</v>
      </c>
      <c r="J78" s="72" t="str">
        <f>IF(J12="","",J12)</f>
        <v>16. 2. 2018</v>
      </c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3.5">
      <c r="B80" s="40"/>
      <c r="C80" s="64" t="s">
        <v>27</v>
      </c>
      <c r="D80" s="62"/>
      <c r="E80" s="62"/>
      <c r="F80" s="163" t="str">
        <f>E15</f>
        <v>Město Benešov</v>
      </c>
      <c r="G80" s="62"/>
      <c r="H80" s="62"/>
      <c r="I80" s="164" t="s">
        <v>33</v>
      </c>
      <c r="J80" s="163" t="str">
        <f>E21</f>
        <v>SPS projekt s.r.o.</v>
      </c>
      <c r="K80" s="62"/>
      <c r="L80" s="60"/>
    </row>
    <row r="81" spans="2:12" s="1" customFormat="1" ht="14.45" customHeight="1">
      <c r="B81" s="40"/>
      <c r="C81" s="64" t="s">
        <v>31</v>
      </c>
      <c r="D81" s="62"/>
      <c r="E81" s="62"/>
      <c r="F81" s="163" t="str">
        <f>IF(E18="","",E18)</f>
        <v/>
      </c>
      <c r="G81" s="62"/>
      <c r="H81" s="62"/>
      <c r="I81" s="162"/>
      <c r="J81" s="62"/>
      <c r="K81" s="62"/>
      <c r="L81" s="60"/>
    </row>
    <row r="82" spans="2:12" s="1" customFormat="1" ht="10.3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20" s="9" customFormat="1" ht="29.25" customHeight="1">
      <c r="B83" s="165"/>
      <c r="C83" s="166" t="s">
        <v>121</v>
      </c>
      <c r="D83" s="167" t="s">
        <v>57</v>
      </c>
      <c r="E83" s="167" t="s">
        <v>53</v>
      </c>
      <c r="F83" s="167" t="s">
        <v>122</v>
      </c>
      <c r="G83" s="167" t="s">
        <v>123</v>
      </c>
      <c r="H83" s="167" t="s">
        <v>124</v>
      </c>
      <c r="I83" s="168" t="s">
        <v>125</v>
      </c>
      <c r="J83" s="167" t="s">
        <v>111</v>
      </c>
      <c r="K83" s="169" t="s">
        <v>126</v>
      </c>
      <c r="L83" s="170"/>
      <c r="M83" s="80" t="s">
        <v>127</v>
      </c>
      <c r="N83" s="81" t="s">
        <v>42</v>
      </c>
      <c r="O83" s="81" t="s">
        <v>128</v>
      </c>
      <c r="P83" s="81" t="s">
        <v>129</v>
      </c>
      <c r="Q83" s="81" t="s">
        <v>130</v>
      </c>
      <c r="R83" s="81" t="s">
        <v>131</v>
      </c>
      <c r="S83" s="81" t="s">
        <v>132</v>
      </c>
      <c r="T83" s="82" t="s">
        <v>133</v>
      </c>
    </row>
    <row r="84" spans="2:63" s="1" customFormat="1" ht="29.25" customHeight="1">
      <c r="B84" s="40"/>
      <c r="C84" s="86" t="s">
        <v>112</v>
      </c>
      <c r="D84" s="62"/>
      <c r="E84" s="62"/>
      <c r="F84" s="62"/>
      <c r="G84" s="62"/>
      <c r="H84" s="62"/>
      <c r="I84" s="162"/>
      <c r="J84" s="171">
        <f>BK84</f>
        <v>0</v>
      </c>
      <c r="K84" s="62"/>
      <c r="L84" s="60"/>
      <c r="M84" s="83"/>
      <c r="N84" s="84"/>
      <c r="O84" s="84"/>
      <c r="P84" s="172">
        <f>P85+P188</f>
        <v>0</v>
      </c>
      <c r="Q84" s="84"/>
      <c r="R84" s="172">
        <f>R85+R188</f>
        <v>0</v>
      </c>
      <c r="S84" s="84"/>
      <c r="T84" s="173">
        <f>T85+T188</f>
        <v>0</v>
      </c>
      <c r="AT84" s="23" t="s">
        <v>71</v>
      </c>
      <c r="AU84" s="23" t="s">
        <v>113</v>
      </c>
      <c r="BK84" s="174">
        <f>BK85+BK188</f>
        <v>0</v>
      </c>
    </row>
    <row r="85" spans="2:63" s="10" customFormat="1" ht="37.35" customHeight="1">
      <c r="B85" s="175"/>
      <c r="C85" s="176"/>
      <c r="D85" s="177" t="s">
        <v>71</v>
      </c>
      <c r="E85" s="178" t="s">
        <v>171</v>
      </c>
      <c r="F85" s="178" t="s">
        <v>172</v>
      </c>
      <c r="G85" s="176"/>
      <c r="H85" s="176"/>
      <c r="I85" s="179"/>
      <c r="J85" s="180">
        <f>BK85</f>
        <v>0</v>
      </c>
      <c r="K85" s="176"/>
      <c r="L85" s="181"/>
      <c r="M85" s="182"/>
      <c r="N85" s="183"/>
      <c r="O85" s="183"/>
      <c r="P85" s="184">
        <f>P86+P109+P180</f>
        <v>0</v>
      </c>
      <c r="Q85" s="183"/>
      <c r="R85" s="184">
        <f>R86+R109+R180</f>
        <v>0</v>
      </c>
      <c r="S85" s="183"/>
      <c r="T85" s="185">
        <f>T86+T109+T180</f>
        <v>0</v>
      </c>
      <c r="AR85" s="186" t="s">
        <v>80</v>
      </c>
      <c r="AT85" s="187" t="s">
        <v>71</v>
      </c>
      <c r="AU85" s="187" t="s">
        <v>72</v>
      </c>
      <c r="AY85" s="186" t="s">
        <v>135</v>
      </c>
      <c r="BK85" s="188">
        <f>BK86+BK109+BK180</f>
        <v>0</v>
      </c>
    </row>
    <row r="86" spans="2:63" s="10" customFormat="1" ht="19.9" customHeight="1">
      <c r="B86" s="175"/>
      <c r="C86" s="176"/>
      <c r="D86" s="177" t="s">
        <v>71</v>
      </c>
      <c r="E86" s="189" t="s">
        <v>80</v>
      </c>
      <c r="F86" s="189" t="s">
        <v>173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SUM(P87:P108)</f>
        <v>0</v>
      </c>
      <c r="Q86" s="183"/>
      <c r="R86" s="184">
        <f>SUM(R87:R108)</f>
        <v>0</v>
      </c>
      <c r="S86" s="183"/>
      <c r="T86" s="185">
        <f>SUM(T87:T108)</f>
        <v>0</v>
      </c>
      <c r="AR86" s="186" t="s">
        <v>80</v>
      </c>
      <c r="AT86" s="187" t="s">
        <v>71</v>
      </c>
      <c r="AU86" s="187" t="s">
        <v>80</v>
      </c>
      <c r="AY86" s="186" t="s">
        <v>135</v>
      </c>
      <c r="BK86" s="188">
        <f>SUM(BK87:BK108)</f>
        <v>0</v>
      </c>
    </row>
    <row r="87" spans="2:65" s="1" customFormat="1" ht="38.25" customHeight="1">
      <c r="B87" s="40"/>
      <c r="C87" s="191" t="s">
        <v>80</v>
      </c>
      <c r="D87" s="191" t="s">
        <v>138</v>
      </c>
      <c r="E87" s="192" t="s">
        <v>174</v>
      </c>
      <c r="F87" s="193" t="s">
        <v>175</v>
      </c>
      <c r="G87" s="194" t="s">
        <v>176</v>
      </c>
      <c r="H87" s="195">
        <v>3.36</v>
      </c>
      <c r="I87" s="196"/>
      <c r="J87" s="197">
        <f>ROUND(I87*H87,2)</f>
        <v>0</v>
      </c>
      <c r="K87" s="193" t="s">
        <v>141</v>
      </c>
      <c r="L87" s="60"/>
      <c r="M87" s="198" t="s">
        <v>21</v>
      </c>
      <c r="N87" s="199" t="s">
        <v>43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142</v>
      </c>
      <c r="AT87" s="23" t="s">
        <v>138</v>
      </c>
      <c r="AU87" s="23" t="s">
        <v>82</v>
      </c>
      <c r="AY87" s="23" t="s">
        <v>135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80</v>
      </c>
      <c r="BK87" s="202">
        <f>ROUND(I87*H87,2)</f>
        <v>0</v>
      </c>
      <c r="BL87" s="23" t="s">
        <v>142</v>
      </c>
      <c r="BM87" s="23" t="s">
        <v>177</v>
      </c>
    </row>
    <row r="88" spans="2:51" s="11" customFormat="1" ht="13.5">
      <c r="B88" s="207"/>
      <c r="C88" s="208"/>
      <c r="D88" s="209" t="s">
        <v>178</v>
      </c>
      <c r="E88" s="210" t="s">
        <v>21</v>
      </c>
      <c r="F88" s="211" t="s">
        <v>179</v>
      </c>
      <c r="G88" s="208"/>
      <c r="H88" s="212">
        <v>3.36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178</v>
      </c>
      <c r="AU88" s="218" t="s">
        <v>82</v>
      </c>
      <c r="AV88" s="11" t="s">
        <v>82</v>
      </c>
      <c r="AW88" s="11" t="s">
        <v>35</v>
      </c>
      <c r="AX88" s="11" t="s">
        <v>72</v>
      </c>
      <c r="AY88" s="218" t="s">
        <v>135</v>
      </c>
    </row>
    <row r="89" spans="2:51" s="12" customFormat="1" ht="13.5">
      <c r="B89" s="219"/>
      <c r="C89" s="220"/>
      <c r="D89" s="209" t="s">
        <v>178</v>
      </c>
      <c r="E89" s="221" t="s">
        <v>21</v>
      </c>
      <c r="F89" s="222" t="s">
        <v>180</v>
      </c>
      <c r="G89" s="220"/>
      <c r="H89" s="223">
        <v>3.36</v>
      </c>
      <c r="I89" s="224"/>
      <c r="J89" s="220"/>
      <c r="K89" s="220"/>
      <c r="L89" s="225"/>
      <c r="M89" s="226"/>
      <c r="N89" s="227"/>
      <c r="O89" s="227"/>
      <c r="P89" s="227"/>
      <c r="Q89" s="227"/>
      <c r="R89" s="227"/>
      <c r="S89" s="227"/>
      <c r="T89" s="228"/>
      <c r="AT89" s="229" t="s">
        <v>178</v>
      </c>
      <c r="AU89" s="229" t="s">
        <v>82</v>
      </c>
      <c r="AV89" s="12" t="s">
        <v>142</v>
      </c>
      <c r="AW89" s="12" t="s">
        <v>35</v>
      </c>
      <c r="AX89" s="12" t="s">
        <v>80</v>
      </c>
      <c r="AY89" s="229" t="s">
        <v>135</v>
      </c>
    </row>
    <row r="90" spans="2:65" s="1" customFormat="1" ht="38.25" customHeight="1">
      <c r="B90" s="40"/>
      <c r="C90" s="191" t="s">
        <v>82</v>
      </c>
      <c r="D90" s="191" t="s">
        <v>138</v>
      </c>
      <c r="E90" s="192" t="s">
        <v>181</v>
      </c>
      <c r="F90" s="193" t="s">
        <v>182</v>
      </c>
      <c r="G90" s="194" t="s">
        <v>183</v>
      </c>
      <c r="H90" s="195">
        <v>2.73</v>
      </c>
      <c r="I90" s="196"/>
      <c r="J90" s="197">
        <f>ROUND(I90*H90,2)</f>
        <v>0</v>
      </c>
      <c r="K90" s="193" t="s">
        <v>141</v>
      </c>
      <c r="L90" s="60"/>
      <c r="M90" s="198" t="s">
        <v>21</v>
      </c>
      <c r="N90" s="199" t="s">
        <v>43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142</v>
      </c>
      <c r="AT90" s="23" t="s">
        <v>138</v>
      </c>
      <c r="AU90" s="23" t="s">
        <v>82</v>
      </c>
      <c r="AY90" s="23" t="s">
        <v>135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80</v>
      </c>
      <c r="BK90" s="202">
        <f>ROUND(I90*H90,2)</f>
        <v>0</v>
      </c>
      <c r="BL90" s="23" t="s">
        <v>142</v>
      </c>
      <c r="BM90" s="23" t="s">
        <v>184</v>
      </c>
    </row>
    <row r="91" spans="2:51" s="11" customFormat="1" ht="13.5">
      <c r="B91" s="207"/>
      <c r="C91" s="208"/>
      <c r="D91" s="209" t="s">
        <v>178</v>
      </c>
      <c r="E91" s="210" t="s">
        <v>21</v>
      </c>
      <c r="F91" s="211" t="s">
        <v>185</v>
      </c>
      <c r="G91" s="208"/>
      <c r="H91" s="212">
        <v>2.73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178</v>
      </c>
      <c r="AU91" s="218" t="s">
        <v>82</v>
      </c>
      <c r="AV91" s="11" t="s">
        <v>82</v>
      </c>
      <c r="AW91" s="11" t="s">
        <v>35</v>
      </c>
      <c r="AX91" s="11" t="s">
        <v>72</v>
      </c>
      <c r="AY91" s="218" t="s">
        <v>135</v>
      </c>
    </row>
    <row r="92" spans="2:51" s="12" customFormat="1" ht="13.5">
      <c r="B92" s="219"/>
      <c r="C92" s="220"/>
      <c r="D92" s="209" t="s">
        <v>178</v>
      </c>
      <c r="E92" s="221" t="s">
        <v>21</v>
      </c>
      <c r="F92" s="222" t="s">
        <v>180</v>
      </c>
      <c r="G92" s="220"/>
      <c r="H92" s="223">
        <v>2.73</v>
      </c>
      <c r="I92" s="224"/>
      <c r="J92" s="220"/>
      <c r="K92" s="220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178</v>
      </c>
      <c r="AU92" s="229" t="s">
        <v>82</v>
      </c>
      <c r="AV92" s="12" t="s">
        <v>142</v>
      </c>
      <c r="AW92" s="12" t="s">
        <v>35</v>
      </c>
      <c r="AX92" s="12" t="s">
        <v>80</v>
      </c>
      <c r="AY92" s="229" t="s">
        <v>135</v>
      </c>
    </row>
    <row r="93" spans="2:65" s="1" customFormat="1" ht="38.25" customHeight="1">
      <c r="B93" s="40"/>
      <c r="C93" s="191" t="s">
        <v>151</v>
      </c>
      <c r="D93" s="191" t="s">
        <v>138</v>
      </c>
      <c r="E93" s="192" t="s">
        <v>186</v>
      </c>
      <c r="F93" s="193" t="s">
        <v>187</v>
      </c>
      <c r="G93" s="194" t="s">
        <v>183</v>
      </c>
      <c r="H93" s="195">
        <v>2.73</v>
      </c>
      <c r="I93" s="196"/>
      <c r="J93" s="197">
        <f>ROUND(I93*H93,2)</f>
        <v>0</v>
      </c>
      <c r="K93" s="193" t="s">
        <v>141</v>
      </c>
      <c r="L93" s="60"/>
      <c r="M93" s="198" t="s">
        <v>21</v>
      </c>
      <c r="N93" s="199" t="s">
        <v>43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142</v>
      </c>
      <c r="AT93" s="23" t="s">
        <v>138</v>
      </c>
      <c r="AU93" s="23" t="s">
        <v>82</v>
      </c>
      <c r="AY93" s="23" t="s">
        <v>135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80</v>
      </c>
      <c r="BK93" s="202">
        <f>ROUND(I93*H93,2)</f>
        <v>0</v>
      </c>
      <c r="BL93" s="23" t="s">
        <v>142</v>
      </c>
      <c r="BM93" s="23" t="s">
        <v>188</v>
      </c>
    </row>
    <row r="94" spans="2:65" s="1" customFormat="1" ht="25.5" customHeight="1">
      <c r="B94" s="40"/>
      <c r="C94" s="191" t="s">
        <v>142</v>
      </c>
      <c r="D94" s="191" t="s">
        <v>138</v>
      </c>
      <c r="E94" s="192" t="s">
        <v>189</v>
      </c>
      <c r="F94" s="193" t="s">
        <v>190</v>
      </c>
      <c r="G94" s="194" t="s">
        <v>183</v>
      </c>
      <c r="H94" s="195">
        <v>32.265</v>
      </c>
      <c r="I94" s="196"/>
      <c r="J94" s="197">
        <f>ROUND(I94*H94,2)</f>
        <v>0</v>
      </c>
      <c r="K94" s="193" t="s">
        <v>141</v>
      </c>
      <c r="L94" s="60"/>
      <c r="M94" s="198" t="s">
        <v>21</v>
      </c>
      <c r="N94" s="199" t="s">
        <v>43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142</v>
      </c>
      <c r="AT94" s="23" t="s">
        <v>138</v>
      </c>
      <c r="AU94" s="23" t="s">
        <v>82</v>
      </c>
      <c r="AY94" s="23" t="s">
        <v>135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80</v>
      </c>
      <c r="BK94" s="202">
        <f>ROUND(I94*H94,2)</f>
        <v>0</v>
      </c>
      <c r="BL94" s="23" t="s">
        <v>142</v>
      </c>
      <c r="BM94" s="23" t="s">
        <v>191</v>
      </c>
    </row>
    <row r="95" spans="2:51" s="11" customFormat="1" ht="13.5">
      <c r="B95" s="207"/>
      <c r="C95" s="208"/>
      <c r="D95" s="209" t="s">
        <v>178</v>
      </c>
      <c r="E95" s="210" t="s">
        <v>21</v>
      </c>
      <c r="F95" s="211" t="s">
        <v>192</v>
      </c>
      <c r="G95" s="208"/>
      <c r="H95" s="212">
        <v>24.425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178</v>
      </c>
      <c r="AU95" s="218" t="s">
        <v>82</v>
      </c>
      <c r="AV95" s="11" t="s">
        <v>82</v>
      </c>
      <c r="AW95" s="11" t="s">
        <v>35</v>
      </c>
      <c r="AX95" s="11" t="s">
        <v>72</v>
      </c>
      <c r="AY95" s="218" t="s">
        <v>135</v>
      </c>
    </row>
    <row r="96" spans="2:51" s="11" customFormat="1" ht="13.5">
      <c r="B96" s="207"/>
      <c r="C96" s="208"/>
      <c r="D96" s="209" t="s">
        <v>178</v>
      </c>
      <c r="E96" s="210" t="s">
        <v>21</v>
      </c>
      <c r="F96" s="211" t="s">
        <v>193</v>
      </c>
      <c r="G96" s="208"/>
      <c r="H96" s="212">
        <v>7.84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178</v>
      </c>
      <c r="AU96" s="218" t="s">
        <v>82</v>
      </c>
      <c r="AV96" s="11" t="s">
        <v>82</v>
      </c>
      <c r="AW96" s="11" t="s">
        <v>35</v>
      </c>
      <c r="AX96" s="11" t="s">
        <v>72</v>
      </c>
      <c r="AY96" s="218" t="s">
        <v>135</v>
      </c>
    </row>
    <row r="97" spans="2:51" s="12" customFormat="1" ht="13.5">
      <c r="B97" s="219"/>
      <c r="C97" s="220"/>
      <c r="D97" s="209" t="s">
        <v>178</v>
      </c>
      <c r="E97" s="221" t="s">
        <v>21</v>
      </c>
      <c r="F97" s="222" t="s">
        <v>180</v>
      </c>
      <c r="G97" s="220"/>
      <c r="H97" s="223">
        <v>32.265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178</v>
      </c>
      <c r="AU97" s="229" t="s">
        <v>82</v>
      </c>
      <c r="AV97" s="12" t="s">
        <v>142</v>
      </c>
      <c r="AW97" s="12" t="s">
        <v>35</v>
      </c>
      <c r="AX97" s="12" t="s">
        <v>80</v>
      </c>
      <c r="AY97" s="229" t="s">
        <v>135</v>
      </c>
    </row>
    <row r="98" spans="2:65" s="1" customFormat="1" ht="38.25" customHeight="1">
      <c r="B98" s="40"/>
      <c r="C98" s="191" t="s">
        <v>146</v>
      </c>
      <c r="D98" s="191" t="s">
        <v>138</v>
      </c>
      <c r="E98" s="192" t="s">
        <v>194</v>
      </c>
      <c r="F98" s="193" t="s">
        <v>195</v>
      </c>
      <c r="G98" s="194" t="s">
        <v>183</v>
      </c>
      <c r="H98" s="195">
        <v>34.99</v>
      </c>
      <c r="I98" s="196"/>
      <c r="J98" s="197">
        <f>ROUND(I98*H98,2)</f>
        <v>0</v>
      </c>
      <c r="K98" s="193" t="s">
        <v>141</v>
      </c>
      <c r="L98" s="60"/>
      <c r="M98" s="198" t="s">
        <v>21</v>
      </c>
      <c r="N98" s="199" t="s">
        <v>43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142</v>
      </c>
      <c r="AT98" s="23" t="s">
        <v>138</v>
      </c>
      <c r="AU98" s="23" t="s">
        <v>82</v>
      </c>
      <c r="AY98" s="23" t="s">
        <v>135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80</v>
      </c>
      <c r="BK98" s="202">
        <f>ROUND(I98*H98,2)</f>
        <v>0</v>
      </c>
      <c r="BL98" s="23" t="s">
        <v>142</v>
      </c>
      <c r="BM98" s="23" t="s">
        <v>196</v>
      </c>
    </row>
    <row r="99" spans="2:51" s="11" customFormat="1" ht="13.5">
      <c r="B99" s="207"/>
      <c r="C99" s="208"/>
      <c r="D99" s="209" t="s">
        <v>178</v>
      </c>
      <c r="E99" s="210" t="s">
        <v>21</v>
      </c>
      <c r="F99" s="211" t="s">
        <v>197</v>
      </c>
      <c r="G99" s="208"/>
      <c r="H99" s="212">
        <v>34.99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178</v>
      </c>
      <c r="AU99" s="218" t="s">
        <v>82</v>
      </c>
      <c r="AV99" s="11" t="s">
        <v>82</v>
      </c>
      <c r="AW99" s="11" t="s">
        <v>35</v>
      </c>
      <c r="AX99" s="11" t="s">
        <v>72</v>
      </c>
      <c r="AY99" s="218" t="s">
        <v>135</v>
      </c>
    </row>
    <row r="100" spans="2:51" s="12" customFormat="1" ht="13.5">
      <c r="B100" s="219"/>
      <c r="C100" s="220"/>
      <c r="D100" s="209" t="s">
        <v>178</v>
      </c>
      <c r="E100" s="221" t="s">
        <v>21</v>
      </c>
      <c r="F100" s="222" t="s">
        <v>180</v>
      </c>
      <c r="G100" s="220"/>
      <c r="H100" s="223">
        <v>34.99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178</v>
      </c>
      <c r="AU100" s="229" t="s">
        <v>82</v>
      </c>
      <c r="AV100" s="12" t="s">
        <v>142</v>
      </c>
      <c r="AW100" s="12" t="s">
        <v>35</v>
      </c>
      <c r="AX100" s="12" t="s">
        <v>80</v>
      </c>
      <c r="AY100" s="229" t="s">
        <v>135</v>
      </c>
    </row>
    <row r="101" spans="2:65" s="1" customFormat="1" ht="51" customHeight="1">
      <c r="B101" s="40"/>
      <c r="C101" s="191" t="s">
        <v>198</v>
      </c>
      <c r="D101" s="191" t="s">
        <v>138</v>
      </c>
      <c r="E101" s="192" t="s">
        <v>199</v>
      </c>
      <c r="F101" s="193" t="s">
        <v>200</v>
      </c>
      <c r="G101" s="194" t="s">
        <v>183</v>
      </c>
      <c r="H101" s="195">
        <v>34.99</v>
      </c>
      <c r="I101" s="196"/>
      <c r="J101" s="197">
        <f>ROUND(I101*H101,2)</f>
        <v>0</v>
      </c>
      <c r="K101" s="193" t="s">
        <v>141</v>
      </c>
      <c r="L101" s="60"/>
      <c r="M101" s="198" t="s">
        <v>21</v>
      </c>
      <c r="N101" s="199" t="s">
        <v>43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142</v>
      </c>
      <c r="AT101" s="23" t="s">
        <v>138</v>
      </c>
      <c r="AU101" s="23" t="s">
        <v>82</v>
      </c>
      <c r="AY101" s="23" t="s">
        <v>135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80</v>
      </c>
      <c r="BK101" s="202">
        <f>ROUND(I101*H101,2)</f>
        <v>0</v>
      </c>
      <c r="BL101" s="23" t="s">
        <v>142</v>
      </c>
      <c r="BM101" s="23" t="s">
        <v>201</v>
      </c>
    </row>
    <row r="102" spans="2:65" s="1" customFormat="1" ht="51" customHeight="1">
      <c r="B102" s="40"/>
      <c r="C102" s="191" t="s">
        <v>202</v>
      </c>
      <c r="D102" s="191" t="s">
        <v>138</v>
      </c>
      <c r="E102" s="192" t="s">
        <v>203</v>
      </c>
      <c r="F102" s="193" t="s">
        <v>204</v>
      </c>
      <c r="G102" s="194" t="s">
        <v>183</v>
      </c>
      <c r="H102" s="195">
        <v>34.99</v>
      </c>
      <c r="I102" s="196"/>
      <c r="J102" s="197">
        <f>ROUND(I102*H102,2)</f>
        <v>0</v>
      </c>
      <c r="K102" s="193" t="s">
        <v>141</v>
      </c>
      <c r="L102" s="60"/>
      <c r="M102" s="198" t="s">
        <v>21</v>
      </c>
      <c r="N102" s="199" t="s">
        <v>43</v>
      </c>
      <c r="O102" s="41"/>
      <c r="P102" s="200">
        <f>O102*H102</f>
        <v>0</v>
      </c>
      <c r="Q102" s="200">
        <v>0</v>
      </c>
      <c r="R102" s="200">
        <f>Q102*H102</f>
        <v>0</v>
      </c>
      <c r="S102" s="200">
        <v>0</v>
      </c>
      <c r="T102" s="201">
        <f>S102*H102</f>
        <v>0</v>
      </c>
      <c r="AR102" s="23" t="s">
        <v>142</v>
      </c>
      <c r="AT102" s="23" t="s">
        <v>138</v>
      </c>
      <c r="AU102" s="23" t="s">
        <v>82</v>
      </c>
      <c r="AY102" s="23" t="s">
        <v>135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80</v>
      </c>
      <c r="BK102" s="202">
        <f>ROUND(I102*H102,2)</f>
        <v>0</v>
      </c>
      <c r="BL102" s="23" t="s">
        <v>142</v>
      </c>
      <c r="BM102" s="23" t="s">
        <v>205</v>
      </c>
    </row>
    <row r="103" spans="2:65" s="1" customFormat="1" ht="51" customHeight="1">
      <c r="B103" s="40"/>
      <c r="C103" s="191" t="s">
        <v>206</v>
      </c>
      <c r="D103" s="191" t="s">
        <v>138</v>
      </c>
      <c r="E103" s="192" t="s">
        <v>207</v>
      </c>
      <c r="F103" s="193" t="s">
        <v>208</v>
      </c>
      <c r="G103" s="194" t="s">
        <v>183</v>
      </c>
      <c r="H103" s="195">
        <v>34.99</v>
      </c>
      <c r="I103" s="196"/>
      <c r="J103" s="197">
        <f>ROUND(I103*H103,2)</f>
        <v>0</v>
      </c>
      <c r="K103" s="193" t="s">
        <v>141</v>
      </c>
      <c r="L103" s="60"/>
      <c r="M103" s="198" t="s">
        <v>21</v>
      </c>
      <c r="N103" s="199" t="s">
        <v>43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142</v>
      </c>
      <c r="AT103" s="23" t="s">
        <v>138</v>
      </c>
      <c r="AU103" s="23" t="s">
        <v>82</v>
      </c>
      <c r="AY103" s="23" t="s">
        <v>135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80</v>
      </c>
      <c r="BK103" s="202">
        <f>ROUND(I103*H103,2)</f>
        <v>0</v>
      </c>
      <c r="BL103" s="23" t="s">
        <v>142</v>
      </c>
      <c r="BM103" s="23" t="s">
        <v>209</v>
      </c>
    </row>
    <row r="104" spans="2:51" s="11" customFormat="1" ht="13.5">
      <c r="B104" s="207"/>
      <c r="C104" s="208"/>
      <c r="D104" s="209" t="s">
        <v>178</v>
      </c>
      <c r="E104" s="210" t="s">
        <v>21</v>
      </c>
      <c r="F104" s="211" t="s">
        <v>210</v>
      </c>
      <c r="G104" s="208"/>
      <c r="H104" s="212">
        <v>34.99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178</v>
      </c>
      <c r="AU104" s="218" t="s">
        <v>82</v>
      </c>
      <c r="AV104" s="11" t="s">
        <v>82</v>
      </c>
      <c r="AW104" s="11" t="s">
        <v>35</v>
      </c>
      <c r="AX104" s="11" t="s">
        <v>72</v>
      </c>
      <c r="AY104" s="218" t="s">
        <v>135</v>
      </c>
    </row>
    <row r="105" spans="2:51" s="12" customFormat="1" ht="13.5">
      <c r="B105" s="219"/>
      <c r="C105" s="220"/>
      <c r="D105" s="209" t="s">
        <v>178</v>
      </c>
      <c r="E105" s="221" t="s">
        <v>21</v>
      </c>
      <c r="F105" s="222" t="s">
        <v>180</v>
      </c>
      <c r="G105" s="220"/>
      <c r="H105" s="223">
        <v>34.99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178</v>
      </c>
      <c r="AU105" s="229" t="s">
        <v>82</v>
      </c>
      <c r="AV105" s="12" t="s">
        <v>142</v>
      </c>
      <c r="AW105" s="12" t="s">
        <v>35</v>
      </c>
      <c r="AX105" s="12" t="s">
        <v>80</v>
      </c>
      <c r="AY105" s="229" t="s">
        <v>135</v>
      </c>
    </row>
    <row r="106" spans="2:65" s="1" customFormat="1" ht="25.5" customHeight="1">
      <c r="B106" s="40"/>
      <c r="C106" s="191" t="s">
        <v>211</v>
      </c>
      <c r="D106" s="191" t="s">
        <v>138</v>
      </c>
      <c r="E106" s="192" t="s">
        <v>212</v>
      </c>
      <c r="F106" s="193" t="s">
        <v>213</v>
      </c>
      <c r="G106" s="194" t="s">
        <v>214</v>
      </c>
      <c r="H106" s="195">
        <v>62.982</v>
      </c>
      <c r="I106" s="196"/>
      <c r="J106" s="197">
        <f>ROUND(I106*H106,2)</f>
        <v>0</v>
      </c>
      <c r="K106" s="193" t="s">
        <v>141</v>
      </c>
      <c r="L106" s="60"/>
      <c r="M106" s="198" t="s">
        <v>21</v>
      </c>
      <c r="N106" s="199" t="s">
        <v>43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142</v>
      </c>
      <c r="AT106" s="23" t="s">
        <v>138</v>
      </c>
      <c r="AU106" s="23" t="s">
        <v>82</v>
      </c>
      <c r="AY106" s="23" t="s">
        <v>135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80</v>
      </c>
      <c r="BK106" s="202">
        <f>ROUND(I106*H106,2)</f>
        <v>0</v>
      </c>
      <c r="BL106" s="23" t="s">
        <v>142</v>
      </c>
      <c r="BM106" s="23" t="s">
        <v>215</v>
      </c>
    </row>
    <row r="107" spans="2:51" s="11" customFormat="1" ht="13.5">
      <c r="B107" s="207"/>
      <c r="C107" s="208"/>
      <c r="D107" s="209" t="s">
        <v>178</v>
      </c>
      <c r="E107" s="210" t="s">
        <v>21</v>
      </c>
      <c r="F107" s="211" t="s">
        <v>216</v>
      </c>
      <c r="G107" s="208"/>
      <c r="H107" s="212">
        <v>62.982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178</v>
      </c>
      <c r="AU107" s="218" t="s">
        <v>82</v>
      </c>
      <c r="AV107" s="11" t="s">
        <v>82</v>
      </c>
      <c r="AW107" s="11" t="s">
        <v>35</v>
      </c>
      <c r="AX107" s="11" t="s">
        <v>72</v>
      </c>
      <c r="AY107" s="218" t="s">
        <v>135</v>
      </c>
    </row>
    <row r="108" spans="2:51" s="12" customFormat="1" ht="13.5">
      <c r="B108" s="219"/>
      <c r="C108" s="220"/>
      <c r="D108" s="209" t="s">
        <v>178</v>
      </c>
      <c r="E108" s="221" t="s">
        <v>21</v>
      </c>
      <c r="F108" s="222" t="s">
        <v>180</v>
      </c>
      <c r="G108" s="220"/>
      <c r="H108" s="223">
        <v>62.982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178</v>
      </c>
      <c r="AU108" s="229" t="s">
        <v>82</v>
      </c>
      <c r="AV108" s="12" t="s">
        <v>142</v>
      </c>
      <c r="AW108" s="12" t="s">
        <v>35</v>
      </c>
      <c r="AX108" s="12" t="s">
        <v>80</v>
      </c>
      <c r="AY108" s="229" t="s">
        <v>135</v>
      </c>
    </row>
    <row r="109" spans="2:63" s="10" customFormat="1" ht="29.85" customHeight="1">
      <c r="B109" s="175"/>
      <c r="C109" s="176"/>
      <c r="D109" s="177" t="s">
        <v>71</v>
      </c>
      <c r="E109" s="189" t="s">
        <v>211</v>
      </c>
      <c r="F109" s="189" t="s">
        <v>217</v>
      </c>
      <c r="G109" s="176"/>
      <c r="H109" s="176"/>
      <c r="I109" s="179"/>
      <c r="J109" s="190">
        <f>BK109</f>
        <v>0</v>
      </c>
      <c r="K109" s="176"/>
      <c r="L109" s="181"/>
      <c r="M109" s="182"/>
      <c r="N109" s="183"/>
      <c r="O109" s="183"/>
      <c r="P109" s="184">
        <f>SUM(P110:P179)</f>
        <v>0</v>
      </c>
      <c r="Q109" s="183"/>
      <c r="R109" s="184">
        <f>SUM(R110:R179)</f>
        <v>0</v>
      </c>
      <c r="S109" s="183"/>
      <c r="T109" s="185">
        <f>SUM(T110:T179)</f>
        <v>0</v>
      </c>
      <c r="AR109" s="186" t="s">
        <v>80</v>
      </c>
      <c r="AT109" s="187" t="s">
        <v>71</v>
      </c>
      <c r="AU109" s="187" t="s">
        <v>80</v>
      </c>
      <c r="AY109" s="186" t="s">
        <v>135</v>
      </c>
      <c r="BK109" s="188">
        <f>SUM(BK110:BK179)</f>
        <v>0</v>
      </c>
    </row>
    <row r="110" spans="2:65" s="1" customFormat="1" ht="38.25" customHeight="1">
      <c r="B110" s="40"/>
      <c r="C110" s="191" t="s">
        <v>218</v>
      </c>
      <c r="D110" s="191" t="s">
        <v>138</v>
      </c>
      <c r="E110" s="192" t="s">
        <v>219</v>
      </c>
      <c r="F110" s="193" t="s">
        <v>220</v>
      </c>
      <c r="G110" s="194" t="s">
        <v>176</v>
      </c>
      <c r="H110" s="195">
        <v>7.424</v>
      </c>
      <c r="I110" s="196"/>
      <c r="J110" s="197">
        <f>ROUND(I110*H110,2)</f>
        <v>0</v>
      </c>
      <c r="K110" s="193" t="s">
        <v>141</v>
      </c>
      <c r="L110" s="60"/>
      <c r="M110" s="198" t="s">
        <v>21</v>
      </c>
      <c r="N110" s="199" t="s">
        <v>43</v>
      </c>
      <c r="O110" s="41"/>
      <c r="P110" s="200">
        <f>O110*H110</f>
        <v>0</v>
      </c>
      <c r="Q110" s="200">
        <v>0</v>
      </c>
      <c r="R110" s="200">
        <f>Q110*H110</f>
        <v>0</v>
      </c>
      <c r="S110" s="200">
        <v>0</v>
      </c>
      <c r="T110" s="201">
        <f>S110*H110</f>
        <v>0</v>
      </c>
      <c r="AR110" s="23" t="s">
        <v>142</v>
      </c>
      <c r="AT110" s="23" t="s">
        <v>138</v>
      </c>
      <c r="AU110" s="23" t="s">
        <v>82</v>
      </c>
      <c r="AY110" s="23" t="s">
        <v>135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23" t="s">
        <v>80</v>
      </c>
      <c r="BK110" s="202">
        <f>ROUND(I110*H110,2)</f>
        <v>0</v>
      </c>
      <c r="BL110" s="23" t="s">
        <v>142</v>
      </c>
      <c r="BM110" s="23" t="s">
        <v>221</v>
      </c>
    </row>
    <row r="111" spans="2:65" s="1" customFormat="1" ht="38.25" customHeight="1">
      <c r="B111" s="40"/>
      <c r="C111" s="191" t="s">
        <v>222</v>
      </c>
      <c r="D111" s="191" t="s">
        <v>138</v>
      </c>
      <c r="E111" s="192" t="s">
        <v>223</v>
      </c>
      <c r="F111" s="193" t="s">
        <v>224</v>
      </c>
      <c r="G111" s="194" t="s">
        <v>176</v>
      </c>
      <c r="H111" s="195">
        <v>13.21</v>
      </c>
      <c r="I111" s="196"/>
      <c r="J111" s="197">
        <f>ROUND(I111*H111,2)</f>
        <v>0</v>
      </c>
      <c r="K111" s="193" t="s">
        <v>141</v>
      </c>
      <c r="L111" s="60"/>
      <c r="M111" s="198" t="s">
        <v>21</v>
      </c>
      <c r="N111" s="199" t="s">
        <v>43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3" t="s">
        <v>142</v>
      </c>
      <c r="AT111" s="23" t="s">
        <v>138</v>
      </c>
      <c r="AU111" s="23" t="s">
        <v>82</v>
      </c>
      <c r="AY111" s="23" t="s">
        <v>135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80</v>
      </c>
      <c r="BK111" s="202">
        <f>ROUND(I111*H111,2)</f>
        <v>0</v>
      </c>
      <c r="BL111" s="23" t="s">
        <v>142</v>
      </c>
      <c r="BM111" s="23" t="s">
        <v>225</v>
      </c>
    </row>
    <row r="112" spans="2:51" s="11" customFormat="1" ht="13.5">
      <c r="B112" s="207"/>
      <c r="C112" s="208"/>
      <c r="D112" s="209" t="s">
        <v>178</v>
      </c>
      <c r="E112" s="210" t="s">
        <v>21</v>
      </c>
      <c r="F112" s="211" t="s">
        <v>226</v>
      </c>
      <c r="G112" s="208"/>
      <c r="H112" s="212">
        <v>13.21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178</v>
      </c>
      <c r="AU112" s="218" t="s">
        <v>82</v>
      </c>
      <c r="AV112" s="11" t="s">
        <v>82</v>
      </c>
      <c r="AW112" s="11" t="s">
        <v>35</v>
      </c>
      <c r="AX112" s="11" t="s">
        <v>72</v>
      </c>
      <c r="AY112" s="218" t="s">
        <v>135</v>
      </c>
    </row>
    <row r="113" spans="2:51" s="12" customFormat="1" ht="13.5">
      <c r="B113" s="219"/>
      <c r="C113" s="220"/>
      <c r="D113" s="209" t="s">
        <v>178</v>
      </c>
      <c r="E113" s="221" t="s">
        <v>21</v>
      </c>
      <c r="F113" s="222" t="s">
        <v>180</v>
      </c>
      <c r="G113" s="220"/>
      <c r="H113" s="223">
        <v>13.21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178</v>
      </c>
      <c r="AU113" s="229" t="s">
        <v>82</v>
      </c>
      <c r="AV113" s="12" t="s">
        <v>142</v>
      </c>
      <c r="AW113" s="12" t="s">
        <v>35</v>
      </c>
      <c r="AX113" s="12" t="s">
        <v>80</v>
      </c>
      <c r="AY113" s="229" t="s">
        <v>135</v>
      </c>
    </row>
    <row r="114" spans="2:65" s="1" customFormat="1" ht="38.25" customHeight="1">
      <c r="B114" s="40"/>
      <c r="C114" s="191" t="s">
        <v>227</v>
      </c>
      <c r="D114" s="191" t="s">
        <v>138</v>
      </c>
      <c r="E114" s="192" t="s">
        <v>228</v>
      </c>
      <c r="F114" s="193" t="s">
        <v>229</v>
      </c>
      <c r="G114" s="194" t="s">
        <v>183</v>
      </c>
      <c r="H114" s="195">
        <v>1.11</v>
      </c>
      <c r="I114" s="196"/>
      <c r="J114" s="197">
        <f>ROUND(I114*H114,2)</f>
        <v>0</v>
      </c>
      <c r="K114" s="193" t="s">
        <v>141</v>
      </c>
      <c r="L114" s="60"/>
      <c r="M114" s="198" t="s">
        <v>21</v>
      </c>
      <c r="N114" s="199" t="s">
        <v>43</v>
      </c>
      <c r="O114" s="41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3" t="s">
        <v>142</v>
      </c>
      <c r="AT114" s="23" t="s">
        <v>138</v>
      </c>
      <c r="AU114" s="23" t="s">
        <v>82</v>
      </c>
      <c r="AY114" s="23" t="s">
        <v>135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80</v>
      </c>
      <c r="BK114" s="202">
        <f>ROUND(I114*H114,2)</f>
        <v>0</v>
      </c>
      <c r="BL114" s="23" t="s">
        <v>142</v>
      </c>
      <c r="BM114" s="23" t="s">
        <v>230</v>
      </c>
    </row>
    <row r="115" spans="2:51" s="11" customFormat="1" ht="13.5">
      <c r="B115" s="207"/>
      <c r="C115" s="208"/>
      <c r="D115" s="209" t="s">
        <v>178</v>
      </c>
      <c r="E115" s="210" t="s">
        <v>21</v>
      </c>
      <c r="F115" s="211" t="s">
        <v>231</v>
      </c>
      <c r="G115" s="208"/>
      <c r="H115" s="212">
        <v>1.11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178</v>
      </c>
      <c r="AU115" s="218" t="s">
        <v>82</v>
      </c>
      <c r="AV115" s="11" t="s">
        <v>82</v>
      </c>
      <c r="AW115" s="11" t="s">
        <v>35</v>
      </c>
      <c r="AX115" s="11" t="s">
        <v>72</v>
      </c>
      <c r="AY115" s="218" t="s">
        <v>135</v>
      </c>
    </row>
    <row r="116" spans="2:51" s="12" customFormat="1" ht="13.5">
      <c r="B116" s="219"/>
      <c r="C116" s="220"/>
      <c r="D116" s="209" t="s">
        <v>178</v>
      </c>
      <c r="E116" s="221" t="s">
        <v>21</v>
      </c>
      <c r="F116" s="222" t="s">
        <v>180</v>
      </c>
      <c r="G116" s="220"/>
      <c r="H116" s="223">
        <v>1.11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178</v>
      </c>
      <c r="AU116" s="229" t="s">
        <v>82</v>
      </c>
      <c r="AV116" s="12" t="s">
        <v>142</v>
      </c>
      <c r="AW116" s="12" t="s">
        <v>35</v>
      </c>
      <c r="AX116" s="12" t="s">
        <v>80</v>
      </c>
      <c r="AY116" s="229" t="s">
        <v>135</v>
      </c>
    </row>
    <row r="117" spans="2:65" s="1" customFormat="1" ht="38.25" customHeight="1">
      <c r="B117" s="40"/>
      <c r="C117" s="191" t="s">
        <v>232</v>
      </c>
      <c r="D117" s="191" t="s">
        <v>138</v>
      </c>
      <c r="E117" s="192" t="s">
        <v>233</v>
      </c>
      <c r="F117" s="193" t="s">
        <v>234</v>
      </c>
      <c r="G117" s="194" t="s">
        <v>183</v>
      </c>
      <c r="H117" s="195">
        <v>21.82</v>
      </c>
      <c r="I117" s="196"/>
      <c r="J117" s="197">
        <f>ROUND(I117*H117,2)</f>
        <v>0</v>
      </c>
      <c r="K117" s="193" t="s">
        <v>141</v>
      </c>
      <c r="L117" s="60"/>
      <c r="M117" s="198" t="s">
        <v>21</v>
      </c>
      <c r="N117" s="199" t="s">
        <v>43</v>
      </c>
      <c r="O117" s="41"/>
      <c r="P117" s="200">
        <f>O117*H117</f>
        <v>0</v>
      </c>
      <c r="Q117" s="200">
        <v>0</v>
      </c>
      <c r="R117" s="200">
        <f>Q117*H117</f>
        <v>0</v>
      </c>
      <c r="S117" s="200">
        <v>0</v>
      </c>
      <c r="T117" s="201">
        <f>S117*H117</f>
        <v>0</v>
      </c>
      <c r="AR117" s="23" t="s">
        <v>142</v>
      </c>
      <c r="AT117" s="23" t="s">
        <v>138</v>
      </c>
      <c r="AU117" s="23" t="s">
        <v>82</v>
      </c>
      <c r="AY117" s="23" t="s">
        <v>135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23" t="s">
        <v>80</v>
      </c>
      <c r="BK117" s="202">
        <f>ROUND(I117*H117,2)</f>
        <v>0</v>
      </c>
      <c r="BL117" s="23" t="s">
        <v>142</v>
      </c>
      <c r="BM117" s="23" t="s">
        <v>235</v>
      </c>
    </row>
    <row r="118" spans="2:51" s="11" customFormat="1" ht="13.5">
      <c r="B118" s="207"/>
      <c r="C118" s="208"/>
      <c r="D118" s="209" t="s">
        <v>178</v>
      </c>
      <c r="E118" s="210" t="s">
        <v>21</v>
      </c>
      <c r="F118" s="211" t="s">
        <v>236</v>
      </c>
      <c r="G118" s="208"/>
      <c r="H118" s="212">
        <v>2.4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178</v>
      </c>
      <c r="AU118" s="218" t="s">
        <v>82</v>
      </c>
      <c r="AV118" s="11" t="s">
        <v>82</v>
      </c>
      <c r="AW118" s="11" t="s">
        <v>35</v>
      </c>
      <c r="AX118" s="11" t="s">
        <v>72</v>
      </c>
      <c r="AY118" s="218" t="s">
        <v>135</v>
      </c>
    </row>
    <row r="119" spans="2:51" s="11" customFormat="1" ht="13.5">
      <c r="B119" s="207"/>
      <c r="C119" s="208"/>
      <c r="D119" s="209" t="s">
        <v>178</v>
      </c>
      <c r="E119" s="210" t="s">
        <v>21</v>
      </c>
      <c r="F119" s="211" t="s">
        <v>237</v>
      </c>
      <c r="G119" s="208"/>
      <c r="H119" s="212">
        <v>1.2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178</v>
      </c>
      <c r="AU119" s="218" t="s">
        <v>82</v>
      </c>
      <c r="AV119" s="11" t="s">
        <v>82</v>
      </c>
      <c r="AW119" s="11" t="s">
        <v>35</v>
      </c>
      <c r="AX119" s="11" t="s">
        <v>72</v>
      </c>
      <c r="AY119" s="218" t="s">
        <v>135</v>
      </c>
    </row>
    <row r="120" spans="2:51" s="11" customFormat="1" ht="13.5">
      <c r="B120" s="207"/>
      <c r="C120" s="208"/>
      <c r="D120" s="209" t="s">
        <v>178</v>
      </c>
      <c r="E120" s="210" t="s">
        <v>21</v>
      </c>
      <c r="F120" s="211" t="s">
        <v>238</v>
      </c>
      <c r="G120" s="208"/>
      <c r="H120" s="212">
        <v>2.62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178</v>
      </c>
      <c r="AU120" s="218" t="s">
        <v>82</v>
      </c>
      <c r="AV120" s="11" t="s">
        <v>82</v>
      </c>
      <c r="AW120" s="11" t="s">
        <v>35</v>
      </c>
      <c r="AX120" s="11" t="s">
        <v>72</v>
      </c>
      <c r="AY120" s="218" t="s">
        <v>135</v>
      </c>
    </row>
    <row r="121" spans="2:51" s="11" customFormat="1" ht="13.5">
      <c r="B121" s="207"/>
      <c r="C121" s="208"/>
      <c r="D121" s="209" t="s">
        <v>178</v>
      </c>
      <c r="E121" s="210" t="s">
        <v>21</v>
      </c>
      <c r="F121" s="211" t="s">
        <v>239</v>
      </c>
      <c r="G121" s="208"/>
      <c r="H121" s="212">
        <v>2.01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178</v>
      </c>
      <c r="AU121" s="218" t="s">
        <v>82</v>
      </c>
      <c r="AV121" s="11" t="s">
        <v>82</v>
      </c>
      <c r="AW121" s="11" t="s">
        <v>35</v>
      </c>
      <c r="AX121" s="11" t="s">
        <v>72</v>
      </c>
      <c r="AY121" s="218" t="s">
        <v>135</v>
      </c>
    </row>
    <row r="122" spans="2:51" s="11" customFormat="1" ht="13.5">
      <c r="B122" s="207"/>
      <c r="C122" s="208"/>
      <c r="D122" s="209" t="s">
        <v>178</v>
      </c>
      <c r="E122" s="210" t="s">
        <v>21</v>
      </c>
      <c r="F122" s="211" t="s">
        <v>240</v>
      </c>
      <c r="G122" s="208"/>
      <c r="H122" s="212">
        <v>2.07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178</v>
      </c>
      <c r="AU122" s="218" t="s">
        <v>82</v>
      </c>
      <c r="AV122" s="11" t="s">
        <v>82</v>
      </c>
      <c r="AW122" s="11" t="s">
        <v>35</v>
      </c>
      <c r="AX122" s="11" t="s">
        <v>72</v>
      </c>
      <c r="AY122" s="218" t="s">
        <v>135</v>
      </c>
    </row>
    <row r="123" spans="2:51" s="11" customFormat="1" ht="13.5">
      <c r="B123" s="207"/>
      <c r="C123" s="208"/>
      <c r="D123" s="209" t="s">
        <v>178</v>
      </c>
      <c r="E123" s="210" t="s">
        <v>21</v>
      </c>
      <c r="F123" s="211" t="s">
        <v>241</v>
      </c>
      <c r="G123" s="208"/>
      <c r="H123" s="212">
        <v>2.47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178</v>
      </c>
      <c r="AU123" s="218" t="s">
        <v>82</v>
      </c>
      <c r="AV123" s="11" t="s">
        <v>82</v>
      </c>
      <c r="AW123" s="11" t="s">
        <v>35</v>
      </c>
      <c r="AX123" s="11" t="s">
        <v>72</v>
      </c>
      <c r="AY123" s="218" t="s">
        <v>135</v>
      </c>
    </row>
    <row r="124" spans="2:51" s="11" customFormat="1" ht="13.5">
      <c r="B124" s="207"/>
      <c r="C124" s="208"/>
      <c r="D124" s="209" t="s">
        <v>178</v>
      </c>
      <c r="E124" s="210" t="s">
        <v>21</v>
      </c>
      <c r="F124" s="211" t="s">
        <v>242</v>
      </c>
      <c r="G124" s="208"/>
      <c r="H124" s="212">
        <v>1.63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178</v>
      </c>
      <c r="AU124" s="218" t="s">
        <v>82</v>
      </c>
      <c r="AV124" s="11" t="s">
        <v>82</v>
      </c>
      <c r="AW124" s="11" t="s">
        <v>35</v>
      </c>
      <c r="AX124" s="11" t="s">
        <v>72</v>
      </c>
      <c r="AY124" s="218" t="s">
        <v>135</v>
      </c>
    </row>
    <row r="125" spans="2:51" s="11" customFormat="1" ht="13.5">
      <c r="B125" s="207"/>
      <c r="C125" s="208"/>
      <c r="D125" s="209" t="s">
        <v>178</v>
      </c>
      <c r="E125" s="210" t="s">
        <v>21</v>
      </c>
      <c r="F125" s="211" t="s">
        <v>243</v>
      </c>
      <c r="G125" s="208"/>
      <c r="H125" s="212">
        <v>3.71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178</v>
      </c>
      <c r="AU125" s="218" t="s">
        <v>82</v>
      </c>
      <c r="AV125" s="11" t="s">
        <v>82</v>
      </c>
      <c r="AW125" s="11" t="s">
        <v>35</v>
      </c>
      <c r="AX125" s="11" t="s">
        <v>72</v>
      </c>
      <c r="AY125" s="218" t="s">
        <v>135</v>
      </c>
    </row>
    <row r="126" spans="2:51" s="11" customFormat="1" ht="13.5">
      <c r="B126" s="207"/>
      <c r="C126" s="208"/>
      <c r="D126" s="209" t="s">
        <v>178</v>
      </c>
      <c r="E126" s="210" t="s">
        <v>21</v>
      </c>
      <c r="F126" s="211" t="s">
        <v>244</v>
      </c>
      <c r="G126" s="208"/>
      <c r="H126" s="212">
        <v>3.71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178</v>
      </c>
      <c r="AU126" s="218" t="s">
        <v>82</v>
      </c>
      <c r="AV126" s="11" t="s">
        <v>82</v>
      </c>
      <c r="AW126" s="11" t="s">
        <v>35</v>
      </c>
      <c r="AX126" s="11" t="s">
        <v>72</v>
      </c>
      <c r="AY126" s="218" t="s">
        <v>135</v>
      </c>
    </row>
    <row r="127" spans="2:51" s="12" customFormat="1" ht="13.5">
      <c r="B127" s="219"/>
      <c r="C127" s="220"/>
      <c r="D127" s="209" t="s">
        <v>178</v>
      </c>
      <c r="E127" s="221" t="s">
        <v>21</v>
      </c>
      <c r="F127" s="222" t="s">
        <v>180</v>
      </c>
      <c r="G127" s="220"/>
      <c r="H127" s="223">
        <v>21.82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178</v>
      </c>
      <c r="AU127" s="229" t="s">
        <v>82</v>
      </c>
      <c r="AV127" s="12" t="s">
        <v>142</v>
      </c>
      <c r="AW127" s="12" t="s">
        <v>35</v>
      </c>
      <c r="AX127" s="12" t="s">
        <v>80</v>
      </c>
      <c r="AY127" s="229" t="s">
        <v>135</v>
      </c>
    </row>
    <row r="128" spans="2:65" s="1" customFormat="1" ht="25.5" customHeight="1">
      <c r="B128" s="40"/>
      <c r="C128" s="191" t="s">
        <v>245</v>
      </c>
      <c r="D128" s="191" t="s">
        <v>138</v>
      </c>
      <c r="E128" s="192" t="s">
        <v>246</v>
      </c>
      <c r="F128" s="193" t="s">
        <v>247</v>
      </c>
      <c r="G128" s="194" t="s">
        <v>183</v>
      </c>
      <c r="H128" s="195">
        <v>1.566</v>
      </c>
      <c r="I128" s="196"/>
      <c r="J128" s="197">
        <f>ROUND(I128*H128,2)</f>
        <v>0</v>
      </c>
      <c r="K128" s="193" t="s">
        <v>141</v>
      </c>
      <c r="L128" s="60"/>
      <c r="M128" s="198" t="s">
        <v>21</v>
      </c>
      <c r="N128" s="199" t="s">
        <v>43</v>
      </c>
      <c r="O128" s="4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3" t="s">
        <v>142</v>
      </c>
      <c r="AT128" s="23" t="s">
        <v>138</v>
      </c>
      <c r="AU128" s="23" t="s">
        <v>82</v>
      </c>
      <c r="AY128" s="23" t="s">
        <v>135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80</v>
      </c>
      <c r="BK128" s="202">
        <f>ROUND(I128*H128,2)</f>
        <v>0</v>
      </c>
      <c r="BL128" s="23" t="s">
        <v>142</v>
      </c>
      <c r="BM128" s="23" t="s">
        <v>248</v>
      </c>
    </row>
    <row r="129" spans="2:51" s="11" customFormat="1" ht="13.5">
      <c r="B129" s="207"/>
      <c r="C129" s="208"/>
      <c r="D129" s="209" t="s">
        <v>178</v>
      </c>
      <c r="E129" s="210" t="s">
        <v>21</v>
      </c>
      <c r="F129" s="211" t="s">
        <v>249</v>
      </c>
      <c r="G129" s="208"/>
      <c r="H129" s="212">
        <v>1.226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178</v>
      </c>
      <c r="AU129" s="218" t="s">
        <v>82</v>
      </c>
      <c r="AV129" s="11" t="s">
        <v>82</v>
      </c>
      <c r="AW129" s="11" t="s">
        <v>35</v>
      </c>
      <c r="AX129" s="11" t="s">
        <v>72</v>
      </c>
      <c r="AY129" s="218" t="s">
        <v>135</v>
      </c>
    </row>
    <row r="130" spans="2:51" s="11" customFormat="1" ht="13.5">
      <c r="B130" s="207"/>
      <c r="C130" s="208"/>
      <c r="D130" s="209" t="s">
        <v>178</v>
      </c>
      <c r="E130" s="210" t="s">
        <v>21</v>
      </c>
      <c r="F130" s="211" t="s">
        <v>250</v>
      </c>
      <c r="G130" s="208"/>
      <c r="H130" s="212">
        <v>0.226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178</v>
      </c>
      <c r="AU130" s="218" t="s">
        <v>82</v>
      </c>
      <c r="AV130" s="11" t="s">
        <v>82</v>
      </c>
      <c r="AW130" s="11" t="s">
        <v>35</v>
      </c>
      <c r="AX130" s="11" t="s">
        <v>72</v>
      </c>
      <c r="AY130" s="218" t="s">
        <v>135</v>
      </c>
    </row>
    <row r="131" spans="2:51" s="11" customFormat="1" ht="13.5">
      <c r="B131" s="207"/>
      <c r="C131" s="208"/>
      <c r="D131" s="209" t="s">
        <v>178</v>
      </c>
      <c r="E131" s="210" t="s">
        <v>21</v>
      </c>
      <c r="F131" s="211" t="s">
        <v>251</v>
      </c>
      <c r="G131" s="208"/>
      <c r="H131" s="212">
        <v>0.114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178</v>
      </c>
      <c r="AU131" s="218" t="s">
        <v>82</v>
      </c>
      <c r="AV131" s="11" t="s">
        <v>82</v>
      </c>
      <c r="AW131" s="11" t="s">
        <v>35</v>
      </c>
      <c r="AX131" s="11" t="s">
        <v>72</v>
      </c>
      <c r="AY131" s="218" t="s">
        <v>135</v>
      </c>
    </row>
    <row r="132" spans="2:51" s="12" customFormat="1" ht="13.5">
      <c r="B132" s="219"/>
      <c r="C132" s="220"/>
      <c r="D132" s="209" t="s">
        <v>178</v>
      </c>
      <c r="E132" s="221" t="s">
        <v>21</v>
      </c>
      <c r="F132" s="222" t="s">
        <v>180</v>
      </c>
      <c r="G132" s="220"/>
      <c r="H132" s="223">
        <v>1.566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178</v>
      </c>
      <c r="AU132" s="229" t="s">
        <v>82</v>
      </c>
      <c r="AV132" s="12" t="s">
        <v>142</v>
      </c>
      <c r="AW132" s="12" t="s">
        <v>35</v>
      </c>
      <c r="AX132" s="12" t="s">
        <v>80</v>
      </c>
      <c r="AY132" s="229" t="s">
        <v>135</v>
      </c>
    </row>
    <row r="133" spans="2:65" s="1" customFormat="1" ht="25.5" customHeight="1">
      <c r="B133" s="40"/>
      <c r="C133" s="191" t="s">
        <v>10</v>
      </c>
      <c r="D133" s="191" t="s">
        <v>138</v>
      </c>
      <c r="E133" s="192" t="s">
        <v>252</v>
      </c>
      <c r="F133" s="193" t="s">
        <v>253</v>
      </c>
      <c r="G133" s="194" t="s">
        <v>183</v>
      </c>
      <c r="H133" s="195">
        <v>13.255</v>
      </c>
      <c r="I133" s="196"/>
      <c r="J133" s="197">
        <f>ROUND(I133*H133,2)</f>
        <v>0</v>
      </c>
      <c r="K133" s="193" t="s">
        <v>141</v>
      </c>
      <c r="L133" s="60"/>
      <c r="M133" s="198" t="s">
        <v>21</v>
      </c>
      <c r="N133" s="199" t="s">
        <v>43</v>
      </c>
      <c r="O133" s="4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AR133" s="23" t="s">
        <v>142</v>
      </c>
      <c r="AT133" s="23" t="s">
        <v>138</v>
      </c>
      <c r="AU133" s="23" t="s">
        <v>82</v>
      </c>
      <c r="AY133" s="23" t="s">
        <v>135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3" t="s">
        <v>80</v>
      </c>
      <c r="BK133" s="202">
        <f>ROUND(I133*H133,2)</f>
        <v>0</v>
      </c>
      <c r="BL133" s="23" t="s">
        <v>142</v>
      </c>
      <c r="BM133" s="23" t="s">
        <v>254</v>
      </c>
    </row>
    <row r="134" spans="2:47" s="1" customFormat="1" ht="27">
      <c r="B134" s="40"/>
      <c r="C134" s="62"/>
      <c r="D134" s="209" t="s">
        <v>255</v>
      </c>
      <c r="E134" s="62"/>
      <c r="F134" s="230" t="s">
        <v>256</v>
      </c>
      <c r="G134" s="62"/>
      <c r="H134" s="62"/>
      <c r="I134" s="162"/>
      <c r="J134" s="62"/>
      <c r="K134" s="62"/>
      <c r="L134" s="60"/>
      <c r="M134" s="231"/>
      <c r="N134" s="41"/>
      <c r="O134" s="41"/>
      <c r="P134" s="41"/>
      <c r="Q134" s="41"/>
      <c r="R134" s="41"/>
      <c r="S134" s="41"/>
      <c r="T134" s="77"/>
      <c r="AT134" s="23" t="s">
        <v>255</v>
      </c>
      <c r="AU134" s="23" t="s">
        <v>82</v>
      </c>
    </row>
    <row r="135" spans="2:51" s="11" customFormat="1" ht="13.5">
      <c r="B135" s="207"/>
      <c r="C135" s="208"/>
      <c r="D135" s="209" t="s">
        <v>178</v>
      </c>
      <c r="E135" s="210" t="s">
        <v>21</v>
      </c>
      <c r="F135" s="211" t="s">
        <v>257</v>
      </c>
      <c r="G135" s="208"/>
      <c r="H135" s="212">
        <v>13.255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178</v>
      </c>
      <c r="AU135" s="218" t="s">
        <v>82</v>
      </c>
      <c r="AV135" s="11" t="s">
        <v>82</v>
      </c>
      <c r="AW135" s="11" t="s">
        <v>35</v>
      </c>
      <c r="AX135" s="11" t="s">
        <v>72</v>
      </c>
      <c r="AY135" s="218" t="s">
        <v>135</v>
      </c>
    </row>
    <row r="136" spans="2:51" s="12" customFormat="1" ht="13.5">
      <c r="B136" s="219"/>
      <c r="C136" s="220"/>
      <c r="D136" s="209" t="s">
        <v>178</v>
      </c>
      <c r="E136" s="221" t="s">
        <v>21</v>
      </c>
      <c r="F136" s="222" t="s">
        <v>180</v>
      </c>
      <c r="G136" s="220"/>
      <c r="H136" s="223">
        <v>13.255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178</v>
      </c>
      <c r="AU136" s="229" t="s">
        <v>82</v>
      </c>
      <c r="AV136" s="12" t="s">
        <v>142</v>
      </c>
      <c r="AW136" s="12" t="s">
        <v>35</v>
      </c>
      <c r="AX136" s="12" t="s">
        <v>80</v>
      </c>
      <c r="AY136" s="229" t="s">
        <v>135</v>
      </c>
    </row>
    <row r="137" spans="2:65" s="1" customFormat="1" ht="25.5" customHeight="1">
      <c r="B137" s="40"/>
      <c r="C137" s="191" t="s">
        <v>258</v>
      </c>
      <c r="D137" s="191" t="s">
        <v>138</v>
      </c>
      <c r="E137" s="192" t="s">
        <v>259</v>
      </c>
      <c r="F137" s="193" t="s">
        <v>260</v>
      </c>
      <c r="G137" s="194" t="s">
        <v>183</v>
      </c>
      <c r="H137" s="195">
        <v>22.572</v>
      </c>
      <c r="I137" s="196"/>
      <c r="J137" s="197">
        <f>ROUND(I137*H137,2)</f>
        <v>0</v>
      </c>
      <c r="K137" s="193" t="s">
        <v>141</v>
      </c>
      <c r="L137" s="60"/>
      <c r="M137" s="198" t="s">
        <v>21</v>
      </c>
      <c r="N137" s="199" t="s">
        <v>43</v>
      </c>
      <c r="O137" s="4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3" t="s">
        <v>142</v>
      </c>
      <c r="AT137" s="23" t="s">
        <v>138</v>
      </c>
      <c r="AU137" s="23" t="s">
        <v>82</v>
      </c>
      <c r="AY137" s="23" t="s">
        <v>135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3" t="s">
        <v>80</v>
      </c>
      <c r="BK137" s="202">
        <f>ROUND(I137*H137,2)</f>
        <v>0</v>
      </c>
      <c r="BL137" s="23" t="s">
        <v>142</v>
      </c>
      <c r="BM137" s="23" t="s">
        <v>261</v>
      </c>
    </row>
    <row r="138" spans="2:47" s="1" customFormat="1" ht="27">
      <c r="B138" s="40"/>
      <c r="C138" s="62"/>
      <c r="D138" s="209" t="s">
        <v>255</v>
      </c>
      <c r="E138" s="62"/>
      <c r="F138" s="230" t="s">
        <v>262</v>
      </c>
      <c r="G138" s="62"/>
      <c r="H138" s="62"/>
      <c r="I138" s="162"/>
      <c r="J138" s="62"/>
      <c r="K138" s="62"/>
      <c r="L138" s="60"/>
      <c r="M138" s="231"/>
      <c r="N138" s="41"/>
      <c r="O138" s="41"/>
      <c r="P138" s="41"/>
      <c r="Q138" s="41"/>
      <c r="R138" s="41"/>
      <c r="S138" s="41"/>
      <c r="T138" s="77"/>
      <c r="AT138" s="23" t="s">
        <v>255</v>
      </c>
      <c r="AU138" s="23" t="s">
        <v>82</v>
      </c>
    </row>
    <row r="139" spans="2:51" s="11" customFormat="1" ht="13.5">
      <c r="B139" s="207"/>
      <c r="C139" s="208"/>
      <c r="D139" s="209" t="s">
        <v>178</v>
      </c>
      <c r="E139" s="210" t="s">
        <v>21</v>
      </c>
      <c r="F139" s="211" t="s">
        <v>263</v>
      </c>
      <c r="G139" s="208"/>
      <c r="H139" s="212">
        <v>3.124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178</v>
      </c>
      <c r="AU139" s="218" t="s">
        <v>82</v>
      </c>
      <c r="AV139" s="11" t="s">
        <v>82</v>
      </c>
      <c r="AW139" s="11" t="s">
        <v>35</v>
      </c>
      <c r="AX139" s="11" t="s">
        <v>72</v>
      </c>
      <c r="AY139" s="218" t="s">
        <v>135</v>
      </c>
    </row>
    <row r="140" spans="2:51" s="11" customFormat="1" ht="13.5">
      <c r="B140" s="207"/>
      <c r="C140" s="208"/>
      <c r="D140" s="209" t="s">
        <v>178</v>
      </c>
      <c r="E140" s="210" t="s">
        <v>21</v>
      </c>
      <c r="F140" s="211" t="s">
        <v>264</v>
      </c>
      <c r="G140" s="208"/>
      <c r="H140" s="212">
        <v>3.005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178</v>
      </c>
      <c r="AU140" s="218" t="s">
        <v>82</v>
      </c>
      <c r="AV140" s="11" t="s">
        <v>82</v>
      </c>
      <c r="AW140" s="11" t="s">
        <v>35</v>
      </c>
      <c r="AX140" s="11" t="s">
        <v>72</v>
      </c>
      <c r="AY140" s="218" t="s">
        <v>135</v>
      </c>
    </row>
    <row r="141" spans="2:51" s="11" customFormat="1" ht="13.5">
      <c r="B141" s="207"/>
      <c r="C141" s="208"/>
      <c r="D141" s="209" t="s">
        <v>178</v>
      </c>
      <c r="E141" s="210" t="s">
        <v>21</v>
      </c>
      <c r="F141" s="211" t="s">
        <v>265</v>
      </c>
      <c r="G141" s="208"/>
      <c r="H141" s="212">
        <v>2.273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178</v>
      </c>
      <c r="AU141" s="218" t="s">
        <v>82</v>
      </c>
      <c r="AV141" s="11" t="s">
        <v>82</v>
      </c>
      <c r="AW141" s="11" t="s">
        <v>35</v>
      </c>
      <c r="AX141" s="11" t="s">
        <v>72</v>
      </c>
      <c r="AY141" s="218" t="s">
        <v>135</v>
      </c>
    </row>
    <row r="142" spans="2:51" s="11" customFormat="1" ht="13.5">
      <c r="B142" s="207"/>
      <c r="C142" s="208"/>
      <c r="D142" s="209" t="s">
        <v>178</v>
      </c>
      <c r="E142" s="210" t="s">
        <v>21</v>
      </c>
      <c r="F142" s="211" t="s">
        <v>266</v>
      </c>
      <c r="G142" s="208"/>
      <c r="H142" s="212">
        <v>2.818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178</v>
      </c>
      <c r="AU142" s="218" t="s">
        <v>82</v>
      </c>
      <c r="AV142" s="11" t="s">
        <v>82</v>
      </c>
      <c r="AW142" s="11" t="s">
        <v>35</v>
      </c>
      <c r="AX142" s="11" t="s">
        <v>72</v>
      </c>
      <c r="AY142" s="218" t="s">
        <v>135</v>
      </c>
    </row>
    <row r="143" spans="2:51" s="11" customFormat="1" ht="13.5">
      <c r="B143" s="207"/>
      <c r="C143" s="208"/>
      <c r="D143" s="209" t="s">
        <v>178</v>
      </c>
      <c r="E143" s="210" t="s">
        <v>21</v>
      </c>
      <c r="F143" s="211" t="s">
        <v>267</v>
      </c>
      <c r="G143" s="208"/>
      <c r="H143" s="212">
        <v>2.791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178</v>
      </c>
      <c r="AU143" s="218" t="s">
        <v>82</v>
      </c>
      <c r="AV143" s="11" t="s">
        <v>82</v>
      </c>
      <c r="AW143" s="11" t="s">
        <v>35</v>
      </c>
      <c r="AX143" s="11" t="s">
        <v>72</v>
      </c>
      <c r="AY143" s="218" t="s">
        <v>135</v>
      </c>
    </row>
    <row r="144" spans="2:51" s="11" customFormat="1" ht="13.5">
      <c r="B144" s="207"/>
      <c r="C144" s="208"/>
      <c r="D144" s="209" t="s">
        <v>178</v>
      </c>
      <c r="E144" s="210" t="s">
        <v>21</v>
      </c>
      <c r="F144" s="211" t="s">
        <v>268</v>
      </c>
      <c r="G144" s="208"/>
      <c r="H144" s="212">
        <v>2.847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178</v>
      </c>
      <c r="AU144" s="218" t="s">
        <v>82</v>
      </c>
      <c r="AV144" s="11" t="s">
        <v>82</v>
      </c>
      <c r="AW144" s="11" t="s">
        <v>35</v>
      </c>
      <c r="AX144" s="11" t="s">
        <v>72</v>
      </c>
      <c r="AY144" s="218" t="s">
        <v>135</v>
      </c>
    </row>
    <row r="145" spans="2:51" s="11" customFormat="1" ht="13.5">
      <c r="B145" s="207"/>
      <c r="C145" s="208"/>
      <c r="D145" s="209" t="s">
        <v>178</v>
      </c>
      <c r="E145" s="210" t="s">
        <v>21</v>
      </c>
      <c r="F145" s="211" t="s">
        <v>269</v>
      </c>
      <c r="G145" s="208"/>
      <c r="H145" s="212">
        <v>3.569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178</v>
      </c>
      <c r="AU145" s="218" t="s">
        <v>82</v>
      </c>
      <c r="AV145" s="11" t="s">
        <v>82</v>
      </c>
      <c r="AW145" s="11" t="s">
        <v>35</v>
      </c>
      <c r="AX145" s="11" t="s">
        <v>72</v>
      </c>
      <c r="AY145" s="218" t="s">
        <v>135</v>
      </c>
    </row>
    <row r="146" spans="2:51" s="11" customFormat="1" ht="13.5">
      <c r="B146" s="207"/>
      <c r="C146" s="208"/>
      <c r="D146" s="209" t="s">
        <v>178</v>
      </c>
      <c r="E146" s="210" t="s">
        <v>21</v>
      </c>
      <c r="F146" s="211" t="s">
        <v>270</v>
      </c>
      <c r="G146" s="208"/>
      <c r="H146" s="212">
        <v>1.162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178</v>
      </c>
      <c r="AU146" s="218" t="s">
        <v>82</v>
      </c>
      <c r="AV146" s="11" t="s">
        <v>82</v>
      </c>
      <c r="AW146" s="11" t="s">
        <v>35</v>
      </c>
      <c r="AX146" s="11" t="s">
        <v>72</v>
      </c>
      <c r="AY146" s="218" t="s">
        <v>135</v>
      </c>
    </row>
    <row r="147" spans="2:51" s="11" customFormat="1" ht="13.5">
      <c r="B147" s="207"/>
      <c r="C147" s="208"/>
      <c r="D147" s="209" t="s">
        <v>178</v>
      </c>
      <c r="E147" s="210" t="s">
        <v>21</v>
      </c>
      <c r="F147" s="211" t="s">
        <v>271</v>
      </c>
      <c r="G147" s="208"/>
      <c r="H147" s="212">
        <v>0.983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178</v>
      </c>
      <c r="AU147" s="218" t="s">
        <v>82</v>
      </c>
      <c r="AV147" s="11" t="s">
        <v>82</v>
      </c>
      <c r="AW147" s="11" t="s">
        <v>35</v>
      </c>
      <c r="AX147" s="11" t="s">
        <v>72</v>
      </c>
      <c r="AY147" s="218" t="s">
        <v>135</v>
      </c>
    </row>
    <row r="148" spans="2:51" s="12" customFormat="1" ht="13.5">
      <c r="B148" s="219"/>
      <c r="C148" s="220"/>
      <c r="D148" s="209" t="s">
        <v>178</v>
      </c>
      <c r="E148" s="221" t="s">
        <v>21</v>
      </c>
      <c r="F148" s="222" t="s">
        <v>180</v>
      </c>
      <c r="G148" s="220"/>
      <c r="H148" s="223">
        <v>22.572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178</v>
      </c>
      <c r="AU148" s="229" t="s">
        <v>82</v>
      </c>
      <c r="AV148" s="12" t="s">
        <v>142</v>
      </c>
      <c r="AW148" s="12" t="s">
        <v>35</v>
      </c>
      <c r="AX148" s="12" t="s">
        <v>80</v>
      </c>
      <c r="AY148" s="229" t="s">
        <v>135</v>
      </c>
    </row>
    <row r="149" spans="2:65" s="1" customFormat="1" ht="25.5" customHeight="1">
      <c r="B149" s="40"/>
      <c r="C149" s="191" t="s">
        <v>272</v>
      </c>
      <c r="D149" s="191" t="s">
        <v>138</v>
      </c>
      <c r="E149" s="192" t="s">
        <v>273</v>
      </c>
      <c r="F149" s="193" t="s">
        <v>274</v>
      </c>
      <c r="G149" s="194" t="s">
        <v>176</v>
      </c>
      <c r="H149" s="195">
        <v>4.18</v>
      </c>
      <c r="I149" s="196"/>
      <c r="J149" s="197">
        <f>ROUND(I149*H149,2)</f>
        <v>0</v>
      </c>
      <c r="K149" s="193" t="s">
        <v>141</v>
      </c>
      <c r="L149" s="60"/>
      <c r="M149" s="198" t="s">
        <v>21</v>
      </c>
      <c r="N149" s="199" t="s">
        <v>43</v>
      </c>
      <c r="O149" s="4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3" t="s">
        <v>142</v>
      </c>
      <c r="AT149" s="23" t="s">
        <v>138</v>
      </c>
      <c r="AU149" s="23" t="s">
        <v>82</v>
      </c>
      <c r="AY149" s="23" t="s">
        <v>135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80</v>
      </c>
      <c r="BK149" s="202">
        <f>ROUND(I149*H149,2)</f>
        <v>0</v>
      </c>
      <c r="BL149" s="23" t="s">
        <v>142</v>
      </c>
      <c r="BM149" s="23" t="s">
        <v>275</v>
      </c>
    </row>
    <row r="150" spans="2:51" s="11" customFormat="1" ht="13.5">
      <c r="B150" s="207"/>
      <c r="C150" s="208"/>
      <c r="D150" s="209" t="s">
        <v>178</v>
      </c>
      <c r="E150" s="210" t="s">
        <v>21</v>
      </c>
      <c r="F150" s="211" t="s">
        <v>276</v>
      </c>
      <c r="G150" s="208"/>
      <c r="H150" s="212">
        <v>4.18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178</v>
      </c>
      <c r="AU150" s="218" t="s">
        <v>82</v>
      </c>
      <c r="AV150" s="11" t="s">
        <v>82</v>
      </c>
      <c r="AW150" s="11" t="s">
        <v>35</v>
      </c>
      <c r="AX150" s="11" t="s">
        <v>72</v>
      </c>
      <c r="AY150" s="218" t="s">
        <v>135</v>
      </c>
    </row>
    <row r="151" spans="2:51" s="12" customFormat="1" ht="13.5">
      <c r="B151" s="219"/>
      <c r="C151" s="220"/>
      <c r="D151" s="209" t="s">
        <v>178</v>
      </c>
      <c r="E151" s="221" t="s">
        <v>21</v>
      </c>
      <c r="F151" s="222" t="s">
        <v>180</v>
      </c>
      <c r="G151" s="220"/>
      <c r="H151" s="223">
        <v>4.18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178</v>
      </c>
      <c r="AU151" s="229" t="s">
        <v>82</v>
      </c>
      <c r="AV151" s="12" t="s">
        <v>142</v>
      </c>
      <c r="AW151" s="12" t="s">
        <v>35</v>
      </c>
      <c r="AX151" s="12" t="s">
        <v>80</v>
      </c>
      <c r="AY151" s="229" t="s">
        <v>135</v>
      </c>
    </row>
    <row r="152" spans="2:65" s="1" customFormat="1" ht="25.5" customHeight="1">
      <c r="B152" s="40"/>
      <c r="C152" s="191" t="s">
        <v>277</v>
      </c>
      <c r="D152" s="191" t="s">
        <v>138</v>
      </c>
      <c r="E152" s="192" t="s">
        <v>278</v>
      </c>
      <c r="F152" s="193" t="s">
        <v>279</v>
      </c>
      <c r="G152" s="194" t="s">
        <v>176</v>
      </c>
      <c r="H152" s="195">
        <v>7.56</v>
      </c>
      <c r="I152" s="196"/>
      <c r="J152" s="197">
        <f>ROUND(I152*H152,2)</f>
        <v>0</v>
      </c>
      <c r="K152" s="193" t="s">
        <v>141</v>
      </c>
      <c r="L152" s="60"/>
      <c r="M152" s="198" t="s">
        <v>21</v>
      </c>
      <c r="N152" s="199" t="s">
        <v>43</v>
      </c>
      <c r="O152" s="4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3" t="s">
        <v>142</v>
      </c>
      <c r="AT152" s="23" t="s">
        <v>138</v>
      </c>
      <c r="AU152" s="23" t="s">
        <v>82</v>
      </c>
      <c r="AY152" s="23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80</v>
      </c>
      <c r="BK152" s="202">
        <f>ROUND(I152*H152,2)</f>
        <v>0</v>
      </c>
      <c r="BL152" s="23" t="s">
        <v>142</v>
      </c>
      <c r="BM152" s="23" t="s">
        <v>280</v>
      </c>
    </row>
    <row r="153" spans="2:51" s="11" customFormat="1" ht="13.5">
      <c r="B153" s="207"/>
      <c r="C153" s="208"/>
      <c r="D153" s="209" t="s">
        <v>178</v>
      </c>
      <c r="E153" s="210" t="s">
        <v>21</v>
      </c>
      <c r="F153" s="211" t="s">
        <v>281</v>
      </c>
      <c r="G153" s="208"/>
      <c r="H153" s="212">
        <v>1.8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178</v>
      </c>
      <c r="AU153" s="218" t="s">
        <v>82</v>
      </c>
      <c r="AV153" s="11" t="s">
        <v>82</v>
      </c>
      <c r="AW153" s="11" t="s">
        <v>35</v>
      </c>
      <c r="AX153" s="11" t="s">
        <v>72</v>
      </c>
      <c r="AY153" s="218" t="s">
        <v>135</v>
      </c>
    </row>
    <row r="154" spans="2:51" s="11" customFormat="1" ht="13.5">
      <c r="B154" s="207"/>
      <c r="C154" s="208"/>
      <c r="D154" s="209" t="s">
        <v>178</v>
      </c>
      <c r="E154" s="210" t="s">
        <v>21</v>
      </c>
      <c r="F154" s="211" t="s">
        <v>282</v>
      </c>
      <c r="G154" s="208"/>
      <c r="H154" s="212">
        <v>1.6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178</v>
      </c>
      <c r="AU154" s="218" t="s">
        <v>82</v>
      </c>
      <c r="AV154" s="11" t="s">
        <v>82</v>
      </c>
      <c r="AW154" s="11" t="s">
        <v>35</v>
      </c>
      <c r="AX154" s="11" t="s">
        <v>72</v>
      </c>
      <c r="AY154" s="218" t="s">
        <v>135</v>
      </c>
    </row>
    <row r="155" spans="2:51" s="11" customFormat="1" ht="13.5">
      <c r="B155" s="207"/>
      <c r="C155" s="208"/>
      <c r="D155" s="209" t="s">
        <v>178</v>
      </c>
      <c r="E155" s="210" t="s">
        <v>21</v>
      </c>
      <c r="F155" s="211" t="s">
        <v>283</v>
      </c>
      <c r="G155" s="208"/>
      <c r="H155" s="212">
        <v>1.76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178</v>
      </c>
      <c r="AU155" s="218" t="s">
        <v>82</v>
      </c>
      <c r="AV155" s="11" t="s">
        <v>82</v>
      </c>
      <c r="AW155" s="11" t="s">
        <v>35</v>
      </c>
      <c r="AX155" s="11" t="s">
        <v>72</v>
      </c>
      <c r="AY155" s="218" t="s">
        <v>135</v>
      </c>
    </row>
    <row r="156" spans="2:51" s="11" customFormat="1" ht="13.5">
      <c r="B156" s="207"/>
      <c r="C156" s="208"/>
      <c r="D156" s="209" t="s">
        <v>178</v>
      </c>
      <c r="E156" s="210" t="s">
        <v>21</v>
      </c>
      <c r="F156" s="211" t="s">
        <v>284</v>
      </c>
      <c r="G156" s="208"/>
      <c r="H156" s="212">
        <v>2.4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178</v>
      </c>
      <c r="AU156" s="218" t="s">
        <v>82</v>
      </c>
      <c r="AV156" s="11" t="s">
        <v>82</v>
      </c>
      <c r="AW156" s="11" t="s">
        <v>35</v>
      </c>
      <c r="AX156" s="11" t="s">
        <v>72</v>
      </c>
      <c r="AY156" s="218" t="s">
        <v>135</v>
      </c>
    </row>
    <row r="157" spans="2:51" s="12" customFormat="1" ht="13.5">
      <c r="B157" s="219"/>
      <c r="C157" s="220"/>
      <c r="D157" s="209" t="s">
        <v>178</v>
      </c>
      <c r="E157" s="221" t="s">
        <v>21</v>
      </c>
      <c r="F157" s="222" t="s">
        <v>180</v>
      </c>
      <c r="G157" s="220"/>
      <c r="H157" s="223">
        <v>7.56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178</v>
      </c>
      <c r="AU157" s="229" t="s">
        <v>82</v>
      </c>
      <c r="AV157" s="12" t="s">
        <v>142</v>
      </c>
      <c r="AW157" s="12" t="s">
        <v>35</v>
      </c>
      <c r="AX157" s="12" t="s">
        <v>80</v>
      </c>
      <c r="AY157" s="229" t="s">
        <v>135</v>
      </c>
    </row>
    <row r="158" spans="2:65" s="1" customFormat="1" ht="25.5" customHeight="1">
      <c r="B158" s="40"/>
      <c r="C158" s="191" t="s">
        <v>285</v>
      </c>
      <c r="D158" s="191" t="s">
        <v>138</v>
      </c>
      <c r="E158" s="192" t="s">
        <v>286</v>
      </c>
      <c r="F158" s="193" t="s">
        <v>287</v>
      </c>
      <c r="G158" s="194" t="s">
        <v>176</v>
      </c>
      <c r="H158" s="195">
        <v>9.958</v>
      </c>
      <c r="I158" s="196"/>
      <c r="J158" s="197">
        <f>ROUND(I158*H158,2)</f>
        <v>0</v>
      </c>
      <c r="K158" s="193" t="s">
        <v>141</v>
      </c>
      <c r="L158" s="60"/>
      <c r="M158" s="198" t="s">
        <v>21</v>
      </c>
      <c r="N158" s="199" t="s">
        <v>43</v>
      </c>
      <c r="O158" s="4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3" t="s">
        <v>142</v>
      </c>
      <c r="AT158" s="23" t="s">
        <v>138</v>
      </c>
      <c r="AU158" s="23" t="s">
        <v>82</v>
      </c>
      <c r="AY158" s="23" t="s">
        <v>135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3" t="s">
        <v>80</v>
      </c>
      <c r="BK158" s="202">
        <f>ROUND(I158*H158,2)</f>
        <v>0</v>
      </c>
      <c r="BL158" s="23" t="s">
        <v>142</v>
      </c>
      <c r="BM158" s="23" t="s">
        <v>288</v>
      </c>
    </row>
    <row r="159" spans="2:51" s="11" customFormat="1" ht="13.5">
      <c r="B159" s="207"/>
      <c r="C159" s="208"/>
      <c r="D159" s="209" t="s">
        <v>178</v>
      </c>
      <c r="E159" s="210" t="s">
        <v>21</v>
      </c>
      <c r="F159" s="211" t="s">
        <v>289</v>
      </c>
      <c r="G159" s="208"/>
      <c r="H159" s="212">
        <v>2.53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178</v>
      </c>
      <c r="AU159" s="218" t="s">
        <v>82</v>
      </c>
      <c r="AV159" s="11" t="s">
        <v>82</v>
      </c>
      <c r="AW159" s="11" t="s">
        <v>35</v>
      </c>
      <c r="AX159" s="11" t="s">
        <v>72</v>
      </c>
      <c r="AY159" s="218" t="s">
        <v>135</v>
      </c>
    </row>
    <row r="160" spans="2:51" s="11" customFormat="1" ht="13.5">
      <c r="B160" s="207"/>
      <c r="C160" s="208"/>
      <c r="D160" s="209" t="s">
        <v>178</v>
      </c>
      <c r="E160" s="210" t="s">
        <v>21</v>
      </c>
      <c r="F160" s="211" t="s">
        <v>290</v>
      </c>
      <c r="G160" s="208"/>
      <c r="H160" s="212">
        <v>4.84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178</v>
      </c>
      <c r="AU160" s="218" t="s">
        <v>82</v>
      </c>
      <c r="AV160" s="11" t="s">
        <v>82</v>
      </c>
      <c r="AW160" s="11" t="s">
        <v>35</v>
      </c>
      <c r="AX160" s="11" t="s">
        <v>72</v>
      </c>
      <c r="AY160" s="218" t="s">
        <v>135</v>
      </c>
    </row>
    <row r="161" spans="2:51" s="11" customFormat="1" ht="13.5">
      <c r="B161" s="207"/>
      <c r="C161" s="208"/>
      <c r="D161" s="209" t="s">
        <v>178</v>
      </c>
      <c r="E161" s="210" t="s">
        <v>21</v>
      </c>
      <c r="F161" s="211" t="s">
        <v>291</v>
      </c>
      <c r="G161" s="208"/>
      <c r="H161" s="212">
        <v>2.588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178</v>
      </c>
      <c r="AU161" s="218" t="s">
        <v>82</v>
      </c>
      <c r="AV161" s="11" t="s">
        <v>82</v>
      </c>
      <c r="AW161" s="11" t="s">
        <v>35</v>
      </c>
      <c r="AX161" s="11" t="s">
        <v>72</v>
      </c>
      <c r="AY161" s="218" t="s">
        <v>135</v>
      </c>
    </row>
    <row r="162" spans="2:51" s="12" customFormat="1" ht="13.5">
      <c r="B162" s="219"/>
      <c r="C162" s="220"/>
      <c r="D162" s="209" t="s">
        <v>178</v>
      </c>
      <c r="E162" s="221" t="s">
        <v>21</v>
      </c>
      <c r="F162" s="222" t="s">
        <v>180</v>
      </c>
      <c r="G162" s="220"/>
      <c r="H162" s="223">
        <v>9.958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178</v>
      </c>
      <c r="AU162" s="229" t="s">
        <v>82</v>
      </c>
      <c r="AV162" s="12" t="s">
        <v>142</v>
      </c>
      <c r="AW162" s="12" t="s">
        <v>35</v>
      </c>
      <c r="AX162" s="12" t="s">
        <v>80</v>
      </c>
      <c r="AY162" s="229" t="s">
        <v>135</v>
      </c>
    </row>
    <row r="163" spans="2:65" s="1" customFormat="1" ht="25.5" customHeight="1">
      <c r="B163" s="40"/>
      <c r="C163" s="191" t="s">
        <v>292</v>
      </c>
      <c r="D163" s="191" t="s">
        <v>138</v>
      </c>
      <c r="E163" s="192" t="s">
        <v>293</v>
      </c>
      <c r="F163" s="193" t="s">
        <v>294</v>
      </c>
      <c r="G163" s="194" t="s">
        <v>176</v>
      </c>
      <c r="H163" s="195">
        <v>94.44</v>
      </c>
      <c r="I163" s="196"/>
      <c r="J163" s="197">
        <f>ROUND(I163*H163,2)</f>
        <v>0</v>
      </c>
      <c r="K163" s="193" t="s">
        <v>141</v>
      </c>
      <c r="L163" s="60"/>
      <c r="M163" s="198" t="s">
        <v>21</v>
      </c>
      <c r="N163" s="199" t="s">
        <v>43</v>
      </c>
      <c r="O163" s="4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3" t="s">
        <v>142</v>
      </c>
      <c r="AT163" s="23" t="s">
        <v>138</v>
      </c>
      <c r="AU163" s="23" t="s">
        <v>82</v>
      </c>
      <c r="AY163" s="23" t="s">
        <v>135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80</v>
      </c>
      <c r="BK163" s="202">
        <f>ROUND(I163*H163,2)</f>
        <v>0</v>
      </c>
      <c r="BL163" s="23" t="s">
        <v>142</v>
      </c>
      <c r="BM163" s="23" t="s">
        <v>295</v>
      </c>
    </row>
    <row r="164" spans="2:51" s="11" customFormat="1" ht="13.5">
      <c r="B164" s="207"/>
      <c r="C164" s="208"/>
      <c r="D164" s="209" t="s">
        <v>178</v>
      </c>
      <c r="E164" s="210" t="s">
        <v>21</v>
      </c>
      <c r="F164" s="211" t="s">
        <v>296</v>
      </c>
      <c r="G164" s="208"/>
      <c r="H164" s="212">
        <v>94.44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178</v>
      </c>
      <c r="AU164" s="218" t="s">
        <v>82</v>
      </c>
      <c r="AV164" s="11" t="s">
        <v>82</v>
      </c>
      <c r="AW164" s="11" t="s">
        <v>35</v>
      </c>
      <c r="AX164" s="11" t="s">
        <v>72</v>
      </c>
      <c r="AY164" s="218" t="s">
        <v>135</v>
      </c>
    </row>
    <row r="165" spans="2:51" s="12" customFormat="1" ht="13.5">
      <c r="B165" s="219"/>
      <c r="C165" s="220"/>
      <c r="D165" s="209" t="s">
        <v>178</v>
      </c>
      <c r="E165" s="221" t="s">
        <v>21</v>
      </c>
      <c r="F165" s="222" t="s">
        <v>180</v>
      </c>
      <c r="G165" s="220"/>
      <c r="H165" s="223">
        <v>94.44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178</v>
      </c>
      <c r="AU165" s="229" t="s">
        <v>82</v>
      </c>
      <c r="AV165" s="12" t="s">
        <v>142</v>
      </c>
      <c r="AW165" s="12" t="s">
        <v>35</v>
      </c>
      <c r="AX165" s="12" t="s">
        <v>80</v>
      </c>
      <c r="AY165" s="229" t="s">
        <v>135</v>
      </c>
    </row>
    <row r="166" spans="2:65" s="1" customFormat="1" ht="25.5" customHeight="1">
      <c r="B166" s="40"/>
      <c r="C166" s="191" t="s">
        <v>9</v>
      </c>
      <c r="D166" s="191" t="s">
        <v>138</v>
      </c>
      <c r="E166" s="192" t="s">
        <v>297</v>
      </c>
      <c r="F166" s="193" t="s">
        <v>298</v>
      </c>
      <c r="G166" s="194" t="s">
        <v>176</v>
      </c>
      <c r="H166" s="195">
        <v>174.65</v>
      </c>
      <c r="I166" s="196"/>
      <c r="J166" s="197">
        <f>ROUND(I166*H166,2)</f>
        <v>0</v>
      </c>
      <c r="K166" s="193" t="s">
        <v>141</v>
      </c>
      <c r="L166" s="60"/>
      <c r="M166" s="198" t="s">
        <v>21</v>
      </c>
      <c r="N166" s="199" t="s">
        <v>43</v>
      </c>
      <c r="O166" s="4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3" t="s">
        <v>142</v>
      </c>
      <c r="AT166" s="23" t="s">
        <v>138</v>
      </c>
      <c r="AU166" s="23" t="s">
        <v>82</v>
      </c>
      <c r="AY166" s="23" t="s">
        <v>135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80</v>
      </c>
      <c r="BK166" s="202">
        <f>ROUND(I166*H166,2)</f>
        <v>0</v>
      </c>
      <c r="BL166" s="23" t="s">
        <v>142</v>
      </c>
      <c r="BM166" s="23" t="s">
        <v>299</v>
      </c>
    </row>
    <row r="167" spans="2:51" s="11" customFormat="1" ht="13.5">
      <c r="B167" s="207"/>
      <c r="C167" s="208"/>
      <c r="D167" s="209" t="s">
        <v>178</v>
      </c>
      <c r="E167" s="210" t="s">
        <v>21</v>
      </c>
      <c r="F167" s="211" t="s">
        <v>300</v>
      </c>
      <c r="G167" s="208"/>
      <c r="H167" s="212">
        <v>174.65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178</v>
      </c>
      <c r="AU167" s="218" t="s">
        <v>82</v>
      </c>
      <c r="AV167" s="11" t="s">
        <v>82</v>
      </c>
      <c r="AW167" s="11" t="s">
        <v>35</v>
      </c>
      <c r="AX167" s="11" t="s">
        <v>72</v>
      </c>
      <c r="AY167" s="218" t="s">
        <v>135</v>
      </c>
    </row>
    <row r="168" spans="2:51" s="12" customFormat="1" ht="13.5">
      <c r="B168" s="219"/>
      <c r="C168" s="220"/>
      <c r="D168" s="209" t="s">
        <v>178</v>
      </c>
      <c r="E168" s="221" t="s">
        <v>21</v>
      </c>
      <c r="F168" s="222" t="s">
        <v>180</v>
      </c>
      <c r="G168" s="220"/>
      <c r="H168" s="223">
        <v>174.65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178</v>
      </c>
      <c r="AU168" s="229" t="s">
        <v>82</v>
      </c>
      <c r="AV168" s="12" t="s">
        <v>142</v>
      </c>
      <c r="AW168" s="12" t="s">
        <v>35</v>
      </c>
      <c r="AX168" s="12" t="s">
        <v>80</v>
      </c>
      <c r="AY168" s="229" t="s">
        <v>135</v>
      </c>
    </row>
    <row r="169" spans="2:65" s="1" customFormat="1" ht="25.5" customHeight="1">
      <c r="B169" s="40"/>
      <c r="C169" s="191" t="s">
        <v>301</v>
      </c>
      <c r="D169" s="191" t="s">
        <v>138</v>
      </c>
      <c r="E169" s="192" t="s">
        <v>302</v>
      </c>
      <c r="F169" s="193" t="s">
        <v>303</v>
      </c>
      <c r="G169" s="194" t="s">
        <v>176</v>
      </c>
      <c r="H169" s="195">
        <v>582.76</v>
      </c>
      <c r="I169" s="196"/>
      <c r="J169" s="197">
        <f>ROUND(I169*H169,2)</f>
        <v>0</v>
      </c>
      <c r="K169" s="193" t="s">
        <v>141</v>
      </c>
      <c r="L169" s="60"/>
      <c r="M169" s="198" t="s">
        <v>21</v>
      </c>
      <c r="N169" s="199" t="s">
        <v>43</v>
      </c>
      <c r="O169" s="4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3" t="s">
        <v>142</v>
      </c>
      <c r="AT169" s="23" t="s">
        <v>138</v>
      </c>
      <c r="AU169" s="23" t="s">
        <v>82</v>
      </c>
      <c r="AY169" s="23" t="s">
        <v>135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3" t="s">
        <v>80</v>
      </c>
      <c r="BK169" s="202">
        <f>ROUND(I169*H169,2)</f>
        <v>0</v>
      </c>
      <c r="BL169" s="23" t="s">
        <v>142</v>
      </c>
      <c r="BM169" s="23" t="s">
        <v>304</v>
      </c>
    </row>
    <row r="170" spans="2:51" s="11" customFormat="1" ht="13.5">
      <c r="B170" s="207"/>
      <c r="C170" s="208"/>
      <c r="D170" s="209" t="s">
        <v>178</v>
      </c>
      <c r="E170" s="210" t="s">
        <v>21</v>
      </c>
      <c r="F170" s="211" t="s">
        <v>305</v>
      </c>
      <c r="G170" s="208"/>
      <c r="H170" s="212">
        <v>582.76</v>
      </c>
      <c r="I170" s="213"/>
      <c r="J170" s="208"/>
      <c r="K170" s="208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178</v>
      </c>
      <c r="AU170" s="218" t="s">
        <v>82</v>
      </c>
      <c r="AV170" s="11" t="s">
        <v>82</v>
      </c>
      <c r="AW170" s="11" t="s">
        <v>35</v>
      </c>
      <c r="AX170" s="11" t="s">
        <v>72</v>
      </c>
      <c r="AY170" s="218" t="s">
        <v>135</v>
      </c>
    </row>
    <row r="171" spans="2:51" s="12" customFormat="1" ht="13.5">
      <c r="B171" s="219"/>
      <c r="C171" s="220"/>
      <c r="D171" s="209" t="s">
        <v>178</v>
      </c>
      <c r="E171" s="221" t="s">
        <v>21</v>
      </c>
      <c r="F171" s="222" t="s">
        <v>180</v>
      </c>
      <c r="G171" s="220"/>
      <c r="H171" s="223">
        <v>582.76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178</v>
      </c>
      <c r="AU171" s="229" t="s">
        <v>82</v>
      </c>
      <c r="AV171" s="12" t="s">
        <v>142</v>
      </c>
      <c r="AW171" s="12" t="s">
        <v>35</v>
      </c>
      <c r="AX171" s="12" t="s">
        <v>80</v>
      </c>
      <c r="AY171" s="229" t="s">
        <v>135</v>
      </c>
    </row>
    <row r="172" spans="2:65" s="1" customFormat="1" ht="25.5" customHeight="1">
      <c r="B172" s="40"/>
      <c r="C172" s="191" t="s">
        <v>306</v>
      </c>
      <c r="D172" s="191" t="s">
        <v>138</v>
      </c>
      <c r="E172" s="192" t="s">
        <v>307</v>
      </c>
      <c r="F172" s="193" t="s">
        <v>308</v>
      </c>
      <c r="G172" s="194" t="s">
        <v>176</v>
      </c>
      <c r="H172" s="195">
        <v>6.88</v>
      </c>
      <c r="I172" s="196"/>
      <c r="J172" s="197">
        <f>ROUND(I172*H172,2)</f>
        <v>0</v>
      </c>
      <c r="K172" s="193" t="s">
        <v>141</v>
      </c>
      <c r="L172" s="60"/>
      <c r="M172" s="198" t="s">
        <v>21</v>
      </c>
      <c r="N172" s="199" t="s">
        <v>43</v>
      </c>
      <c r="O172" s="4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AR172" s="23" t="s">
        <v>142</v>
      </c>
      <c r="AT172" s="23" t="s">
        <v>138</v>
      </c>
      <c r="AU172" s="23" t="s">
        <v>82</v>
      </c>
      <c r="AY172" s="23" t="s">
        <v>135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3" t="s">
        <v>80</v>
      </c>
      <c r="BK172" s="202">
        <f>ROUND(I172*H172,2)</f>
        <v>0</v>
      </c>
      <c r="BL172" s="23" t="s">
        <v>142</v>
      </c>
      <c r="BM172" s="23" t="s">
        <v>309</v>
      </c>
    </row>
    <row r="173" spans="2:51" s="11" customFormat="1" ht="13.5">
      <c r="B173" s="207"/>
      <c r="C173" s="208"/>
      <c r="D173" s="209" t="s">
        <v>178</v>
      </c>
      <c r="E173" s="210" t="s">
        <v>21</v>
      </c>
      <c r="F173" s="211" t="s">
        <v>310</v>
      </c>
      <c r="G173" s="208"/>
      <c r="H173" s="212">
        <v>6.88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178</v>
      </c>
      <c r="AU173" s="218" t="s">
        <v>82</v>
      </c>
      <c r="AV173" s="11" t="s">
        <v>82</v>
      </c>
      <c r="AW173" s="11" t="s">
        <v>35</v>
      </c>
      <c r="AX173" s="11" t="s">
        <v>72</v>
      </c>
      <c r="AY173" s="218" t="s">
        <v>135</v>
      </c>
    </row>
    <row r="174" spans="2:51" s="12" customFormat="1" ht="13.5">
      <c r="B174" s="219"/>
      <c r="C174" s="220"/>
      <c r="D174" s="209" t="s">
        <v>178</v>
      </c>
      <c r="E174" s="221" t="s">
        <v>21</v>
      </c>
      <c r="F174" s="222" t="s">
        <v>180</v>
      </c>
      <c r="G174" s="220"/>
      <c r="H174" s="223">
        <v>6.88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178</v>
      </c>
      <c r="AU174" s="229" t="s">
        <v>82</v>
      </c>
      <c r="AV174" s="12" t="s">
        <v>142</v>
      </c>
      <c r="AW174" s="12" t="s">
        <v>35</v>
      </c>
      <c r="AX174" s="12" t="s">
        <v>80</v>
      </c>
      <c r="AY174" s="229" t="s">
        <v>135</v>
      </c>
    </row>
    <row r="175" spans="2:65" s="1" customFormat="1" ht="38.25" customHeight="1">
      <c r="B175" s="40"/>
      <c r="C175" s="191" t="s">
        <v>311</v>
      </c>
      <c r="D175" s="191" t="s">
        <v>138</v>
      </c>
      <c r="E175" s="192" t="s">
        <v>312</v>
      </c>
      <c r="F175" s="193" t="s">
        <v>313</v>
      </c>
      <c r="G175" s="194" t="s">
        <v>176</v>
      </c>
      <c r="H175" s="195">
        <v>96.73</v>
      </c>
      <c r="I175" s="196"/>
      <c r="J175" s="197">
        <f>ROUND(I175*H175,2)</f>
        <v>0</v>
      </c>
      <c r="K175" s="193" t="s">
        <v>141</v>
      </c>
      <c r="L175" s="60"/>
      <c r="M175" s="198" t="s">
        <v>21</v>
      </c>
      <c r="N175" s="199" t="s">
        <v>43</v>
      </c>
      <c r="O175" s="4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AR175" s="23" t="s">
        <v>142</v>
      </c>
      <c r="AT175" s="23" t="s">
        <v>138</v>
      </c>
      <c r="AU175" s="23" t="s">
        <v>82</v>
      </c>
      <c r="AY175" s="23" t="s">
        <v>135</v>
      </c>
      <c r="BE175" s="202">
        <f>IF(N175="základní",J175,0)</f>
        <v>0</v>
      </c>
      <c r="BF175" s="202">
        <f>IF(N175="snížená",J175,0)</f>
        <v>0</v>
      </c>
      <c r="BG175" s="202">
        <f>IF(N175="zákl. přenesená",J175,0)</f>
        <v>0</v>
      </c>
      <c r="BH175" s="202">
        <f>IF(N175="sníž. přenesená",J175,0)</f>
        <v>0</v>
      </c>
      <c r="BI175" s="202">
        <f>IF(N175="nulová",J175,0)</f>
        <v>0</v>
      </c>
      <c r="BJ175" s="23" t="s">
        <v>80</v>
      </c>
      <c r="BK175" s="202">
        <f>ROUND(I175*H175,2)</f>
        <v>0</v>
      </c>
      <c r="BL175" s="23" t="s">
        <v>142</v>
      </c>
      <c r="BM175" s="23" t="s">
        <v>314</v>
      </c>
    </row>
    <row r="176" spans="2:51" s="11" customFormat="1" ht="13.5">
      <c r="B176" s="207"/>
      <c r="C176" s="208"/>
      <c r="D176" s="209" t="s">
        <v>178</v>
      </c>
      <c r="E176" s="210" t="s">
        <v>21</v>
      </c>
      <c r="F176" s="211" t="s">
        <v>315</v>
      </c>
      <c r="G176" s="208"/>
      <c r="H176" s="212">
        <v>23.26</v>
      </c>
      <c r="I176" s="213"/>
      <c r="J176" s="208"/>
      <c r="K176" s="208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178</v>
      </c>
      <c r="AU176" s="218" t="s">
        <v>82</v>
      </c>
      <c r="AV176" s="11" t="s">
        <v>82</v>
      </c>
      <c r="AW176" s="11" t="s">
        <v>35</v>
      </c>
      <c r="AX176" s="11" t="s">
        <v>72</v>
      </c>
      <c r="AY176" s="218" t="s">
        <v>135</v>
      </c>
    </row>
    <row r="177" spans="2:51" s="11" customFormat="1" ht="13.5">
      <c r="B177" s="207"/>
      <c r="C177" s="208"/>
      <c r="D177" s="209" t="s">
        <v>178</v>
      </c>
      <c r="E177" s="210" t="s">
        <v>21</v>
      </c>
      <c r="F177" s="211" t="s">
        <v>316</v>
      </c>
      <c r="G177" s="208"/>
      <c r="H177" s="212">
        <v>68.79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178</v>
      </c>
      <c r="AU177" s="218" t="s">
        <v>82</v>
      </c>
      <c r="AV177" s="11" t="s">
        <v>82</v>
      </c>
      <c r="AW177" s="11" t="s">
        <v>35</v>
      </c>
      <c r="AX177" s="11" t="s">
        <v>72</v>
      </c>
      <c r="AY177" s="218" t="s">
        <v>135</v>
      </c>
    </row>
    <row r="178" spans="2:51" s="11" customFormat="1" ht="13.5">
      <c r="B178" s="207"/>
      <c r="C178" s="208"/>
      <c r="D178" s="209" t="s">
        <v>178</v>
      </c>
      <c r="E178" s="210" t="s">
        <v>21</v>
      </c>
      <c r="F178" s="211" t="s">
        <v>317</v>
      </c>
      <c r="G178" s="208"/>
      <c r="H178" s="212">
        <v>4.68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178</v>
      </c>
      <c r="AU178" s="218" t="s">
        <v>82</v>
      </c>
      <c r="AV178" s="11" t="s">
        <v>82</v>
      </c>
      <c r="AW178" s="11" t="s">
        <v>35</v>
      </c>
      <c r="AX178" s="11" t="s">
        <v>72</v>
      </c>
      <c r="AY178" s="218" t="s">
        <v>135</v>
      </c>
    </row>
    <row r="179" spans="2:51" s="12" customFormat="1" ht="13.5">
      <c r="B179" s="219"/>
      <c r="C179" s="220"/>
      <c r="D179" s="209" t="s">
        <v>178</v>
      </c>
      <c r="E179" s="221" t="s">
        <v>21</v>
      </c>
      <c r="F179" s="222" t="s">
        <v>180</v>
      </c>
      <c r="G179" s="220"/>
      <c r="H179" s="223">
        <v>96.73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178</v>
      </c>
      <c r="AU179" s="229" t="s">
        <v>82</v>
      </c>
      <c r="AV179" s="12" t="s">
        <v>142</v>
      </c>
      <c r="AW179" s="12" t="s">
        <v>35</v>
      </c>
      <c r="AX179" s="12" t="s">
        <v>80</v>
      </c>
      <c r="AY179" s="229" t="s">
        <v>135</v>
      </c>
    </row>
    <row r="180" spans="2:63" s="10" customFormat="1" ht="29.85" customHeight="1">
      <c r="B180" s="175"/>
      <c r="C180" s="176"/>
      <c r="D180" s="177" t="s">
        <v>71</v>
      </c>
      <c r="E180" s="189" t="s">
        <v>318</v>
      </c>
      <c r="F180" s="189" t="s">
        <v>319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SUM(P181:P187)</f>
        <v>0</v>
      </c>
      <c r="Q180" s="183"/>
      <c r="R180" s="184">
        <f>SUM(R181:R187)</f>
        <v>0</v>
      </c>
      <c r="S180" s="183"/>
      <c r="T180" s="185">
        <f>SUM(T181:T187)</f>
        <v>0</v>
      </c>
      <c r="AR180" s="186" t="s">
        <v>80</v>
      </c>
      <c r="AT180" s="187" t="s">
        <v>71</v>
      </c>
      <c r="AU180" s="187" t="s">
        <v>80</v>
      </c>
      <c r="AY180" s="186" t="s">
        <v>135</v>
      </c>
      <c r="BK180" s="188">
        <f>SUM(BK181:BK187)</f>
        <v>0</v>
      </c>
    </row>
    <row r="181" spans="2:65" s="1" customFormat="1" ht="38.25" customHeight="1">
      <c r="B181" s="40"/>
      <c r="C181" s="191" t="s">
        <v>320</v>
      </c>
      <c r="D181" s="191" t="s">
        <v>138</v>
      </c>
      <c r="E181" s="192" t="s">
        <v>321</v>
      </c>
      <c r="F181" s="193" t="s">
        <v>322</v>
      </c>
      <c r="G181" s="194" t="s">
        <v>214</v>
      </c>
      <c r="H181" s="195">
        <v>127.076</v>
      </c>
      <c r="I181" s="196"/>
      <c r="J181" s="197">
        <f>ROUND(I181*H181,2)</f>
        <v>0</v>
      </c>
      <c r="K181" s="193" t="s">
        <v>141</v>
      </c>
      <c r="L181" s="60"/>
      <c r="M181" s="198" t="s">
        <v>21</v>
      </c>
      <c r="N181" s="199" t="s">
        <v>43</v>
      </c>
      <c r="O181" s="4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AR181" s="23" t="s">
        <v>142</v>
      </c>
      <c r="AT181" s="23" t="s">
        <v>138</v>
      </c>
      <c r="AU181" s="23" t="s">
        <v>82</v>
      </c>
      <c r="AY181" s="23" t="s">
        <v>135</v>
      </c>
      <c r="BE181" s="202">
        <f>IF(N181="základní",J181,0)</f>
        <v>0</v>
      </c>
      <c r="BF181" s="202">
        <f>IF(N181="snížená",J181,0)</f>
        <v>0</v>
      </c>
      <c r="BG181" s="202">
        <f>IF(N181="zákl. přenesená",J181,0)</f>
        <v>0</v>
      </c>
      <c r="BH181" s="202">
        <f>IF(N181="sníž. přenesená",J181,0)</f>
        <v>0</v>
      </c>
      <c r="BI181" s="202">
        <f>IF(N181="nulová",J181,0)</f>
        <v>0</v>
      </c>
      <c r="BJ181" s="23" t="s">
        <v>80</v>
      </c>
      <c r="BK181" s="202">
        <f>ROUND(I181*H181,2)</f>
        <v>0</v>
      </c>
      <c r="BL181" s="23" t="s">
        <v>142</v>
      </c>
      <c r="BM181" s="23" t="s">
        <v>323</v>
      </c>
    </row>
    <row r="182" spans="2:65" s="1" customFormat="1" ht="25.5" customHeight="1">
      <c r="B182" s="40"/>
      <c r="C182" s="191" t="s">
        <v>324</v>
      </c>
      <c r="D182" s="191" t="s">
        <v>138</v>
      </c>
      <c r="E182" s="192" t="s">
        <v>325</v>
      </c>
      <c r="F182" s="193" t="s">
        <v>326</v>
      </c>
      <c r="G182" s="194" t="s">
        <v>214</v>
      </c>
      <c r="H182" s="195">
        <v>127.076</v>
      </c>
      <c r="I182" s="196"/>
      <c r="J182" s="197">
        <f>ROUND(I182*H182,2)</f>
        <v>0</v>
      </c>
      <c r="K182" s="193" t="s">
        <v>141</v>
      </c>
      <c r="L182" s="60"/>
      <c r="M182" s="198" t="s">
        <v>21</v>
      </c>
      <c r="N182" s="199" t="s">
        <v>43</v>
      </c>
      <c r="O182" s="4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AR182" s="23" t="s">
        <v>142</v>
      </c>
      <c r="AT182" s="23" t="s">
        <v>138</v>
      </c>
      <c r="AU182" s="23" t="s">
        <v>82</v>
      </c>
      <c r="AY182" s="23" t="s">
        <v>135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3" t="s">
        <v>80</v>
      </c>
      <c r="BK182" s="202">
        <f>ROUND(I182*H182,2)</f>
        <v>0</v>
      </c>
      <c r="BL182" s="23" t="s">
        <v>142</v>
      </c>
      <c r="BM182" s="23" t="s">
        <v>327</v>
      </c>
    </row>
    <row r="183" spans="2:65" s="1" customFormat="1" ht="38.25" customHeight="1">
      <c r="B183" s="40"/>
      <c r="C183" s="191" t="s">
        <v>328</v>
      </c>
      <c r="D183" s="191" t="s">
        <v>138</v>
      </c>
      <c r="E183" s="192" t="s">
        <v>329</v>
      </c>
      <c r="F183" s="193" t="s">
        <v>330</v>
      </c>
      <c r="G183" s="194" t="s">
        <v>214</v>
      </c>
      <c r="H183" s="195">
        <v>2033.216</v>
      </c>
      <c r="I183" s="196"/>
      <c r="J183" s="197">
        <f>ROUND(I183*H183,2)</f>
        <v>0</v>
      </c>
      <c r="K183" s="193" t="s">
        <v>141</v>
      </c>
      <c r="L183" s="60"/>
      <c r="M183" s="198" t="s">
        <v>21</v>
      </c>
      <c r="N183" s="199" t="s">
        <v>43</v>
      </c>
      <c r="O183" s="4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AR183" s="23" t="s">
        <v>142</v>
      </c>
      <c r="AT183" s="23" t="s">
        <v>138</v>
      </c>
      <c r="AU183" s="23" t="s">
        <v>82</v>
      </c>
      <c r="AY183" s="23" t="s">
        <v>135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80</v>
      </c>
      <c r="BK183" s="202">
        <f>ROUND(I183*H183,2)</f>
        <v>0</v>
      </c>
      <c r="BL183" s="23" t="s">
        <v>142</v>
      </c>
      <c r="BM183" s="23" t="s">
        <v>331</v>
      </c>
    </row>
    <row r="184" spans="2:51" s="11" customFormat="1" ht="13.5">
      <c r="B184" s="207"/>
      <c r="C184" s="208"/>
      <c r="D184" s="209" t="s">
        <v>178</v>
      </c>
      <c r="E184" s="210" t="s">
        <v>21</v>
      </c>
      <c r="F184" s="211" t="s">
        <v>332</v>
      </c>
      <c r="G184" s="208"/>
      <c r="H184" s="212">
        <v>2033.216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178</v>
      </c>
      <c r="AU184" s="218" t="s">
        <v>82</v>
      </c>
      <c r="AV184" s="11" t="s">
        <v>82</v>
      </c>
      <c r="AW184" s="11" t="s">
        <v>35</v>
      </c>
      <c r="AX184" s="11" t="s">
        <v>72</v>
      </c>
      <c r="AY184" s="218" t="s">
        <v>135</v>
      </c>
    </row>
    <row r="185" spans="2:51" s="12" customFormat="1" ht="13.5">
      <c r="B185" s="219"/>
      <c r="C185" s="220"/>
      <c r="D185" s="209" t="s">
        <v>178</v>
      </c>
      <c r="E185" s="221" t="s">
        <v>21</v>
      </c>
      <c r="F185" s="222" t="s">
        <v>180</v>
      </c>
      <c r="G185" s="220"/>
      <c r="H185" s="223">
        <v>2033.216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178</v>
      </c>
      <c r="AU185" s="229" t="s">
        <v>82</v>
      </c>
      <c r="AV185" s="12" t="s">
        <v>142</v>
      </c>
      <c r="AW185" s="12" t="s">
        <v>35</v>
      </c>
      <c r="AX185" s="12" t="s">
        <v>80</v>
      </c>
      <c r="AY185" s="229" t="s">
        <v>135</v>
      </c>
    </row>
    <row r="186" spans="2:65" s="1" customFormat="1" ht="38.25" customHeight="1">
      <c r="B186" s="40"/>
      <c r="C186" s="191" t="s">
        <v>333</v>
      </c>
      <c r="D186" s="191" t="s">
        <v>138</v>
      </c>
      <c r="E186" s="192" t="s">
        <v>334</v>
      </c>
      <c r="F186" s="193" t="s">
        <v>335</v>
      </c>
      <c r="G186" s="194" t="s">
        <v>214</v>
      </c>
      <c r="H186" s="195">
        <v>45.901</v>
      </c>
      <c r="I186" s="196"/>
      <c r="J186" s="197">
        <f>ROUND(I186*H186,2)</f>
        <v>0</v>
      </c>
      <c r="K186" s="193" t="s">
        <v>141</v>
      </c>
      <c r="L186" s="60"/>
      <c r="M186" s="198" t="s">
        <v>21</v>
      </c>
      <c r="N186" s="199" t="s">
        <v>43</v>
      </c>
      <c r="O186" s="4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AR186" s="23" t="s">
        <v>142</v>
      </c>
      <c r="AT186" s="23" t="s">
        <v>138</v>
      </c>
      <c r="AU186" s="23" t="s">
        <v>82</v>
      </c>
      <c r="AY186" s="23" t="s">
        <v>135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3" t="s">
        <v>80</v>
      </c>
      <c r="BK186" s="202">
        <f>ROUND(I186*H186,2)</f>
        <v>0</v>
      </c>
      <c r="BL186" s="23" t="s">
        <v>142</v>
      </c>
      <c r="BM186" s="23" t="s">
        <v>336</v>
      </c>
    </row>
    <row r="187" spans="2:65" s="1" customFormat="1" ht="16.5" customHeight="1">
      <c r="B187" s="40"/>
      <c r="C187" s="191" t="s">
        <v>337</v>
      </c>
      <c r="D187" s="191" t="s">
        <v>138</v>
      </c>
      <c r="E187" s="192" t="s">
        <v>338</v>
      </c>
      <c r="F187" s="193" t="s">
        <v>339</v>
      </c>
      <c r="G187" s="194" t="s">
        <v>340</v>
      </c>
      <c r="H187" s="195">
        <v>3</v>
      </c>
      <c r="I187" s="196"/>
      <c r="J187" s="197">
        <f>ROUND(I187*H187,2)</f>
        <v>0</v>
      </c>
      <c r="K187" s="193" t="s">
        <v>21</v>
      </c>
      <c r="L187" s="60"/>
      <c r="M187" s="198" t="s">
        <v>21</v>
      </c>
      <c r="N187" s="199" t="s">
        <v>43</v>
      </c>
      <c r="O187" s="4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3" t="s">
        <v>142</v>
      </c>
      <c r="AT187" s="23" t="s">
        <v>138</v>
      </c>
      <c r="AU187" s="23" t="s">
        <v>82</v>
      </c>
      <c r="AY187" s="23" t="s">
        <v>135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3" t="s">
        <v>80</v>
      </c>
      <c r="BK187" s="202">
        <f>ROUND(I187*H187,2)</f>
        <v>0</v>
      </c>
      <c r="BL187" s="23" t="s">
        <v>142</v>
      </c>
      <c r="BM187" s="23" t="s">
        <v>341</v>
      </c>
    </row>
    <row r="188" spans="2:63" s="10" customFormat="1" ht="37.35" customHeight="1">
      <c r="B188" s="175"/>
      <c r="C188" s="176"/>
      <c r="D188" s="177" t="s">
        <v>71</v>
      </c>
      <c r="E188" s="178" t="s">
        <v>342</v>
      </c>
      <c r="F188" s="178" t="s">
        <v>343</v>
      </c>
      <c r="G188" s="176"/>
      <c r="H188" s="176"/>
      <c r="I188" s="179"/>
      <c r="J188" s="180">
        <f>BK188</f>
        <v>0</v>
      </c>
      <c r="K188" s="176"/>
      <c r="L188" s="181"/>
      <c r="M188" s="182"/>
      <c r="N188" s="183"/>
      <c r="O188" s="183"/>
      <c r="P188" s="184">
        <f>P189+P201+P207</f>
        <v>0</v>
      </c>
      <c r="Q188" s="183"/>
      <c r="R188" s="184">
        <f>R189+R201+R207</f>
        <v>0</v>
      </c>
      <c r="S188" s="183"/>
      <c r="T188" s="185">
        <f>T189+T201+T207</f>
        <v>0</v>
      </c>
      <c r="AR188" s="186" t="s">
        <v>82</v>
      </c>
      <c r="AT188" s="187" t="s">
        <v>71</v>
      </c>
      <c r="AU188" s="187" t="s">
        <v>72</v>
      </c>
      <c r="AY188" s="186" t="s">
        <v>135</v>
      </c>
      <c r="BK188" s="188">
        <f>BK189+BK201+BK207</f>
        <v>0</v>
      </c>
    </row>
    <row r="189" spans="2:63" s="10" customFormat="1" ht="19.9" customHeight="1">
      <c r="B189" s="175"/>
      <c r="C189" s="176"/>
      <c r="D189" s="177" t="s">
        <v>71</v>
      </c>
      <c r="E189" s="189" t="s">
        <v>344</v>
      </c>
      <c r="F189" s="189" t="s">
        <v>345</v>
      </c>
      <c r="G189" s="176"/>
      <c r="H189" s="176"/>
      <c r="I189" s="179"/>
      <c r="J189" s="190">
        <f>BK189</f>
        <v>0</v>
      </c>
      <c r="K189" s="176"/>
      <c r="L189" s="181"/>
      <c r="M189" s="182"/>
      <c r="N189" s="183"/>
      <c r="O189" s="183"/>
      <c r="P189" s="184">
        <f>SUM(P190:P200)</f>
        <v>0</v>
      </c>
      <c r="Q189" s="183"/>
      <c r="R189" s="184">
        <f>SUM(R190:R200)</f>
        <v>0</v>
      </c>
      <c r="S189" s="183"/>
      <c r="T189" s="185">
        <f>SUM(T190:T200)</f>
        <v>0</v>
      </c>
      <c r="AR189" s="186" t="s">
        <v>82</v>
      </c>
      <c r="AT189" s="187" t="s">
        <v>71</v>
      </c>
      <c r="AU189" s="187" t="s">
        <v>80</v>
      </c>
      <c r="AY189" s="186" t="s">
        <v>135</v>
      </c>
      <c r="BK189" s="188">
        <f>SUM(BK190:BK200)</f>
        <v>0</v>
      </c>
    </row>
    <row r="190" spans="2:65" s="1" customFormat="1" ht="16.5" customHeight="1">
      <c r="B190" s="40"/>
      <c r="C190" s="191" t="s">
        <v>346</v>
      </c>
      <c r="D190" s="191" t="s">
        <v>138</v>
      </c>
      <c r="E190" s="192" t="s">
        <v>347</v>
      </c>
      <c r="F190" s="193" t="s">
        <v>348</v>
      </c>
      <c r="G190" s="194" t="s">
        <v>176</v>
      </c>
      <c r="H190" s="195">
        <v>225.72</v>
      </c>
      <c r="I190" s="196"/>
      <c r="J190" s="197">
        <f>ROUND(I190*H190,2)</f>
        <v>0</v>
      </c>
      <c r="K190" s="193" t="s">
        <v>141</v>
      </c>
      <c r="L190" s="60"/>
      <c r="M190" s="198" t="s">
        <v>21</v>
      </c>
      <c r="N190" s="199" t="s">
        <v>43</v>
      </c>
      <c r="O190" s="4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3" t="s">
        <v>258</v>
      </c>
      <c r="AT190" s="23" t="s">
        <v>138</v>
      </c>
      <c r="AU190" s="23" t="s">
        <v>82</v>
      </c>
      <c r="AY190" s="23" t="s">
        <v>135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3" t="s">
        <v>80</v>
      </c>
      <c r="BK190" s="202">
        <f>ROUND(I190*H190,2)</f>
        <v>0</v>
      </c>
      <c r="BL190" s="23" t="s">
        <v>258</v>
      </c>
      <c r="BM190" s="23" t="s">
        <v>349</v>
      </c>
    </row>
    <row r="191" spans="2:51" s="11" customFormat="1" ht="13.5">
      <c r="B191" s="207"/>
      <c r="C191" s="208"/>
      <c r="D191" s="209" t="s">
        <v>178</v>
      </c>
      <c r="E191" s="210" t="s">
        <v>21</v>
      </c>
      <c r="F191" s="211" t="s">
        <v>350</v>
      </c>
      <c r="G191" s="208"/>
      <c r="H191" s="212">
        <v>31.24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178</v>
      </c>
      <c r="AU191" s="218" t="s">
        <v>82</v>
      </c>
      <c r="AV191" s="11" t="s">
        <v>82</v>
      </c>
      <c r="AW191" s="11" t="s">
        <v>35</v>
      </c>
      <c r="AX191" s="11" t="s">
        <v>72</v>
      </c>
      <c r="AY191" s="218" t="s">
        <v>135</v>
      </c>
    </row>
    <row r="192" spans="2:51" s="11" customFormat="1" ht="13.5">
      <c r="B192" s="207"/>
      <c r="C192" s="208"/>
      <c r="D192" s="209" t="s">
        <v>178</v>
      </c>
      <c r="E192" s="210" t="s">
        <v>21</v>
      </c>
      <c r="F192" s="211" t="s">
        <v>351</v>
      </c>
      <c r="G192" s="208"/>
      <c r="H192" s="212">
        <v>30.05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178</v>
      </c>
      <c r="AU192" s="218" t="s">
        <v>82</v>
      </c>
      <c r="AV192" s="11" t="s">
        <v>82</v>
      </c>
      <c r="AW192" s="11" t="s">
        <v>35</v>
      </c>
      <c r="AX192" s="11" t="s">
        <v>72</v>
      </c>
      <c r="AY192" s="218" t="s">
        <v>135</v>
      </c>
    </row>
    <row r="193" spans="2:51" s="11" customFormat="1" ht="13.5">
      <c r="B193" s="207"/>
      <c r="C193" s="208"/>
      <c r="D193" s="209" t="s">
        <v>178</v>
      </c>
      <c r="E193" s="210" t="s">
        <v>21</v>
      </c>
      <c r="F193" s="211" t="s">
        <v>352</v>
      </c>
      <c r="G193" s="208"/>
      <c r="H193" s="212">
        <v>22.73</v>
      </c>
      <c r="I193" s="213"/>
      <c r="J193" s="208"/>
      <c r="K193" s="208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178</v>
      </c>
      <c r="AU193" s="218" t="s">
        <v>82</v>
      </c>
      <c r="AV193" s="11" t="s">
        <v>82</v>
      </c>
      <c r="AW193" s="11" t="s">
        <v>35</v>
      </c>
      <c r="AX193" s="11" t="s">
        <v>72</v>
      </c>
      <c r="AY193" s="218" t="s">
        <v>135</v>
      </c>
    </row>
    <row r="194" spans="2:51" s="11" customFormat="1" ht="13.5">
      <c r="B194" s="207"/>
      <c r="C194" s="208"/>
      <c r="D194" s="209" t="s">
        <v>178</v>
      </c>
      <c r="E194" s="210" t="s">
        <v>21</v>
      </c>
      <c r="F194" s="211" t="s">
        <v>353</v>
      </c>
      <c r="G194" s="208"/>
      <c r="H194" s="212">
        <v>28.18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178</v>
      </c>
      <c r="AU194" s="218" t="s">
        <v>82</v>
      </c>
      <c r="AV194" s="11" t="s">
        <v>82</v>
      </c>
      <c r="AW194" s="11" t="s">
        <v>35</v>
      </c>
      <c r="AX194" s="11" t="s">
        <v>72</v>
      </c>
      <c r="AY194" s="218" t="s">
        <v>135</v>
      </c>
    </row>
    <row r="195" spans="2:51" s="11" customFormat="1" ht="13.5">
      <c r="B195" s="207"/>
      <c r="C195" s="208"/>
      <c r="D195" s="209" t="s">
        <v>178</v>
      </c>
      <c r="E195" s="210" t="s">
        <v>21</v>
      </c>
      <c r="F195" s="211" t="s">
        <v>354</v>
      </c>
      <c r="G195" s="208"/>
      <c r="H195" s="212">
        <v>27.91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178</v>
      </c>
      <c r="AU195" s="218" t="s">
        <v>82</v>
      </c>
      <c r="AV195" s="11" t="s">
        <v>82</v>
      </c>
      <c r="AW195" s="11" t="s">
        <v>35</v>
      </c>
      <c r="AX195" s="11" t="s">
        <v>72</v>
      </c>
      <c r="AY195" s="218" t="s">
        <v>135</v>
      </c>
    </row>
    <row r="196" spans="2:51" s="11" customFormat="1" ht="13.5">
      <c r="B196" s="207"/>
      <c r="C196" s="208"/>
      <c r="D196" s="209" t="s">
        <v>178</v>
      </c>
      <c r="E196" s="210" t="s">
        <v>21</v>
      </c>
      <c r="F196" s="211" t="s">
        <v>355</v>
      </c>
      <c r="G196" s="208"/>
      <c r="H196" s="212">
        <v>28.47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178</v>
      </c>
      <c r="AU196" s="218" t="s">
        <v>82</v>
      </c>
      <c r="AV196" s="11" t="s">
        <v>82</v>
      </c>
      <c r="AW196" s="11" t="s">
        <v>35</v>
      </c>
      <c r="AX196" s="11" t="s">
        <v>72</v>
      </c>
      <c r="AY196" s="218" t="s">
        <v>135</v>
      </c>
    </row>
    <row r="197" spans="2:51" s="11" customFormat="1" ht="13.5">
      <c r="B197" s="207"/>
      <c r="C197" s="208"/>
      <c r="D197" s="209" t="s">
        <v>178</v>
      </c>
      <c r="E197" s="210" t="s">
        <v>21</v>
      </c>
      <c r="F197" s="211" t="s">
        <v>356</v>
      </c>
      <c r="G197" s="208"/>
      <c r="H197" s="212">
        <v>35.69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178</v>
      </c>
      <c r="AU197" s="218" t="s">
        <v>82</v>
      </c>
      <c r="AV197" s="11" t="s">
        <v>82</v>
      </c>
      <c r="AW197" s="11" t="s">
        <v>35</v>
      </c>
      <c r="AX197" s="11" t="s">
        <v>72</v>
      </c>
      <c r="AY197" s="218" t="s">
        <v>135</v>
      </c>
    </row>
    <row r="198" spans="2:51" s="11" customFormat="1" ht="13.5">
      <c r="B198" s="207"/>
      <c r="C198" s="208"/>
      <c r="D198" s="209" t="s">
        <v>178</v>
      </c>
      <c r="E198" s="210" t="s">
        <v>21</v>
      </c>
      <c r="F198" s="211" t="s">
        <v>357</v>
      </c>
      <c r="G198" s="208"/>
      <c r="H198" s="212">
        <v>11.62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178</v>
      </c>
      <c r="AU198" s="218" t="s">
        <v>82</v>
      </c>
      <c r="AV198" s="11" t="s">
        <v>82</v>
      </c>
      <c r="AW198" s="11" t="s">
        <v>35</v>
      </c>
      <c r="AX198" s="11" t="s">
        <v>72</v>
      </c>
      <c r="AY198" s="218" t="s">
        <v>135</v>
      </c>
    </row>
    <row r="199" spans="2:51" s="11" customFormat="1" ht="13.5">
      <c r="B199" s="207"/>
      <c r="C199" s="208"/>
      <c r="D199" s="209" t="s">
        <v>178</v>
      </c>
      <c r="E199" s="210" t="s">
        <v>21</v>
      </c>
      <c r="F199" s="211" t="s">
        <v>358</v>
      </c>
      <c r="G199" s="208"/>
      <c r="H199" s="212">
        <v>9.83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178</v>
      </c>
      <c r="AU199" s="218" t="s">
        <v>82</v>
      </c>
      <c r="AV199" s="11" t="s">
        <v>82</v>
      </c>
      <c r="AW199" s="11" t="s">
        <v>35</v>
      </c>
      <c r="AX199" s="11" t="s">
        <v>72</v>
      </c>
      <c r="AY199" s="218" t="s">
        <v>135</v>
      </c>
    </row>
    <row r="200" spans="2:51" s="12" customFormat="1" ht="13.5">
      <c r="B200" s="219"/>
      <c r="C200" s="220"/>
      <c r="D200" s="209" t="s">
        <v>178</v>
      </c>
      <c r="E200" s="221" t="s">
        <v>21</v>
      </c>
      <c r="F200" s="222" t="s">
        <v>180</v>
      </c>
      <c r="G200" s="220"/>
      <c r="H200" s="223">
        <v>225.72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178</v>
      </c>
      <c r="AU200" s="229" t="s">
        <v>82</v>
      </c>
      <c r="AV200" s="12" t="s">
        <v>142</v>
      </c>
      <c r="AW200" s="12" t="s">
        <v>35</v>
      </c>
      <c r="AX200" s="12" t="s">
        <v>80</v>
      </c>
      <c r="AY200" s="229" t="s">
        <v>135</v>
      </c>
    </row>
    <row r="201" spans="2:63" s="10" customFormat="1" ht="29.85" customHeight="1">
      <c r="B201" s="175"/>
      <c r="C201" s="176"/>
      <c r="D201" s="177" t="s">
        <v>71</v>
      </c>
      <c r="E201" s="189" t="s">
        <v>359</v>
      </c>
      <c r="F201" s="189" t="s">
        <v>360</v>
      </c>
      <c r="G201" s="176"/>
      <c r="H201" s="176"/>
      <c r="I201" s="179"/>
      <c r="J201" s="190">
        <f>BK201</f>
        <v>0</v>
      </c>
      <c r="K201" s="176"/>
      <c r="L201" s="181"/>
      <c r="M201" s="182"/>
      <c r="N201" s="183"/>
      <c r="O201" s="183"/>
      <c r="P201" s="184">
        <f>SUM(P202:P206)</f>
        <v>0</v>
      </c>
      <c r="Q201" s="183"/>
      <c r="R201" s="184">
        <f>SUM(R202:R206)</f>
        <v>0</v>
      </c>
      <c r="S201" s="183"/>
      <c r="T201" s="185">
        <f>SUM(T202:T206)</f>
        <v>0</v>
      </c>
      <c r="AR201" s="186" t="s">
        <v>82</v>
      </c>
      <c r="AT201" s="187" t="s">
        <v>71</v>
      </c>
      <c r="AU201" s="187" t="s">
        <v>80</v>
      </c>
      <c r="AY201" s="186" t="s">
        <v>135</v>
      </c>
      <c r="BK201" s="188">
        <f>SUM(BK202:BK206)</f>
        <v>0</v>
      </c>
    </row>
    <row r="202" spans="2:65" s="1" customFormat="1" ht="38.25" customHeight="1">
      <c r="B202" s="40"/>
      <c r="C202" s="191" t="s">
        <v>361</v>
      </c>
      <c r="D202" s="191" t="s">
        <v>138</v>
      </c>
      <c r="E202" s="192" t="s">
        <v>362</v>
      </c>
      <c r="F202" s="193" t="s">
        <v>363</v>
      </c>
      <c r="G202" s="194" t="s">
        <v>176</v>
      </c>
      <c r="H202" s="195">
        <v>84.56</v>
      </c>
      <c r="I202" s="196"/>
      <c r="J202" s="197">
        <f>ROUND(I202*H202,2)</f>
        <v>0</v>
      </c>
      <c r="K202" s="193" t="s">
        <v>141</v>
      </c>
      <c r="L202" s="60"/>
      <c r="M202" s="198" t="s">
        <v>21</v>
      </c>
      <c r="N202" s="199" t="s">
        <v>43</v>
      </c>
      <c r="O202" s="41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3" t="s">
        <v>258</v>
      </c>
      <c r="AT202" s="23" t="s">
        <v>138</v>
      </c>
      <c r="AU202" s="23" t="s">
        <v>82</v>
      </c>
      <c r="AY202" s="23" t="s">
        <v>135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3" t="s">
        <v>80</v>
      </c>
      <c r="BK202" s="202">
        <f>ROUND(I202*H202,2)</f>
        <v>0</v>
      </c>
      <c r="BL202" s="23" t="s">
        <v>258</v>
      </c>
      <c r="BM202" s="23" t="s">
        <v>364</v>
      </c>
    </row>
    <row r="203" spans="2:51" s="11" customFormat="1" ht="13.5">
      <c r="B203" s="207"/>
      <c r="C203" s="208"/>
      <c r="D203" s="209" t="s">
        <v>178</v>
      </c>
      <c r="E203" s="210" t="s">
        <v>21</v>
      </c>
      <c r="F203" s="211" t="s">
        <v>353</v>
      </c>
      <c r="G203" s="208"/>
      <c r="H203" s="212">
        <v>28.18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178</v>
      </c>
      <c r="AU203" s="218" t="s">
        <v>82</v>
      </c>
      <c r="AV203" s="11" t="s">
        <v>82</v>
      </c>
      <c r="AW203" s="11" t="s">
        <v>35</v>
      </c>
      <c r="AX203" s="11" t="s">
        <v>72</v>
      </c>
      <c r="AY203" s="218" t="s">
        <v>135</v>
      </c>
    </row>
    <row r="204" spans="2:51" s="11" customFormat="1" ht="13.5">
      <c r="B204" s="207"/>
      <c r="C204" s="208"/>
      <c r="D204" s="209" t="s">
        <v>178</v>
      </c>
      <c r="E204" s="210" t="s">
        <v>21</v>
      </c>
      <c r="F204" s="211" t="s">
        <v>354</v>
      </c>
      <c r="G204" s="208"/>
      <c r="H204" s="212">
        <v>27.91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178</v>
      </c>
      <c r="AU204" s="218" t="s">
        <v>82</v>
      </c>
      <c r="AV204" s="11" t="s">
        <v>82</v>
      </c>
      <c r="AW204" s="11" t="s">
        <v>35</v>
      </c>
      <c r="AX204" s="11" t="s">
        <v>72</v>
      </c>
      <c r="AY204" s="218" t="s">
        <v>135</v>
      </c>
    </row>
    <row r="205" spans="2:51" s="11" customFormat="1" ht="13.5">
      <c r="B205" s="207"/>
      <c r="C205" s="208"/>
      <c r="D205" s="209" t="s">
        <v>178</v>
      </c>
      <c r="E205" s="210" t="s">
        <v>21</v>
      </c>
      <c r="F205" s="211" t="s">
        <v>355</v>
      </c>
      <c r="G205" s="208"/>
      <c r="H205" s="212">
        <v>28.47</v>
      </c>
      <c r="I205" s="213"/>
      <c r="J205" s="208"/>
      <c r="K205" s="208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178</v>
      </c>
      <c r="AU205" s="218" t="s">
        <v>82</v>
      </c>
      <c r="AV205" s="11" t="s">
        <v>82</v>
      </c>
      <c r="AW205" s="11" t="s">
        <v>35</v>
      </c>
      <c r="AX205" s="11" t="s">
        <v>72</v>
      </c>
      <c r="AY205" s="218" t="s">
        <v>135</v>
      </c>
    </row>
    <row r="206" spans="2:51" s="12" customFormat="1" ht="13.5">
      <c r="B206" s="219"/>
      <c r="C206" s="220"/>
      <c r="D206" s="209" t="s">
        <v>178</v>
      </c>
      <c r="E206" s="221" t="s">
        <v>21</v>
      </c>
      <c r="F206" s="222" t="s">
        <v>180</v>
      </c>
      <c r="G206" s="220"/>
      <c r="H206" s="223">
        <v>84.56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178</v>
      </c>
      <c r="AU206" s="229" t="s">
        <v>82</v>
      </c>
      <c r="AV206" s="12" t="s">
        <v>142</v>
      </c>
      <c r="AW206" s="12" t="s">
        <v>35</v>
      </c>
      <c r="AX206" s="12" t="s">
        <v>80</v>
      </c>
      <c r="AY206" s="229" t="s">
        <v>135</v>
      </c>
    </row>
    <row r="207" spans="2:63" s="10" customFormat="1" ht="29.85" customHeight="1">
      <c r="B207" s="175"/>
      <c r="C207" s="176"/>
      <c r="D207" s="177" t="s">
        <v>71</v>
      </c>
      <c r="E207" s="189" t="s">
        <v>365</v>
      </c>
      <c r="F207" s="189" t="s">
        <v>366</v>
      </c>
      <c r="G207" s="176"/>
      <c r="H207" s="176"/>
      <c r="I207" s="179"/>
      <c r="J207" s="190">
        <f>BK207</f>
        <v>0</v>
      </c>
      <c r="K207" s="176"/>
      <c r="L207" s="181"/>
      <c r="M207" s="182"/>
      <c r="N207" s="183"/>
      <c r="O207" s="183"/>
      <c r="P207" s="184">
        <f>SUM(P208:P216)</f>
        <v>0</v>
      </c>
      <c r="Q207" s="183"/>
      <c r="R207" s="184">
        <f>SUM(R208:R216)</f>
        <v>0</v>
      </c>
      <c r="S207" s="183"/>
      <c r="T207" s="185">
        <f>SUM(T208:T216)</f>
        <v>0</v>
      </c>
      <c r="AR207" s="186" t="s">
        <v>82</v>
      </c>
      <c r="AT207" s="187" t="s">
        <v>71</v>
      </c>
      <c r="AU207" s="187" t="s">
        <v>80</v>
      </c>
      <c r="AY207" s="186" t="s">
        <v>135</v>
      </c>
      <c r="BK207" s="188">
        <f>SUM(BK208:BK216)</f>
        <v>0</v>
      </c>
    </row>
    <row r="208" spans="2:65" s="1" customFormat="1" ht="38.25" customHeight="1">
      <c r="B208" s="40"/>
      <c r="C208" s="191" t="s">
        <v>367</v>
      </c>
      <c r="D208" s="191" t="s">
        <v>138</v>
      </c>
      <c r="E208" s="192" t="s">
        <v>368</v>
      </c>
      <c r="F208" s="193" t="s">
        <v>369</v>
      </c>
      <c r="G208" s="194" t="s">
        <v>340</v>
      </c>
      <c r="H208" s="195">
        <v>1</v>
      </c>
      <c r="I208" s="196"/>
      <c r="J208" s="197">
        <f>ROUND(I208*H208,2)</f>
        <v>0</v>
      </c>
      <c r="K208" s="193" t="s">
        <v>141</v>
      </c>
      <c r="L208" s="60"/>
      <c r="M208" s="198" t="s">
        <v>21</v>
      </c>
      <c r="N208" s="199" t="s">
        <v>43</v>
      </c>
      <c r="O208" s="4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3" t="s">
        <v>258</v>
      </c>
      <c r="AT208" s="23" t="s">
        <v>138</v>
      </c>
      <c r="AU208" s="23" t="s">
        <v>82</v>
      </c>
      <c r="AY208" s="23" t="s">
        <v>135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3" t="s">
        <v>80</v>
      </c>
      <c r="BK208" s="202">
        <f>ROUND(I208*H208,2)</f>
        <v>0</v>
      </c>
      <c r="BL208" s="23" t="s">
        <v>258</v>
      </c>
      <c r="BM208" s="23" t="s">
        <v>370</v>
      </c>
    </row>
    <row r="209" spans="2:51" s="11" customFormat="1" ht="13.5">
      <c r="B209" s="207"/>
      <c r="C209" s="208"/>
      <c r="D209" s="209" t="s">
        <v>178</v>
      </c>
      <c r="E209" s="210" t="s">
        <v>21</v>
      </c>
      <c r="F209" s="211" t="s">
        <v>371</v>
      </c>
      <c r="G209" s="208"/>
      <c r="H209" s="212">
        <v>1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178</v>
      </c>
      <c r="AU209" s="218" t="s">
        <v>82</v>
      </c>
      <c r="AV209" s="11" t="s">
        <v>82</v>
      </c>
      <c r="AW209" s="11" t="s">
        <v>35</v>
      </c>
      <c r="AX209" s="11" t="s">
        <v>72</v>
      </c>
      <c r="AY209" s="218" t="s">
        <v>135</v>
      </c>
    </row>
    <row r="210" spans="2:51" s="12" customFormat="1" ht="13.5">
      <c r="B210" s="219"/>
      <c r="C210" s="220"/>
      <c r="D210" s="209" t="s">
        <v>178</v>
      </c>
      <c r="E210" s="221" t="s">
        <v>21</v>
      </c>
      <c r="F210" s="222" t="s">
        <v>180</v>
      </c>
      <c r="G210" s="220"/>
      <c r="H210" s="223">
        <v>1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178</v>
      </c>
      <c r="AU210" s="229" t="s">
        <v>82</v>
      </c>
      <c r="AV210" s="12" t="s">
        <v>142</v>
      </c>
      <c r="AW210" s="12" t="s">
        <v>35</v>
      </c>
      <c r="AX210" s="12" t="s">
        <v>80</v>
      </c>
      <c r="AY210" s="229" t="s">
        <v>135</v>
      </c>
    </row>
    <row r="211" spans="2:65" s="1" customFormat="1" ht="38.25" customHeight="1">
      <c r="B211" s="40"/>
      <c r="C211" s="191" t="s">
        <v>372</v>
      </c>
      <c r="D211" s="191" t="s">
        <v>138</v>
      </c>
      <c r="E211" s="192" t="s">
        <v>368</v>
      </c>
      <c r="F211" s="193" t="s">
        <v>369</v>
      </c>
      <c r="G211" s="194" t="s">
        <v>340</v>
      </c>
      <c r="H211" s="195">
        <v>8</v>
      </c>
      <c r="I211" s="196"/>
      <c r="J211" s="197">
        <f>ROUND(I211*H211,2)</f>
        <v>0</v>
      </c>
      <c r="K211" s="193" t="s">
        <v>141</v>
      </c>
      <c r="L211" s="60"/>
      <c r="M211" s="198" t="s">
        <v>21</v>
      </c>
      <c r="N211" s="199" t="s">
        <v>43</v>
      </c>
      <c r="O211" s="4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3" t="s">
        <v>258</v>
      </c>
      <c r="AT211" s="23" t="s">
        <v>138</v>
      </c>
      <c r="AU211" s="23" t="s">
        <v>82</v>
      </c>
      <c r="AY211" s="23" t="s">
        <v>135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80</v>
      </c>
      <c r="BK211" s="202">
        <f>ROUND(I211*H211,2)</f>
        <v>0</v>
      </c>
      <c r="BL211" s="23" t="s">
        <v>258</v>
      </c>
      <c r="BM211" s="23" t="s">
        <v>373</v>
      </c>
    </row>
    <row r="212" spans="2:51" s="11" customFormat="1" ht="13.5">
      <c r="B212" s="207"/>
      <c r="C212" s="208"/>
      <c r="D212" s="209" t="s">
        <v>178</v>
      </c>
      <c r="E212" s="210" t="s">
        <v>21</v>
      </c>
      <c r="F212" s="211" t="s">
        <v>374</v>
      </c>
      <c r="G212" s="208"/>
      <c r="H212" s="212">
        <v>8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178</v>
      </c>
      <c r="AU212" s="218" t="s">
        <v>82</v>
      </c>
      <c r="AV212" s="11" t="s">
        <v>82</v>
      </c>
      <c r="AW212" s="11" t="s">
        <v>35</v>
      </c>
      <c r="AX212" s="11" t="s">
        <v>72</v>
      </c>
      <c r="AY212" s="218" t="s">
        <v>135</v>
      </c>
    </row>
    <row r="213" spans="2:51" s="12" customFormat="1" ht="13.5">
      <c r="B213" s="219"/>
      <c r="C213" s="220"/>
      <c r="D213" s="209" t="s">
        <v>178</v>
      </c>
      <c r="E213" s="221" t="s">
        <v>21</v>
      </c>
      <c r="F213" s="222" t="s">
        <v>180</v>
      </c>
      <c r="G213" s="220"/>
      <c r="H213" s="223">
        <v>8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178</v>
      </c>
      <c r="AU213" s="229" t="s">
        <v>82</v>
      </c>
      <c r="AV213" s="12" t="s">
        <v>142</v>
      </c>
      <c r="AW213" s="12" t="s">
        <v>35</v>
      </c>
      <c r="AX213" s="12" t="s">
        <v>80</v>
      </c>
      <c r="AY213" s="229" t="s">
        <v>135</v>
      </c>
    </row>
    <row r="214" spans="2:65" s="1" customFormat="1" ht="16.5" customHeight="1">
      <c r="B214" s="40"/>
      <c r="C214" s="191" t="s">
        <v>375</v>
      </c>
      <c r="D214" s="191" t="s">
        <v>138</v>
      </c>
      <c r="E214" s="192" t="s">
        <v>376</v>
      </c>
      <c r="F214" s="193" t="s">
        <v>377</v>
      </c>
      <c r="G214" s="194" t="s">
        <v>340</v>
      </c>
      <c r="H214" s="195">
        <v>1</v>
      </c>
      <c r="I214" s="196"/>
      <c r="J214" s="197">
        <f>ROUND(I214*H214,2)</f>
        <v>0</v>
      </c>
      <c r="K214" s="193" t="s">
        <v>141</v>
      </c>
      <c r="L214" s="60"/>
      <c r="M214" s="198" t="s">
        <v>21</v>
      </c>
      <c r="N214" s="199" t="s">
        <v>43</v>
      </c>
      <c r="O214" s="4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3" t="s">
        <v>258</v>
      </c>
      <c r="AT214" s="23" t="s">
        <v>138</v>
      </c>
      <c r="AU214" s="23" t="s">
        <v>82</v>
      </c>
      <c r="AY214" s="23" t="s">
        <v>135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3" t="s">
        <v>80</v>
      </c>
      <c r="BK214" s="202">
        <f>ROUND(I214*H214,2)</f>
        <v>0</v>
      </c>
      <c r="BL214" s="23" t="s">
        <v>258</v>
      </c>
      <c r="BM214" s="23" t="s">
        <v>378</v>
      </c>
    </row>
    <row r="215" spans="2:51" s="11" customFormat="1" ht="13.5">
      <c r="B215" s="207"/>
      <c r="C215" s="208"/>
      <c r="D215" s="209" t="s">
        <v>178</v>
      </c>
      <c r="E215" s="210" t="s">
        <v>21</v>
      </c>
      <c r="F215" s="211" t="s">
        <v>379</v>
      </c>
      <c r="G215" s="208"/>
      <c r="H215" s="212">
        <v>1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178</v>
      </c>
      <c r="AU215" s="218" t="s">
        <v>82</v>
      </c>
      <c r="AV215" s="11" t="s">
        <v>82</v>
      </c>
      <c r="AW215" s="11" t="s">
        <v>35</v>
      </c>
      <c r="AX215" s="11" t="s">
        <v>72</v>
      </c>
      <c r="AY215" s="218" t="s">
        <v>135</v>
      </c>
    </row>
    <row r="216" spans="2:51" s="12" customFormat="1" ht="13.5">
      <c r="B216" s="219"/>
      <c r="C216" s="220"/>
      <c r="D216" s="209" t="s">
        <v>178</v>
      </c>
      <c r="E216" s="221" t="s">
        <v>21</v>
      </c>
      <c r="F216" s="222" t="s">
        <v>180</v>
      </c>
      <c r="G216" s="220"/>
      <c r="H216" s="223">
        <v>1</v>
      </c>
      <c r="I216" s="224"/>
      <c r="J216" s="220"/>
      <c r="K216" s="220"/>
      <c r="L216" s="225"/>
      <c r="M216" s="232"/>
      <c r="N216" s="233"/>
      <c r="O216" s="233"/>
      <c r="P216" s="233"/>
      <c r="Q216" s="233"/>
      <c r="R216" s="233"/>
      <c r="S216" s="233"/>
      <c r="T216" s="234"/>
      <c r="AT216" s="229" t="s">
        <v>178</v>
      </c>
      <c r="AU216" s="229" t="s">
        <v>82</v>
      </c>
      <c r="AV216" s="12" t="s">
        <v>142</v>
      </c>
      <c r="AW216" s="12" t="s">
        <v>35</v>
      </c>
      <c r="AX216" s="12" t="s">
        <v>80</v>
      </c>
      <c r="AY216" s="229" t="s">
        <v>135</v>
      </c>
    </row>
    <row r="217" spans="2:12" s="1" customFormat="1" ht="6.95" customHeight="1">
      <c r="B217" s="55"/>
      <c r="C217" s="56"/>
      <c r="D217" s="56"/>
      <c r="E217" s="56"/>
      <c r="F217" s="56"/>
      <c r="G217" s="56"/>
      <c r="H217" s="56"/>
      <c r="I217" s="138"/>
      <c r="J217" s="56"/>
      <c r="K217" s="56"/>
      <c r="L217" s="60"/>
    </row>
  </sheetData>
  <sheetProtection algorithmName="SHA-512" hashValue="0aIvaUntRpwuQW0Af7pKyECJUrWVhYSuL5zlYvR3pmll5jRhFJsyjIwBpFUTRP//S0NZXZrmzhDYuWbgQd8GYQ==" saltValue="anno/ntj/4/WtZVVQexfoLkZpw1zcatsjYcwCFJqojgOBN0JWQIfISXq/OAQW1ZkWSTMFRSQL8EVleBfhXiTjA==" spinCount="100000" sheet="1" objects="1" scenarios="1" formatColumns="0" formatRows="0" autoFilter="0"/>
  <autoFilter ref="C83:K216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101</v>
      </c>
      <c r="G1" s="380" t="s">
        <v>102</v>
      </c>
      <c r="H1" s="380"/>
      <c r="I1" s="114"/>
      <c r="J1" s="113" t="s">
        <v>103</v>
      </c>
      <c r="K1" s="112" t="s">
        <v>104</v>
      </c>
      <c r="L1" s="113" t="s">
        <v>105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Muzeum Benešov 2018_03_02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107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380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16. 2. 2018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21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ROUND(SUM(BE86:BE170),2)</f>
        <v>0</v>
      </c>
      <c r="G30" s="41"/>
      <c r="H30" s="41"/>
      <c r="I30" s="130">
        <v>0.21</v>
      </c>
      <c r="J30" s="129">
        <f>ROUND(ROUND((SUM(BE86:BE170)),2)*I30,2)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ROUND(SUM(BF86:BF170),2)</f>
        <v>0</v>
      </c>
      <c r="G31" s="41"/>
      <c r="H31" s="41"/>
      <c r="I31" s="130">
        <v>0.15</v>
      </c>
      <c r="J31" s="129">
        <f>ROUND(ROUND((SUM(BF86:BF170)),2)*I31,2)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9">
        <f>ROUND(SUM(BG86:BG170),2)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9">
        <f>ROUND(SUM(BH86:BH170),2)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9">
        <f>ROUND(SUM(BI86:BI170),2)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Muzeum Benešov 2018_03_02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02 - Statická část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Benešov</v>
      </c>
      <c r="G49" s="41"/>
      <c r="H49" s="41"/>
      <c r="I49" s="118" t="s">
        <v>25</v>
      </c>
      <c r="J49" s="119" t="str">
        <f>IF(J12="","",J12)</f>
        <v>16. 2. 2018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Benešov</v>
      </c>
      <c r="G51" s="41"/>
      <c r="H51" s="41"/>
      <c r="I51" s="118" t="s">
        <v>33</v>
      </c>
      <c r="J51" s="341" t="str">
        <f>E21</f>
        <v>SPS projekt s.r.o.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110</v>
      </c>
      <c r="D54" s="131"/>
      <c r="E54" s="131"/>
      <c r="F54" s="131"/>
      <c r="G54" s="131"/>
      <c r="H54" s="131"/>
      <c r="I54" s="144"/>
      <c r="J54" s="145" t="s">
        <v>111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112</v>
      </c>
      <c r="D56" s="41"/>
      <c r="E56" s="41"/>
      <c r="F56" s="41"/>
      <c r="G56" s="41"/>
      <c r="H56" s="41"/>
      <c r="I56" s="117"/>
      <c r="J56" s="127">
        <f>J86</f>
        <v>0</v>
      </c>
      <c r="K56" s="44"/>
      <c r="AU56" s="23" t="s">
        <v>113</v>
      </c>
    </row>
    <row r="57" spans="2:11" s="7" customFormat="1" ht="24.95" customHeight="1">
      <c r="B57" s="148"/>
      <c r="C57" s="149"/>
      <c r="D57" s="150" t="s">
        <v>163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8" customFormat="1" ht="19.9" customHeight="1">
      <c r="B58" s="155"/>
      <c r="C58" s="156"/>
      <c r="D58" s="157" t="s">
        <v>381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8" customFormat="1" ht="19.9" customHeight="1">
      <c r="B59" s="155"/>
      <c r="C59" s="156"/>
      <c r="D59" s="157" t="s">
        <v>382</v>
      </c>
      <c r="E59" s="158"/>
      <c r="F59" s="158"/>
      <c r="G59" s="158"/>
      <c r="H59" s="158"/>
      <c r="I59" s="159"/>
      <c r="J59" s="160">
        <f>J115</f>
        <v>0</v>
      </c>
      <c r="K59" s="161"/>
    </row>
    <row r="60" spans="2:11" s="8" customFormat="1" ht="19.9" customHeight="1">
      <c r="B60" s="155"/>
      <c r="C60" s="156"/>
      <c r="D60" s="157" t="s">
        <v>165</v>
      </c>
      <c r="E60" s="158"/>
      <c r="F60" s="158"/>
      <c r="G60" s="158"/>
      <c r="H60" s="158"/>
      <c r="I60" s="159"/>
      <c r="J60" s="160">
        <f>J120</f>
        <v>0</v>
      </c>
      <c r="K60" s="161"/>
    </row>
    <row r="61" spans="2:11" s="8" customFormat="1" ht="19.9" customHeight="1">
      <c r="B61" s="155"/>
      <c r="C61" s="156"/>
      <c r="D61" s="157" t="s">
        <v>166</v>
      </c>
      <c r="E61" s="158"/>
      <c r="F61" s="158"/>
      <c r="G61" s="158"/>
      <c r="H61" s="158"/>
      <c r="I61" s="159"/>
      <c r="J61" s="160">
        <f>J133</f>
        <v>0</v>
      </c>
      <c r="K61" s="161"/>
    </row>
    <row r="62" spans="2:11" s="8" customFormat="1" ht="19.9" customHeight="1">
      <c r="B62" s="155"/>
      <c r="C62" s="156"/>
      <c r="D62" s="157" t="s">
        <v>383</v>
      </c>
      <c r="E62" s="158"/>
      <c r="F62" s="158"/>
      <c r="G62" s="158"/>
      <c r="H62" s="158"/>
      <c r="I62" s="159"/>
      <c r="J62" s="160">
        <f>J140</f>
        <v>0</v>
      </c>
      <c r="K62" s="161"/>
    </row>
    <row r="63" spans="2:11" s="7" customFormat="1" ht="24.95" customHeight="1">
      <c r="B63" s="148"/>
      <c r="C63" s="149"/>
      <c r="D63" s="150" t="s">
        <v>167</v>
      </c>
      <c r="E63" s="151"/>
      <c r="F63" s="151"/>
      <c r="G63" s="151"/>
      <c r="H63" s="151"/>
      <c r="I63" s="152"/>
      <c r="J63" s="153">
        <f>J142</f>
        <v>0</v>
      </c>
      <c r="K63" s="154"/>
    </row>
    <row r="64" spans="2:11" s="8" customFormat="1" ht="19.9" customHeight="1">
      <c r="B64" s="155"/>
      <c r="C64" s="156"/>
      <c r="D64" s="157" t="s">
        <v>168</v>
      </c>
      <c r="E64" s="158"/>
      <c r="F64" s="158"/>
      <c r="G64" s="158"/>
      <c r="H64" s="158"/>
      <c r="I64" s="159"/>
      <c r="J64" s="160">
        <f>J143</f>
        <v>0</v>
      </c>
      <c r="K64" s="161"/>
    </row>
    <row r="65" spans="2:11" s="8" customFormat="1" ht="19.9" customHeight="1">
      <c r="B65" s="155"/>
      <c r="C65" s="156"/>
      <c r="D65" s="157" t="s">
        <v>384</v>
      </c>
      <c r="E65" s="158"/>
      <c r="F65" s="158"/>
      <c r="G65" s="158"/>
      <c r="H65" s="158"/>
      <c r="I65" s="159"/>
      <c r="J65" s="160">
        <f>J149</f>
        <v>0</v>
      </c>
      <c r="K65" s="161"/>
    </row>
    <row r="66" spans="2:11" s="8" customFormat="1" ht="19.9" customHeight="1">
      <c r="B66" s="155"/>
      <c r="C66" s="156"/>
      <c r="D66" s="157" t="s">
        <v>385</v>
      </c>
      <c r="E66" s="158"/>
      <c r="F66" s="158"/>
      <c r="G66" s="158"/>
      <c r="H66" s="158"/>
      <c r="I66" s="159"/>
      <c r="J66" s="160">
        <f>J158</f>
        <v>0</v>
      </c>
      <c r="K66" s="161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7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59"/>
      <c r="K72" s="59"/>
      <c r="L72" s="60"/>
    </row>
    <row r="73" spans="2:12" s="1" customFormat="1" ht="36.95" customHeight="1">
      <c r="B73" s="40"/>
      <c r="C73" s="61" t="s">
        <v>120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6.5" customHeight="1">
      <c r="B76" s="40"/>
      <c r="C76" s="62"/>
      <c r="D76" s="62"/>
      <c r="E76" s="377" t="str">
        <f>E7</f>
        <v>Muzeum Benešov 2018_03_02</v>
      </c>
      <c r="F76" s="378"/>
      <c r="G76" s="378"/>
      <c r="H76" s="378"/>
      <c r="I76" s="162"/>
      <c r="J76" s="62"/>
      <c r="K76" s="62"/>
      <c r="L76" s="60"/>
    </row>
    <row r="77" spans="2:12" s="1" customFormat="1" ht="14.45" customHeight="1">
      <c r="B77" s="40"/>
      <c r="C77" s="64" t="s">
        <v>107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7.25" customHeight="1">
      <c r="B78" s="40"/>
      <c r="C78" s="62"/>
      <c r="D78" s="62"/>
      <c r="E78" s="352" t="str">
        <f>E9</f>
        <v>02 - Statická část</v>
      </c>
      <c r="F78" s="379"/>
      <c r="G78" s="379"/>
      <c r="H78" s="379"/>
      <c r="I78" s="162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8" customHeight="1">
      <c r="B80" s="40"/>
      <c r="C80" s="64" t="s">
        <v>23</v>
      </c>
      <c r="D80" s="62"/>
      <c r="E80" s="62"/>
      <c r="F80" s="163" t="str">
        <f>F12</f>
        <v>Benešov</v>
      </c>
      <c r="G80" s="62"/>
      <c r="H80" s="62"/>
      <c r="I80" s="164" t="s">
        <v>25</v>
      </c>
      <c r="J80" s="72" t="str">
        <f>IF(J12="","",J12)</f>
        <v>16. 2. 2018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3.5">
      <c r="B82" s="40"/>
      <c r="C82" s="64" t="s">
        <v>27</v>
      </c>
      <c r="D82" s="62"/>
      <c r="E82" s="62"/>
      <c r="F82" s="163" t="str">
        <f>E15</f>
        <v>Město Benešov</v>
      </c>
      <c r="G82" s="62"/>
      <c r="H82" s="62"/>
      <c r="I82" s="164" t="s">
        <v>33</v>
      </c>
      <c r="J82" s="163" t="str">
        <f>E21</f>
        <v>SPS projekt s.r.o.</v>
      </c>
      <c r="K82" s="62"/>
      <c r="L82" s="60"/>
    </row>
    <row r="83" spans="2:12" s="1" customFormat="1" ht="14.45" customHeight="1">
      <c r="B83" s="40"/>
      <c r="C83" s="64" t="s">
        <v>31</v>
      </c>
      <c r="D83" s="62"/>
      <c r="E83" s="62"/>
      <c r="F83" s="163" t="str">
        <f>IF(E18="","",E18)</f>
        <v/>
      </c>
      <c r="G83" s="62"/>
      <c r="H83" s="62"/>
      <c r="I83" s="162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9" customFormat="1" ht="29.25" customHeight="1">
      <c r="B85" s="165"/>
      <c r="C85" s="166" t="s">
        <v>121</v>
      </c>
      <c r="D85" s="167" t="s">
        <v>57</v>
      </c>
      <c r="E85" s="167" t="s">
        <v>53</v>
      </c>
      <c r="F85" s="167" t="s">
        <v>122</v>
      </c>
      <c r="G85" s="167" t="s">
        <v>123</v>
      </c>
      <c r="H85" s="167" t="s">
        <v>124</v>
      </c>
      <c r="I85" s="168" t="s">
        <v>125</v>
      </c>
      <c r="J85" s="167" t="s">
        <v>111</v>
      </c>
      <c r="K85" s="169" t="s">
        <v>126</v>
      </c>
      <c r="L85" s="170"/>
      <c r="M85" s="80" t="s">
        <v>127</v>
      </c>
      <c r="N85" s="81" t="s">
        <v>42</v>
      </c>
      <c r="O85" s="81" t="s">
        <v>128</v>
      </c>
      <c r="P85" s="81" t="s">
        <v>129</v>
      </c>
      <c r="Q85" s="81" t="s">
        <v>130</v>
      </c>
      <c r="R85" s="81" t="s">
        <v>131</v>
      </c>
      <c r="S85" s="81" t="s">
        <v>132</v>
      </c>
      <c r="T85" s="82" t="s">
        <v>133</v>
      </c>
    </row>
    <row r="86" spans="2:63" s="1" customFormat="1" ht="29.25" customHeight="1">
      <c r="B86" s="40"/>
      <c r="C86" s="86" t="s">
        <v>112</v>
      </c>
      <c r="D86" s="62"/>
      <c r="E86" s="62"/>
      <c r="F86" s="62"/>
      <c r="G86" s="62"/>
      <c r="H86" s="62"/>
      <c r="I86" s="162"/>
      <c r="J86" s="171">
        <f>BK86</f>
        <v>0</v>
      </c>
      <c r="K86" s="62"/>
      <c r="L86" s="60"/>
      <c r="M86" s="83"/>
      <c r="N86" s="84"/>
      <c r="O86" s="84"/>
      <c r="P86" s="172">
        <f>P87+P142</f>
        <v>0</v>
      </c>
      <c r="Q86" s="84"/>
      <c r="R86" s="172">
        <f>R87+R142</f>
        <v>0</v>
      </c>
      <c r="S86" s="84"/>
      <c r="T86" s="173">
        <f>T87+T142</f>
        <v>0</v>
      </c>
      <c r="AT86" s="23" t="s">
        <v>71</v>
      </c>
      <c r="AU86" s="23" t="s">
        <v>113</v>
      </c>
      <c r="BK86" s="174">
        <f>BK87+BK142</f>
        <v>0</v>
      </c>
    </row>
    <row r="87" spans="2:63" s="10" customFormat="1" ht="37.35" customHeight="1">
      <c r="B87" s="175"/>
      <c r="C87" s="176"/>
      <c r="D87" s="177" t="s">
        <v>71</v>
      </c>
      <c r="E87" s="178" t="s">
        <v>171</v>
      </c>
      <c r="F87" s="178" t="s">
        <v>172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P88+P115+P120+P133+P140</f>
        <v>0</v>
      </c>
      <c r="Q87" s="183"/>
      <c r="R87" s="184">
        <f>R88+R115+R120+R133+R140</f>
        <v>0</v>
      </c>
      <c r="S87" s="183"/>
      <c r="T87" s="185">
        <f>T88+T115+T120+T133+T140</f>
        <v>0</v>
      </c>
      <c r="AR87" s="186" t="s">
        <v>80</v>
      </c>
      <c r="AT87" s="187" t="s">
        <v>71</v>
      </c>
      <c r="AU87" s="187" t="s">
        <v>72</v>
      </c>
      <c r="AY87" s="186" t="s">
        <v>135</v>
      </c>
      <c r="BK87" s="188">
        <f>BK88+BK115+BK120+BK133+BK140</f>
        <v>0</v>
      </c>
    </row>
    <row r="88" spans="2:63" s="10" customFormat="1" ht="19.9" customHeight="1">
      <c r="B88" s="175"/>
      <c r="C88" s="176"/>
      <c r="D88" s="177" t="s">
        <v>71</v>
      </c>
      <c r="E88" s="189" t="s">
        <v>151</v>
      </c>
      <c r="F88" s="189" t="s">
        <v>386</v>
      </c>
      <c r="G88" s="176"/>
      <c r="H88" s="176"/>
      <c r="I88" s="179"/>
      <c r="J88" s="190">
        <f>BK88</f>
        <v>0</v>
      </c>
      <c r="K88" s="176"/>
      <c r="L88" s="181"/>
      <c r="M88" s="182"/>
      <c r="N88" s="183"/>
      <c r="O88" s="183"/>
      <c r="P88" s="184">
        <f>SUM(P89:P114)</f>
        <v>0</v>
      </c>
      <c r="Q88" s="183"/>
      <c r="R88" s="184">
        <f>SUM(R89:R114)</f>
        <v>0</v>
      </c>
      <c r="S88" s="183"/>
      <c r="T88" s="185">
        <f>SUM(T89:T114)</f>
        <v>0</v>
      </c>
      <c r="AR88" s="186" t="s">
        <v>80</v>
      </c>
      <c r="AT88" s="187" t="s">
        <v>71</v>
      </c>
      <c r="AU88" s="187" t="s">
        <v>80</v>
      </c>
      <c r="AY88" s="186" t="s">
        <v>135</v>
      </c>
      <c r="BK88" s="188">
        <f>SUM(BK89:BK114)</f>
        <v>0</v>
      </c>
    </row>
    <row r="89" spans="2:65" s="1" customFormat="1" ht="16.5" customHeight="1">
      <c r="B89" s="40"/>
      <c r="C89" s="191" t="s">
        <v>80</v>
      </c>
      <c r="D89" s="191" t="s">
        <v>138</v>
      </c>
      <c r="E89" s="192" t="s">
        <v>387</v>
      </c>
      <c r="F89" s="193" t="s">
        <v>388</v>
      </c>
      <c r="G89" s="194" t="s">
        <v>183</v>
      </c>
      <c r="H89" s="195">
        <v>0.956</v>
      </c>
      <c r="I89" s="196"/>
      <c r="J89" s="197">
        <f>ROUND(I89*H89,2)</f>
        <v>0</v>
      </c>
      <c r="K89" s="193" t="s">
        <v>141</v>
      </c>
      <c r="L89" s="60"/>
      <c r="M89" s="198" t="s">
        <v>21</v>
      </c>
      <c r="N89" s="199" t="s">
        <v>43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142</v>
      </c>
      <c r="AT89" s="23" t="s">
        <v>138</v>
      </c>
      <c r="AU89" s="23" t="s">
        <v>82</v>
      </c>
      <c r="AY89" s="23" t="s">
        <v>135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80</v>
      </c>
      <c r="BK89" s="202">
        <f>ROUND(I89*H89,2)</f>
        <v>0</v>
      </c>
      <c r="BL89" s="23" t="s">
        <v>142</v>
      </c>
      <c r="BM89" s="23" t="s">
        <v>389</v>
      </c>
    </row>
    <row r="90" spans="2:51" s="11" customFormat="1" ht="13.5">
      <c r="B90" s="207"/>
      <c r="C90" s="208"/>
      <c r="D90" s="209" t="s">
        <v>178</v>
      </c>
      <c r="E90" s="210" t="s">
        <v>21</v>
      </c>
      <c r="F90" s="211" t="s">
        <v>390</v>
      </c>
      <c r="G90" s="208"/>
      <c r="H90" s="212">
        <v>0.117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178</v>
      </c>
      <c r="AU90" s="218" t="s">
        <v>82</v>
      </c>
      <c r="AV90" s="11" t="s">
        <v>82</v>
      </c>
      <c r="AW90" s="11" t="s">
        <v>35</v>
      </c>
      <c r="AX90" s="11" t="s">
        <v>72</v>
      </c>
      <c r="AY90" s="218" t="s">
        <v>135</v>
      </c>
    </row>
    <row r="91" spans="2:51" s="11" customFormat="1" ht="13.5">
      <c r="B91" s="207"/>
      <c r="C91" s="208"/>
      <c r="D91" s="209" t="s">
        <v>178</v>
      </c>
      <c r="E91" s="210" t="s">
        <v>21</v>
      </c>
      <c r="F91" s="211" t="s">
        <v>391</v>
      </c>
      <c r="G91" s="208"/>
      <c r="H91" s="212">
        <v>0.267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178</v>
      </c>
      <c r="AU91" s="218" t="s">
        <v>82</v>
      </c>
      <c r="AV91" s="11" t="s">
        <v>82</v>
      </c>
      <c r="AW91" s="11" t="s">
        <v>35</v>
      </c>
      <c r="AX91" s="11" t="s">
        <v>72</v>
      </c>
      <c r="AY91" s="218" t="s">
        <v>135</v>
      </c>
    </row>
    <row r="92" spans="2:51" s="11" customFormat="1" ht="13.5">
      <c r="B92" s="207"/>
      <c r="C92" s="208"/>
      <c r="D92" s="209" t="s">
        <v>178</v>
      </c>
      <c r="E92" s="210" t="s">
        <v>21</v>
      </c>
      <c r="F92" s="211" t="s">
        <v>392</v>
      </c>
      <c r="G92" s="208"/>
      <c r="H92" s="212">
        <v>0.109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178</v>
      </c>
      <c r="AU92" s="218" t="s">
        <v>82</v>
      </c>
      <c r="AV92" s="11" t="s">
        <v>82</v>
      </c>
      <c r="AW92" s="11" t="s">
        <v>35</v>
      </c>
      <c r="AX92" s="11" t="s">
        <v>72</v>
      </c>
      <c r="AY92" s="218" t="s">
        <v>135</v>
      </c>
    </row>
    <row r="93" spans="2:51" s="11" customFormat="1" ht="13.5">
      <c r="B93" s="207"/>
      <c r="C93" s="208"/>
      <c r="D93" s="209" t="s">
        <v>178</v>
      </c>
      <c r="E93" s="210" t="s">
        <v>21</v>
      </c>
      <c r="F93" s="211" t="s">
        <v>393</v>
      </c>
      <c r="G93" s="208"/>
      <c r="H93" s="212">
        <v>0.084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178</v>
      </c>
      <c r="AU93" s="218" t="s">
        <v>82</v>
      </c>
      <c r="AV93" s="11" t="s">
        <v>82</v>
      </c>
      <c r="AW93" s="11" t="s">
        <v>35</v>
      </c>
      <c r="AX93" s="11" t="s">
        <v>72</v>
      </c>
      <c r="AY93" s="218" t="s">
        <v>135</v>
      </c>
    </row>
    <row r="94" spans="2:51" s="11" customFormat="1" ht="13.5">
      <c r="B94" s="207"/>
      <c r="C94" s="208"/>
      <c r="D94" s="209" t="s">
        <v>178</v>
      </c>
      <c r="E94" s="210" t="s">
        <v>21</v>
      </c>
      <c r="F94" s="211" t="s">
        <v>394</v>
      </c>
      <c r="G94" s="208"/>
      <c r="H94" s="212">
        <v>0.379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178</v>
      </c>
      <c r="AU94" s="218" t="s">
        <v>82</v>
      </c>
      <c r="AV94" s="11" t="s">
        <v>82</v>
      </c>
      <c r="AW94" s="11" t="s">
        <v>35</v>
      </c>
      <c r="AX94" s="11" t="s">
        <v>72</v>
      </c>
      <c r="AY94" s="218" t="s">
        <v>135</v>
      </c>
    </row>
    <row r="95" spans="2:51" s="12" customFormat="1" ht="13.5">
      <c r="B95" s="219"/>
      <c r="C95" s="220"/>
      <c r="D95" s="209" t="s">
        <v>178</v>
      </c>
      <c r="E95" s="221" t="s">
        <v>21</v>
      </c>
      <c r="F95" s="222" t="s">
        <v>180</v>
      </c>
      <c r="G95" s="220"/>
      <c r="H95" s="223">
        <v>0.956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178</v>
      </c>
      <c r="AU95" s="229" t="s">
        <v>82</v>
      </c>
      <c r="AV95" s="12" t="s">
        <v>142</v>
      </c>
      <c r="AW95" s="12" t="s">
        <v>35</v>
      </c>
      <c r="AX95" s="12" t="s">
        <v>80</v>
      </c>
      <c r="AY95" s="229" t="s">
        <v>135</v>
      </c>
    </row>
    <row r="96" spans="2:65" s="1" customFormat="1" ht="25.5" customHeight="1">
      <c r="B96" s="40"/>
      <c r="C96" s="191" t="s">
        <v>82</v>
      </c>
      <c r="D96" s="191" t="s">
        <v>138</v>
      </c>
      <c r="E96" s="192" t="s">
        <v>395</v>
      </c>
      <c r="F96" s="193" t="s">
        <v>396</v>
      </c>
      <c r="G96" s="194" t="s">
        <v>214</v>
      </c>
      <c r="H96" s="195">
        <v>0.182</v>
      </c>
      <c r="I96" s="196"/>
      <c r="J96" s="197">
        <f>ROUND(I96*H96,2)</f>
        <v>0</v>
      </c>
      <c r="K96" s="193" t="s">
        <v>141</v>
      </c>
      <c r="L96" s="60"/>
      <c r="M96" s="198" t="s">
        <v>21</v>
      </c>
      <c r="N96" s="199" t="s">
        <v>43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142</v>
      </c>
      <c r="AT96" s="23" t="s">
        <v>138</v>
      </c>
      <c r="AU96" s="23" t="s">
        <v>82</v>
      </c>
      <c r="AY96" s="23" t="s">
        <v>135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80</v>
      </c>
      <c r="BK96" s="202">
        <f>ROUND(I96*H96,2)</f>
        <v>0</v>
      </c>
      <c r="BL96" s="23" t="s">
        <v>142</v>
      </c>
      <c r="BM96" s="23" t="s">
        <v>397</v>
      </c>
    </row>
    <row r="97" spans="2:51" s="11" customFormat="1" ht="13.5">
      <c r="B97" s="207"/>
      <c r="C97" s="208"/>
      <c r="D97" s="209" t="s">
        <v>178</v>
      </c>
      <c r="E97" s="210" t="s">
        <v>21</v>
      </c>
      <c r="F97" s="211" t="s">
        <v>398</v>
      </c>
      <c r="G97" s="208"/>
      <c r="H97" s="212">
        <v>0.064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178</v>
      </c>
      <c r="AU97" s="218" t="s">
        <v>82</v>
      </c>
      <c r="AV97" s="11" t="s">
        <v>82</v>
      </c>
      <c r="AW97" s="11" t="s">
        <v>35</v>
      </c>
      <c r="AX97" s="11" t="s">
        <v>72</v>
      </c>
      <c r="AY97" s="218" t="s">
        <v>135</v>
      </c>
    </row>
    <row r="98" spans="2:51" s="11" customFormat="1" ht="13.5">
      <c r="B98" s="207"/>
      <c r="C98" s="208"/>
      <c r="D98" s="209" t="s">
        <v>178</v>
      </c>
      <c r="E98" s="210" t="s">
        <v>21</v>
      </c>
      <c r="F98" s="211" t="s">
        <v>399</v>
      </c>
      <c r="G98" s="208"/>
      <c r="H98" s="212">
        <v>0.059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178</v>
      </c>
      <c r="AU98" s="218" t="s">
        <v>82</v>
      </c>
      <c r="AV98" s="11" t="s">
        <v>82</v>
      </c>
      <c r="AW98" s="11" t="s">
        <v>35</v>
      </c>
      <c r="AX98" s="11" t="s">
        <v>72</v>
      </c>
      <c r="AY98" s="218" t="s">
        <v>135</v>
      </c>
    </row>
    <row r="99" spans="2:51" s="11" customFormat="1" ht="13.5">
      <c r="B99" s="207"/>
      <c r="C99" s="208"/>
      <c r="D99" s="209" t="s">
        <v>178</v>
      </c>
      <c r="E99" s="210" t="s">
        <v>21</v>
      </c>
      <c r="F99" s="211" t="s">
        <v>400</v>
      </c>
      <c r="G99" s="208"/>
      <c r="H99" s="212">
        <v>0.059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178</v>
      </c>
      <c r="AU99" s="218" t="s">
        <v>82</v>
      </c>
      <c r="AV99" s="11" t="s">
        <v>82</v>
      </c>
      <c r="AW99" s="11" t="s">
        <v>35</v>
      </c>
      <c r="AX99" s="11" t="s">
        <v>72</v>
      </c>
      <c r="AY99" s="218" t="s">
        <v>135</v>
      </c>
    </row>
    <row r="100" spans="2:51" s="12" customFormat="1" ht="13.5">
      <c r="B100" s="219"/>
      <c r="C100" s="220"/>
      <c r="D100" s="209" t="s">
        <v>178</v>
      </c>
      <c r="E100" s="221" t="s">
        <v>21</v>
      </c>
      <c r="F100" s="222" t="s">
        <v>180</v>
      </c>
      <c r="G100" s="220"/>
      <c r="H100" s="223">
        <v>0.182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178</v>
      </c>
      <c r="AU100" s="229" t="s">
        <v>82</v>
      </c>
      <c r="AV100" s="12" t="s">
        <v>142</v>
      </c>
      <c r="AW100" s="12" t="s">
        <v>35</v>
      </c>
      <c r="AX100" s="12" t="s">
        <v>80</v>
      </c>
      <c r="AY100" s="229" t="s">
        <v>135</v>
      </c>
    </row>
    <row r="101" spans="2:65" s="1" customFormat="1" ht="25.5" customHeight="1">
      <c r="B101" s="40"/>
      <c r="C101" s="191" t="s">
        <v>151</v>
      </c>
      <c r="D101" s="191" t="s">
        <v>138</v>
      </c>
      <c r="E101" s="192" t="s">
        <v>401</v>
      </c>
      <c r="F101" s="193" t="s">
        <v>402</v>
      </c>
      <c r="G101" s="194" t="s">
        <v>214</v>
      </c>
      <c r="H101" s="195">
        <v>0.317</v>
      </c>
      <c r="I101" s="196"/>
      <c r="J101" s="197">
        <f>ROUND(I101*H101,2)</f>
        <v>0</v>
      </c>
      <c r="K101" s="193" t="s">
        <v>141</v>
      </c>
      <c r="L101" s="60"/>
      <c r="M101" s="198" t="s">
        <v>21</v>
      </c>
      <c r="N101" s="199" t="s">
        <v>43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142</v>
      </c>
      <c r="AT101" s="23" t="s">
        <v>138</v>
      </c>
      <c r="AU101" s="23" t="s">
        <v>82</v>
      </c>
      <c r="AY101" s="23" t="s">
        <v>135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80</v>
      </c>
      <c r="BK101" s="202">
        <f>ROUND(I101*H101,2)</f>
        <v>0</v>
      </c>
      <c r="BL101" s="23" t="s">
        <v>142</v>
      </c>
      <c r="BM101" s="23" t="s">
        <v>403</v>
      </c>
    </row>
    <row r="102" spans="2:51" s="11" customFormat="1" ht="13.5">
      <c r="B102" s="207"/>
      <c r="C102" s="208"/>
      <c r="D102" s="209" t="s">
        <v>178</v>
      </c>
      <c r="E102" s="210" t="s">
        <v>21</v>
      </c>
      <c r="F102" s="211" t="s">
        <v>404</v>
      </c>
      <c r="G102" s="208"/>
      <c r="H102" s="212">
        <v>0.123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178</v>
      </c>
      <c r="AU102" s="218" t="s">
        <v>82</v>
      </c>
      <c r="AV102" s="11" t="s">
        <v>82</v>
      </c>
      <c r="AW102" s="11" t="s">
        <v>35</v>
      </c>
      <c r="AX102" s="11" t="s">
        <v>72</v>
      </c>
      <c r="AY102" s="218" t="s">
        <v>135</v>
      </c>
    </row>
    <row r="103" spans="2:51" s="11" customFormat="1" ht="13.5">
      <c r="B103" s="207"/>
      <c r="C103" s="208"/>
      <c r="D103" s="209" t="s">
        <v>178</v>
      </c>
      <c r="E103" s="210" t="s">
        <v>21</v>
      </c>
      <c r="F103" s="211" t="s">
        <v>405</v>
      </c>
      <c r="G103" s="208"/>
      <c r="H103" s="212">
        <v>0.194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178</v>
      </c>
      <c r="AU103" s="218" t="s">
        <v>82</v>
      </c>
      <c r="AV103" s="11" t="s">
        <v>82</v>
      </c>
      <c r="AW103" s="11" t="s">
        <v>35</v>
      </c>
      <c r="AX103" s="11" t="s">
        <v>72</v>
      </c>
      <c r="AY103" s="218" t="s">
        <v>135</v>
      </c>
    </row>
    <row r="104" spans="2:51" s="12" customFormat="1" ht="13.5">
      <c r="B104" s="219"/>
      <c r="C104" s="220"/>
      <c r="D104" s="209" t="s">
        <v>178</v>
      </c>
      <c r="E104" s="221" t="s">
        <v>21</v>
      </c>
      <c r="F104" s="222" t="s">
        <v>180</v>
      </c>
      <c r="G104" s="220"/>
      <c r="H104" s="223">
        <v>0.317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178</v>
      </c>
      <c r="AU104" s="229" t="s">
        <v>82</v>
      </c>
      <c r="AV104" s="12" t="s">
        <v>142</v>
      </c>
      <c r="AW104" s="12" t="s">
        <v>35</v>
      </c>
      <c r="AX104" s="12" t="s">
        <v>80</v>
      </c>
      <c r="AY104" s="229" t="s">
        <v>135</v>
      </c>
    </row>
    <row r="105" spans="2:65" s="1" customFormat="1" ht="25.5" customHeight="1">
      <c r="B105" s="40"/>
      <c r="C105" s="191" t="s">
        <v>142</v>
      </c>
      <c r="D105" s="191" t="s">
        <v>138</v>
      </c>
      <c r="E105" s="192" t="s">
        <v>406</v>
      </c>
      <c r="F105" s="193" t="s">
        <v>407</v>
      </c>
      <c r="G105" s="194" t="s">
        <v>214</v>
      </c>
      <c r="H105" s="195">
        <v>1.129</v>
      </c>
      <c r="I105" s="196"/>
      <c r="J105" s="197">
        <f>ROUND(I105*H105,2)</f>
        <v>0</v>
      </c>
      <c r="K105" s="193" t="s">
        <v>141</v>
      </c>
      <c r="L105" s="60"/>
      <c r="M105" s="198" t="s">
        <v>21</v>
      </c>
      <c r="N105" s="199" t="s">
        <v>43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</v>
      </c>
      <c r="T105" s="201">
        <f>S105*H105</f>
        <v>0</v>
      </c>
      <c r="AR105" s="23" t="s">
        <v>142</v>
      </c>
      <c r="AT105" s="23" t="s">
        <v>138</v>
      </c>
      <c r="AU105" s="23" t="s">
        <v>82</v>
      </c>
      <c r="AY105" s="23" t="s">
        <v>135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80</v>
      </c>
      <c r="BK105" s="202">
        <f>ROUND(I105*H105,2)</f>
        <v>0</v>
      </c>
      <c r="BL105" s="23" t="s">
        <v>142</v>
      </c>
      <c r="BM105" s="23" t="s">
        <v>408</v>
      </c>
    </row>
    <row r="106" spans="2:51" s="11" customFormat="1" ht="13.5">
      <c r="B106" s="207"/>
      <c r="C106" s="208"/>
      <c r="D106" s="209" t="s">
        <v>178</v>
      </c>
      <c r="E106" s="210" t="s">
        <v>21</v>
      </c>
      <c r="F106" s="211" t="s">
        <v>409</v>
      </c>
      <c r="G106" s="208"/>
      <c r="H106" s="212">
        <v>1.129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178</v>
      </c>
      <c r="AU106" s="218" t="s">
        <v>82</v>
      </c>
      <c r="AV106" s="11" t="s">
        <v>82</v>
      </c>
      <c r="AW106" s="11" t="s">
        <v>35</v>
      </c>
      <c r="AX106" s="11" t="s">
        <v>72</v>
      </c>
      <c r="AY106" s="218" t="s">
        <v>135</v>
      </c>
    </row>
    <row r="107" spans="2:51" s="12" customFormat="1" ht="13.5">
      <c r="B107" s="219"/>
      <c r="C107" s="220"/>
      <c r="D107" s="209" t="s">
        <v>178</v>
      </c>
      <c r="E107" s="221" t="s">
        <v>21</v>
      </c>
      <c r="F107" s="222" t="s">
        <v>180</v>
      </c>
      <c r="G107" s="220"/>
      <c r="H107" s="223">
        <v>1.129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178</v>
      </c>
      <c r="AU107" s="229" t="s">
        <v>82</v>
      </c>
      <c r="AV107" s="12" t="s">
        <v>142</v>
      </c>
      <c r="AW107" s="12" t="s">
        <v>35</v>
      </c>
      <c r="AX107" s="12" t="s">
        <v>80</v>
      </c>
      <c r="AY107" s="229" t="s">
        <v>135</v>
      </c>
    </row>
    <row r="108" spans="2:65" s="1" customFormat="1" ht="25.5" customHeight="1">
      <c r="B108" s="40"/>
      <c r="C108" s="191" t="s">
        <v>146</v>
      </c>
      <c r="D108" s="191" t="s">
        <v>138</v>
      </c>
      <c r="E108" s="192" t="s">
        <v>410</v>
      </c>
      <c r="F108" s="193" t="s">
        <v>411</v>
      </c>
      <c r="G108" s="194" t="s">
        <v>176</v>
      </c>
      <c r="H108" s="195">
        <v>2.636</v>
      </c>
      <c r="I108" s="196"/>
      <c r="J108" s="197">
        <f>ROUND(I108*H108,2)</f>
        <v>0</v>
      </c>
      <c r="K108" s="193" t="s">
        <v>141</v>
      </c>
      <c r="L108" s="60"/>
      <c r="M108" s="198" t="s">
        <v>21</v>
      </c>
      <c r="N108" s="199" t="s">
        <v>43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3" t="s">
        <v>142</v>
      </c>
      <c r="AT108" s="23" t="s">
        <v>138</v>
      </c>
      <c r="AU108" s="23" t="s">
        <v>82</v>
      </c>
      <c r="AY108" s="23" t="s">
        <v>135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80</v>
      </c>
      <c r="BK108" s="202">
        <f>ROUND(I108*H108,2)</f>
        <v>0</v>
      </c>
      <c r="BL108" s="23" t="s">
        <v>142</v>
      </c>
      <c r="BM108" s="23" t="s">
        <v>412</v>
      </c>
    </row>
    <row r="109" spans="2:51" s="11" customFormat="1" ht="13.5">
      <c r="B109" s="207"/>
      <c r="C109" s="208"/>
      <c r="D109" s="209" t="s">
        <v>178</v>
      </c>
      <c r="E109" s="210" t="s">
        <v>21</v>
      </c>
      <c r="F109" s="211" t="s">
        <v>413</v>
      </c>
      <c r="G109" s="208"/>
      <c r="H109" s="212">
        <v>0.36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178</v>
      </c>
      <c r="AU109" s="218" t="s">
        <v>82</v>
      </c>
      <c r="AV109" s="11" t="s">
        <v>82</v>
      </c>
      <c r="AW109" s="11" t="s">
        <v>35</v>
      </c>
      <c r="AX109" s="11" t="s">
        <v>72</v>
      </c>
      <c r="AY109" s="218" t="s">
        <v>135</v>
      </c>
    </row>
    <row r="110" spans="2:51" s="11" customFormat="1" ht="13.5">
      <c r="B110" s="207"/>
      <c r="C110" s="208"/>
      <c r="D110" s="209" t="s">
        <v>178</v>
      </c>
      <c r="E110" s="210" t="s">
        <v>21</v>
      </c>
      <c r="F110" s="211" t="s">
        <v>414</v>
      </c>
      <c r="G110" s="208"/>
      <c r="H110" s="212">
        <v>0.644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178</v>
      </c>
      <c r="AU110" s="218" t="s">
        <v>82</v>
      </c>
      <c r="AV110" s="11" t="s">
        <v>82</v>
      </c>
      <c r="AW110" s="11" t="s">
        <v>35</v>
      </c>
      <c r="AX110" s="11" t="s">
        <v>72</v>
      </c>
      <c r="AY110" s="218" t="s">
        <v>135</v>
      </c>
    </row>
    <row r="111" spans="2:51" s="11" customFormat="1" ht="13.5">
      <c r="B111" s="207"/>
      <c r="C111" s="208"/>
      <c r="D111" s="209" t="s">
        <v>178</v>
      </c>
      <c r="E111" s="210" t="s">
        <v>21</v>
      </c>
      <c r="F111" s="211" t="s">
        <v>415</v>
      </c>
      <c r="G111" s="208"/>
      <c r="H111" s="212">
        <v>0.336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178</v>
      </c>
      <c r="AU111" s="218" t="s">
        <v>82</v>
      </c>
      <c r="AV111" s="11" t="s">
        <v>82</v>
      </c>
      <c r="AW111" s="11" t="s">
        <v>35</v>
      </c>
      <c r="AX111" s="11" t="s">
        <v>72</v>
      </c>
      <c r="AY111" s="218" t="s">
        <v>135</v>
      </c>
    </row>
    <row r="112" spans="2:51" s="11" customFormat="1" ht="13.5">
      <c r="B112" s="207"/>
      <c r="C112" s="208"/>
      <c r="D112" s="209" t="s">
        <v>178</v>
      </c>
      <c r="E112" s="210" t="s">
        <v>21</v>
      </c>
      <c r="F112" s="211" t="s">
        <v>416</v>
      </c>
      <c r="G112" s="208"/>
      <c r="H112" s="212">
        <v>0.336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178</v>
      </c>
      <c r="AU112" s="218" t="s">
        <v>82</v>
      </c>
      <c r="AV112" s="11" t="s">
        <v>82</v>
      </c>
      <c r="AW112" s="11" t="s">
        <v>35</v>
      </c>
      <c r="AX112" s="11" t="s">
        <v>72</v>
      </c>
      <c r="AY112" s="218" t="s">
        <v>135</v>
      </c>
    </row>
    <row r="113" spans="2:51" s="11" customFormat="1" ht="13.5">
      <c r="B113" s="207"/>
      <c r="C113" s="208"/>
      <c r="D113" s="209" t="s">
        <v>178</v>
      </c>
      <c r="E113" s="210" t="s">
        <v>21</v>
      </c>
      <c r="F113" s="211" t="s">
        <v>417</v>
      </c>
      <c r="G113" s="208"/>
      <c r="H113" s="212">
        <v>0.96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178</v>
      </c>
      <c r="AU113" s="218" t="s">
        <v>82</v>
      </c>
      <c r="AV113" s="11" t="s">
        <v>82</v>
      </c>
      <c r="AW113" s="11" t="s">
        <v>35</v>
      </c>
      <c r="AX113" s="11" t="s">
        <v>72</v>
      </c>
      <c r="AY113" s="218" t="s">
        <v>135</v>
      </c>
    </row>
    <row r="114" spans="2:51" s="12" customFormat="1" ht="13.5">
      <c r="B114" s="219"/>
      <c r="C114" s="220"/>
      <c r="D114" s="209" t="s">
        <v>178</v>
      </c>
      <c r="E114" s="221" t="s">
        <v>21</v>
      </c>
      <c r="F114" s="222" t="s">
        <v>180</v>
      </c>
      <c r="G114" s="220"/>
      <c r="H114" s="223">
        <v>2.636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178</v>
      </c>
      <c r="AU114" s="229" t="s">
        <v>82</v>
      </c>
      <c r="AV114" s="12" t="s">
        <v>142</v>
      </c>
      <c r="AW114" s="12" t="s">
        <v>35</v>
      </c>
      <c r="AX114" s="12" t="s">
        <v>80</v>
      </c>
      <c r="AY114" s="229" t="s">
        <v>135</v>
      </c>
    </row>
    <row r="115" spans="2:63" s="10" customFormat="1" ht="29.85" customHeight="1">
      <c r="B115" s="175"/>
      <c r="C115" s="176"/>
      <c r="D115" s="177" t="s">
        <v>71</v>
      </c>
      <c r="E115" s="189" t="s">
        <v>142</v>
      </c>
      <c r="F115" s="189" t="s">
        <v>418</v>
      </c>
      <c r="G115" s="176"/>
      <c r="H115" s="176"/>
      <c r="I115" s="179"/>
      <c r="J115" s="190">
        <f>BK115</f>
        <v>0</v>
      </c>
      <c r="K115" s="176"/>
      <c r="L115" s="181"/>
      <c r="M115" s="182"/>
      <c r="N115" s="183"/>
      <c r="O115" s="183"/>
      <c r="P115" s="184">
        <f>SUM(P116:P119)</f>
        <v>0</v>
      </c>
      <c r="Q115" s="183"/>
      <c r="R115" s="184">
        <f>SUM(R116:R119)</f>
        <v>0</v>
      </c>
      <c r="S115" s="183"/>
      <c r="T115" s="185">
        <f>SUM(T116:T119)</f>
        <v>0</v>
      </c>
      <c r="AR115" s="186" t="s">
        <v>80</v>
      </c>
      <c r="AT115" s="187" t="s">
        <v>71</v>
      </c>
      <c r="AU115" s="187" t="s">
        <v>80</v>
      </c>
      <c r="AY115" s="186" t="s">
        <v>135</v>
      </c>
      <c r="BK115" s="188">
        <f>SUM(BK116:BK119)</f>
        <v>0</v>
      </c>
    </row>
    <row r="116" spans="2:65" s="1" customFormat="1" ht="25.5" customHeight="1">
      <c r="B116" s="40"/>
      <c r="C116" s="191" t="s">
        <v>198</v>
      </c>
      <c r="D116" s="191" t="s">
        <v>138</v>
      </c>
      <c r="E116" s="192" t="s">
        <v>419</v>
      </c>
      <c r="F116" s="193" t="s">
        <v>420</v>
      </c>
      <c r="G116" s="194" t="s">
        <v>340</v>
      </c>
      <c r="H116" s="195">
        <v>12</v>
      </c>
      <c r="I116" s="196"/>
      <c r="J116" s="197">
        <f>ROUND(I116*H116,2)</f>
        <v>0</v>
      </c>
      <c r="K116" s="193" t="s">
        <v>141</v>
      </c>
      <c r="L116" s="60"/>
      <c r="M116" s="198" t="s">
        <v>21</v>
      </c>
      <c r="N116" s="199" t="s">
        <v>43</v>
      </c>
      <c r="O116" s="41"/>
      <c r="P116" s="200">
        <f>O116*H116</f>
        <v>0</v>
      </c>
      <c r="Q116" s="200">
        <v>0</v>
      </c>
      <c r="R116" s="200">
        <f>Q116*H116</f>
        <v>0</v>
      </c>
      <c r="S116" s="200">
        <v>0</v>
      </c>
      <c r="T116" s="201">
        <f>S116*H116</f>
        <v>0</v>
      </c>
      <c r="AR116" s="23" t="s">
        <v>142</v>
      </c>
      <c r="AT116" s="23" t="s">
        <v>138</v>
      </c>
      <c r="AU116" s="23" t="s">
        <v>82</v>
      </c>
      <c r="AY116" s="23" t="s">
        <v>135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80</v>
      </c>
      <c r="BK116" s="202">
        <f>ROUND(I116*H116,2)</f>
        <v>0</v>
      </c>
      <c r="BL116" s="23" t="s">
        <v>142</v>
      </c>
      <c r="BM116" s="23" t="s">
        <v>421</v>
      </c>
    </row>
    <row r="117" spans="2:51" s="11" customFormat="1" ht="13.5">
      <c r="B117" s="207"/>
      <c r="C117" s="208"/>
      <c r="D117" s="209" t="s">
        <v>178</v>
      </c>
      <c r="E117" s="210" t="s">
        <v>21</v>
      </c>
      <c r="F117" s="211" t="s">
        <v>422</v>
      </c>
      <c r="G117" s="208"/>
      <c r="H117" s="212">
        <v>12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178</v>
      </c>
      <c r="AU117" s="218" t="s">
        <v>82</v>
      </c>
      <c r="AV117" s="11" t="s">
        <v>82</v>
      </c>
      <c r="AW117" s="11" t="s">
        <v>35</v>
      </c>
      <c r="AX117" s="11" t="s">
        <v>72</v>
      </c>
      <c r="AY117" s="218" t="s">
        <v>135</v>
      </c>
    </row>
    <row r="118" spans="2:51" s="12" customFormat="1" ht="13.5">
      <c r="B118" s="219"/>
      <c r="C118" s="220"/>
      <c r="D118" s="209" t="s">
        <v>178</v>
      </c>
      <c r="E118" s="221" t="s">
        <v>21</v>
      </c>
      <c r="F118" s="222" t="s">
        <v>180</v>
      </c>
      <c r="G118" s="220"/>
      <c r="H118" s="223">
        <v>12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178</v>
      </c>
      <c r="AU118" s="229" t="s">
        <v>82</v>
      </c>
      <c r="AV118" s="12" t="s">
        <v>142</v>
      </c>
      <c r="AW118" s="12" t="s">
        <v>35</v>
      </c>
      <c r="AX118" s="12" t="s">
        <v>80</v>
      </c>
      <c r="AY118" s="229" t="s">
        <v>135</v>
      </c>
    </row>
    <row r="119" spans="2:65" s="1" customFormat="1" ht="16.5" customHeight="1">
      <c r="B119" s="40"/>
      <c r="C119" s="191" t="s">
        <v>202</v>
      </c>
      <c r="D119" s="191" t="s">
        <v>138</v>
      </c>
      <c r="E119" s="192" t="s">
        <v>423</v>
      </c>
      <c r="F119" s="193" t="s">
        <v>424</v>
      </c>
      <c r="G119" s="194" t="s">
        <v>340</v>
      </c>
      <c r="H119" s="195">
        <v>12</v>
      </c>
      <c r="I119" s="196"/>
      <c r="J119" s="197">
        <f>ROUND(I119*H119,2)</f>
        <v>0</v>
      </c>
      <c r="K119" s="193" t="s">
        <v>21</v>
      </c>
      <c r="L119" s="60"/>
      <c r="M119" s="198" t="s">
        <v>21</v>
      </c>
      <c r="N119" s="199" t="s">
        <v>43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142</v>
      </c>
      <c r="AT119" s="23" t="s">
        <v>138</v>
      </c>
      <c r="AU119" s="23" t="s">
        <v>82</v>
      </c>
      <c r="AY119" s="23" t="s">
        <v>135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80</v>
      </c>
      <c r="BK119" s="202">
        <f>ROUND(I119*H119,2)</f>
        <v>0</v>
      </c>
      <c r="BL119" s="23" t="s">
        <v>142</v>
      </c>
      <c r="BM119" s="23" t="s">
        <v>425</v>
      </c>
    </row>
    <row r="120" spans="2:63" s="10" customFormat="1" ht="29.85" customHeight="1">
      <c r="B120" s="175"/>
      <c r="C120" s="176"/>
      <c r="D120" s="177" t="s">
        <v>71</v>
      </c>
      <c r="E120" s="189" t="s">
        <v>211</v>
      </c>
      <c r="F120" s="189" t="s">
        <v>217</v>
      </c>
      <c r="G120" s="176"/>
      <c r="H120" s="176"/>
      <c r="I120" s="179"/>
      <c r="J120" s="190">
        <f>BK120</f>
        <v>0</v>
      </c>
      <c r="K120" s="176"/>
      <c r="L120" s="181"/>
      <c r="M120" s="182"/>
      <c r="N120" s="183"/>
      <c r="O120" s="183"/>
      <c r="P120" s="184">
        <f>SUM(P121:P132)</f>
        <v>0</v>
      </c>
      <c r="Q120" s="183"/>
      <c r="R120" s="184">
        <f>SUM(R121:R132)</f>
        <v>0</v>
      </c>
      <c r="S120" s="183"/>
      <c r="T120" s="185">
        <f>SUM(T121:T132)</f>
        <v>0</v>
      </c>
      <c r="AR120" s="186" t="s">
        <v>80</v>
      </c>
      <c r="AT120" s="187" t="s">
        <v>71</v>
      </c>
      <c r="AU120" s="187" t="s">
        <v>80</v>
      </c>
      <c r="AY120" s="186" t="s">
        <v>135</v>
      </c>
      <c r="BK120" s="188">
        <f>SUM(BK121:BK132)</f>
        <v>0</v>
      </c>
    </row>
    <row r="121" spans="2:65" s="1" customFormat="1" ht="25.5" customHeight="1">
      <c r="B121" s="40"/>
      <c r="C121" s="191" t="s">
        <v>206</v>
      </c>
      <c r="D121" s="191" t="s">
        <v>138</v>
      </c>
      <c r="E121" s="192" t="s">
        <v>426</v>
      </c>
      <c r="F121" s="193" t="s">
        <v>427</v>
      </c>
      <c r="G121" s="194" t="s">
        <v>340</v>
      </c>
      <c r="H121" s="195">
        <v>12</v>
      </c>
      <c r="I121" s="196"/>
      <c r="J121" s="197">
        <f>ROUND(I121*H121,2)</f>
        <v>0</v>
      </c>
      <c r="K121" s="193" t="s">
        <v>141</v>
      </c>
      <c r="L121" s="60"/>
      <c r="M121" s="198" t="s">
        <v>21</v>
      </c>
      <c r="N121" s="199" t="s">
        <v>43</v>
      </c>
      <c r="O121" s="4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AR121" s="23" t="s">
        <v>142</v>
      </c>
      <c r="AT121" s="23" t="s">
        <v>138</v>
      </c>
      <c r="AU121" s="23" t="s">
        <v>82</v>
      </c>
      <c r="AY121" s="23" t="s">
        <v>135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23" t="s">
        <v>80</v>
      </c>
      <c r="BK121" s="202">
        <f>ROUND(I121*H121,2)</f>
        <v>0</v>
      </c>
      <c r="BL121" s="23" t="s">
        <v>142</v>
      </c>
      <c r="BM121" s="23" t="s">
        <v>428</v>
      </c>
    </row>
    <row r="122" spans="2:51" s="11" customFormat="1" ht="13.5">
      <c r="B122" s="207"/>
      <c r="C122" s="208"/>
      <c r="D122" s="209" t="s">
        <v>178</v>
      </c>
      <c r="E122" s="210" t="s">
        <v>21</v>
      </c>
      <c r="F122" s="211" t="s">
        <v>429</v>
      </c>
      <c r="G122" s="208"/>
      <c r="H122" s="212">
        <v>12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178</v>
      </c>
      <c r="AU122" s="218" t="s">
        <v>82</v>
      </c>
      <c r="AV122" s="11" t="s">
        <v>82</v>
      </c>
      <c r="AW122" s="11" t="s">
        <v>35</v>
      </c>
      <c r="AX122" s="11" t="s">
        <v>72</v>
      </c>
      <c r="AY122" s="218" t="s">
        <v>135</v>
      </c>
    </row>
    <row r="123" spans="2:51" s="12" customFormat="1" ht="13.5">
      <c r="B123" s="219"/>
      <c r="C123" s="220"/>
      <c r="D123" s="209" t="s">
        <v>178</v>
      </c>
      <c r="E123" s="221" t="s">
        <v>21</v>
      </c>
      <c r="F123" s="222" t="s">
        <v>180</v>
      </c>
      <c r="G123" s="220"/>
      <c r="H123" s="223">
        <v>12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178</v>
      </c>
      <c r="AU123" s="229" t="s">
        <v>82</v>
      </c>
      <c r="AV123" s="12" t="s">
        <v>142</v>
      </c>
      <c r="AW123" s="12" t="s">
        <v>35</v>
      </c>
      <c r="AX123" s="12" t="s">
        <v>80</v>
      </c>
      <c r="AY123" s="229" t="s">
        <v>135</v>
      </c>
    </row>
    <row r="124" spans="2:65" s="1" customFormat="1" ht="38.25" customHeight="1">
      <c r="B124" s="40"/>
      <c r="C124" s="191" t="s">
        <v>211</v>
      </c>
      <c r="D124" s="191" t="s">
        <v>138</v>
      </c>
      <c r="E124" s="192" t="s">
        <v>430</v>
      </c>
      <c r="F124" s="193" t="s">
        <v>431</v>
      </c>
      <c r="G124" s="194" t="s">
        <v>432</v>
      </c>
      <c r="H124" s="195">
        <v>26.4</v>
      </c>
      <c r="I124" s="196"/>
      <c r="J124" s="197">
        <f>ROUND(I124*H124,2)</f>
        <v>0</v>
      </c>
      <c r="K124" s="193" t="s">
        <v>141</v>
      </c>
      <c r="L124" s="60"/>
      <c r="M124" s="198" t="s">
        <v>21</v>
      </c>
      <c r="N124" s="199" t="s">
        <v>43</v>
      </c>
      <c r="O124" s="4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AR124" s="23" t="s">
        <v>142</v>
      </c>
      <c r="AT124" s="23" t="s">
        <v>138</v>
      </c>
      <c r="AU124" s="23" t="s">
        <v>82</v>
      </c>
      <c r="AY124" s="23" t="s">
        <v>135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80</v>
      </c>
      <c r="BK124" s="202">
        <f>ROUND(I124*H124,2)</f>
        <v>0</v>
      </c>
      <c r="BL124" s="23" t="s">
        <v>142</v>
      </c>
      <c r="BM124" s="23" t="s">
        <v>433</v>
      </c>
    </row>
    <row r="125" spans="2:51" s="11" customFormat="1" ht="13.5">
      <c r="B125" s="207"/>
      <c r="C125" s="208"/>
      <c r="D125" s="209" t="s">
        <v>178</v>
      </c>
      <c r="E125" s="210" t="s">
        <v>21</v>
      </c>
      <c r="F125" s="211" t="s">
        <v>434</v>
      </c>
      <c r="G125" s="208"/>
      <c r="H125" s="212">
        <v>6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178</v>
      </c>
      <c r="AU125" s="218" t="s">
        <v>82</v>
      </c>
      <c r="AV125" s="11" t="s">
        <v>82</v>
      </c>
      <c r="AW125" s="11" t="s">
        <v>35</v>
      </c>
      <c r="AX125" s="11" t="s">
        <v>72</v>
      </c>
      <c r="AY125" s="218" t="s">
        <v>135</v>
      </c>
    </row>
    <row r="126" spans="2:51" s="11" customFormat="1" ht="13.5">
      <c r="B126" s="207"/>
      <c r="C126" s="208"/>
      <c r="D126" s="209" t="s">
        <v>178</v>
      </c>
      <c r="E126" s="210" t="s">
        <v>21</v>
      </c>
      <c r="F126" s="211" t="s">
        <v>435</v>
      </c>
      <c r="G126" s="208"/>
      <c r="H126" s="212">
        <v>9.2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178</v>
      </c>
      <c r="AU126" s="218" t="s">
        <v>82</v>
      </c>
      <c r="AV126" s="11" t="s">
        <v>82</v>
      </c>
      <c r="AW126" s="11" t="s">
        <v>35</v>
      </c>
      <c r="AX126" s="11" t="s">
        <v>72</v>
      </c>
      <c r="AY126" s="218" t="s">
        <v>135</v>
      </c>
    </row>
    <row r="127" spans="2:51" s="11" customFormat="1" ht="13.5">
      <c r="B127" s="207"/>
      <c r="C127" s="208"/>
      <c r="D127" s="209" t="s">
        <v>178</v>
      </c>
      <c r="E127" s="210" t="s">
        <v>21</v>
      </c>
      <c r="F127" s="211" t="s">
        <v>436</v>
      </c>
      <c r="G127" s="208"/>
      <c r="H127" s="212">
        <v>5.6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178</v>
      </c>
      <c r="AU127" s="218" t="s">
        <v>82</v>
      </c>
      <c r="AV127" s="11" t="s">
        <v>82</v>
      </c>
      <c r="AW127" s="11" t="s">
        <v>35</v>
      </c>
      <c r="AX127" s="11" t="s">
        <v>72</v>
      </c>
      <c r="AY127" s="218" t="s">
        <v>135</v>
      </c>
    </row>
    <row r="128" spans="2:51" s="11" customFormat="1" ht="13.5">
      <c r="B128" s="207"/>
      <c r="C128" s="208"/>
      <c r="D128" s="209" t="s">
        <v>178</v>
      </c>
      <c r="E128" s="210" t="s">
        <v>21</v>
      </c>
      <c r="F128" s="211" t="s">
        <v>436</v>
      </c>
      <c r="G128" s="208"/>
      <c r="H128" s="212">
        <v>5.6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178</v>
      </c>
      <c r="AU128" s="218" t="s">
        <v>82</v>
      </c>
      <c r="AV128" s="11" t="s">
        <v>82</v>
      </c>
      <c r="AW128" s="11" t="s">
        <v>35</v>
      </c>
      <c r="AX128" s="11" t="s">
        <v>72</v>
      </c>
      <c r="AY128" s="218" t="s">
        <v>135</v>
      </c>
    </row>
    <row r="129" spans="2:51" s="12" customFormat="1" ht="13.5">
      <c r="B129" s="219"/>
      <c r="C129" s="220"/>
      <c r="D129" s="209" t="s">
        <v>178</v>
      </c>
      <c r="E129" s="221" t="s">
        <v>21</v>
      </c>
      <c r="F129" s="222" t="s">
        <v>180</v>
      </c>
      <c r="G129" s="220"/>
      <c r="H129" s="223">
        <v>26.4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178</v>
      </c>
      <c r="AU129" s="229" t="s">
        <v>82</v>
      </c>
      <c r="AV129" s="12" t="s">
        <v>142</v>
      </c>
      <c r="AW129" s="12" t="s">
        <v>35</v>
      </c>
      <c r="AX129" s="12" t="s">
        <v>80</v>
      </c>
      <c r="AY129" s="229" t="s">
        <v>135</v>
      </c>
    </row>
    <row r="130" spans="2:65" s="1" customFormat="1" ht="38.25" customHeight="1">
      <c r="B130" s="40"/>
      <c r="C130" s="191" t="s">
        <v>218</v>
      </c>
      <c r="D130" s="191" t="s">
        <v>138</v>
      </c>
      <c r="E130" s="192" t="s">
        <v>437</v>
      </c>
      <c r="F130" s="193" t="s">
        <v>438</v>
      </c>
      <c r="G130" s="194" t="s">
        <v>432</v>
      </c>
      <c r="H130" s="195">
        <v>12</v>
      </c>
      <c r="I130" s="196"/>
      <c r="J130" s="197">
        <f>ROUND(I130*H130,2)</f>
        <v>0</v>
      </c>
      <c r="K130" s="193" t="s">
        <v>141</v>
      </c>
      <c r="L130" s="60"/>
      <c r="M130" s="198" t="s">
        <v>21</v>
      </c>
      <c r="N130" s="199" t="s">
        <v>43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142</v>
      </c>
      <c r="AT130" s="23" t="s">
        <v>138</v>
      </c>
      <c r="AU130" s="23" t="s">
        <v>82</v>
      </c>
      <c r="AY130" s="23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80</v>
      </c>
      <c r="BK130" s="202">
        <f>ROUND(I130*H130,2)</f>
        <v>0</v>
      </c>
      <c r="BL130" s="23" t="s">
        <v>142</v>
      </c>
      <c r="BM130" s="23" t="s">
        <v>439</v>
      </c>
    </row>
    <row r="131" spans="2:51" s="11" customFormat="1" ht="13.5">
      <c r="B131" s="207"/>
      <c r="C131" s="208"/>
      <c r="D131" s="209" t="s">
        <v>178</v>
      </c>
      <c r="E131" s="210" t="s">
        <v>21</v>
      </c>
      <c r="F131" s="211" t="s">
        <v>440</v>
      </c>
      <c r="G131" s="208"/>
      <c r="H131" s="212">
        <v>12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178</v>
      </c>
      <c r="AU131" s="218" t="s">
        <v>82</v>
      </c>
      <c r="AV131" s="11" t="s">
        <v>82</v>
      </c>
      <c r="AW131" s="11" t="s">
        <v>35</v>
      </c>
      <c r="AX131" s="11" t="s">
        <v>72</v>
      </c>
      <c r="AY131" s="218" t="s">
        <v>135</v>
      </c>
    </row>
    <row r="132" spans="2:51" s="12" customFormat="1" ht="13.5">
      <c r="B132" s="219"/>
      <c r="C132" s="220"/>
      <c r="D132" s="209" t="s">
        <v>178</v>
      </c>
      <c r="E132" s="221" t="s">
        <v>21</v>
      </c>
      <c r="F132" s="222" t="s">
        <v>180</v>
      </c>
      <c r="G132" s="220"/>
      <c r="H132" s="223">
        <v>12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178</v>
      </c>
      <c r="AU132" s="229" t="s">
        <v>82</v>
      </c>
      <c r="AV132" s="12" t="s">
        <v>142</v>
      </c>
      <c r="AW132" s="12" t="s">
        <v>35</v>
      </c>
      <c r="AX132" s="12" t="s">
        <v>80</v>
      </c>
      <c r="AY132" s="229" t="s">
        <v>135</v>
      </c>
    </row>
    <row r="133" spans="2:63" s="10" customFormat="1" ht="29.85" customHeight="1">
      <c r="B133" s="175"/>
      <c r="C133" s="176"/>
      <c r="D133" s="177" t="s">
        <v>71</v>
      </c>
      <c r="E133" s="189" t="s">
        <v>318</v>
      </c>
      <c r="F133" s="189" t="s">
        <v>319</v>
      </c>
      <c r="G133" s="176"/>
      <c r="H133" s="176"/>
      <c r="I133" s="179"/>
      <c r="J133" s="190">
        <f>BK133</f>
        <v>0</v>
      </c>
      <c r="K133" s="176"/>
      <c r="L133" s="181"/>
      <c r="M133" s="182"/>
      <c r="N133" s="183"/>
      <c r="O133" s="183"/>
      <c r="P133" s="184">
        <f>SUM(P134:P139)</f>
        <v>0</v>
      </c>
      <c r="Q133" s="183"/>
      <c r="R133" s="184">
        <f>SUM(R134:R139)</f>
        <v>0</v>
      </c>
      <c r="S133" s="183"/>
      <c r="T133" s="185">
        <f>SUM(T134:T139)</f>
        <v>0</v>
      </c>
      <c r="AR133" s="186" t="s">
        <v>80</v>
      </c>
      <c r="AT133" s="187" t="s">
        <v>71</v>
      </c>
      <c r="AU133" s="187" t="s">
        <v>80</v>
      </c>
      <c r="AY133" s="186" t="s">
        <v>135</v>
      </c>
      <c r="BK133" s="188">
        <f>SUM(BK134:BK139)</f>
        <v>0</v>
      </c>
    </row>
    <row r="134" spans="2:65" s="1" customFormat="1" ht="38.25" customHeight="1">
      <c r="B134" s="40"/>
      <c r="C134" s="191" t="s">
        <v>222</v>
      </c>
      <c r="D134" s="191" t="s">
        <v>138</v>
      </c>
      <c r="E134" s="192" t="s">
        <v>321</v>
      </c>
      <c r="F134" s="193" t="s">
        <v>322</v>
      </c>
      <c r="G134" s="194" t="s">
        <v>214</v>
      </c>
      <c r="H134" s="195">
        <v>2.261</v>
      </c>
      <c r="I134" s="196"/>
      <c r="J134" s="197">
        <f>ROUND(I134*H134,2)</f>
        <v>0</v>
      </c>
      <c r="K134" s="193" t="s">
        <v>141</v>
      </c>
      <c r="L134" s="60"/>
      <c r="M134" s="198" t="s">
        <v>21</v>
      </c>
      <c r="N134" s="199" t="s">
        <v>43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3" t="s">
        <v>142</v>
      </c>
      <c r="AT134" s="23" t="s">
        <v>138</v>
      </c>
      <c r="AU134" s="23" t="s">
        <v>82</v>
      </c>
      <c r="AY134" s="23" t="s">
        <v>135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80</v>
      </c>
      <c r="BK134" s="202">
        <f>ROUND(I134*H134,2)</f>
        <v>0</v>
      </c>
      <c r="BL134" s="23" t="s">
        <v>142</v>
      </c>
      <c r="BM134" s="23" t="s">
        <v>441</v>
      </c>
    </row>
    <row r="135" spans="2:65" s="1" customFormat="1" ht="25.5" customHeight="1">
      <c r="B135" s="40"/>
      <c r="C135" s="191" t="s">
        <v>227</v>
      </c>
      <c r="D135" s="191" t="s">
        <v>138</v>
      </c>
      <c r="E135" s="192" t="s">
        <v>325</v>
      </c>
      <c r="F135" s="193" t="s">
        <v>326</v>
      </c>
      <c r="G135" s="194" t="s">
        <v>214</v>
      </c>
      <c r="H135" s="195">
        <v>2.261</v>
      </c>
      <c r="I135" s="196"/>
      <c r="J135" s="197">
        <f>ROUND(I135*H135,2)</f>
        <v>0</v>
      </c>
      <c r="K135" s="193" t="s">
        <v>141</v>
      </c>
      <c r="L135" s="60"/>
      <c r="M135" s="198" t="s">
        <v>21</v>
      </c>
      <c r="N135" s="199" t="s">
        <v>43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142</v>
      </c>
      <c r="AT135" s="23" t="s">
        <v>138</v>
      </c>
      <c r="AU135" s="23" t="s">
        <v>82</v>
      </c>
      <c r="AY135" s="23" t="s">
        <v>135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80</v>
      </c>
      <c r="BK135" s="202">
        <f>ROUND(I135*H135,2)</f>
        <v>0</v>
      </c>
      <c r="BL135" s="23" t="s">
        <v>142</v>
      </c>
      <c r="BM135" s="23" t="s">
        <v>442</v>
      </c>
    </row>
    <row r="136" spans="2:65" s="1" customFormat="1" ht="38.25" customHeight="1">
      <c r="B136" s="40"/>
      <c r="C136" s="191" t="s">
        <v>232</v>
      </c>
      <c r="D136" s="191" t="s">
        <v>138</v>
      </c>
      <c r="E136" s="192" t="s">
        <v>329</v>
      </c>
      <c r="F136" s="193" t="s">
        <v>330</v>
      </c>
      <c r="G136" s="194" t="s">
        <v>214</v>
      </c>
      <c r="H136" s="195">
        <v>36.176</v>
      </c>
      <c r="I136" s="196"/>
      <c r="J136" s="197">
        <f>ROUND(I136*H136,2)</f>
        <v>0</v>
      </c>
      <c r="K136" s="193" t="s">
        <v>141</v>
      </c>
      <c r="L136" s="60"/>
      <c r="M136" s="198" t="s">
        <v>21</v>
      </c>
      <c r="N136" s="199" t="s">
        <v>43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3" t="s">
        <v>142</v>
      </c>
      <c r="AT136" s="23" t="s">
        <v>138</v>
      </c>
      <c r="AU136" s="23" t="s">
        <v>82</v>
      </c>
      <c r="AY136" s="23" t="s">
        <v>135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80</v>
      </c>
      <c r="BK136" s="202">
        <f>ROUND(I136*H136,2)</f>
        <v>0</v>
      </c>
      <c r="BL136" s="23" t="s">
        <v>142</v>
      </c>
      <c r="BM136" s="23" t="s">
        <v>443</v>
      </c>
    </row>
    <row r="137" spans="2:51" s="11" customFormat="1" ht="13.5">
      <c r="B137" s="207"/>
      <c r="C137" s="208"/>
      <c r="D137" s="209" t="s">
        <v>178</v>
      </c>
      <c r="E137" s="210" t="s">
        <v>21</v>
      </c>
      <c r="F137" s="211" t="s">
        <v>444</v>
      </c>
      <c r="G137" s="208"/>
      <c r="H137" s="212">
        <v>36.176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178</v>
      </c>
      <c r="AU137" s="218" t="s">
        <v>82</v>
      </c>
      <c r="AV137" s="11" t="s">
        <v>82</v>
      </c>
      <c r="AW137" s="11" t="s">
        <v>35</v>
      </c>
      <c r="AX137" s="11" t="s">
        <v>72</v>
      </c>
      <c r="AY137" s="218" t="s">
        <v>135</v>
      </c>
    </row>
    <row r="138" spans="2:51" s="12" customFormat="1" ht="13.5">
      <c r="B138" s="219"/>
      <c r="C138" s="220"/>
      <c r="D138" s="209" t="s">
        <v>178</v>
      </c>
      <c r="E138" s="221" t="s">
        <v>21</v>
      </c>
      <c r="F138" s="222" t="s">
        <v>180</v>
      </c>
      <c r="G138" s="220"/>
      <c r="H138" s="223">
        <v>36.176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178</v>
      </c>
      <c r="AU138" s="229" t="s">
        <v>82</v>
      </c>
      <c r="AV138" s="12" t="s">
        <v>142</v>
      </c>
      <c r="AW138" s="12" t="s">
        <v>35</v>
      </c>
      <c r="AX138" s="12" t="s">
        <v>80</v>
      </c>
      <c r="AY138" s="229" t="s">
        <v>135</v>
      </c>
    </row>
    <row r="139" spans="2:65" s="1" customFormat="1" ht="38.25" customHeight="1">
      <c r="B139" s="40"/>
      <c r="C139" s="191" t="s">
        <v>245</v>
      </c>
      <c r="D139" s="191" t="s">
        <v>138</v>
      </c>
      <c r="E139" s="192" t="s">
        <v>334</v>
      </c>
      <c r="F139" s="193" t="s">
        <v>335</v>
      </c>
      <c r="G139" s="194" t="s">
        <v>214</v>
      </c>
      <c r="H139" s="195">
        <v>45.901</v>
      </c>
      <c r="I139" s="196"/>
      <c r="J139" s="197">
        <f>ROUND(I139*H139,2)</f>
        <v>0</v>
      </c>
      <c r="K139" s="193" t="s">
        <v>141</v>
      </c>
      <c r="L139" s="60"/>
      <c r="M139" s="198" t="s">
        <v>21</v>
      </c>
      <c r="N139" s="199" t="s">
        <v>43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142</v>
      </c>
      <c r="AT139" s="23" t="s">
        <v>138</v>
      </c>
      <c r="AU139" s="23" t="s">
        <v>82</v>
      </c>
      <c r="AY139" s="23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80</v>
      </c>
      <c r="BK139" s="202">
        <f>ROUND(I139*H139,2)</f>
        <v>0</v>
      </c>
      <c r="BL139" s="23" t="s">
        <v>142</v>
      </c>
      <c r="BM139" s="23" t="s">
        <v>445</v>
      </c>
    </row>
    <row r="140" spans="2:63" s="10" customFormat="1" ht="29.85" customHeight="1">
      <c r="B140" s="175"/>
      <c r="C140" s="176"/>
      <c r="D140" s="177" t="s">
        <v>71</v>
      </c>
      <c r="E140" s="189" t="s">
        <v>446</v>
      </c>
      <c r="F140" s="189" t="s">
        <v>447</v>
      </c>
      <c r="G140" s="176"/>
      <c r="H140" s="176"/>
      <c r="I140" s="179"/>
      <c r="J140" s="190">
        <f>BK140</f>
        <v>0</v>
      </c>
      <c r="K140" s="176"/>
      <c r="L140" s="181"/>
      <c r="M140" s="182"/>
      <c r="N140" s="183"/>
      <c r="O140" s="183"/>
      <c r="P140" s="184">
        <f>P141</f>
        <v>0</v>
      </c>
      <c r="Q140" s="183"/>
      <c r="R140" s="184">
        <f>R141</f>
        <v>0</v>
      </c>
      <c r="S140" s="183"/>
      <c r="T140" s="185">
        <f>T141</f>
        <v>0</v>
      </c>
      <c r="AR140" s="186" t="s">
        <v>80</v>
      </c>
      <c r="AT140" s="187" t="s">
        <v>71</v>
      </c>
      <c r="AU140" s="187" t="s">
        <v>80</v>
      </c>
      <c r="AY140" s="186" t="s">
        <v>135</v>
      </c>
      <c r="BK140" s="188">
        <f>BK141</f>
        <v>0</v>
      </c>
    </row>
    <row r="141" spans="2:65" s="1" customFormat="1" ht="38.25" customHeight="1">
      <c r="B141" s="40"/>
      <c r="C141" s="191" t="s">
        <v>10</v>
      </c>
      <c r="D141" s="191" t="s">
        <v>138</v>
      </c>
      <c r="E141" s="192" t="s">
        <v>448</v>
      </c>
      <c r="F141" s="193" t="s">
        <v>449</v>
      </c>
      <c r="G141" s="194" t="s">
        <v>214</v>
      </c>
      <c r="H141" s="195">
        <v>4.81</v>
      </c>
      <c r="I141" s="196"/>
      <c r="J141" s="197">
        <f>ROUND(I141*H141,2)</f>
        <v>0</v>
      </c>
      <c r="K141" s="193" t="s">
        <v>141</v>
      </c>
      <c r="L141" s="60"/>
      <c r="M141" s="198" t="s">
        <v>21</v>
      </c>
      <c r="N141" s="199" t="s">
        <v>43</v>
      </c>
      <c r="O141" s="4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AR141" s="23" t="s">
        <v>142</v>
      </c>
      <c r="AT141" s="23" t="s">
        <v>138</v>
      </c>
      <c r="AU141" s="23" t="s">
        <v>82</v>
      </c>
      <c r="AY141" s="23" t="s">
        <v>135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80</v>
      </c>
      <c r="BK141" s="202">
        <f>ROUND(I141*H141,2)</f>
        <v>0</v>
      </c>
      <c r="BL141" s="23" t="s">
        <v>142</v>
      </c>
      <c r="BM141" s="23" t="s">
        <v>450</v>
      </c>
    </row>
    <row r="142" spans="2:63" s="10" customFormat="1" ht="37.35" customHeight="1">
      <c r="B142" s="175"/>
      <c r="C142" s="176"/>
      <c r="D142" s="177" t="s">
        <v>71</v>
      </c>
      <c r="E142" s="178" t="s">
        <v>342</v>
      </c>
      <c r="F142" s="178" t="s">
        <v>343</v>
      </c>
      <c r="G142" s="176"/>
      <c r="H142" s="176"/>
      <c r="I142" s="179"/>
      <c r="J142" s="180">
        <f>BK142</f>
        <v>0</v>
      </c>
      <c r="K142" s="176"/>
      <c r="L142" s="181"/>
      <c r="M142" s="182"/>
      <c r="N142" s="183"/>
      <c r="O142" s="183"/>
      <c r="P142" s="184">
        <f>P143+P149+P158</f>
        <v>0</v>
      </c>
      <c r="Q142" s="183"/>
      <c r="R142" s="184">
        <f>R143+R149+R158</f>
        <v>0</v>
      </c>
      <c r="S142" s="183"/>
      <c r="T142" s="185">
        <f>T143+T149+T158</f>
        <v>0</v>
      </c>
      <c r="AR142" s="186" t="s">
        <v>82</v>
      </c>
      <c r="AT142" s="187" t="s">
        <v>71</v>
      </c>
      <c r="AU142" s="187" t="s">
        <v>72</v>
      </c>
      <c r="AY142" s="186" t="s">
        <v>135</v>
      </c>
      <c r="BK142" s="188">
        <f>BK143+BK149+BK158</f>
        <v>0</v>
      </c>
    </row>
    <row r="143" spans="2:63" s="10" customFormat="1" ht="19.9" customHeight="1">
      <c r="B143" s="175"/>
      <c r="C143" s="176"/>
      <c r="D143" s="177" t="s">
        <v>71</v>
      </c>
      <c r="E143" s="189" t="s">
        <v>344</v>
      </c>
      <c r="F143" s="189" t="s">
        <v>345</v>
      </c>
      <c r="G143" s="176"/>
      <c r="H143" s="176"/>
      <c r="I143" s="179"/>
      <c r="J143" s="190">
        <f>BK143</f>
        <v>0</v>
      </c>
      <c r="K143" s="176"/>
      <c r="L143" s="181"/>
      <c r="M143" s="182"/>
      <c r="N143" s="183"/>
      <c r="O143" s="183"/>
      <c r="P143" s="184">
        <f>SUM(P144:P148)</f>
        <v>0</v>
      </c>
      <c r="Q143" s="183"/>
      <c r="R143" s="184">
        <f>SUM(R144:R148)</f>
        <v>0</v>
      </c>
      <c r="S143" s="183"/>
      <c r="T143" s="185">
        <f>SUM(T144:T148)</f>
        <v>0</v>
      </c>
      <c r="AR143" s="186" t="s">
        <v>82</v>
      </c>
      <c r="AT143" s="187" t="s">
        <v>71</v>
      </c>
      <c r="AU143" s="187" t="s">
        <v>80</v>
      </c>
      <c r="AY143" s="186" t="s">
        <v>135</v>
      </c>
      <c r="BK143" s="188">
        <f>SUM(BK144:BK148)</f>
        <v>0</v>
      </c>
    </row>
    <row r="144" spans="2:65" s="1" customFormat="1" ht="25.5" customHeight="1">
      <c r="B144" s="40"/>
      <c r="C144" s="191" t="s">
        <v>258</v>
      </c>
      <c r="D144" s="191" t="s">
        <v>138</v>
      </c>
      <c r="E144" s="192" t="s">
        <v>451</v>
      </c>
      <c r="F144" s="193" t="s">
        <v>452</v>
      </c>
      <c r="G144" s="194" t="s">
        <v>432</v>
      </c>
      <c r="H144" s="195">
        <v>94.4</v>
      </c>
      <c r="I144" s="196"/>
      <c r="J144" s="197">
        <f>ROUND(I144*H144,2)</f>
        <v>0</v>
      </c>
      <c r="K144" s="193" t="s">
        <v>141</v>
      </c>
      <c r="L144" s="60"/>
      <c r="M144" s="198" t="s">
        <v>21</v>
      </c>
      <c r="N144" s="199" t="s">
        <v>43</v>
      </c>
      <c r="O144" s="4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AR144" s="23" t="s">
        <v>258</v>
      </c>
      <c r="AT144" s="23" t="s">
        <v>138</v>
      </c>
      <c r="AU144" s="23" t="s">
        <v>82</v>
      </c>
      <c r="AY144" s="23" t="s">
        <v>135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80</v>
      </c>
      <c r="BK144" s="202">
        <f>ROUND(I144*H144,2)</f>
        <v>0</v>
      </c>
      <c r="BL144" s="23" t="s">
        <v>258</v>
      </c>
      <c r="BM144" s="23" t="s">
        <v>453</v>
      </c>
    </row>
    <row r="145" spans="2:51" s="11" customFormat="1" ht="13.5">
      <c r="B145" s="207"/>
      <c r="C145" s="208"/>
      <c r="D145" s="209" t="s">
        <v>178</v>
      </c>
      <c r="E145" s="210" t="s">
        <v>21</v>
      </c>
      <c r="F145" s="211" t="s">
        <v>454</v>
      </c>
      <c r="G145" s="208"/>
      <c r="H145" s="212">
        <v>94.4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178</v>
      </c>
      <c r="AU145" s="218" t="s">
        <v>82</v>
      </c>
      <c r="AV145" s="11" t="s">
        <v>82</v>
      </c>
      <c r="AW145" s="11" t="s">
        <v>35</v>
      </c>
      <c r="AX145" s="11" t="s">
        <v>72</v>
      </c>
      <c r="AY145" s="218" t="s">
        <v>135</v>
      </c>
    </row>
    <row r="146" spans="2:51" s="12" customFormat="1" ht="13.5">
      <c r="B146" s="219"/>
      <c r="C146" s="220"/>
      <c r="D146" s="209" t="s">
        <v>178</v>
      </c>
      <c r="E146" s="221" t="s">
        <v>21</v>
      </c>
      <c r="F146" s="222" t="s">
        <v>180</v>
      </c>
      <c r="G146" s="220"/>
      <c r="H146" s="223">
        <v>94.4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178</v>
      </c>
      <c r="AU146" s="229" t="s">
        <v>82</v>
      </c>
      <c r="AV146" s="12" t="s">
        <v>142</v>
      </c>
      <c r="AW146" s="12" t="s">
        <v>35</v>
      </c>
      <c r="AX146" s="12" t="s">
        <v>80</v>
      </c>
      <c r="AY146" s="229" t="s">
        <v>135</v>
      </c>
    </row>
    <row r="147" spans="2:65" s="1" customFormat="1" ht="38.25" customHeight="1">
      <c r="B147" s="40"/>
      <c r="C147" s="191" t="s">
        <v>272</v>
      </c>
      <c r="D147" s="191" t="s">
        <v>138</v>
      </c>
      <c r="E147" s="192" t="s">
        <v>455</v>
      </c>
      <c r="F147" s="193" t="s">
        <v>456</v>
      </c>
      <c r="G147" s="194" t="s">
        <v>214</v>
      </c>
      <c r="H147" s="195">
        <v>1.287</v>
      </c>
      <c r="I147" s="196"/>
      <c r="J147" s="197">
        <f>ROUND(I147*H147,2)</f>
        <v>0</v>
      </c>
      <c r="K147" s="193" t="s">
        <v>141</v>
      </c>
      <c r="L147" s="60"/>
      <c r="M147" s="198" t="s">
        <v>21</v>
      </c>
      <c r="N147" s="199" t="s">
        <v>43</v>
      </c>
      <c r="O147" s="4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AR147" s="23" t="s">
        <v>258</v>
      </c>
      <c r="AT147" s="23" t="s">
        <v>138</v>
      </c>
      <c r="AU147" s="23" t="s">
        <v>82</v>
      </c>
      <c r="AY147" s="23" t="s">
        <v>135</v>
      </c>
      <c r="BE147" s="202">
        <f>IF(N147="základní",J147,0)</f>
        <v>0</v>
      </c>
      <c r="BF147" s="202">
        <f>IF(N147="snížená",J147,0)</f>
        <v>0</v>
      </c>
      <c r="BG147" s="202">
        <f>IF(N147="zákl. přenesená",J147,0)</f>
        <v>0</v>
      </c>
      <c r="BH147" s="202">
        <f>IF(N147="sníž. přenesená",J147,0)</f>
        <v>0</v>
      </c>
      <c r="BI147" s="202">
        <f>IF(N147="nulová",J147,0)</f>
        <v>0</v>
      </c>
      <c r="BJ147" s="23" t="s">
        <v>80</v>
      </c>
      <c r="BK147" s="202">
        <f>ROUND(I147*H147,2)</f>
        <v>0</v>
      </c>
      <c r="BL147" s="23" t="s">
        <v>258</v>
      </c>
      <c r="BM147" s="23" t="s">
        <v>457</v>
      </c>
    </row>
    <row r="148" spans="2:65" s="1" customFormat="1" ht="38.25" customHeight="1">
      <c r="B148" s="40"/>
      <c r="C148" s="191" t="s">
        <v>277</v>
      </c>
      <c r="D148" s="191" t="s">
        <v>138</v>
      </c>
      <c r="E148" s="192" t="s">
        <v>458</v>
      </c>
      <c r="F148" s="193" t="s">
        <v>459</v>
      </c>
      <c r="G148" s="194" t="s">
        <v>214</v>
      </c>
      <c r="H148" s="195">
        <v>1.287</v>
      </c>
      <c r="I148" s="196"/>
      <c r="J148" s="197">
        <f>ROUND(I148*H148,2)</f>
        <v>0</v>
      </c>
      <c r="K148" s="193" t="s">
        <v>141</v>
      </c>
      <c r="L148" s="60"/>
      <c r="M148" s="198" t="s">
        <v>21</v>
      </c>
      <c r="N148" s="199" t="s">
        <v>43</v>
      </c>
      <c r="O148" s="4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AR148" s="23" t="s">
        <v>258</v>
      </c>
      <c r="AT148" s="23" t="s">
        <v>138</v>
      </c>
      <c r="AU148" s="23" t="s">
        <v>82</v>
      </c>
      <c r="AY148" s="23" t="s">
        <v>135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3" t="s">
        <v>80</v>
      </c>
      <c r="BK148" s="202">
        <f>ROUND(I148*H148,2)</f>
        <v>0</v>
      </c>
      <c r="BL148" s="23" t="s">
        <v>258</v>
      </c>
      <c r="BM148" s="23" t="s">
        <v>460</v>
      </c>
    </row>
    <row r="149" spans="2:63" s="10" customFormat="1" ht="29.85" customHeight="1">
      <c r="B149" s="175"/>
      <c r="C149" s="176"/>
      <c r="D149" s="177" t="s">
        <v>71</v>
      </c>
      <c r="E149" s="189" t="s">
        <v>461</v>
      </c>
      <c r="F149" s="189" t="s">
        <v>462</v>
      </c>
      <c r="G149" s="176"/>
      <c r="H149" s="176"/>
      <c r="I149" s="179"/>
      <c r="J149" s="190">
        <f>BK149</f>
        <v>0</v>
      </c>
      <c r="K149" s="176"/>
      <c r="L149" s="181"/>
      <c r="M149" s="182"/>
      <c r="N149" s="183"/>
      <c r="O149" s="183"/>
      <c r="P149" s="184">
        <f>SUM(P150:P157)</f>
        <v>0</v>
      </c>
      <c r="Q149" s="183"/>
      <c r="R149" s="184">
        <f>SUM(R150:R157)</f>
        <v>0</v>
      </c>
      <c r="S149" s="183"/>
      <c r="T149" s="185">
        <f>SUM(T150:T157)</f>
        <v>0</v>
      </c>
      <c r="AR149" s="186" t="s">
        <v>82</v>
      </c>
      <c r="AT149" s="187" t="s">
        <v>71</v>
      </c>
      <c r="AU149" s="187" t="s">
        <v>80</v>
      </c>
      <c r="AY149" s="186" t="s">
        <v>135</v>
      </c>
      <c r="BK149" s="188">
        <f>SUM(BK150:BK157)</f>
        <v>0</v>
      </c>
    </row>
    <row r="150" spans="2:65" s="1" customFormat="1" ht="25.5" customHeight="1">
      <c r="B150" s="40"/>
      <c r="C150" s="191" t="s">
        <v>285</v>
      </c>
      <c r="D150" s="191" t="s">
        <v>138</v>
      </c>
      <c r="E150" s="192" t="s">
        <v>463</v>
      </c>
      <c r="F150" s="193" t="s">
        <v>464</v>
      </c>
      <c r="G150" s="194" t="s">
        <v>465</v>
      </c>
      <c r="H150" s="195">
        <v>123.08</v>
      </c>
      <c r="I150" s="196"/>
      <c r="J150" s="197">
        <f>ROUND(I150*H150,2)</f>
        <v>0</v>
      </c>
      <c r="K150" s="193" t="s">
        <v>141</v>
      </c>
      <c r="L150" s="60"/>
      <c r="M150" s="198" t="s">
        <v>21</v>
      </c>
      <c r="N150" s="199" t="s">
        <v>43</v>
      </c>
      <c r="O150" s="4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AR150" s="23" t="s">
        <v>258</v>
      </c>
      <c r="AT150" s="23" t="s">
        <v>138</v>
      </c>
      <c r="AU150" s="23" t="s">
        <v>82</v>
      </c>
      <c r="AY150" s="23" t="s">
        <v>135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23" t="s">
        <v>80</v>
      </c>
      <c r="BK150" s="202">
        <f>ROUND(I150*H150,2)</f>
        <v>0</v>
      </c>
      <c r="BL150" s="23" t="s">
        <v>258</v>
      </c>
      <c r="BM150" s="23" t="s">
        <v>466</v>
      </c>
    </row>
    <row r="151" spans="2:51" s="11" customFormat="1" ht="13.5">
      <c r="B151" s="207"/>
      <c r="C151" s="208"/>
      <c r="D151" s="209" t="s">
        <v>178</v>
      </c>
      <c r="E151" s="210" t="s">
        <v>21</v>
      </c>
      <c r="F151" s="211" t="s">
        <v>467</v>
      </c>
      <c r="G151" s="208"/>
      <c r="H151" s="212">
        <v>123.08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178</v>
      </c>
      <c r="AU151" s="218" t="s">
        <v>82</v>
      </c>
      <c r="AV151" s="11" t="s">
        <v>82</v>
      </c>
      <c r="AW151" s="11" t="s">
        <v>35</v>
      </c>
      <c r="AX151" s="11" t="s">
        <v>72</v>
      </c>
      <c r="AY151" s="218" t="s">
        <v>135</v>
      </c>
    </row>
    <row r="152" spans="2:51" s="12" customFormat="1" ht="13.5">
      <c r="B152" s="219"/>
      <c r="C152" s="220"/>
      <c r="D152" s="209" t="s">
        <v>178</v>
      </c>
      <c r="E152" s="221" t="s">
        <v>21</v>
      </c>
      <c r="F152" s="222" t="s">
        <v>180</v>
      </c>
      <c r="G152" s="220"/>
      <c r="H152" s="223">
        <v>123.08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178</v>
      </c>
      <c r="AU152" s="229" t="s">
        <v>82</v>
      </c>
      <c r="AV152" s="12" t="s">
        <v>142</v>
      </c>
      <c r="AW152" s="12" t="s">
        <v>35</v>
      </c>
      <c r="AX152" s="12" t="s">
        <v>80</v>
      </c>
      <c r="AY152" s="229" t="s">
        <v>135</v>
      </c>
    </row>
    <row r="153" spans="2:65" s="1" customFormat="1" ht="16.5" customHeight="1">
      <c r="B153" s="40"/>
      <c r="C153" s="235" t="s">
        <v>292</v>
      </c>
      <c r="D153" s="235" t="s">
        <v>468</v>
      </c>
      <c r="E153" s="236" t="s">
        <v>469</v>
      </c>
      <c r="F153" s="237" t="s">
        <v>470</v>
      </c>
      <c r="G153" s="238" t="s">
        <v>214</v>
      </c>
      <c r="H153" s="239">
        <v>0.123</v>
      </c>
      <c r="I153" s="240"/>
      <c r="J153" s="241">
        <f>ROUND(I153*H153,2)</f>
        <v>0</v>
      </c>
      <c r="K153" s="237" t="s">
        <v>141</v>
      </c>
      <c r="L153" s="242"/>
      <c r="M153" s="243" t="s">
        <v>21</v>
      </c>
      <c r="N153" s="244" t="s">
        <v>43</v>
      </c>
      <c r="O153" s="4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AR153" s="23" t="s">
        <v>367</v>
      </c>
      <c r="AT153" s="23" t="s">
        <v>468</v>
      </c>
      <c r="AU153" s="23" t="s">
        <v>82</v>
      </c>
      <c r="AY153" s="23" t="s">
        <v>135</v>
      </c>
      <c r="BE153" s="202">
        <f>IF(N153="základní",J153,0)</f>
        <v>0</v>
      </c>
      <c r="BF153" s="202">
        <f>IF(N153="snížená",J153,0)</f>
        <v>0</v>
      </c>
      <c r="BG153" s="202">
        <f>IF(N153="zákl. přenesená",J153,0)</f>
        <v>0</v>
      </c>
      <c r="BH153" s="202">
        <f>IF(N153="sníž. přenesená",J153,0)</f>
        <v>0</v>
      </c>
      <c r="BI153" s="202">
        <f>IF(N153="nulová",J153,0)</f>
        <v>0</v>
      </c>
      <c r="BJ153" s="23" t="s">
        <v>80</v>
      </c>
      <c r="BK153" s="202">
        <f>ROUND(I153*H153,2)</f>
        <v>0</v>
      </c>
      <c r="BL153" s="23" t="s">
        <v>258</v>
      </c>
      <c r="BM153" s="23" t="s">
        <v>471</v>
      </c>
    </row>
    <row r="154" spans="2:51" s="11" customFormat="1" ht="13.5">
      <c r="B154" s="207"/>
      <c r="C154" s="208"/>
      <c r="D154" s="209" t="s">
        <v>178</v>
      </c>
      <c r="E154" s="210" t="s">
        <v>21</v>
      </c>
      <c r="F154" s="211" t="s">
        <v>472</v>
      </c>
      <c r="G154" s="208"/>
      <c r="H154" s="212">
        <v>0.123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178</v>
      </c>
      <c r="AU154" s="218" t="s">
        <v>82</v>
      </c>
      <c r="AV154" s="11" t="s">
        <v>82</v>
      </c>
      <c r="AW154" s="11" t="s">
        <v>35</v>
      </c>
      <c r="AX154" s="11" t="s">
        <v>72</v>
      </c>
      <c r="AY154" s="218" t="s">
        <v>135</v>
      </c>
    </row>
    <row r="155" spans="2:51" s="12" customFormat="1" ht="13.5">
      <c r="B155" s="219"/>
      <c r="C155" s="220"/>
      <c r="D155" s="209" t="s">
        <v>178</v>
      </c>
      <c r="E155" s="221" t="s">
        <v>21</v>
      </c>
      <c r="F155" s="222" t="s">
        <v>180</v>
      </c>
      <c r="G155" s="220"/>
      <c r="H155" s="223">
        <v>0.123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178</v>
      </c>
      <c r="AU155" s="229" t="s">
        <v>82</v>
      </c>
      <c r="AV155" s="12" t="s">
        <v>142</v>
      </c>
      <c r="AW155" s="12" t="s">
        <v>35</v>
      </c>
      <c r="AX155" s="12" t="s">
        <v>80</v>
      </c>
      <c r="AY155" s="229" t="s">
        <v>135</v>
      </c>
    </row>
    <row r="156" spans="2:65" s="1" customFormat="1" ht="38.25" customHeight="1">
      <c r="B156" s="40"/>
      <c r="C156" s="191" t="s">
        <v>9</v>
      </c>
      <c r="D156" s="191" t="s">
        <v>138</v>
      </c>
      <c r="E156" s="192" t="s">
        <v>473</v>
      </c>
      <c r="F156" s="193" t="s">
        <v>474</v>
      </c>
      <c r="G156" s="194" t="s">
        <v>214</v>
      </c>
      <c r="H156" s="195">
        <v>0.129</v>
      </c>
      <c r="I156" s="196"/>
      <c r="J156" s="197">
        <f>ROUND(I156*H156,2)</f>
        <v>0</v>
      </c>
      <c r="K156" s="193" t="s">
        <v>141</v>
      </c>
      <c r="L156" s="60"/>
      <c r="M156" s="198" t="s">
        <v>21</v>
      </c>
      <c r="N156" s="199" t="s">
        <v>43</v>
      </c>
      <c r="O156" s="4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3" t="s">
        <v>258</v>
      </c>
      <c r="AT156" s="23" t="s">
        <v>138</v>
      </c>
      <c r="AU156" s="23" t="s">
        <v>82</v>
      </c>
      <c r="AY156" s="23" t="s">
        <v>135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80</v>
      </c>
      <c r="BK156" s="202">
        <f>ROUND(I156*H156,2)</f>
        <v>0</v>
      </c>
      <c r="BL156" s="23" t="s">
        <v>258</v>
      </c>
      <c r="BM156" s="23" t="s">
        <v>475</v>
      </c>
    </row>
    <row r="157" spans="2:65" s="1" customFormat="1" ht="38.25" customHeight="1">
      <c r="B157" s="40"/>
      <c r="C157" s="191" t="s">
        <v>301</v>
      </c>
      <c r="D157" s="191" t="s">
        <v>138</v>
      </c>
      <c r="E157" s="192" t="s">
        <v>476</v>
      </c>
      <c r="F157" s="193" t="s">
        <v>477</v>
      </c>
      <c r="G157" s="194" t="s">
        <v>214</v>
      </c>
      <c r="H157" s="195">
        <v>0.129</v>
      </c>
      <c r="I157" s="196"/>
      <c r="J157" s="197">
        <f>ROUND(I157*H157,2)</f>
        <v>0</v>
      </c>
      <c r="K157" s="193" t="s">
        <v>141</v>
      </c>
      <c r="L157" s="60"/>
      <c r="M157" s="198" t="s">
        <v>21</v>
      </c>
      <c r="N157" s="199" t="s">
        <v>43</v>
      </c>
      <c r="O157" s="4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3" t="s">
        <v>258</v>
      </c>
      <c r="AT157" s="23" t="s">
        <v>138</v>
      </c>
      <c r="AU157" s="23" t="s">
        <v>82</v>
      </c>
      <c r="AY157" s="23" t="s">
        <v>135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3" t="s">
        <v>80</v>
      </c>
      <c r="BK157" s="202">
        <f>ROUND(I157*H157,2)</f>
        <v>0</v>
      </c>
      <c r="BL157" s="23" t="s">
        <v>258</v>
      </c>
      <c r="BM157" s="23" t="s">
        <v>478</v>
      </c>
    </row>
    <row r="158" spans="2:63" s="10" customFormat="1" ht="29.85" customHeight="1">
      <c r="B158" s="175"/>
      <c r="C158" s="176"/>
      <c r="D158" s="177" t="s">
        <v>71</v>
      </c>
      <c r="E158" s="189" t="s">
        <v>479</v>
      </c>
      <c r="F158" s="189" t="s">
        <v>480</v>
      </c>
      <c r="G158" s="176"/>
      <c r="H158" s="176"/>
      <c r="I158" s="179"/>
      <c r="J158" s="190">
        <f>BK158</f>
        <v>0</v>
      </c>
      <c r="K158" s="176"/>
      <c r="L158" s="181"/>
      <c r="M158" s="182"/>
      <c r="N158" s="183"/>
      <c r="O158" s="183"/>
      <c r="P158" s="184">
        <f>SUM(P159:P170)</f>
        <v>0</v>
      </c>
      <c r="Q158" s="183"/>
      <c r="R158" s="184">
        <f>SUM(R159:R170)</f>
        <v>0</v>
      </c>
      <c r="S158" s="183"/>
      <c r="T158" s="185">
        <f>SUM(T159:T170)</f>
        <v>0</v>
      </c>
      <c r="AR158" s="186" t="s">
        <v>82</v>
      </c>
      <c r="AT158" s="187" t="s">
        <v>71</v>
      </c>
      <c r="AU158" s="187" t="s">
        <v>80</v>
      </c>
      <c r="AY158" s="186" t="s">
        <v>135</v>
      </c>
      <c r="BK158" s="188">
        <f>SUM(BK159:BK170)</f>
        <v>0</v>
      </c>
    </row>
    <row r="159" spans="2:65" s="1" customFormat="1" ht="25.5" customHeight="1">
      <c r="B159" s="40"/>
      <c r="C159" s="191" t="s">
        <v>306</v>
      </c>
      <c r="D159" s="191" t="s">
        <v>138</v>
      </c>
      <c r="E159" s="192" t="s">
        <v>481</v>
      </c>
      <c r="F159" s="193" t="s">
        <v>482</v>
      </c>
      <c r="G159" s="194" t="s">
        <v>176</v>
      </c>
      <c r="H159" s="195">
        <v>1.888</v>
      </c>
      <c r="I159" s="196"/>
      <c r="J159" s="197">
        <f>ROUND(I159*H159,2)</f>
        <v>0</v>
      </c>
      <c r="K159" s="193" t="s">
        <v>141</v>
      </c>
      <c r="L159" s="60"/>
      <c r="M159" s="198" t="s">
        <v>21</v>
      </c>
      <c r="N159" s="199" t="s">
        <v>43</v>
      </c>
      <c r="O159" s="4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AR159" s="23" t="s">
        <v>258</v>
      </c>
      <c r="AT159" s="23" t="s">
        <v>138</v>
      </c>
      <c r="AU159" s="23" t="s">
        <v>82</v>
      </c>
      <c r="AY159" s="23" t="s">
        <v>135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23" t="s">
        <v>80</v>
      </c>
      <c r="BK159" s="202">
        <f>ROUND(I159*H159,2)</f>
        <v>0</v>
      </c>
      <c r="BL159" s="23" t="s">
        <v>258</v>
      </c>
      <c r="BM159" s="23" t="s">
        <v>483</v>
      </c>
    </row>
    <row r="160" spans="2:51" s="11" customFormat="1" ht="13.5">
      <c r="B160" s="207"/>
      <c r="C160" s="208"/>
      <c r="D160" s="209" t="s">
        <v>178</v>
      </c>
      <c r="E160" s="210" t="s">
        <v>21</v>
      </c>
      <c r="F160" s="211" t="s">
        <v>484</v>
      </c>
      <c r="G160" s="208"/>
      <c r="H160" s="212">
        <v>1.888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178</v>
      </c>
      <c r="AU160" s="218" t="s">
        <v>82</v>
      </c>
      <c r="AV160" s="11" t="s">
        <v>82</v>
      </c>
      <c r="AW160" s="11" t="s">
        <v>35</v>
      </c>
      <c r="AX160" s="11" t="s">
        <v>72</v>
      </c>
      <c r="AY160" s="218" t="s">
        <v>135</v>
      </c>
    </row>
    <row r="161" spans="2:51" s="12" customFormat="1" ht="13.5">
      <c r="B161" s="219"/>
      <c r="C161" s="220"/>
      <c r="D161" s="209" t="s">
        <v>178</v>
      </c>
      <c r="E161" s="221" t="s">
        <v>21</v>
      </c>
      <c r="F161" s="222" t="s">
        <v>180</v>
      </c>
      <c r="G161" s="220"/>
      <c r="H161" s="223">
        <v>1.888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178</v>
      </c>
      <c r="AU161" s="229" t="s">
        <v>82</v>
      </c>
      <c r="AV161" s="12" t="s">
        <v>142</v>
      </c>
      <c r="AW161" s="12" t="s">
        <v>35</v>
      </c>
      <c r="AX161" s="12" t="s">
        <v>80</v>
      </c>
      <c r="AY161" s="229" t="s">
        <v>135</v>
      </c>
    </row>
    <row r="162" spans="2:65" s="1" customFormat="1" ht="25.5" customHeight="1">
      <c r="B162" s="40"/>
      <c r="C162" s="191" t="s">
        <v>311</v>
      </c>
      <c r="D162" s="191" t="s">
        <v>138</v>
      </c>
      <c r="E162" s="192" t="s">
        <v>485</v>
      </c>
      <c r="F162" s="193" t="s">
        <v>486</v>
      </c>
      <c r="G162" s="194" t="s">
        <v>176</v>
      </c>
      <c r="H162" s="195">
        <v>45.401</v>
      </c>
      <c r="I162" s="196"/>
      <c r="J162" s="197">
        <f>ROUND(I162*H162,2)</f>
        <v>0</v>
      </c>
      <c r="K162" s="193" t="s">
        <v>141</v>
      </c>
      <c r="L162" s="60"/>
      <c r="M162" s="198" t="s">
        <v>21</v>
      </c>
      <c r="N162" s="199" t="s">
        <v>43</v>
      </c>
      <c r="O162" s="4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3" t="s">
        <v>258</v>
      </c>
      <c r="AT162" s="23" t="s">
        <v>138</v>
      </c>
      <c r="AU162" s="23" t="s">
        <v>82</v>
      </c>
      <c r="AY162" s="23" t="s">
        <v>135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3" t="s">
        <v>80</v>
      </c>
      <c r="BK162" s="202">
        <f>ROUND(I162*H162,2)</f>
        <v>0</v>
      </c>
      <c r="BL162" s="23" t="s">
        <v>258</v>
      </c>
      <c r="BM162" s="23" t="s">
        <v>487</v>
      </c>
    </row>
    <row r="163" spans="2:65" s="1" customFormat="1" ht="25.5" customHeight="1">
      <c r="B163" s="40"/>
      <c r="C163" s="191" t="s">
        <v>320</v>
      </c>
      <c r="D163" s="191" t="s">
        <v>138</v>
      </c>
      <c r="E163" s="192" t="s">
        <v>488</v>
      </c>
      <c r="F163" s="193" t="s">
        <v>489</v>
      </c>
      <c r="G163" s="194" t="s">
        <v>176</v>
      </c>
      <c r="H163" s="195">
        <v>45.401</v>
      </c>
      <c r="I163" s="196"/>
      <c r="J163" s="197">
        <f>ROUND(I163*H163,2)</f>
        <v>0</v>
      </c>
      <c r="K163" s="193" t="s">
        <v>141</v>
      </c>
      <c r="L163" s="60"/>
      <c r="M163" s="198" t="s">
        <v>21</v>
      </c>
      <c r="N163" s="199" t="s">
        <v>43</v>
      </c>
      <c r="O163" s="4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3" t="s">
        <v>258</v>
      </c>
      <c r="AT163" s="23" t="s">
        <v>138</v>
      </c>
      <c r="AU163" s="23" t="s">
        <v>82</v>
      </c>
      <c r="AY163" s="23" t="s">
        <v>135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80</v>
      </c>
      <c r="BK163" s="202">
        <f>ROUND(I163*H163,2)</f>
        <v>0</v>
      </c>
      <c r="BL163" s="23" t="s">
        <v>258</v>
      </c>
      <c r="BM163" s="23" t="s">
        <v>490</v>
      </c>
    </row>
    <row r="164" spans="2:51" s="11" customFormat="1" ht="13.5">
      <c r="B164" s="207"/>
      <c r="C164" s="208"/>
      <c r="D164" s="209" t="s">
        <v>178</v>
      </c>
      <c r="E164" s="210" t="s">
        <v>21</v>
      </c>
      <c r="F164" s="211" t="s">
        <v>491</v>
      </c>
      <c r="G164" s="208"/>
      <c r="H164" s="212">
        <v>2.634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178</v>
      </c>
      <c r="AU164" s="218" t="s">
        <v>82</v>
      </c>
      <c r="AV164" s="11" t="s">
        <v>82</v>
      </c>
      <c r="AW164" s="11" t="s">
        <v>35</v>
      </c>
      <c r="AX164" s="11" t="s">
        <v>72</v>
      </c>
      <c r="AY164" s="218" t="s">
        <v>135</v>
      </c>
    </row>
    <row r="165" spans="2:51" s="11" customFormat="1" ht="13.5">
      <c r="B165" s="207"/>
      <c r="C165" s="208"/>
      <c r="D165" s="209" t="s">
        <v>178</v>
      </c>
      <c r="E165" s="210" t="s">
        <v>21</v>
      </c>
      <c r="F165" s="211" t="s">
        <v>492</v>
      </c>
      <c r="G165" s="208"/>
      <c r="H165" s="212">
        <v>2.458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178</v>
      </c>
      <c r="AU165" s="218" t="s">
        <v>82</v>
      </c>
      <c r="AV165" s="11" t="s">
        <v>82</v>
      </c>
      <c r="AW165" s="11" t="s">
        <v>35</v>
      </c>
      <c r="AX165" s="11" t="s">
        <v>72</v>
      </c>
      <c r="AY165" s="218" t="s">
        <v>135</v>
      </c>
    </row>
    <row r="166" spans="2:51" s="11" customFormat="1" ht="13.5">
      <c r="B166" s="207"/>
      <c r="C166" s="208"/>
      <c r="D166" s="209" t="s">
        <v>178</v>
      </c>
      <c r="E166" s="210" t="s">
        <v>21</v>
      </c>
      <c r="F166" s="211" t="s">
        <v>493</v>
      </c>
      <c r="G166" s="208"/>
      <c r="H166" s="212">
        <v>2.458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178</v>
      </c>
      <c r="AU166" s="218" t="s">
        <v>82</v>
      </c>
      <c r="AV166" s="11" t="s">
        <v>82</v>
      </c>
      <c r="AW166" s="11" t="s">
        <v>35</v>
      </c>
      <c r="AX166" s="11" t="s">
        <v>72</v>
      </c>
      <c r="AY166" s="218" t="s">
        <v>135</v>
      </c>
    </row>
    <row r="167" spans="2:51" s="11" customFormat="1" ht="13.5">
      <c r="B167" s="207"/>
      <c r="C167" s="208"/>
      <c r="D167" s="209" t="s">
        <v>178</v>
      </c>
      <c r="E167" s="210" t="s">
        <v>21</v>
      </c>
      <c r="F167" s="211" t="s">
        <v>494</v>
      </c>
      <c r="G167" s="208"/>
      <c r="H167" s="212">
        <v>4.618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178</v>
      </c>
      <c r="AU167" s="218" t="s">
        <v>82</v>
      </c>
      <c r="AV167" s="11" t="s">
        <v>82</v>
      </c>
      <c r="AW167" s="11" t="s">
        <v>35</v>
      </c>
      <c r="AX167" s="11" t="s">
        <v>72</v>
      </c>
      <c r="AY167" s="218" t="s">
        <v>135</v>
      </c>
    </row>
    <row r="168" spans="2:51" s="11" customFormat="1" ht="13.5">
      <c r="B168" s="207"/>
      <c r="C168" s="208"/>
      <c r="D168" s="209" t="s">
        <v>178</v>
      </c>
      <c r="E168" s="210" t="s">
        <v>21</v>
      </c>
      <c r="F168" s="211" t="s">
        <v>495</v>
      </c>
      <c r="G168" s="208"/>
      <c r="H168" s="212">
        <v>6.9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178</v>
      </c>
      <c r="AU168" s="218" t="s">
        <v>82</v>
      </c>
      <c r="AV168" s="11" t="s">
        <v>82</v>
      </c>
      <c r="AW168" s="11" t="s">
        <v>35</v>
      </c>
      <c r="AX168" s="11" t="s">
        <v>72</v>
      </c>
      <c r="AY168" s="218" t="s">
        <v>135</v>
      </c>
    </row>
    <row r="169" spans="2:51" s="11" customFormat="1" ht="13.5">
      <c r="B169" s="207"/>
      <c r="C169" s="208"/>
      <c r="D169" s="209" t="s">
        <v>178</v>
      </c>
      <c r="E169" s="210" t="s">
        <v>21</v>
      </c>
      <c r="F169" s="211" t="s">
        <v>496</v>
      </c>
      <c r="G169" s="208"/>
      <c r="H169" s="212">
        <v>26.333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178</v>
      </c>
      <c r="AU169" s="218" t="s">
        <v>82</v>
      </c>
      <c r="AV169" s="11" t="s">
        <v>82</v>
      </c>
      <c r="AW169" s="11" t="s">
        <v>35</v>
      </c>
      <c r="AX169" s="11" t="s">
        <v>72</v>
      </c>
      <c r="AY169" s="218" t="s">
        <v>135</v>
      </c>
    </row>
    <row r="170" spans="2:51" s="12" customFormat="1" ht="13.5">
      <c r="B170" s="219"/>
      <c r="C170" s="220"/>
      <c r="D170" s="209" t="s">
        <v>178</v>
      </c>
      <c r="E170" s="221" t="s">
        <v>21</v>
      </c>
      <c r="F170" s="222" t="s">
        <v>180</v>
      </c>
      <c r="G170" s="220"/>
      <c r="H170" s="223">
        <v>45.401</v>
      </c>
      <c r="I170" s="224"/>
      <c r="J170" s="220"/>
      <c r="K170" s="220"/>
      <c r="L170" s="225"/>
      <c r="M170" s="232"/>
      <c r="N170" s="233"/>
      <c r="O170" s="233"/>
      <c r="P170" s="233"/>
      <c r="Q170" s="233"/>
      <c r="R170" s="233"/>
      <c r="S170" s="233"/>
      <c r="T170" s="234"/>
      <c r="AT170" s="229" t="s">
        <v>178</v>
      </c>
      <c r="AU170" s="229" t="s">
        <v>82</v>
      </c>
      <c r="AV170" s="12" t="s">
        <v>142</v>
      </c>
      <c r="AW170" s="12" t="s">
        <v>35</v>
      </c>
      <c r="AX170" s="12" t="s">
        <v>80</v>
      </c>
      <c r="AY170" s="229" t="s">
        <v>135</v>
      </c>
    </row>
    <row r="171" spans="2:12" s="1" customFormat="1" ht="6.95" customHeight="1">
      <c r="B171" s="55"/>
      <c r="C171" s="56"/>
      <c r="D171" s="56"/>
      <c r="E171" s="56"/>
      <c r="F171" s="56"/>
      <c r="G171" s="56"/>
      <c r="H171" s="56"/>
      <c r="I171" s="138"/>
      <c r="J171" s="56"/>
      <c r="K171" s="56"/>
      <c r="L171" s="60"/>
    </row>
  </sheetData>
  <sheetProtection algorithmName="SHA-512" hashValue="+tvort2Up/3zRDYTmsqFeS2nrK67m1HKUB5rqDEPm5Gn0xEHzhAocsCieZh20P/cf2OwDP7+NeBsbbLXmlLDhA==" saltValue="3ZcMRZwJ9S7dzd1/e1gL3r73nr3FQzstdncyPHODs1R0tBpHzOVcQcVgafxVY2BHno711Ex7RgfqfkC82xs14g==" spinCount="100000" sheet="1" objects="1" scenarios="1" formatColumns="0" formatRows="0" autoFilter="0"/>
  <autoFilter ref="C85:K170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101</v>
      </c>
      <c r="G1" s="380" t="s">
        <v>102</v>
      </c>
      <c r="H1" s="380"/>
      <c r="I1" s="114"/>
      <c r="J1" s="113" t="s">
        <v>103</v>
      </c>
      <c r="K1" s="112" t="s">
        <v>104</v>
      </c>
      <c r="L1" s="113" t="s">
        <v>105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Muzeum Benešov 2018_03_02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107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497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16. 2. 2018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21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ROUND(J96,2)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ROUND(SUM(BE96:BE565),2)</f>
        <v>0</v>
      </c>
      <c r="G30" s="41"/>
      <c r="H30" s="41"/>
      <c r="I30" s="130">
        <v>0.21</v>
      </c>
      <c r="J30" s="129">
        <f>ROUND(ROUND((SUM(BE96:BE565)),2)*I30,2)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ROUND(SUM(BF96:BF565),2)</f>
        <v>0</v>
      </c>
      <c r="G31" s="41"/>
      <c r="H31" s="41"/>
      <c r="I31" s="130">
        <v>0.15</v>
      </c>
      <c r="J31" s="129">
        <f>ROUND(ROUND((SUM(BF96:BF565)),2)*I31,2)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9">
        <f>ROUND(SUM(BG96:BG565),2)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9">
        <f>ROUND(SUM(BH96:BH565),2)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9">
        <f>ROUND(SUM(BI96:BI565),2)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Muzeum Benešov 2018_03_02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03 - Stavební část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Benešov</v>
      </c>
      <c r="G49" s="41"/>
      <c r="H49" s="41"/>
      <c r="I49" s="118" t="s">
        <v>25</v>
      </c>
      <c r="J49" s="119" t="str">
        <f>IF(J12="","",J12)</f>
        <v>16. 2. 2018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Benešov</v>
      </c>
      <c r="G51" s="41"/>
      <c r="H51" s="41"/>
      <c r="I51" s="118" t="s">
        <v>33</v>
      </c>
      <c r="J51" s="341" t="str">
        <f>E21</f>
        <v>SPS projekt s.r.o.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110</v>
      </c>
      <c r="D54" s="131"/>
      <c r="E54" s="131"/>
      <c r="F54" s="131"/>
      <c r="G54" s="131"/>
      <c r="H54" s="131"/>
      <c r="I54" s="144"/>
      <c r="J54" s="145" t="s">
        <v>111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112</v>
      </c>
      <c r="D56" s="41"/>
      <c r="E56" s="41"/>
      <c r="F56" s="41"/>
      <c r="G56" s="41"/>
      <c r="H56" s="41"/>
      <c r="I56" s="117"/>
      <c r="J56" s="127">
        <f>J96</f>
        <v>0</v>
      </c>
      <c r="K56" s="44"/>
      <c r="AU56" s="23" t="s">
        <v>113</v>
      </c>
    </row>
    <row r="57" spans="2:11" s="7" customFormat="1" ht="24.95" customHeight="1">
      <c r="B57" s="148"/>
      <c r="C57" s="149"/>
      <c r="D57" s="150" t="s">
        <v>163</v>
      </c>
      <c r="E57" s="151"/>
      <c r="F57" s="151"/>
      <c r="G57" s="151"/>
      <c r="H57" s="151"/>
      <c r="I57" s="152"/>
      <c r="J57" s="153">
        <f>J97</f>
        <v>0</v>
      </c>
      <c r="K57" s="154"/>
    </row>
    <row r="58" spans="2:11" s="8" customFormat="1" ht="19.9" customHeight="1">
      <c r="B58" s="155"/>
      <c r="C58" s="156"/>
      <c r="D58" s="157" t="s">
        <v>498</v>
      </c>
      <c r="E58" s="158"/>
      <c r="F58" s="158"/>
      <c r="G58" s="158"/>
      <c r="H58" s="158"/>
      <c r="I58" s="159"/>
      <c r="J58" s="160">
        <f>J98</f>
        <v>0</v>
      </c>
      <c r="K58" s="161"/>
    </row>
    <row r="59" spans="2:11" s="8" customFormat="1" ht="19.9" customHeight="1">
      <c r="B59" s="155"/>
      <c r="C59" s="156"/>
      <c r="D59" s="157" t="s">
        <v>381</v>
      </c>
      <c r="E59" s="158"/>
      <c r="F59" s="158"/>
      <c r="G59" s="158"/>
      <c r="H59" s="158"/>
      <c r="I59" s="159"/>
      <c r="J59" s="160">
        <f>J106</f>
        <v>0</v>
      </c>
      <c r="K59" s="161"/>
    </row>
    <row r="60" spans="2:11" s="8" customFormat="1" ht="19.9" customHeight="1">
      <c r="B60" s="155"/>
      <c r="C60" s="156"/>
      <c r="D60" s="157" t="s">
        <v>382</v>
      </c>
      <c r="E60" s="158"/>
      <c r="F60" s="158"/>
      <c r="G60" s="158"/>
      <c r="H60" s="158"/>
      <c r="I60" s="159"/>
      <c r="J60" s="160">
        <f>J118</f>
        <v>0</v>
      </c>
      <c r="K60" s="161"/>
    </row>
    <row r="61" spans="2:11" s="8" customFormat="1" ht="19.9" customHeight="1">
      <c r="B61" s="155"/>
      <c r="C61" s="156"/>
      <c r="D61" s="157" t="s">
        <v>499</v>
      </c>
      <c r="E61" s="158"/>
      <c r="F61" s="158"/>
      <c r="G61" s="158"/>
      <c r="H61" s="158"/>
      <c r="I61" s="159"/>
      <c r="J61" s="160">
        <f>J135</f>
        <v>0</v>
      </c>
      <c r="K61" s="161"/>
    </row>
    <row r="62" spans="2:11" s="8" customFormat="1" ht="19.9" customHeight="1">
      <c r="B62" s="155"/>
      <c r="C62" s="156"/>
      <c r="D62" s="157" t="s">
        <v>500</v>
      </c>
      <c r="E62" s="158"/>
      <c r="F62" s="158"/>
      <c r="G62" s="158"/>
      <c r="H62" s="158"/>
      <c r="I62" s="159"/>
      <c r="J62" s="160">
        <f>J145</f>
        <v>0</v>
      </c>
      <c r="K62" s="161"/>
    </row>
    <row r="63" spans="2:11" s="8" customFormat="1" ht="19.9" customHeight="1">
      <c r="B63" s="155"/>
      <c r="C63" s="156"/>
      <c r="D63" s="157" t="s">
        <v>165</v>
      </c>
      <c r="E63" s="158"/>
      <c r="F63" s="158"/>
      <c r="G63" s="158"/>
      <c r="H63" s="158"/>
      <c r="I63" s="159"/>
      <c r="J63" s="160">
        <f>J258</f>
        <v>0</v>
      </c>
      <c r="K63" s="161"/>
    </row>
    <row r="64" spans="2:11" s="8" customFormat="1" ht="19.9" customHeight="1">
      <c r="B64" s="155"/>
      <c r="C64" s="156"/>
      <c r="D64" s="157" t="s">
        <v>383</v>
      </c>
      <c r="E64" s="158"/>
      <c r="F64" s="158"/>
      <c r="G64" s="158"/>
      <c r="H64" s="158"/>
      <c r="I64" s="159"/>
      <c r="J64" s="160">
        <f>J268</f>
        <v>0</v>
      </c>
      <c r="K64" s="161"/>
    </row>
    <row r="65" spans="2:11" s="7" customFormat="1" ht="24.95" customHeight="1">
      <c r="B65" s="148"/>
      <c r="C65" s="149"/>
      <c r="D65" s="150" t="s">
        <v>167</v>
      </c>
      <c r="E65" s="151"/>
      <c r="F65" s="151"/>
      <c r="G65" s="151"/>
      <c r="H65" s="151"/>
      <c r="I65" s="152"/>
      <c r="J65" s="153">
        <f>J270</f>
        <v>0</v>
      </c>
      <c r="K65" s="154"/>
    </row>
    <row r="66" spans="2:11" s="8" customFormat="1" ht="19.9" customHeight="1">
      <c r="B66" s="155"/>
      <c r="C66" s="156"/>
      <c r="D66" s="157" t="s">
        <v>501</v>
      </c>
      <c r="E66" s="158"/>
      <c r="F66" s="158"/>
      <c r="G66" s="158"/>
      <c r="H66" s="158"/>
      <c r="I66" s="159"/>
      <c r="J66" s="160">
        <f>J271</f>
        <v>0</v>
      </c>
      <c r="K66" s="161"/>
    </row>
    <row r="67" spans="2:11" s="8" customFormat="1" ht="19.9" customHeight="1">
      <c r="B67" s="155"/>
      <c r="C67" s="156"/>
      <c r="D67" s="157" t="s">
        <v>502</v>
      </c>
      <c r="E67" s="158"/>
      <c r="F67" s="158"/>
      <c r="G67" s="158"/>
      <c r="H67" s="158"/>
      <c r="I67" s="159"/>
      <c r="J67" s="160">
        <f>J306</f>
        <v>0</v>
      </c>
      <c r="K67" s="161"/>
    </row>
    <row r="68" spans="2:11" s="8" customFormat="1" ht="19.9" customHeight="1">
      <c r="B68" s="155"/>
      <c r="C68" s="156"/>
      <c r="D68" s="157" t="s">
        <v>503</v>
      </c>
      <c r="E68" s="158"/>
      <c r="F68" s="158"/>
      <c r="G68" s="158"/>
      <c r="H68" s="158"/>
      <c r="I68" s="159"/>
      <c r="J68" s="160">
        <f>J316</f>
        <v>0</v>
      </c>
      <c r="K68" s="161"/>
    </row>
    <row r="69" spans="2:11" s="8" customFormat="1" ht="19.9" customHeight="1">
      <c r="B69" s="155"/>
      <c r="C69" s="156"/>
      <c r="D69" s="157" t="s">
        <v>169</v>
      </c>
      <c r="E69" s="158"/>
      <c r="F69" s="158"/>
      <c r="G69" s="158"/>
      <c r="H69" s="158"/>
      <c r="I69" s="159"/>
      <c r="J69" s="160">
        <f>J330</f>
        <v>0</v>
      </c>
      <c r="K69" s="161"/>
    </row>
    <row r="70" spans="2:11" s="8" customFormat="1" ht="19.9" customHeight="1">
      <c r="B70" s="155"/>
      <c r="C70" s="156"/>
      <c r="D70" s="157" t="s">
        <v>170</v>
      </c>
      <c r="E70" s="158"/>
      <c r="F70" s="158"/>
      <c r="G70" s="158"/>
      <c r="H70" s="158"/>
      <c r="I70" s="159"/>
      <c r="J70" s="160">
        <f>J346</f>
        <v>0</v>
      </c>
      <c r="K70" s="161"/>
    </row>
    <row r="71" spans="2:11" s="8" customFormat="1" ht="19.9" customHeight="1">
      <c r="B71" s="155"/>
      <c r="C71" s="156"/>
      <c r="D71" s="157" t="s">
        <v>384</v>
      </c>
      <c r="E71" s="158"/>
      <c r="F71" s="158"/>
      <c r="G71" s="158"/>
      <c r="H71" s="158"/>
      <c r="I71" s="159"/>
      <c r="J71" s="160">
        <f>J411</f>
        <v>0</v>
      </c>
      <c r="K71" s="161"/>
    </row>
    <row r="72" spans="2:11" s="8" customFormat="1" ht="19.9" customHeight="1">
      <c r="B72" s="155"/>
      <c r="C72" s="156"/>
      <c r="D72" s="157" t="s">
        <v>504</v>
      </c>
      <c r="E72" s="158"/>
      <c r="F72" s="158"/>
      <c r="G72" s="158"/>
      <c r="H72" s="158"/>
      <c r="I72" s="159"/>
      <c r="J72" s="160">
        <f>J449</f>
        <v>0</v>
      </c>
      <c r="K72" s="161"/>
    </row>
    <row r="73" spans="2:11" s="8" customFormat="1" ht="19.9" customHeight="1">
      <c r="B73" s="155"/>
      <c r="C73" s="156"/>
      <c r="D73" s="157" t="s">
        <v>505</v>
      </c>
      <c r="E73" s="158"/>
      <c r="F73" s="158"/>
      <c r="G73" s="158"/>
      <c r="H73" s="158"/>
      <c r="I73" s="159"/>
      <c r="J73" s="160">
        <f>J463</f>
        <v>0</v>
      </c>
      <c r="K73" s="161"/>
    </row>
    <row r="74" spans="2:11" s="8" customFormat="1" ht="19.9" customHeight="1">
      <c r="B74" s="155"/>
      <c r="C74" s="156"/>
      <c r="D74" s="157" t="s">
        <v>506</v>
      </c>
      <c r="E74" s="158"/>
      <c r="F74" s="158"/>
      <c r="G74" s="158"/>
      <c r="H74" s="158"/>
      <c r="I74" s="159"/>
      <c r="J74" s="160">
        <f>J480</f>
        <v>0</v>
      </c>
      <c r="K74" s="161"/>
    </row>
    <row r="75" spans="2:11" s="8" customFormat="1" ht="19.9" customHeight="1">
      <c r="B75" s="155"/>
      <c r="C75" s="156"/>
      <c r="D75" s="157" t="s">
        <v>385</v>
      </c>
      <c r="E75" s="158"/>
      <c r="F75" s="158"/>
      <c r="G75" s="158"/>
      <c r="H75" s="158"/>
      <c r="I75" s="159"/>
      <c r="J75" s="160">
        <f>J510</f>
        <v>0</v>
      </c>
      <c r="K75" s="161"/>
    </row>
    <row r="76" spans="2:11" s="8" customFormat="1" ht="19.9" customHeight="1">
      <c r="B76" s="155"/>
      <c r="C76" s="156"/>
      <c r="D76" s="157" t="s">
        <v>507</v>
      </c>
      <c r="E76" s="158"/>
      <c r="F76" s="158"/>
      <c r="G76" s="158"/>
      <c r="H76" s="158"/>
      <c r="I76" s="159"/>
      <c r="J76" s="160">
        <f>J545</f>
        <v>0</v>
      </c>
      <c r="K76" s="161"/>
    </row>
    <row r="77" spans="2:11" s="1" customFormat="1" ht="21.75" customHeight="1">
      <c r="B77" s="40"/>
      <c r="C77" s="41"/>
      <c r="D77" s="41"/>
      <c r="E77" s="41"/>
      <c r="F77" s="41"/>
      <c r="G77" s="41"/>
      <c r="H77" s="41"/>
      <c r="I77" s="117"/>
      <c r="J77" s="41"/>
      <c r="K77" s="44"/>
    </row>
    <row r="78" spans="2:11" s="1" customFormat="1" ht="6.95" customHeight="1">
      <c r="B78" s="55"/>
      <c r="C78" s="56"/>
      <c r="D78" s="56"/>
      <c r="E78" s="56"/>
      <c r="F78" s="56"/>
      <c r="G78" s="56"/>
      <c r="H78" s="56"/>
      <c r="I78" s="138"/>
      <c r="J78" s="56"/>
      <c r="K78" s="57"/>
    </row>
    <row r="82" spans="2:12" s="1" customFormat="1" ht="6.95" customHeight="1">
      <c r="B82" s="58"/>
      <c r="C82" s="59"/>
      <c r="D82" s="59"/>
      <c r="E82" s="59"/>
      <c r="F82" s="59"/>
      <c r="G82" s="59"/>
      <c r="H82" s="59"/>
      <c r="I82" s="141"/>
      <c r="J82" s="59"/>
      <c r="K82" s="59"/>
      <c r="L82" s="60"/>
    </row>
    <row r="83" spans="2:12" s="1" customFormat="1" ht="36.95" customHeight="1">
      <c r="B83" s="40"/>
      <c r="C83" s="61" t="s">
        <v>120</v>
      </c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4.45" customHeight="1">
      <c r="B85" s="40"/>
      <c r="C85" s="64" t="s">
        <v>18</v>
      </c>
      <c r="D85" s="62"/>
      <c r="E85" s="62"/>
      <c r="F85" s="62"/>
      <c r="G85" s="62"/>
      <c r="H85" s="62"/>
      <c r="I85" s="162"/>
      <c r="J85" s="62"/>
      <c r="K85" s="62"/>
      <c r="L85" s="60"/>
    </row>
    <row r="86" spans="2:12" s="1" customFormat="1" ht="16.5" customHeight="1">
      <c r="B86" s="40"/>
      <c r="C86" s="62"/>
      <c r="D86" s="62"/>
      <c r="E86" s="377" t="str">
        <f>E7</f>
        <v>Muzeum Benešov 2018_03_02</v>
      </c>
      <c r="F86" s="378"/>
      <c r="G86" s="378"/>
      <c r="H86" s="378"/>
      <c r="I86" s="162"/>
      <c r="J86" s="62"/>
      <c r="K86" s="62"/>
      <c r="L86" s="60"/>
    </row>
    <row r="87" spans="2:12" s="1" customFormat="1" ht="14.45" customHeight="1">
      <c r="B87" s="40"/>
      <c r="C87" s="64" t="s">
        <v>107</v>
      </c>
      <c r="D87" s="62"/>
      <c r="E87" s="62"/>
      <c r="F87" s="62"/>
      <c r="G87" s="62"/>
      <c r="H87" s="62"/>
      <c r="I87" s="162"/>
      <c r="J87" s="62"/>
      <c r="K87" s="62"/>
      <c r="L87" s="60"/>
    </row>
    <row r="88" spans="2:12" s="1" customFormat="1" ht="17.25" customHeight="1">
      <c r="B88" s="40"/>
      <c r="C88" s="62"/>
      <c r="D88" s="62"/>
      <c r="E88" s="352" t="str">
        <f>E9</f>
        <v>03 - Stavební část</v>
      </c>
      <c r="F88" s="379"/>
      <c r="G88" s="379"/>
      <c r="H88" s="379"/>
      <c r="I88" s="162"/>
      <c r="J88" s="62"/>
      <c r="K88" s="62"/>
      <c r="L88" s="60"/>
    </row>
    <row r="89" spans="2:12" s="1" customFormat="1" ht="6.95" customHeight="1">
      <c r="B89" s="40"/>
      <c r="C89" s="62"/>
      <c r="D89" s="62"/>
      <c r="E89" s="62"/>
      <c r="F89" s="62"/>
      <c r="G89" s="62"/>
      <c r="H89" s="62"/>
      <c r="I89" s="162"/>
      <c r="J89" s="62"/>
      <c r="K89" s="62"/>
      <c r="L89" s="60"/>
    </row>
    <row r="90" spans="2:12" s="1" customFormat="1" ht="18" customHeight="1">
      <c r="B90" s="40"/>
      <c r="C90" s="64" t="s">
        <v>23</v>
      </c>
      <c r="D90" s="62"/>
      <c r="E90" s="62"/>
      <c r="F90" s="163" t="str">
        <f>F12</f>
        <v>Benešov</v>
      </c>
      <c r="G90" s="62"/>
      <c r="H90" s="62"/>
      <c r="I90" s="164" t="s">
        <v>25</v>
      </c>
      <c r="J90" s="72" t="str">
        <f>IF(J12="","",J12)</f>
        <v>16. 2. 2018</v>
      </c>
      <c r="K90" s="62"/>
      <c r="L90" s="60"/>
    </row>
    <row r="91" spans="2:12" s="1" customFormat="1" ht="6.95" customHeight="1">
      <c r="B91" s="40"/>
      <c r="C91" s="62"/>
      <c r="D91" s="62"/>
      <c r="E91" s="62"/>
      <c r="F91" s="62"/>
      <c r="G91" s="62"/>
      <c r="H91" s="62"/>
      <c r="I91" s="162"/>
      <c r="J91" s="62"/>
      <c r="K91" s="62"/>
      <c r="L91" s="60"/>
    </row>
    <row r="92" spans="2:12" s="1" customFormat="1" ht="13.5">
      <c r="B92" s="40"/>
      <c r="C92" s="64" t="s">
        <v>27</v>
      </c>
      <c r="D92" s="62"/>
      <c r="E92" s="62"/>
      <c r="F92" s="163" t="str">
        <f>E15</f>
        <v>Město Benešov</v>
      </c>
      <c r="G92" s="62"/>
      <c r="H92" s="62"/>
      <c r="I92" s="164" t="s">
        <v>33</v>
      </c>
      <c r="J92" s="163" t="str">
        <f>E21</f>
        <v>SPS projekt s.r.o.</v>
      </c>
      <c r="K92" s="62"/>
      <c r="L92" s="60"/>
    </row>
    <row r="93" spans="2:12" s="1" customFormat="1" ht="14.45" customHeight="1">
      <c r="B93" s="40"/>
      <c r="C93" s="64" t="s">
        <v>31</v>
      </c>
      <c r="D93" s="62"/>
      <c r="E93" s="62"/>
      <c r="F93" s="163" t="str">
        <f>IF(E18="","",E18)</f>
        <v/>
      </c>
      <c r="G93" s="62"/>
      <c r="H93" s="62"/>
      <c r="I93" s="162"/>
      <c r="J93" s="62"/>
      <c r="K93" s="62"/>
      <c r="L93" s="60"/>
    </row>
    <row r="94" spans="2:12" s="1" customFormat="1" ht="10.35" customHeight="1">
      <c r="B94" s="40"/>
      <c r="C94" s="62"/>
      <c r="D94" s="62"/>
      <c r="E94" s="62"/>
      <c r="F94" s="62"/>
      <c r="G94" s="62"/>
      <c r="H94" s="62"/>
      <c r="I94" s="162"/>
      <c r="J94" s="62"/>
      <c r="K94" s="62"/>
      <c r="L94" s="60"/>
    </row>
    <row r="95" spans="2:20" s="9" customFormat="1" ht="29.25" customHeight="1">
      <c r="B95" s="165"/>
      <c r="C95" s="166" t="s">
        <v>121</v>
      </c>
      <c r="D95" s="167" t="s">
        <v>57</v>
      </c>
      <c r="E95" s="167" t="s">
        <v>53</v>
      </c>
      <c r="F95" s="167" t="s">
        <v>122</v>
      </c>
      <c r="G95" s="167" t="s">
        <v>123</v>
      </c>
      <c r="H95" s="167" t="s">
        <v>124</v>
      </c>
      <c r="I95" s="168" t="s">
        <v>125</v>
      </c>
      <c r="J95" s="167" t="s">
        <v>111</v>
      </c>
      <c r="K95" s="169" t="s">
        <v>126</v>
      </c>
      <c r="L95" s="170"/>
      <c r="M95" s="80" t="s">
        <v>127</v>
      </c>
      <c r="N95" s="81" t="s">
        <v>42</v>
      </c>
      <c r="O95" s="81" t="s">
        <v>128</v>
      </c>
      <c r="P95" s="81" t="s">
        <v>129</v>
      </c>
      <c r="Q95" s="81" t="s">
        <v>130</v>
      </c>
      <c r="R95" s="81" t="s">
        <v>131</v>
      </c>
      <c r="S95" s="81" t="s">
        <v>132</v>
      </c>
      <c r="T95" s="82" t="s">
        <v>133</v>
      </c>
    </row>
    <row r="96" spans="2:63" s="1" customFormat="1" ht="29.25" customHeight="1">
      <c r="B96" s="40"/>
      <c r="C96" s="86" t="s">
        <v>112</v>
      </c>
      <c r="D96" s="62"/>
      <c r="E96" s="62"/>
      <c r="F96" s="62"/>
      <c r="G96" s="62"/>
      <c r="H96" s="62"/>
      <c r="I96" s="162"/>
      <c r="J96" s="171">
        <f>BK96</f>
        <v>0</v>
      </c>
      <c r="K96" s="62"/>
      <c r="L96" s="60"/>
      <c r="M96" s="83"/>
      <c r="N96" s="84"/>
      <c r="O96" s="84"/>
      <c r="P96" s="172">
        <f>P97+P270</f>
        <v>0</v>
      </c>
      <c r="Q96" s="84"/>
      <c r="R96" s="172">
        <f>R97+R270</f>
        <v>0</v>
      </c>
      <c r="S96" s="84"/>
      <c r="T96" s="173">
        <f>T97+T270</f>
        <v>0</v>
      </c>
      <c r="AT96" s="23" t="s">
        <v>71</v>
      </c>
      <c r="AU96" s="23" t="s">
        <v>113</v>
      </c>
      <c r="BK96" s="174">
        <f>BK97+BK270</f>
        <v>0</v>
      </c>
    </row>
    <row r="97" spans="2:63" s="10" customFormat="1" ht="37.35" customHeight="1">
      <c r="B97" s="175"/>
      <c r="C97" s="176"/>
      <c r="D97" s="177" t="s">
        <v>71</v>
      </c>
      <c r="E97" s="178" t="s">
        <v>171</v>
      </c>
      <c r="F97" s="178" t="s">
        <v>172</v>
      </c>
      <c r="G97" s="176"/>
      <c r="H97" s="176"/>
      <c r="I97" s="179"/>
      <c r="J97" s="180">
        <f>BK97</f>
        <v>0</v>
      </c>
      <c r="K97" s="176"/>
      <c r="L97" s="181"/>
      <c r="M97" s="182"/>
      <c r="N97" s="183"/>
      <c r="O97" s="183"/>
      <c r="P97" s="184">
        <f>P98+P106+P118+P135+P145+P258+P268</f>
        <v>0</v>
      </c>
      <c r="Q97" s="183"/>
      <c r="R97" s="184">
        <f>R98+R106+R118+R135+R145+R258+R268</f>
        <v>0</v>
      </c>
      <c r="S97" s="183"/>
      <c r="T97" s="185">
        <f>T98+T106+T118+T135+T145+T258+T268</f>
        <v>0</v>
      </c>
      <c r="AR97" s="186" t="s">
        <v>80</v>
      </c>
      <c r="AT97" s="187" t="s">
        <v>71</v>
      </c>
      <c r="AU97" s="187" t="s">
        <v>72</v>
      </c>
      <c r="AY97" s="186" t="s">
        <v>135</v>
      </c>
      <c r="BK97" s="188">
        <f>BK98+BK106+BK118+BK135+BK145+BK258+BK268</f>
        <v>0</v>
      </c>
    </row>
    <row r="98" spans="2:63" s="10" customFormat="1" ht="19.9" customHeight="1">
      <c r="B98" s="175"/>
      <c r="C98" s="176"/>
      <c r="D98" s="177" t="s">
        <v>71</v>
      </c>
      <c r="E98" s="189" t="s">
        <v>82</v>
      </c>
      <c r="F98" s="189" t="s">
        <v>508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SUM(P99:P105)</f>
        <v>0</v>
      </c>
      <c r="Q98" s="183"/>
      <c r="R98" s="184">
        <f>SUM(R99:R105)</f>
        <v>0</v>
      </c>
      <c r="S98" s="183"/>
      <c r="T98" s="185">
        <f>SUM(T99:T105)</f>
        <v>0</v>
      </c>
      <c r="AR98" s="186" t="s">
        <v>80</v>
      </c>
      <c r="AT98" s="187" t="s">
        <v>71</v>
      </c>
      <c r="AU98" s="187" t="s">
        <v>80</v>
      </c>
      <c r="AY98" s="186" t="s">
        <v>135</v>
      </c>
      <c r="BK98" s="188">
        <f>SUM(BK99:BK105)</f>
        <v>0</v>
      </c>
    </row>
    <row r="99" spans="2:65" s="1" customFormat="1" ht="25.5" customHeight="1">
      <c r="B99" s="40"/>
      <c r="C99" s="191" t="s">
        <v>80</v>
      </c>
      <c r="D99" s="191" t="s">
        <v>138</v>
      </c>
      <c r="E99" s="192" t="s">
        <v>509</v>
      </c>
      <c r="F99" s="193" t="s">
        <v>510</v>
      </c>
      <c r="G99" s="194" t="s">
        <v>183</v>
      </c>
      <c r="H99" s="195">
        <v>16.05</v>
      </c>
      <c r="I99" s="196"/>
      <c r="J99" s="197">
        <f>ROUND(I99*H99,2)</f>
        <v>0</v>
      </c>
      <c r="K99" s="193" t="s">
        <v>21</v>
      </c>
      <c r="L99" s="60"/>
      <c r="M99" s="198" t="s">
        <v>21</v>
      </c>
      <c r="N99" s="199" t="s">
        <v>43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142</v>
      </c>
      <c r="AT99" s="23" t="s">
        <v>138</v>
      </c>
      <c r="AU99" s="23" t="s">
        <v>82</v>
      </c>
      <c r="AY99" s="23" t="s">
        <v>135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80</v>
      </c>
      <c r="BK99" s="202">
        <f>ROUND(I99*H99,2)</f>
        <v>0</v>
      </c>
      <c r="BL99" s="23" t="s">
        <v>142</v>
      </c>
      <c r="BM99" s="23" t="s">
        <v>511</v>
      </c>
    </row>
    <row r="100" spans="2:51" s="11" customFormat="1" ht="13.5">
      <c r="B100" s="207"/>
      <c r="C100" s="208"/>
      <c r="D100" s="209" t="s">
        <v>178</v>
      </c>
      <c r="E100" s="210" t="s">
        <v>21</v>
      </c>
      <c r="F100" s="211" t="s">
        <v>512</v>
      </c>
      <c r="G100" s="208"/>
      <c r="H100" s="212">
        <v>15.777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178</v>
      </c>
      <c r="AU100" s="218" t="s">
        <v>82</v>
      </c>
      <c r="AV100" s="11" t="s">
        <v>82</v>
      </c>
      <c r="AW100" s="11" t="s">
        <v>35</v>
      </c>
      <c r="AX100" s="11" t="s">
        <v>72</v>
      </c>
      <c r="AY100" s="218" t="s">
        <v>135</v>
      </c>
    </row>
    <row r="101" spans="2:51" s="11" customFormat="1" ht="13.5">
      <c r="B101" s="207"/>
      <c r="C101" s="208"/>
      <c r="D101" s="209" t="s">
        <v>178</v>
      </c>
      <c r="E101" s="210" t="s">
        <v>21</v>
      </c>
      <c r="F101" s="211" t="s">
        <v>513</v>
      </c>
      <c r="G101" s="208"/>
      <c r="H101" s="212">
        <v>0.273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178</v>
      </c>
      <c r="AU101" s="218" t="s">
        <v>82</v>
      </c>
      <c r="AV101" s="11" t="s">
        <v>82</v>
      </c>
      <c r="AW101" s="11" t="s">
        <v>35</v>
      </c>
      <c r="AX101" s="11" t="s">
        <v>72</v>
      </c>
      <c r="AY101" s="218" t="s">
        <v>135</v>
      </c>
    </row>
    <row r="102" spans="2:51" s="12" customFormat="1" ht="13.5">
      <c r="B102" s="219"/>
      <c r="C102" s="220"/>
      <c r="D102" s="209" t="s">
        <v>178</v>
      </c>
      <c r="E102" s="221" t="s">
        <v>21</v>
      </c>
      <c r="F102" s="222" t="s">
        <v>180</v>
      </c>
      <c r="G102" s="220"/>
      <c r="H102" s="223">
        <v>16.05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178</v>
      </c>
      <c r="AU102" s="229" t="s">
        <v>82</v>
      </c>
      <c r="AV102" s="12" t="s">
        <v>142</v>
      </c>
      <c r="AW102" s="12" t="s">
        <v>35</v>
      </c>
      <c r="AX102" s="12" t="s">
        <v>80</v>
      </c>
      <c r="AY102" s="229" t="s">
        <v>135</v>
      </c>
    </row>
    <row r="103" spans="2:65" s="1" customFormat="1" ht="25.5" customHeight="1">
      <c r="B103" s="40"/>
      <c r="C103" s="191" t="s">
        <v>82</v>
      </c>
      <c r="D103" s="191" t="s">
        <v>138</v>
      </c>
      <c r="E103" s="192" t="s">
        <v>514</v>
      </c>
      <c r="F103" s="193" t="s">
        <v>515</v>
      </c>
      <c r="G103" s="194" t="s">
        <v>183</v>
      </c>
      <c r="H103" s="195">
        <v>2.73</v>
      </c>
      <c r="I103" s="196"/>
      <c r="J103" s="197">
        <f>ROUND(I103*H103,2)</f>
        <v>0</v>
      </c>
      <c r="K103" s="193" t="s">
        <v>141</v>
      </c>
      <c r="L103" s="60"/>
      <c r="M103" s="198" t="s">
        <v>21</v>
      </c>
      <c r="N103" s="199" t="s">
        <v>43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</v>
      </c>
      <c r="T103" s="201">
        <f>S103*H103</f>
        <v>0</v>
      </c>
      <c r="AR103" s="23" t="s">
        <v>142</v>
      </c>
      <c r="AT103" s="23" t="s">
        <v>138</v>
      </c>
      <c r="AU103" s="23" t="s">
        <v>82</v>
      </c>
      <c r="AY103" s="23" t="s">
        <v>135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80</v>
      </c>
      <c r="BK103" s="202">
        <f>ROUND(I103*H103,2)</f>
        <v>0</v>
      </c>
      <c r="BL103" s="23" t="s">
        <v>142</v>
      </c>
      <c r="BM103" s="23" t="s">
        <v>516</v>
      </c>
    </row>
    <row r="104" spans="2:51" s="11" customFormat="1" ht="13.5">
      <c r="B104" s="207"/>
      <c r="C104" s="208"/>
      <c r="D104" s="209" t="s">
        <v>178</v>
      </c>
      <c r="E104" s="210" t="s">
        <v>21</v>
      </c>
      <c r="F104" s="211" t="s">
        <v>517</v>
      </c>
      <c r="G104" s="208"/>
      <c r="H104" s="212">
        <v>2.73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178</v>
      </c>
      <c r="AU104" s="218" t="s">
        <v>82</v>
      </c>
      <c r="AV104" s="11" t="s">
        <v>82</v>
      </c>
      <c r="AW104" s="11" t="s">
        <v>35</v>
      </c>
      <c r="AX104" s="11" t="s">
        <v>72</v>
      </c>
      <c r="AY104" s="218" t="s">
        <v>135</v>
      </c>
    </row>
    <row r="105" spans="2:51" s="12" customFormat="1" ht="13.5">
      <c r="B105" s="219"/>
      <c r="C105" s="220"/>
      <c r="D105" s="209" t="s">
        <v>178</v>
      </c>
      <c r="E105" s="221" t="s">
        <v>21</v>
      </c>
      <c r="F105" s="222" t="s">
        <v>180</v>
      </c>
      <c r="G105" s="220"/>
      <c r="H105" s="223">
        <v>2.73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178</v>
      </c>
      <c r="AU105" s="229" t="s">
        <v>82</v>
      </c>
      <c r="AV105" s="12" t="s">
        <v>142</v>
      </c>
      <c r="AW105" s="12" t="s">
        <v>35</v>
      </c>
      <c r="AX105" s="12" t="s">
        <v>80</v>
      </c>
      <c r="AY105" s="229" t="s">
        <v>135</v>
      </c>
    </row>
    <row r="106" spans="2:63" s="10" customFormat="1" ht="29.85" customHeight="1">
      <c r="B106" s="175"/>
      <c r="C106" s="176"/>
      <c r="D106" s="177" t="s">
        <v>71</v>
      </c>
      <c r="E106" s="189" t="s">
        <v>151</v>
      </c>
      <c r="F106" s="189" t="s">
        <v>386</v>
      </c>
      <c r="G106" s="176"/>
      <c r="H106" s="176"/>
      <c r="I106" s="179"/>
      <c r="J106" s="190">
        <f>BK106</f>
        <v>0</v>
      </c>
      <c r="K106" s="176"/>
      <c r="L106" s="181"/>
      <c r="M106" s="182"/>
      <c r="N106" s="183"/>
      <c r="O106" s="183"/>
      <c r="P106" s="184">
        <f>SUM(P107:P117)</f>
        <v>0</v>
      </c>
      <c r="Q106" s="183"/>
      <c r="R106" s="184">
        <f>SUM(R107:R117)</f>
        <v>0</v>
      </c>
      <c r="S106" s="183"/>
      <c r="T106" s="185">
        <f>SUM(T107:T117)</f>
        <v>0</v>
      </c>
      <c r="AR106" s="186" t="s">
        <v>80</v>
      </c>
      <c r="AT106" s="187" t="s">
        <v>71</v>
      </c>
      <c r="AU106" s="187" t="s">
        <v>80</v>
      </c>
      <c r="AY106" s="186" t="s">
        <v>135</v>
      </c>
      <c r="BK106" s="188">
        <f>SUM(BK107:BK117)</f>
        <v>0</v>
      </c>
    </row>
    <row r="107" spans="2:65" s="1" customFormat="1" ht="25.5" customHeight="1">
      <c r="B107" s="40"/>
      <c r="C107" s="191" t="s">
        <v>151</v>
      </c>
      <c r="D107" s="191" t="s">
        <v>138</v>
      </c>
      <c r="E107" s="192" t="s">
        <v>518</v>
      </c>
      <c r="F107" s="193" t="s">
        <v>519</v>
      </c>
      <c r="G107" s="194" t="s">
        <v>183</v>
      </c>
      <c r="H107" s="195">
        <v>2.081</v>
      </c>
      <c r="I107" s="196"/>
      <c r="J107" s="197">
        <f>ROUND(I107*H107,2)</f>
        <v>0</v>
      </c>
      <c r="K107" s="193" t="s">
        <v>141</v>
      </c>
      <c r="L107" s="60"/>
      <c r="M107" s="198" t="s">
        <v>21</v>
      </c>
      <c r="N107" s="199" t="s">
        <v>43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</v>
      </c>
      <c r="T107" s="201">
        <f>S107*H107</f>
        <v>0</v>
      </c>
      <c r="AR107" s="23" t="s">
        <v>142</v>
      </c>
      <c r="AT107" s="23" t="s">
        <v>138</v>
      </c>
      <c r="AU107" s="23" t="s">
        <v>82</v>
      </c>
      <c r="AY107" s="23" t="s">
        <v>135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80</v>
      </c>
      <c r="BK107" s="202">
        <f>ROUND(I107*H107,2)</f>
        <v>0</v>
      </c>
      <c r="BL107" s="23" t="s">
        <v>142</v>
      </c>
      <c r="BM107" s="23" t="s">
        <v>520</v>
      </c>
    </row>
    <row r="108" spans="2:51" s="11" customFormat="1" ht="13.5">
      <c r="B108" s="207"/>
      <c r="C108" s="208"/>
      <c r="D108" s="209" t="s">
        <v>178</v>
      </c>
      <c r="E108" s="210" t="s">
        <v>21</v>
      </c>
      <c r="F108" s="211" t="s">
        <v>521</v>
      </c>
      <c r="G108" s="208"/>
      <c r="H108" s="212">
        <v>1.368</v>
      </c>
      <c r="I108" s="213"/>
      <c r="J108" s="208"/>
      <c r="K108" s="208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178</v>
      </c>
      <c r="AU108" s="218" t="s">
        <v>82</v>
      </c>
      <c r="AV108" s="11" t="s">
        <v>82</v>
      </c>
      <c r="AW108" s="11" t="s">
        <v>35</v>
      </c>
      <c r="AX108" s="11" t="s">
        <v>72</v>
      </c>
      <c r="AY108" s="218" t="s">
        <v>135</v>
      </c>
    </row>
    <row r="109" spans="2:51" s="11" customFormat="1" ht="13.5">
      <c r="B109" s="207"/>
      <c r="C109" s="208"/>
      <c r="D109" s="209" t="s">
        <v>178</v>
      </c>
      <c r="E109" s="210" t="s">
        <v>21</v>
      </c>
      <c r="F109" s="211" t="s">
        <v>522</v>
      </c>
      <c r="G109" s="208"/>
      <c r="H109" s="212">
        <v>0.713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178</v>
      </c>
      <c r="AU109" s="218" t="s">
        <v>82</v>
      </c>
      <c r="AV109" s="11" t="s">
        <v>82</v>
      </c>
      <c r="AW109" s="11" t="s">
        <v>35</v>
      </c>
      <c r="AX109" s="11" t="s">
        <v>72</v>
      </c>
      <c r="AY109" s="218" t="s">
        <v>135</v>
      </c>
    </row>
    <row r="110" spans="2:51" s="12" customFormat="1" ht="13.5">
      <c r="B110" s="219"/>
      <c r="C110" s="220"/>
      <c r="D110" s="209" t="s">
        <v>178</v>
      </c>
      <c r="E110" s="221" t="s">
        <v>21</v>
      </c>
      <c r="F110" s="222" t="s">
        <v>180</v>
      </c>
      <c r="G110" s="220"/>
      <c r="H110" s="223">
        <v>2.081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178</v>
      </c>
      <c r="AU110" s="229" t="s">
        <v>82</v>
      </c>
      <c r="AV110" s="12" t="s">
        <v>142</v>
      </c>
      <c r="AW110" s="12" t="s">
        <v>35</v>
      </c>
      <c r="AX110" s="12" t="s">
        <v>80</v>
      </c>
      <c r="AY110" s="229" t="s">
        <v>135</v>
      </c>
    </row>
    <row r="111" spans="2:65" s="1" customFormat="1" ht="25.5" customHeight="1">
      <c r="B111" s="40"/>
      <c r="C111" s="191" t="s">
        <v>142</v>
      </c>
      <c r="D111" s="191" t="s">
        <v>138</v>
      </c>
      <c r="E111" s="192" t="s">
        <v>523</v>
      </c>
      <c r="F111" s="193" t="s">
        <v>524</v>
      </c>
      <c r="G111" s="194" t="s">
        <v>340</v>
      </c>
      <c r="H111" s="195">
        <v>1</v>
      </c>
      <c r="I111" s="196"/>
      <c r="J111" s="197">
        <f>ROUND(I111*H111,2)</f>
        <v>0</v>
      </c>
      <c r="K111" s="193" t="s">
        <v>141</v>
      </c>
      <c r="L111" s="60"/>
      <c r="M111" s="198" t="s">
        <v>21</v>
      </c>
      <c r="N111" s="199" t="s">
        <v>43</v>
      </c>
      <c r="O111" s="41"/>
      <c r="P111" s="200">
        <f>O111*H111</f>
        <v>0</v>
      </c>
      <c r="Q111" s="200">
        <v>0</v>
      </c>
      <c r="R111" s="200">
        <f>Q111*H111</f>
        <v>0</v>
      </c>
      <c r="S111" s="200">
        <v>0</v>
      </c>
      <c r="T111" s="201">
        <f>S111*H111</f>
        <v>0</v>
      </c>
      <c r="AR111" s="23" t="s">
        <v>142</v>
      </c>
      <c r="AT111" s="23" t="s">
        <v>138</v>
      </c>
      <c r="AU111" s="23" t="s">
        <v>82</v>
      </c>
      <c r="AY111" s="23" t="s">
        <v>135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80</v>
      </c>
      <c r="BK111" s="202">
        <f>ROUND(I111*H111,2)</f>
        <v>0</v>
      </c>
      <c r="BL111" s="23" t="s">
        <v>142</v>
      </c>
      <c r="BM111" s="23" t="s">
        <v>525</v>
      </c>
    </row>
    <row r="112" spans="2:51" s="11" customFormat="1" ht="13.5">
      <c r="B112" s="207"/>
      <c r="C112" s="208"/>
      <c r="D112" s="209" t="s">
        <v>178</v>
      </c>
      <c r="E112" s="210" t="s">
        <v>21</v>
      </c>
      <c r="F112" s="211" t="s">
        <v>526</v>
      </c>
      <c r="G112" s="208"/>
      <c r="H112" s="212">
        <v>1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178</v>
      </c>
      <c r="AU112" s="218" t="s">
        <v>82</v>
      </c>
      <c r="AV112" s="11" t="s">
        <v>82</v>
      </c>
      <c r="AW112" s="11" t="s">
        <v>35</v>
      </c>
      <c r="AX112" s="11" t="s">
        <v>72</v>
      </c>
      <c r="AY112" s="218" t="s">
        <v>135</v>
      </c>
    </row>
    <row r="113" spans="2:51" s="12" customFormat="1" ht="13.5">
      <c r="B113" s="219"/>
      <c r="C113" s="220"/>
      <c r="D113" s="209" t="s">
        <v>178</v>
      </c>
      <c r="E113" s="221" t="s">
        <v>21</v>
      </c>
      <c r="F113" s="222" t="s">
        <v>180</v>
      </c>
      <c r="G113" s="220"/>
      <c r="H113" s="223">
        <v>1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178</v>
      </c>
      <c r="AU113" s="229" t="s">
        <v>82</v>
      </c>
      <c r="AV113" s="12" t="s">
        <v>142</v>
      </c>
      <c r="AW113" s="12" t="s">
        <v>35</v>
      </c>
      <c r="AX113" s="12" t="s">
        <v>80</v>
      </c>
      <c r="AY113" s="229" t="s">
        <v>135</v>
      </c>
    </row>
    <row r="114" spans="2:65" s="1" customFormat="1" ht="16.5" customHeight="1">
      <c r="B114" s="40"/>
      <c r="C114" s="235" t="s">
        <v>146</v>
      </c>
      <c r="D114" s="235" t="s">
        <v>468</v>
      </c>
      <c r="E114" s="236" t="s">
        <v>527</v>
      </c>
      <c r="F114" s="237" t="s">
        <v>528</v>
      </c>
      <c r="G114" s="238" t="s">
        <v>340</v>
      </c>
      <c r="H114" s="239">
        <v>1</v>
      </c>
      <c r="I114" s="240"/>
      <c r="J114" s="241">
        <f>ROUND(I114*H114,2)</f>
        <v>0</v>
      </c>
      <c r="K114" s="237" t="s">
        <v>141</v>
      </c>
      <c r="L114" s="242"/>
      <c r="M114" s="243" t="s">
        <v>21</v>
      </c>
      <c r="N114" s="244" t="s">
        <v>43</v>
      </c>
      <c r="O114" s="41"/>
      <c r="P114" s="200">
        <f>O114*H114</f>
        <v>0</v>
      </c>
      <c r="Q114" s="200">
        <v>0</v>
      </c>
      <c r="R114" s="200">
        <f>Q114*H114</f>
        <v>0</v>
      </c>
      <c r="S114" s="200">
        <v>0</v>
      </c>
      <c r="T114" s="201">
        <f>S114*H114</f>
        <v>0</v>
      </c>
      <c r="AR114" s="23" t="s">
        <v>206</v>
      </c>
      <c r="AT114" s="23" t="s">
        <v>468</v>
      </c>
      <c r="AU114" s="23" t="s">
        <v>82</v>
      </c>
      <c r="AY114" s="23" t="s">
        <v>135</v>
      </c>
      <c r="BE114" s="202">
        <f>IF(N114="základní",J114,0)</f>
        <v>0</v>
      </c>
      <c r="BF114" s="202">
        <f>IF(N114="snížená",J114,0)</f>
        <v>0</v>
      </c>
      <c r="BG114" s="202">
        <f>IF(N114="zákl. přenesená",J114,0)</f>
        <v>0</v>
      </c>
      <c r="BH114" s="202">
        <f>IF(N114="sníž. přenesená",J114,0)</f>
        <v>0</v>
      </c>
      <c r="BI114" s="202">
        <f>IF(N114="nulová",J114,0)</f>
        <v>0</v>
      </c>
      <c r="BJ114" s="23" t="s">
        <v>80</v>
      </c>
      <c r="BK114" s="202">
        <f>ROUND(I114*H114,2)</f>
        <v>0</v>
      </c>
      <c r="BL114" s="23" t="s">
        <v>142</v>
      </c>
      <c r="BM114" s="23" t="s">
        <v>529</v>
      </c>
    </row>
    <row r="115" spans="2:65" s="1" customFormat="1" ht="25.5" customHeight="1">
      <c r="B115" s="40"/>
      <c r="C115" s="191" t="s">
        <v>198</v>
      </c>
      <c r="D115" s="191" t="s">
        <v>138</v>
      </c>
      <c r="E115" s="192" t="s">
        <v>530</v>
      </c>
      <c r="F115" s="193" t="s">
        <v>531</v>
      </c>
      <c r="G115" s="194" t="s">
        <v>176</v>
      </c>
      <c r="H115" s="195">
        <v>15.68</v>
      </c>
      <c r="I115" s="196"/>
      <c r="J115" s="197">
        <f>ROUND(I115*H115,2)</f>
        <v>0</v>
      </c>
      <c r="K115" s="193" t="s">
        <v>141</v>
      </c>
      <c r="L115" s="60"/>
      <c r="M115" s="198" t="s">
        <v>21</v>
      </c>
      <c r="N115" s="199" t="s">
        <v>43</v>
      </c>
      <c r="O115" s="41"/>
      <c r="P115" s="200">
        <f>O115*H115</f>
        <v>0</v>
      </c>
      <c r="Q115" s="200">
        <v>0</v>
      </c>
      <c r="R115" s="200">
        <f>Q115*H115</f>
        <v>0</v>
      </c>
      <c r="S115" s="200">
        <v>0</v>
      </c>
      <c r="T115" s="201">
        <f>S115*H115</f>
        <v>0</v>
      </c>
      <c r="AR115" s="23" t="s">
        <v>142</v>
      </c>
      <c r="AT115" s="23" t="s">
        <v>138</v>
      </c>
      <c r="AU115" s="23" t="s">
        <v>82</v>
      </c>
      <c r="AY115" s="23" t="s">
        <v>135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3" t="s">
        <v>80</v>
      </c>
      <c r="BK115" s="202">
        <f>ROUND(I115*H115,2)</f>
        <v>0</v>
      </c>
      <c r="BL115" s="23" t="s">
        <v>142</v>
      </c>
      <c r="BM115" s="23" t="s">
        <v>532</v>
      </c>
    </row>
    <row r="116" spans="2:51" s="11" customFormat="1" ht="13.5">
      <c r="B116" s="207"/>
      <c r="C116" s="208"/>
      <c r="D116" s="209" t="s">
        <v>178</v>
      </c>
      <c r="E116" s="210" t="s">
        <v>21</v>
      </c>
      <c r="F116" s="211" t="s">
        <v>533</v>
      </c>
      <c r="G116" s="208"/>
      <c r="H116" s="212">
        <v>15.68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178</v>
      </c>
      <c r="AU116" s="218" t="s">
        <v>82</v>
      </c>
      <c r="AV116" s="11" t="s">
        <v>82</v>
      </c>
      <c r="AW116" s="11" t="s">
        <v>35</v>
      </c>
      <c r="AX116" s="11" t="s">
        <v>72</v>
      </c>
      <c r="AY116" s="218" t="s">
        <v>135</v>
      </c>
    </row>
    <row r="117" spans="2:51" s="12" customFormat="1" ht="13.5">
      <c r="B117" s="219"/>
      <c r="C117" s="220"/>
      <c r="D117" s="209" t="s">
        <v>178</v>
      </c>
      <c r="E117" s="221" t="s">
        <v>21</v>
      </c>
      <c r="F117" s="222" t="s">
        <v>180</v>
      </c>
      <c r="G117" s="220"/>
      <c r="H117" s="223">
        <v>15.68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178</v>
      </c>
      <c r="AU117" s="229" t="s">
        <v>82</v>
      </c>
      <c r="AV117" s="12" t="s">
        <v>142</v>
      </c>
      <c r="AW117" s="12" t="s">
        <v>35</v>
      </c>
      <c r="AX117" s="12" t="s">
        <v>80</v>
      </c>
      <c r="AY117" s="229" t="s">
        <v>135</v>
      </c>
    </row>
    <row r="118" spans="2:63" s="10" customFormat="1" ht="29.85" customHeight="1">
      <c r="B118" s="175"/>
      <c r="C118" s="176"/>
      <c r="D118" s="177" t="s">
        <v>71</v>
      </c>
      <c r="E118" s="189" t="s">
        <v>142</v>
      </c>
      <c r="F118" s="189" t="s">
        <v>418</v>
      </c>
      <c r="G118" s="176"/>
      <c r="H118" s="176"/>
      <c r="I118" s="179"/>
      <c r="J118" s="190">
        <f>BK118</f>
        <v>0</v>
      </c>
      <c r="K118" s="176"/>
      <c r="L118" s="181"/>
      <c r="M118" s="182"/>
      <c r="N118" s="183"/>
      <c r="O118" s="183"/>
      <c r="P118" s="184">
        <f>SUM(P119:P134)</f>
        <v>0</v>
      </c>
      <c r="Q118" s="183"/>
      <c r="R118" s="184">
        <f>SUM(R119:R134)</f>
        <v>0</v>
      </c>
      <c r="S118" s="183"/>
      <c r="T118" s="185">
        <f>SUM(T119:T134)</f>
        <v>0</v>
      </c>
      <c r="AR118" s="186" t="s">
        <v>80</v>
      </c>
      <c r="AT118" s="187" t="s">
        <v>71</v>
      </c>
      <c r="AU118" s="187" t="s">
        <v>80</v>
      </c>
      <c r="AY118" s="186" t="s">
        <v>135</v>
      </c>
      <c r="BK118" s="188">
        <f>SUM(BK119:BK134)</f>
        <v>0</v>
      </c>
    </row>
    <row r="119" spans="2:65" s="1" customFormat="1" ht="25.5" customHeight="1">
      <c r="B119" s="40"/>
      <c r="C119" s="191" t="s">
        <v>202</v>
      </c>
      <c r="D119" s="191" t="s">
        <v>138</v>
      </c>
      <c r="E119" s="192" t="s">
        <v>534</v>
      </c>
      <c r="F119" s="193" t="s">
        <v>535</v>
      </c>
      <c r="G119" s="194" t="s">
        <v>183</v>
      </c>
      <c r="H119" s="195">
        <v>0.685</v>
      </c>
      <c r="I119" s="196"/>
      <c r="J119" s="197">
        <f>ROUND(I119*H119,2)</f>
        <v>0</v>
      </c>
      <c r="K119" s="193" t="s">
        <v>141</v>
      </c>
      <c r="L119" s="60"/>
      <c r="M119" s="198" t="s">
        <v>21</v>
      </c>
      <c r="N119" s="199" t="s">
        <v>43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142</v>
      </c>
      <c r="AT119" s="23" t="s">
        <v>138</v>
      </c>
      <c r="AU119" s="23" t="s">
        <v>82</v>
      </c>
      <c r="AY119" s="23" t="s">
        <v>135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80</v>
      </c>
      <c r="BK119" s="202">
        <f>ROUND(I119*H119,2)</f>
        <v>0</v>
      </c>
      <c r="BL119" s="23" t="s">
        <v>142</v>
      </c>
      <c r="BM119" s="23" t="s">
        <v>536</v>
      </c>
    </row>
    <row r="120" spans="2:51" s="11" customFormat="1" ht="13.5">
      <c r="B120" s="207"/>
      <c r="C120" s="208"/>
      <c r="D120" s="209" t="s">
        <v>178</v>
      </c>
      <c r="E120" s="210" t="s">
        <v>21</v>
      </c>
      <c r="F120" s="211" t="s">
        <v>537</v>
      </c>
      <c r="G120" s="208"/>
      <c r="H120" s="212">
        <v>0.361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178</v>
      </c>
      <c r="AU120" s="218" t="s">
        <v>82</v>
      </c>
      <c r="AV120" s="11" t="s">
        <v>82</v>
      </c>
      <c r="AW120" s="11" t="s">
        <v>35</v>
      </c>
      <c r="AX120" s="11" t="s">
        <v>72</v>
      </c>
      <c r="AY120" s="218" t="s">
        <v>135</v>
      </c>
    </row>
    <row r="121" spans="2:51" s="11" customFormat="1" ht="13.5">
      <c r="B121" s="207"/>
      <c r="C121" s="208"/>
      <c r="D121" s="209" t="s">
        <v>178</v>
      </c>
      <c r="E121" s="210" t="s">
        <v>21</v>
      </c>
      <c r="F121" s="211" t="s">
        <v>538</v>
      </c>
      <c r="G121" s="208"/>
      <c r="H121" s="212">
        <v>0.324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178</v>
      </c>
      <c r="AU121" s="218" t="s">
        <v>82</v>
      </c>
      <c r="AV121" s="11" t="s">
        <v>82</v>
      </c>
      <c r="AW121" s="11" t="s">
        <v>35</v>
      </c>
      <c r="AX121" s="11" t="s">
        <v>72</v>
      </c>
      <c r="AY121" s="218" t="s">
        <v>135</v>
      </c>
    </row>
    <row r="122" spans="2:51" s="12" customFormat="1" ht="13.5">
      <c r="B122" s="219"/>
      <c r="C122" s="220"/>
      <c r="D122" s="209" t="s">
        <v>178</v>
      </c>
      <c r="E122" s="221" t="s">
        <v>21</v>
      </c>
      <c r="F122" s="222" t="s">
        <v>180</v>
      </c>
      <c r="G122" s="220"/>
      <c r="H122" s="223">
        <v>0.685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178</v>
      </c>
      <c r="AU122" s="229" t="s">
        <v>82</v>
      </c>
      <c r="AV122" s="12" t="s">
        <v>142</v>
      </c>
      <c r="AW122" s="12" t="s">
        <v>35</v>
      </c>
      <c r="AX122" s="12" t="s">
        <v>80</v>
      </c>
      <c r="AY122" s="229" t="s">
        <v>135</v>
      </c>
    </row>
    <row r="123" spans="2:65" s="1" customFormat="1" ht="25.5" customHeight="1">
      <c r="B123" s="40"/>
      <c r="C123" s="191" t="s">
        <v>206</v>
      </c>
      <c r="D123" s="191" t="s">
        <v>138</v>
      </c>
      <c r="E123" s="192" t="s">
        <v>539</v>
      </c>
      <c r="F123" s="193" t="s">
        <v>540</v>
      </c>
      <c r="G123" s="194" t="s">
        <v>214</v>
      </c>
      <c r="H123" s="195">
        <v>0.206</v>
      </c>
      <c r="I123" s="196"/>
      <c r="J123" s="197">
        <f>ROUND(I123*H123,2)</f>
        <v>0</v>
      </c>
      <c r="K123" s="193" t="s">
        <v>141</v>
      </c>
      <c r="L123" s="60"/>
      <c r="M123" s="198" t="s">
        <v>21</v>
      </c>
      <c r="N123" s="199" t="s">
        <v>43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142</v>
      </c>
      <c r="AT123" s="23" t="s">
        <v>138</v>
      </c>
      <c r="AU123" s="23" t="s">
        <v>82</v>
      </c>
      <c r="AY123" s="23" t="s">
        <v>135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80</v>
      </c>
      <c r="BK123" s="202">
        <f>ROUND(I123*H123,2)</f>
        <v>0</v>
      </c>
      <c r="BL123" s="23" t="s">
        <v>142</v>
      </c>
      <c r="BM123" s="23" t="s">
        <v>541</v>
      </c>
    </row>
    <row r="124" spans="2:51" s="11" customFormat="1" ht="13.5">
      <c r="B124" s="207"/>
      <c r="C124" s="208"/>
      <c r="D124" s="209" t="s">
        <v>178</v>
      </c>
      <c r="E124" s="210" t="s">
        <v>21</v>
      </c>
      <c r="F124" s="211" t="s">
        <v>542</v>
      </c>
      <c r="G124" s="208"/>
      <c r="H124" s="212">
        <v>0.206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178</v>
      </c>
      <c r="AU124" s="218" t="s">
        <v>82</v>
      </c>
      <c r="AV124" s="11" t="s">
        <v>82</v>
      </c>
      <c r="AW124" s="11" t="s">
        <v>35</v>
      </c>
      <c r="AX124" s="11" t="s">
        <v>72</v>
      </c>
      <c r="AY124" s="218" t="s">
        <v>135</v>
      </c>
    </row>
    <row r="125" spans="2:51" s="12" customFormat="1" ht="13.5">
      <c r="B125" s="219"/>
      <c r="C125" s="220"/>
      <c r="D125" s="209" t="s">
        <v>178</v>
      </c>
      <c r="E125" s="221" t="s">
        <v>21</v>
      </c>
      <c r="F125" s="222" t="s">
        <v>180</v>
      </c>
      <c r="G125" s="220"/>
      <c r="H125" s="223">
        <v>0.206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178</v>
      </c>
      <c r="AU125" s="229" t="s">
        <v>82</v>
      </c>
      <c r="AV125" s="12" t="s">
        <v>142</v>
      </c>
      <c r="AW125" s="12" t="s">
        <v>35</v>
      </c>
      <c r="AX125" s="12" t="s">
        <v>80</v>
      </c>
      <c r="AY125" s="229" t="s">
        <v>135</v>
      </c>
    </row>
    <row r="126" spans="2:65" s="1" customFormat="1" ht="25.5" customHeight="1">
      <c r="B126" s="40"/>
      <c r="C126" s="191" t="s">
        <v>211</v>
      </c>
      <c r="D126" s="191" t="s">
        <v>138</v>
      </c>
      <c r="E126" s="192" t="s">
        <v>543</v>
      </c>
      <c r="F126" s="193" t="s">
        <v>544</v>
      </c>
      <c r="G126" s="194" t="s">
        <v>176</v>
      </c>
      <c r="H126" s="195">
        <v>1.43</v>
      </c>
      <c r="I126" s="196"/>
      <c r="J126" s="197">
        <f>ROUND(I126*H126,2)</f>
        <v>0</v>
      </c>
      <c r="K126" s="193" t="s">
        <v>141</v>
      </c>
      <c r="L126" s="60"/>
      <c r="M126" s="198" t="s">
        <v>21</v>
      </c>
      <c r="N126" s="199" t="s">
        <v>43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142</v>
      </c>
      <c r="AT126" s="23" t="s">
        <v>138</v>
      </c>
      <c r="AU126" s="23" t="s">
        <v>82</v>
      </c>
      <c r="AY126" s="23" t="s">
        <v>135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80</v>
      </c>
      <c r="BK126" s="202">
        <f>ROUND(I126*H126,2)</f>
        <v>0</v>
      </c>
      <c r="BL126" s="23" t="s">
        <v>142</v>
      </c>
      <c r="BM126" s="23" t="s">
        <v>545</v>
      </c>
    </row>
    <row r="127" spans="2:51" s="11" customFormat="1" ht="13.5">
      <c r="B127" s="207"/>
      <c r="C127" s="208"/>
      <c r="D127" s="209" t="s">
        <v>178</v>
      </c>
      <c r="E127" s="210" t="s">
        <v>21</v>
      </c>
      <c r="F127" s="211" t="s">
        <v>546</v>
      </c>
      <c r="G127" s="208"/>
      <c r="H127" s="212">
        <v>1.43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178</v>
      </c>
      <c r="AU127" s="218" t="s">
        <v>82</v>
      </c>
      <c r="AV127" s="11" t="s">
        <v>82</v>
      </c>
      <c r="AW127" s="11" t="s">
        <v>35</v>
      </c>
      <c r="AX127" s="11" t="s">
        <v>72</v>
      </c>
      <c r="AY127" s="218" t="s">
        <v>135</v>
      </c>
    </row>
    <row r="128" spans="2:51" s="12" customFormat="1" ht="13.5">
      <c r="B128" s="219"/>
      <c r="C128" s="220"/>
      <c r="D128" s="209" t="s">
        <v>178</v>
      </c>
      <c r="E128" s="221" t="s">
        <v>21</v>
      </c>
      <c r="F128" s="222" t="s">
        <v>180</v>
      </c>
      <c r="G128" s="220"/>
      <c r="H128" s="223">
        <v>1.43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178</v>
      </c>
      <c r="AU128" s="229" t="s">
        <v>82</v>
      </c>
      <c r="AV128" s="12" t="s">
        <v>142</v>
      </c>
      <c r="AW128" s="12" t="s">
        <v>35</v>
      </c>
      <c r="AX128" s="12" t="s">
        <v>80</v>
      </c>
      <c r="AY128" s="229" t="s">
        <v>135</v>
      </c>
    </row>
    <row r="129" spans="2:65" s="1" customFormat="1" ht="25.5" customHeight="1">
      <c r="B129" s="40"/>
      <c r="C129" s="191" t="s">
        <v>218</v>
      </c>
      <c r="D129" s="191" t="s">
        <v>138</v>
      </c>
      <c r="E129" s="192" t="s">
        <v>547</v>
      </c>
      <c r="F129" s="193" t="s">
        <v>548</v>
      </c>
      <c r="G129" s="194" t="s">
        <v>176</v>
      </c>
      <c r="H129" s="195">
        <v>1.43</v>
      </c>
      <c r="I129" s="196"/>
      <c r="J129" s="197">
        <f>ROUND(I129*H129,2)</f>
        <v>0</v>
      </c>
      <c r="K129" s="193" t="s">
        <v>141</v>
      </c>
      <c r="L129" s="60"/>
      <c r="M129" s="198" t="s">
        <v>21</v>
      </c>
      <c r="N129" s="199" t="s">
        <v>43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142</v>
      </c>
      <c r="AT129" s="23" t="s">
        <v>138</v>
      </c>
      <c r="AU129" s="23" t="s">
        <v>82</v>
      </c>
      <c r="AY129" s="23" t="s">
        <v>135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80</v>
      </c>
      <c r="BK129" s="202">
        <f>ROUND(I129*H129,2)</f>
        <v>0</v>
      </c>
      <c r="BL129" s="23" t="s">
        <v>142</v>
      </c>
      <c r="BM129" s="23" t="s">
        <v>549</v>
      </c>
    </row>
    <row r="130" spans="2:65" s="1" customFormat="1" ht="25.5" customHeight="1">
      <c r="B130" s="40"/>
      <c r="C130" s="191" t="s">
        <v>222</v>
      </c>
      <c r="D130" s="191" t="s">
        <v>138</v>
      </c>
      <c r="E130" s="192" t="s">
        <v>550</v>
      </c>
      <c r="F130" s="193" t="s">
        <v>551</v>
      </c>
      <c r="G130" s="194" t="s">
        <v>340</v>
      </c>
      <c r="H130" s="195">
        <v>1</v>
      </c>
      <c r="I130" s="196"/>
      <c r="J130" s="197">
        <f>ROUND(I130*H130,2)</f>
        <v>0</v>
      </c>
      <c r="K130" s="193" t="s">
        <v>21</v>
      </c>
      <c r="L130" s="60"/>
      <c r="M130" s="198" t="s">
        <v>21</v>
      </c>
      <c r="N130" s="199" t="s">
        <v>43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142</v>
      </c>
      <c r="AT130" s="23" t="s">
        <v>138</v>
      </c>
      <c r="AU130" s="23" t="s">
        <v>82</v>
      </c>
      <c r="AY130" s="23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80</v>
      </c>
      <c r="BK130" s="202">
        <f>ROUND(I130*H130,2)</f>
        <v>0</v>
      </c>
      <c r="BL130" s="23" t="s">
        <v>142</v>
      </c>
      <c r="BM130" s="23" t="s">
        <v>552</v>
      </c>
    </row>
    <row r="131" spans="2:47" s="1" customFormat="1" ht="27">
      <c r="B131" s="40"/>
      <c r="C131" s="62"/>
      <c r="D131" s="209" t="s">
        <v>255</v>
      </c>
      <c r="E131" s="62"/>
      <c r="F131" s="230" t="s">
        <v>553</v>
      </c>
      <c r="G131" s="62"/>
      <c r="H131" s="62"/>
      <c r="I131" s="162"/>
      <c r="J131" s="62"/>
      <c r="K131" s="62"/>
      <c r="L131" s="60"/>
      <c r="M131" s="231"/>
      <c r="N131" s="41"/>
      <c r="O131" s="41"/>
      <c r="P131" s="41"/>
      <c r="Q131" s="41"/>
      <c r="R131" s="41"/>
      <c r="S131" s="41"/>
      <c r="T131" s="77"/>
      <c r="AT131" s="23" t="s">
        <v>255</v>
      </c>
      <c r="AU131" s="23" t="s">
        <v>82</v>
      </c>
    </row>
    <row r="132" spans="2:65" s="1" customFormat="1" ht="25.5" customHeight="1">
      <c r="B132" s="40"/>
      <c r="C132" s="191" t="s">
        <v>227</v>
      </c>
      <c r="D132" s="191" t="s">
        <v>138</v>
      </c>
      <c r="E132" s="192" t="s">
        <v>554</v>
      </c>
      <c r="F132" s="193" t="s">
        <v>555</v>
      </c>
      <c r="G132" s="194" t="s">
        <v>340</v>
      </c>
      <c r="H132" s="195">
        <v>1</v>
      </c>
      <c r="I132" s="196"/>
      <c r="J132" s="197">
        <f>ROUND(I132*H132,2)</f>
        <v>0</v>
      </c>
      <c r="K132" s="193" t="s">
        <v>21</v>
      </c>
      <c r="L132" s="60"/>
      <c r="M132" s="198" t="s">
        <v>21</v>
      </c>
      <c r="N132" s="199" t="s">
        <v>43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142</v>
      </c>
      <c r="AT132" s="23" t="s">
        <v>138</v>
      </c>
      <c r="AU132" s="23" t="s">
        <v>82</v>
      </c>
      <c r="AY132" s="23" t="s">
        <v>135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80</v>
      </c>
      <c r="BK132" s="202">
        <f>ROUND(I132*H132,2)</f>
        <v>0</v>
      </c>
      <c r="BL132" s="23" t="s">
        <v>142</v>
      </c>
      <c r="BM132" s="23" t="s">
        <v>556</v>
      </c>
    </row>
    <row r="133" spans="2:47" s="1" customFormat="1" ht="27">
      <c r="B133" s="40"/>
      <c r="C133" s="62"/>
      <c r="D133" s="209" t="s">
        <v>255</v>
      </c>
      <c r="E133" s="62"/>
      <c r="F133" s="230" t="s">
        <v>557</v>
      </c>
      <c r="G133" s="62"/>
      <c r="H133" s="62"/>
      <c r="I133" s="162"/>
      <c r="J133" s="62"/>
      <c r="K133" s="62"/>
      <c r="L133" s="60"/>
      <c r="M133" s="231"/>
      <c r="N133" s="41"/>
      <c r="O133" s="41"/>
      <c r="P133" s="41"/>
      <c r="Q133" s="41"/>
      <c r="R133" s="41"/>
      <c r="S133" s="41"/>
      <c r="T133" s="77"/>
      <c r="AT133" s="23" t="s">
        <v>255</v>
      </c>
      <c r="AU133" s="23" t="s">
        <v>82</v>
      </c>
    </row>
    <row r="134" spans="2:65" s="1" customFormat="1" ht="25.5" customHeight="1">
      <c r="B134" s="40"/>
      <c r="C134" s="191" t="s">
        <v>232</v>
      </c>
      <c r="D134" s="191" t="s">
        <v>138</v>
      </c>
      <c r="E134" s="192" t="s">
        <v>558</v>
      </c>
      <c r="F134" s="193" t="s">
        <v>559</v>
      </c>
      <c r="G134" s="194" t="s">
        <v>340</v>
      </c>
      <c r="H134" s="195">
        <v>1</v>
      </c>
      <c r="I134" s="196"/>
      <c r="J134" s="197">
        <f>ROUND(I134*H134,2)</f>
        <v>0</v>
      </c>
      <c r="K134" s="193" t="s">
        <v>21</v>
      </c>
      <c r="L134" s="60"/>
      <c r="M134" s="198" t="s">
        <v>21</v>
      </c>
      <c r="N134" s="199" t="s">
        <v>43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3" t="s">
        <v>142</v>
      </c>
      <c r="AT134" s="23" t="s">
        <v>138</v>
      </c>
      <c r="AU134" s="23" t="s">
        <v>82</v>
      </c>
      <c r="AY134" s="23" t="s">
        <v>135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80</v>
      </c>
      <c r="BK134" s="202">
        <f>ROUND(I134*H134,2)</f>
        <v>0</v>
      </c>
      <c r="BL134" s="23" t="s">
        <v>142</v>
      </c>
      <c r="BM134" s="23" t="s">
        <v>560</v>
      </c>
    </row>
    <row r="135" spans="2:63" s="10" customFormat="1" ht="29.85" customHeight="1">
      <c r="B135" s="175"/>
      <c r="C135" s="176"/>
      <c r="D135" s="177" t="s">
        <v>71</v>
      </c>
      <c r="E135" s="189" t="s">
        <v>146</v>
      </c>
      <c r="F135" s="189" t="s">
        <v>561</v>
      </c>
      <c r="G135" s="176"/>
      <c r="H135" s="176"/>
      <c r="I135" s="179"/>
      <c r="J135" s="190">
        <f>BK135</f>
        <v>0</v>
      </c>
      <c r="K135" s="176"/>
      <c r="L135" s="181"/>
      <c r="M135" s="182"/>
      <c r="N135" s="183"/>
      <c r="O135" s="183"/>
      <c r="P135" s="184">
        <f>SUM(P136:P144)</f>
        <v>0</v>
      </c>
      <c r="Q135" s="183"/>
      <c r="R135" s="184">
        <f>SUM(R136:R144)</f>
        <v>0</v>
      </c>
      <c r="S135" s="183"/>
      <c r="T135" s="185">
        <f>SUM(T136:T144)</f>
        <v>0</v>
      </c>
      <c r="AR135" s="186" t="s">
        <v>80</v>
      </c>
      <c r="AT135" s="187" t="s">
        <v>71</v>
      </c>
      <c r="AU135" s="187" t="s">
        <v>80</v>
      </c>
      <c r="AY135" s="186" t="s">
        <v>135</v>
      </c>
      <c r="BK135" s="188">
        <f>SUM(BK136:BK144)</f>
        <v>0</v>
      </c>
    </row>
    <row r="136" spans="2:65" s="1" customFormat="1" ht="25.5" customHeight="1">
      <c r="B136" s="40"/>
      <c r="C136" s="191" t="s">
        <v>245</v>
      </c>
      <c r="D136" s="191" t="s">
        <v>138</v>
      </c>
      <c r="E136" s="192" t="s">
        <v>562</v>
      </c>
      <c r="F136" s="193" t="s">
        <v>563</v>
      </c>
      <c r="G136" s="194" t="s">
        <v>176</v>
      </c>
      <c r="H136" s="195">
        <v>23.03</v>
      </c>
      <c r="I136" s="196"/>
      <c r="J136" s="197">
        <f>ROUND(I136*H136,2)</f>
        <v>0</v>
      </c>
      <c r="K136" s="193" t="s">
        <v>21</v>
      </c>
      <c r="L136" s="60"/>
      <c r="M136" s="198" t="s">
        <v>21</v>
      </c>
      <c r="N136" s="199" t="s">
        <v>43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3" t="s">
        <v>142</v>
      </c>
      <c r="AT136" s="23" t="s">
        <v>138</v>
      </c>
      <c r="AU136" s="23" t="s">
        <v>82</v>
      </c>
      <c r="AY136" s="23" t="s">
        <v>135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80</v>
      </c>
      <c r="BK136" s="202">
        <f>ROUND(I136*H136,2)</f>
        <v>0</v>
      </c>
      <c r="BL136" s="23" t="s">
        <v>142</v>
      </c>
      <c r="BM136" s="23" t="s">
        <v>564</v>
      </c>
    </row>
    <row r="137" spans="2:51" s="11" customFormat="1" ht="13.5">
      <c r="B137" s="207"/>
      <c r="C137" s="208"/>
      <c r="D137" s="209" t="s">
        <v>178</v>
      </c>
      <c r="E137" s="210" t="s">
        <v>21</v>
      </c>
      <c r="F137" s="211" t="s">
        <v>565</v>
      </c>
      <c r="G137" s="208"/>
      <c r="H137" s="212">
        <v>23.03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178</v>
      </c>
      <c r="AU137" s="218" t="s">
        <v>82</v>
      </c>
      <c r="AV137" s="11" t="s">
        <v>82</v>
      </c>
      <c r="AW137" s="11" t="s">
        <v>35</v>
      </c>
      <c r="AX137" s="11" t="s">
        <v>72</v>
      </c>
      <c r="AY137" s="218" t="s">
        <v>135</v>
      </c>
    </row>
    <row r="138" spans="2:51" s="12" customFormat="1" ht="13.5">
      <c r="B138" s="219"/>
      <c r="C138" s="220"/>
      <c r="D138" s="209" t="s">
        <v>178</v>
      </c>
      <c r="E138" s="221" t="s">
        <v>21</v>
      </c>
      <c r="F138" s="222" t="s">
        <v>180</v>
      </c>
      <c r="G138" s="220"/>
      <c r="H138" s="223">
        <v>23.03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178</v>
      </c>
      <c r="AU138" s="229" t="s">
        <v>82</v>
      </c>
      <c r="AV138" s="12" t="s">
        <v>142</v>
      </c>
      <c r="AW138" s="12" t="s">
        <v>35</v>
      </c>
      <c r="AX138" s="12" t="s">
        <v>80</v>
      </c>
      <c r="AY138" s="229" t="s">
        <v>135</v>
      </c>
    </row>
    <row r="139" spans="2:65" s="1" customFormat="1" ht="38.25" customHeight="1">
      <c r="B139" s="40"/>
      <c r="C139" s="191" t="s">
        <v>10</v>
      </c>
      <c r="D139" s="191" t="s">
        <v>138</v>
      </c>
      <c r="E139" s="192" t="s">
        <v>566</v>
      </c>
      <c r="F139" s="193" t="s">
        <v>567</v>
      </c>
      <c r="G139" s="194" t="s">
        <v>176</v>
      </c>
      <c r="H139" s="195">
        <v>23.03</v>
      </c>
      <c r="I139" s="196"/>
      <c r="J139" s="197">
        <f>ROUND(I139*H139,2)</f>
        <v>0</v>
      </c>
      <c r="K139" s="193" t="s">
        <v>21</v>
      </c>
      <c r="L139" s="60"/>
      <c r="M139" s="198" t="s">
        <v>21</v>
      </c>
      <c r="N139" s="199" t="s">
        <v>43</v>
      </c>
      <c r="O139" s="4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AR139" s="23" t="s">
        <v>142</v>
      </c>
      <c r="AT139" s="23" t="s">
        <v>138</v>
      </c>
      <c r="AU139" s="23" t="s">
        <v>82</v>
      </c>
      <c r="AY139" s="23" t="s">
        <v>135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80</v>
      </c>
      <c r="BK139" s="202">
        <f>ROUND(I139*H139,2)</f>
        <v>0</v>
      </c>
      <c r="BL139" s="23" t="s">
        <v>142</v>
      </c>
      <c r="BM139" s="23" t="s">
        <v>568</v>
      </c>
    </row>
    <row r="140" spans="2:51" s="11" customFormat="1" ht="13.5">
      <c r="B140" s="207"/>
      <c r="C140" s="208"/>
      <c r="D140" s="209" t="s">
        <v>178</v>
      </c>
      <c r="E140" s="210" t="s">
        <v>21</v>
      </c>
      <c r="F140" s="211" t="s">
        <v>565</v>
      </c>
      <c r="G140" s="208"/>
      <c r="H140" s="212">
        <v>23.03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178</v>
      </c>
      <c r="AU140" s="218" t="s">
        <v>82</v>
      </c>
      <c r="AV140" s="11" t="s">
        <v>82</v>
      </c>
      <c r="AW140" s="11" t="s">
        <v>35</v>
      </c>
      <c r="AX140" s="11" t="s">
        <v>72</v>
      </c>
      <c r="AY140" s="218" t="s">
        <v>135</v>
      </c>
    </row>
    <row r="141" spans="2:51" s="12" customFormat="1" ht="13.5">
      <c r="B141" s="219"/>
      <c r="C141" s="220"/>
      <c r="D141" s="209" t="s">
        <v>178</v>
      </c>
      <c r="E141" s="221" t="s">
        <v>21</v>
      </c>
      <c r="F141" s="222" t="s">
        <v>180</v>
      </c>
      <c r="G141" s="220"/>
      <c r="H141" s="223">
        <v>23.03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178</v>
      </c>
      <c r="AU141" s="229" t="s">
        <v>82</v>
      </c>
      <c r="AV141" s="12" t="s">
        <v>142</v>
      </c>
      <c r="AW141" s="12" t="s">
        <v>35</v>
      </c>
      <c r="AX141" s="12" t="s">
        <v>80</v>
      </c>
      <c r="AY141" s="229" t="s">
        <v>135</v>
      </c>
    </row>
    <row r="142" spans="2:65" s="1" customFormat="1" ht="16.5" customHeight="1">
      <c r="B142" s="40"/>
      <c r="C142" s="235" t="s">
        <v>258</v>
      </c>
      <c r="D142" s="235" t="s">
        <v>468</v>
      </c>
      <c r="E142" s="236" t="s">
        <v>569</v>
      </c>
      <c r="F142" s="237" t="s">
        <v>570</v>
      </c>
      <c r="G142" s="238" t="s">
        <v>176</v>
      </c>
      <c r="H142" s="239">
        <v>24.182</v>
      </c>
      <c r="I142" s="240"/>
      <c r="J142" s="241">
        <f>ROUND(I142*H142,2)</f>
        <v>0</v>
      </c>
      <c r="K142" s="237" t="s">
        <v>21</v>
      </c>
      <c r="L142" s="242"/>
      <c r="M142" s="243" t="s">
        <v>21</v>
      </c>
      <c r="N142" s="244" t="s">
        <v>43</v>
      </c>
      <c r="O142" s="4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AR142" s="23" t="s">
        <v>206</v>
      </c>
      <c r="AT142" s="23" t="s">
        <v>468</v>
      </c>
      <c r="AU142" s="23" t="s">
        <v>82</v>
      </c>
      <c r="AY142" s="23" t="s">
        <v>135</v>
      </c>
      <c r="BE142" s="202">
        <f>IF(N142="základní",J142,0)</f>
        <v>0</v>
      </c>
      <c r="BF142" s="202">
        <f>IF(N142="snížená",J142,0)</f>
        <v>0</v>
      </c>
      <c r="BG142" s="202">
        <f>IF(N142="zákl. přenesená",J142,0)</f>
        <v>0</v>
      </c>
      <c r="BH142" s="202">
        <f>IF(N142="sníž. přenesená",J142,0)</f>
        <v>0</v>
      </c>
      <c r="BI142" s="202">
        <f>IF(N142="nulová",J142,0)</f>
        <v>0</v>
      </c>
      <c r="BJ142" s="23" t="s">
        <v>80</v>
      </c>
      <c r="BK142" s="202">
        <f>ROUND(I142*H142,2)</f>
        <v>0</v>
      </c>
      <c r="BL142" s="23" t="s">
        <v>142</v>
      </c>
      <c r="BM142" s="23" t="s">
        <v>571</v>
      </c>
    </row>
    <row r="143" spans="2:51" s="11" customFormat="1" ht="13.5">
      <c r="B143" s="207"/>
      <c r="C143" s="208"/>
      <c r="D143" s="209" t="s">
        <v>178</v>
      </c>
      <c r="E143" s="210" t="s">
        <v>21</v>
      </c>
      <c r="F143" s="211" t="s">
        <v>572</v>
      </c>
      <c r="G143" s="208"/>
      <c r="H143" s="212">
        <v>24.182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178</v>
      </c>
      <c r="AU143" s="218" t="s">
        <v>82</v>
      </c>
      <c r="AV143" s="11" t="s">
        <v>82</v>
      </c>
      <c r="AW143" s="11" t="s">
        <v>35</v>
      </c>
      <c r="AX143" s="11" t="s">
        <v>72</v>
      </c>
      <c r="AY143" s="218" t="s">
        <v>135</v>
      </c>
    </row>
    <row r="144" spans="2:51" s="12" customFormat="1" ht="13.5">
      <c r="B144" s="219"/>
      <c r="C144" s="220"/>
      <c r="D144" s="209" t="s">
        <v>178</v>
      </c>
      <c r="E144" s="221" t="s">
        <v>21</v>
      </c>
      <c r="F144" s="222" t="s">
        <v>180</v>
      </c>
      <c r="G144" s="220"/>
      <c r="H144" s="223">
        <v>24.182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178</v>
      </c>
      <c r="AU144" s="229" t="s">
        <v>82</v>
      </c>
      <c r="AV144" s="12" t="s">
        <v>142</v>
      </c>
      <c r="AW144" s="12" t="s">
        <v>35</v>
      </c>
      <c r="AX144" s="12" t="s">
        <v>80</v>
      </c>
      <c r="AY144" s="229" t="s">
        <v>135</v>
      </c>
    </row>
    <row r="145" spans="2:63" s="10" customFormat="1" ht="29.85" customHeight="1">
      <c r="B145" s="175"/>
      <c r="C145" s="176"/>
      <c r="D145" s="177" t="s">
        <v>71</v>
      </c>
      <c r="E145" s="189" t="s">
        <v>198</v>
      </c>
      <c r="F145" s="189" t="s">
        <v>573</v>
      </c>
      <c r="G145" s="176"/>
      <c r="H145" s="176"/>
      <c r="I145" s="179"/>
      <c r="J145" s="190">
        <f>BK145</f>
        <v>0</v>
      </c>
      <c r="K145" s="176"/>
      <c r="L145" s="181"/>
      <c r="M145" s="182"/>
      <c r="N145" s="183"/>
      <c r="O145" s="183"/>
      <c r="P145" s="184">
        <f>SUM(P146:P257)</f>
        <v>0</v>
      </c>
      <c r="Q145" s="183"/>
      <c r="R145" s="184">
        <f>SUM(R146:R257)</f>
        <v>0</v>
      </c>
      <c r="S145" s="183"/>
      <c r="T145" s="185">
        <f>SUM(T146:T257)</f>
        <v>0</v>
      </c>
      <c r="AR145" s="186" t="s">
        <v>80</v>
      </c>
      <c r="AT145" s="187" t="s">
        <v>71</v>
      </c>
      <c r="AU145" s="187" t="s">
        <v>80</v>
      </c>
      <c r="AY145" s="186" t="s">
        <v>135</v>
      </c>
      <c r="BK145" s="188">
        <f>SUM(BK146:BK257)</f>
        <v>0</v>
      </c>
    </row>
    <row r="146" spans="2:65" s="1" customFormat="1" ht="25.5" customHeight="1">
      <c r="B146" s="40"/>
      <c r="C146" s="191" t="s">
        <v>272</v>
      </c>
      <c r="D146" s="191" t="s">
        <v>138</v>
      </c>
      <c r="E146" s="192" t="s">
        <v>574</v>
      </c>
      <c r="F146" s="193" t="s">
        <v>575</v>
      </c>
      <c r="G146" s="194" t="s">
        <v>176</v>
      </c>
      <c r="H146" s="195">
        <v>174.65</v>
      </c>
      <c r="I146" s="196"/>
      <c r="J146" s="197">
        <f>ROUND(I146*H146,2)</f>
        <v>0</v>
      </c>
      <c r="K146" s="193" t="s">
        <v>141</v>
      </c>
      <c r="L146" s="60"/>
      <c r="M146" s="198" t="s">
        <v>21</v>
      </c>
      <c r="N146" s="199" t="s">
        <v>43</v>
      </c>
      <c r="O146" s="4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AR146" s="23" t="s">
        <v>142</v>
      </c>
      <c r="AT146" s="23" t="s">
        <v>138</v>
      </c>
      <c r="AU146" s="23" t="s">
        <v>82</v>
      </c>
      <c r="AY146" s="23" t="s">
        <v>135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80</v>
      </c>
      <c r="BK146" s="202">
        <f>ROUND(I146*H146,2)</f>
        <v>0</v>
      </c>
      <c r="BL146" s="23" t="s">
        <v>142</v>
      </c>
      <c r="BM146" s="23" t="s">
        <v>576</v>
      </c>
    </row>
    <row r="147" spans="2:51" s="11" customFormat="1" ht="13.5">
      <c r="B147" s="207"/>
      <c r="C147" s="208"/>
      <c r="D147" s="209" t="s">
        <v>178</v>
      </c>
      <c r="E147" s="210" t="s">
        <v>21</v>
      </c>
      <c r="F147" s="211" t="s">
        <v>577</v>
      </c>
      <c r="G147" s="208"/>
      <c r="H147" s="212">
        <v>174.65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178</v>
      </c>
      <c r="AU147" s="218" t="s">
        <v>82</v>
      </c>
      <c r="AV147" s="11" t="s">
        <v>82</v>
      </c>
      <c r="AW147" s="11" t="s">
        <v>35</v>
      </c>
      <c r="AX147" s="11" t="s">
        <v>72</v>
      </c>
      <c r="AY147" s="218" t="s">
        <v>135</v>
      </c>
    </row>
    <row r="148" spans="2:51" s="12" customFormat="1" ht="13.5">
      <c r="B148" s="219"/>
      <c r="C148" s="220"/>
      <c r="D148" s="209" t="s">
        <v>178</v>
      </c>
      <c r="E148" s="221" t="s">
        <v>21</v>
      </c>
      <c r="F148" s="222" t="s">
        <v>180</v>
      </c>
      <c r="G148" s="220"/>
      <c r="H148" s="223">
        <v>174.65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178</v>
      </c>
      <c r="AU148" s="229" t="s">
        <v>82</v>
      </c>
      <c r="AV148" s="12" t="s">
        <v>142</v>
      </c>
      <c r="AW148" s="12" t="s">
        <v>35</v>
      </c>
      <c r="AX148" s="12" t="s">
        <v>80</v>
      </c>
      <c r="AY148" s="229" t="s">
        <v>135</v>
      </c>
    </row>
    <row r="149" spans="2:65" s="1" customFormat="1" ht="25.5" customHeight="1">
      <c r="B149" s="40"/>
      <c r="C149" s="191" t="s">
        <v>277</v>
      </c>
      <c r="D149" s="191" t="s">
        <v>138</v>
      </c>
      <c r="E149" s="192" t="s">
        <v>578</v>
      </c>
      <c r="F149" s="193" t="s">
        <v>579</v>
      </c>
      <c r="G149" s="194" t="s">
        <v>176</v>
      </c>
      <c r="H149" s="195">
        <v>174.65</v>
      </c>
      <c r="I149" s="196"/>
      <c r="J149" s="197">
        <f>ROUND(I149*H149,2)</f>
        <v>0</v>
      </c>
      <c r="K149" s="193" t="s">
        <v>141</v>
      </c>
      <c r="L149" s="60"/>
      <c r="M149" s="198" t="s">
        <v>21</v>
      </c>
      <c r="N149" s="199" t="s">
        <v>43</v>
      </c>
      <c r="O149" s="4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AR149" s="23" t="s">
        <v>142</v>
      </c>
      <c r="AT149" s="23" t="s">
        <v>138</v>
      </c>
      <c r="AU149" s="23" t="s">
        <v>82</v>
      </c>
      <c r="AY149" s="23" t="s">
        <v>135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80</v>
      </c>
      <c r="BK149" s="202">
        <f>ROUND(I149*H149,2)</f>
        <v>0</v>
      </c>
      <c r="BL149" s="23" t="s">
        <v>142</v>
      </c>
      <c r="BM149" s="23" t="s">
        <v>580</v>
      </c>
    </row>
    <row r="150" spans="2:51" s="11" customFormat="1" ht="13.5">
      <c r="B150" s="207"/>
      <c r="C150" s="208"/>
      <c r="D150" s="209" t="s">
        <v>178</v>
      </c>
      <c r="E150" s="210" t="s">
        <v>21</v>
      </c>
      <c r="F150" s="211" t="s">
        <v>300</v>
      </c>
      <c r="G150" s="208"/>
      <c r="H150" s="212">
        <v>174.65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178</v>
      </c>
      <c r="AU150" s="218" t="s">
        <v>82</v>
      </c>
      <c r="AV150" s="11" t="s">
        <v>82</v>
      </c>
      <c r="AW150" s="11" t="s">
        <v>35</v>
      </c>
      <c r="AX150" s="11" t="s">
        <v>72</v>
      </c>
      <c r="AY150" s="218" t="s">
        <v>135</v>
      </c>
    </row>
    <row r="151" spans="2:51" s="12" customFormat="1" ht="13.5">
      <c r="B151" s="219"/>
      <c r="C151" s="220"/>
      <c r="D151" s="209" t="s">
        <v>178</v>
      </c>
      <c r="E151" s="221" t="s">
        <v>21</v>
      </c>
      <c r="F151" s="222" t="s">
        <v>180</v>
      </c>
      <c r="G151" s="220"/>
      <c r="H151" s="223">
        <v>174.65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178</v>
      </c>
      <c r="AU151" s="229" t="s">
        <v>82</v>
      </c>
      <c r="AV151" s="12" t="s">
        <v>142</v>
      </c>
      <c r="AW151" s="12" t="s">
        <v>35</v>
      </c>
      <c r="AX151" s="12" t="s">
        <v>80</v>
      </c>
      <c r="AY151" s="229" t="s">
        <v>135</v>
      </c>
    </row>
    <row r="152" spans="2:65" s="1" customFormat="1" ht="38.25" customHeight="1">
      <c r="B152" s="40"/>
      <c r="C152" s="191" t="s">
        <v>285</v>
      </c>
      <c r="D152" s="191" t="s">
        <v>138</v>
      </c>
      <c r="E152" s="192" t="s">
        <v>581</v>
      </c>
      <c r="F152" s="193" t="s">
        <v>582</v>
      </c>
      <c r="G152" s="194" t="s">
        <v>176</v>
      </c>
      <c r="H152" s="195">
        <v>94.44</v>
      </c>
      <c r="I152" s="196"/>
      <c r="J152" s="197">
        <f>ROUND(I152*H152,2)</f>
        <v>0</v>
      </c>
      <c r="K152" s="193" t="s">
        <v>141</v>
      </c>
      <c r="L152" s="60"/>
      <c r="M152" s="198" t="s">
        <v>21</v>
      </c>
      <c r="N152" s="199" t="s">
        <v>43</v>
      </c>
      <c r="O152" s="4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AR152" s="23" t="s">
        <v>142</v>
      </c>
      <c r="AT152" s="23" t="s">
        <v>138</v>
      </c>
      <c r="AU152" s="23" t="s">
        <v>82</v>
      </c>
      <c r="AY152" s="23" t="s">
        <v>135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23" t="s">
        <v>80</v>
      </c>
      <c r="BK152" s="202">
        <f>ROUND(I152*H152,2)</f>
        <v>0</v>
      </c>
      <c r="BL152" s="23" t="s">
        <v>142</v>
      </c>
      <c r="BM152" s="23" t="s">
        <v>583</v>
      </c>
    </row>
    <row r="153" spans="2:51" s="11" customFormat="1" ht="13.5">
      <c r="B153" s="207"/>
      <c r="C153" s="208"/>
      <c r="D153" s="209" t="s">
        <v>178</v>
      </c>
      <c r="E153" s="210" t="s">
        <v>21</v>
      </c>
      <c r="F153" s="211" t="s">
        <v>296</v>
      </c>
      <c r="G153" s="208"/>
      <c r="H153" s="212">
        <v>94.44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178</v>
      </c>
      <c r="AU153" s="218" t="s">
        <v>82</v>
      </c>
      <c r="AV153" s="11" t="s">
        <v>82</v>
      </c>
      <c r="AW153" s="11" t="s">
        <v>35</v>
      </c>
      <c r="AX153" s="11" t="s">
        <v>72</v>
      </c>
      <c r="AY153" s="218" t="s">
        <v>135</v>
      </c>
    </row>
    <row r="154" spans="2:51" s="12" customFormat="1" ht="13.5">
      <c r="B154" s="219"/>
      <c r="C154" s="220"/>
      <c r="D154" s="209" t="s">
        <v>178</v>
      </c>
      <c r="E154" s="221" t="s">
        <v>21</v>
      </c>
      <c r="F154" s="222" t="s">
        <v>180</v>
      </c>
      <c r="G154" s="220"/>
      <c r="H154" s="223">
        <v>94.44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178</v>
      </c>
      <c r="AU154" s="229" t="s">
        <v>82</v>
      </c>
      <c r="AV154" s="12" t="s">
        <v>142</v>
      </c>
      <c r="AW154" s="12" t="s">
        <v>35</v>
      </c>
      <c r="AX154" s="12" t="s">
        <v>80</v>
      </c>
      <c r="AY154" s="229" t="s">
        <v>135</v>
      </c>
    </row>
    <row r="155" spans="2:65" s="1" customFormat="1" ht="25.5" customHeight="1">
      <c r="B155" s="40"/>
      <c r="C155" s="191" t="s">
        <v>292</v>
      </c>
      <c r="D155" s="191" t="s">
        <v>138</v>
      </c>
      <c r="E155" s="192" t="s">
        <v>584</v>
      </c>
      <c r="F155" s="193" t="s">
        <v>585</v>
      </c>
      <c r="G155" s="194" t="s">
        <v>176</v>
      </c>
      <c r="H155" s="195">
        <v>780.16</v>
      </c>
      <c r="I155" s="196"/>
      <c r="J155" s="197">
        <f>ROUND(I155*H155,2)</f>
        <v>0</v>
      </c>
      <c r="K155" s="193" t="s">
        <v>141</v>
      </c>
      <c r="L155" s="60"/>
      <c r="M155" s="198" t="s">
        <v>21</v>
      </c>
      <c r="N155" s="199" t="s">
        <v>43</v>
      </c>
      <c r="O155" s="4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3" t="s">
        <v>142</v>
      </c>
      <c r="AT155" s="23" t="s">
        <v>138</v>
      </c>
      <c r="AU155" s="23" t="s">
        <v>82</v>
      </c>
      <c r="AY155" s="23" t="s">
        <v>135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3" t="s">
        <v>80</v>
      </c>
      <c r="BK155" s="202">
        <f>ROUND(I155*H155,2)</f>
        <v>0</v>
      </c>
      <c r="BL155" s="23" t="s">
        <v>142</v>
      </c>
      <c r="BM155" s="23" t="s">
        <v>586</v>
      </c>
    </row>
    <row r="156" spans="2:51" s="11" customFormat="1" ht="13.5">
      <c r="B156" s="207"/>
      <c r="C156" s="208"/>
      <c r="D156" s="209" t="s">
        <v>178</v>
      </c>
      <c r="E156" s="210" t="s">
        <v>21</v>
      </c>
      <c r="F156" s="211" t="s">
        <v>587</v>
      </c>
      <c r="G156" s="208"/>
      <c r="H156" s="212">
        <v>22.75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178</v>
      </c>
      <c r="AU156" s="218" t="s">
        <v>82</v>
      </c>
      <c r="AV156" s="11" t="s">
        <v>82</v>
      </c>
      <c r="AW156" s="11" t="s">
        <v>35</v>
      </c>
      <c r="AX156" s="11" t="s">
        <v>72</v>
      </c>
      <c r="AY156" s="218" t="s">
        <v>135</v>
      </c>
    </row>
    <row r="157" spans="2:51" s="11" customFormat="1" ht="13.5">
      <c r="B157" s="207"/>
      <c r="C157" s="208"/>
      <c r="D157" s="209" t="s">
        <v>178</v>
      </c>
      <c r="E157" s="210" t="s">
        <v>21</v>
      </c>
      <c r="F157" s="211" t="s">
        <v>305</v>
      </c>
      <c r="G157" s="208"/>
      <c r="H157" s="212">
        <v>582.76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178</v>
      </c>
      <c r="AU157" s="218" t="s">
        <v>82</v>
      </c>
      <c r="AV157" s="11" t="s">
        <v>82</v>
      </c>
      <c r="AW157" s="11" t="s">
        <v>35</v>
      </c>
      <c r="AX157" s="11" t="s">
        <v>72</v>
      </c>
      <c r="AY157" s="218" t="s">
        <v>135</v>
      </c>
    </row>
    <row r="158" spans="2:51" s="11" customFormat="1" ht="13.5">
      <c r="B158" s="207"/>
      <c r="C158" s="208"/>
      <c r="D158" s="209" t="s">
        <v>178</v>
      </c>
      <c r="E158" s="210" t="s">
        <v>21</v>
      </c>
      <c r="F158" s="211" t="s">
        <v>577</v>
      </c>
      <c r="G158" s="208"/>
      <c r="H158" s="212">
        <v>174.65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178</v>
      </c>
      <c r="AU158" s="218" t="s">
        <v>82</v>
      </c>
      <c r="AV158" s="11" t="s">
        <v>82</v>
      </c>
      <c r="AW158" s="11" t="s">
        <v>35</v>
      </c>
      <c r="AX158" s="11" t="s">
        <v>72</v>
      </c>
      <c r="AY158" s="218" t="s">
        <v>135</v>
      </c>
    </row>
    <row r="159" spans="2:51" s="12" customFormat="1" ht="13.5">
      <c r="B159" s="219"/>
      <c r="C159" s="220"/>
      <c r="D159" s="209" t="s">
        <v>178</v>
      </c>
      <c r="E159" s="221" t="s">
        <v>21</v>
      </c>
      <c r="F159" s="222" t="s">
        <v>180</v>
      </c>
      <c r="G159" s="220"/>
      <c r="H159" s="223">
        <v>780.16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178</v>
      </c>
      <c r="AU159" s="229" t="s">
        <v>82</v>
      </c>
      <c r="AV159" s="12" t="s">
        <v>142</v>
      </c>
      <c r="AW159" s="12" t="s">
        <v>35</v>
      </c>
      <c r="AX159" s="12" t="s">
        <v>80</v>
      </c>
      <c r="AY159" s="229" t="s">
        <v>135</v>
      </c>
    </row>
    <row r="160" spans="2:65" s="1" customFormat="1" ht="25.5" customHeight="1">
      <c r="B160" s="40"/>
      <c r="C160" s="191" t="s">
        <v>9</v>
      </c>
      <c r="D160" s="191" t="s">
        <v>138</v>
      </c>
      <c r="E160" s="192" t="s">
        <v>588</v>
      </c>
      <c r="F160" s="193" t="s">
        <v>589</v>
      </c>
      <c r="G160" s="194" t="s">
        <v>176</v>
      </c>
      <c r="H160" s="195">
        <v>582.76</v>
      </c>
      <c r="I160" s="196"/>
      <c r="J160" s="197">
        <f>ROUND(I160*H160,2)</f>
        <v>0</v>
      </c>
      <c r="K160" s="193" t="s">
        <v>141</v>
      </c>
      <c r="L160" s="60"/>
      <c r="M160" s="198" t="s">
        <v>21</v>
      </c>
      <c r="N160" s="199" t="s">
        <v>43</v>
      </c>
      <c r="O160" s="4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AR160" s="23" t="s">
        <v>142</v>
      </c>
      <c r="AT160" s="23" t="s">
        <v>138</v>
      </c>
      <c r="AU160" s="23" t="s">
        <v>82</v>
      </c>
      <c r="AY160" s="23" t="s">
        <v>135</v>
      </c>
      <c r="BE160" s="202">
        <f>IF(N160="základní",J160,0)</f>
        <v>0</v>
      </c>
      <c r="BF160" s="202">
        <f>IF(N160="snížená",J160,0)</f>
        <v>0</v>
      </c>
      <c r="BG160" s="202">
        <f>IF(N160="zákl. přenesená",J160,0)</f>
        <v>0</v>
      </c>
      <c r="BH160" s="202">
        <f>IF(N160="sníž. přenesená",J160,0)</f>
        <v>0</v>
      </c>
      <c r="BI160" s="202">
        <f>IF(N160="nulová",J160,0)</f>
        <v>0</v>
      </c>
      <c r="BJ160" s="23" t="s">
        <v>80</v>
      </c>
      <c r="BK160" s="202">
        <f>ROUND(I160*H160,2)</f>
        <v>0</v>
      </c>
      <c r="BL160" s="23" t="s">
        <v>142</v>
      </c>
      <c r="BM160" s="23" t="s">
        <v>590</v>
      </c>
    </row>
    <row r="161" spans="2:51" s="11" customFormat="1" ht="13.5">
      <c r="B161" s="207"/>
      <c r="C161" s="208"/>
      <c r="D161" s="209" t="s">
        <v>178</v>
      </c>
      <c r="E161" s="210" t="s">
        <v>21</v>
      </c>
      <c r="F161" s="211" t="s">
        <v>305</v>
      </c>
      <c r="G161" s="208"/>
      <c r="H161" s="212">
        <v>582.76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178</v>
      </c>
      <c r="AU161" s="218" t="s">
        <v>82</v>
      </c>
      <c r="AV161" s="11" t="s">
        <v>82</v>
      </c>
      <c r="AW161" s="11" t="s">
        <v>35</v>
      </c>
      <c r="AX161" s="11" t="s">
        <v>72</v>
      </c>
      <c r="AY161" s="218" t="s">
        <v>135</v>
      </c>
    </row>
    <row r="162" spans="2:51" s="12" customFormat="1" ht="13.5">
      <c r="B162" s="219"/>
      <c r="C162" s="220"/>
      <c r="D162" s="209" t="s">
        <v>178</v>
      </c>
      <c r="E162" s="221" t="s">
        <v>21</v>
      </c>
      <c r="F162" s="222" t="s">
        <v>180</v>
      </c>
      <c r="G162" s="220"/>
      <c r="H162" s="223">
        <v>582.76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178</v>
      </c>
      <c r="AU162" s="229" t="s">
        <v>82</v>
      </c>
      <c r="AV162" s="12" t="s">
        <v>142</v>
      </c>
      <c r="AW162" s="12" t="s">
        <v>35</v>
      </c>
      <c r="AX162" s="12" t="s">
        <v>80</v>
      </c>
      <c r="AY162" s="229" t="s">
        <v>135</v>
      </c>
    </row>
    <row r="163" spans="2:65" s="1" customFormat="1" ht="25.5" customHeight="1">
      <c r="B163" s="40"/>
      <c r="C163" s="191" t="s">
        <v>301</v>
      </c>
      <c r="D163" s="191" t="s">
        <v>138</v>
      </c>
      <c r="E163" s="192" t="s">
        <v>591</v>
      </c>
      <c r="F163" s="193" t="s">
        <v>592</v>
      </c>
      <c r="G163" s="194" t="s">
        <v>176</v>
      </c>
      <c r="H163" s="195">
        <v>22.75</v>
      </c>
      <c r="I163" s="196"/>
      <c r="J163" s="197">
        <f>ROUND(I163*H163,2)</f>
        <v>0</v>
      </c>
      <c r="K163" s="193" t="s">
        <v>21</v>
      </c>
      <c r="L163" s="60"/>
      <c r="M163" s="198" t="s">
        <v>21</v>
      </c>
      <c r="N163" s="199" t="s">
        <v>43</v>
      </c>
      <c r="O163" s="4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AR163" s="23" t="s">
        <v>142</v>
      </c>
      <c r="AT163" s="23" t="s">
        <v>138</v>
      </c>
      <c r="AU163" s="23" t="s">
        <v>82</v>
      </c>
      <c r="AY163" s="23" t="s">
        <v>135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23" t="s">
        <v>80</v>
      </c>
      <c r="BK163" s="202">
        <f>ROUND(I163*H163,2)</f>
        <v>0</v>
      </c>
      <c r="BL163" s="23" t="s">
        <v>142</v>
      </c>
      <c r="BM163" s="23" t="s">
        <v>593</v>
      </c>
    </row>
    <row r="164" spans="2:51" s="11" customFormat="1" ht="13.5">
      <c r="B164" s="207"/>
      <c r="C164" s="208"/>
      <c r="D164" s="209" t="s">
        <v>178</v>
      </c>
      <c r="E164" s="210" t="s">
        <v>21</v>
      </c>
      <c r="F164" s="211" t="s">
        <v>587</v>
      </c>
      <c r="G164" s="208"/>
      <c r="H164" s="212">
        <v>22.75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178</v>
      </c>
      <c r="AU164" s="218" t="s">
        <v>82</v>
      </c>
      <c r="AV164" s="11" t="s">
        <v>82</v>
      </c>
      <c r="AW164" s="11" t="s">
        <v>35</v>
      </c>
      <c r="AX164" s="11" t="s">
        <v>72</v>
      </c>
      <c r="AY164" s="218" t="s">
        <v>135</v>
      </c>
    </row>
    <row r="165" spans="2:51" s="12" customFormat="1" ht="13.5">
      <c r="B165" s="219"/>
      <c r="C165" s="220"/>
      <c r="D165" s="209" t="s">
        <v>178</v>
      </c>
      <c r="E165" s="221" t="s">
        <v>21</v>
      </c>
      <c r="F165" s="222" t="s">
        <v>180</v>
      </c>
      <c r="G165" s="220"/>
      <c r="H165" s="223">
        <v>22.75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178</v>
      </c>
      <c r="AU165" s="229" t="s">
        <v>82</v>
      </c>
      <c r="AV165" s="12" t="s">
        <v>142</v>
      </c>
      <c r="AW165" s="12" t="s">
        <v>35</v>
      </c>
      <c r="AX165" s="12" t="s">
        <v>80</v>
      </c>
      <c r="AY165" s="229" t="s">
        <v>135</v>
      </c>
    </row>
    <row r="166" spans="2:65" s="1" customFormat="1" ht="25.5" customHeight="1">
      <c r="B166" s="40"/>
      <c r="C166" s="191" t="s">
        <v>306</v>
      </c>
      <c r="D166" s="191" t="s">
        <v>138</v>
      </c>
      <c r="E166" s="192" t="s">
        <v>594</v>
      </c>
      <c r="F166" s="193" t="s">
        <v>595</v>
      </c>
      <c r="G166" s="194" t="s">
        <v>176</v>
      </c>
      <c r="H166" s="195">
        <v>29.63</v>
      </c>
      <c r="I166" s="196"/>
      <c r="J166" s="197">
        <f>ROUND(I166*H166,2)</f>
        <v>0</v>
      </c>
      <c r="K166" s="193" t="s">
        <v>141</v>
      </c>
      <c r="L166" s="60"/>
      <c r="M166" s="198" t="s">
        <v>21</v>
      </c>
      <c r="N166" s="199" t="s">
        <v>43</v>
      </c>
      <c r="O166" s="4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AR166" s="23" t="s">
        <v>142</v>
      </c>
      <c r="AT166" s="23" t="s">
        <v>138</v>
      </c>
      <c r="AU166" s="23" t="s">
        <v>82</v>
      </c>
      <c r="AY166" s="23" t="s">
        <v>135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80</v>
      </c>
      <c r="BK166" s="202">
        <f>ROUND(I166*H166,2)</f>
        <v>0</v>
      </c>
      <c r="BL166" s="23" t="s">
        <v>142</v>
      </c>
      <c r="BM166" s="23" t="s">
        <v>596</v>
      </c>
    </row>
    <row r="167" spans="2:51" s="11" customFormat="1" ht="13.5">
      <c r="B167" s="207"/>
      <c r="C167" s="208"/>
      <c r="D167" s="209" t="s">
        <v>178</v>
      </c>
      <c r="E167" s="210" t="s">
        <v>21</v>
      </c>
      <c r="F167" s="211" t="s">
        <v>587</v>
      </c>
      <c r="G167" s="208"/>
      <c r="H167" s="212">
        <v>22.75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178</v>
      </c>
      <c r="AU167" s="218" t="s">
        <v>82</v>
      </c>
      <c r="AV167" s="11" t="s">
        <v>82</v>
      </c>
      <c r="AW167" s="11" t="s">
        <v>35</v>
      </c>
      <c r="AX167" s="11" t="s">
        <v>72</v>
      </c>
      <c r="AY167" s="218" t="s">
        <v>135</v>
      </c>
    </row>
    <row r="168" spans="2:51" s="11" customFormat="1" ht="13.5">
      <c r="B168" s="207"/>
      <c r="C168" s="208"/>
      <c r="D168" s="209" t="s">
        <v>178</v>
      </c>
      <c r="E168" s="210" t="s">
        <v>21</v>
      </c>
      <c r="F168" s="211" t="s">
        <v>597</v>
      </c>
      <c r="G168" s="208"/>
      <c r="H168" s="212">
        <v>6.88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178</v>
      </c>
      <c r="AU168" s="218" t="s">
        <v>82</v>
      </c>
      <c r="AV168" s="11" t="s">
        <v>82</v>
      </c>
      <c r="AW168" s="11" t="s">
        <v>35</v>
      </c>
      <c r="AX168" s="11" t="s">
        <v>72</v>
      </c>
      <c r="AY168" s="218" t="s">
        <v>135</v>
      </c>
    </row>
    <row r="169" spans="2:51" s="12" customFormat="1" ht="13.5">
      <c r="B169" s="219"/>
      <c r="C169" s="220"/>
      <c r="D169" s="209" t="s">
        <v>178</v>
      </c>
      <c r="E169" s="221" t="s">
        <v>21</v>
      </c>
      <c r="F169" s="222" t="s">
        <v>180</v>
      </c>
      <c r="G169" s="220"/>
      <c r="H169" s="223">
        <v>29.63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178</v>
      </c>
      <c r="AU169" s="229" t="s">
        <v>82</v>
      </c>
      <c r="AV169" s="12" t="s">
        <v>142</v>
      </c>
      <c r="AW169" s="12" t="s">
        <v>35</v>
      </c>
      <c r="AX169" s="12" t="s">
        <v>80</v>
      </c>
      <c r="AY169" s="229" t="s">
        <v>135</v>
      </c>
    </row>
    <row r="170" spans="2:65" s="1" customFormat="1" ht="38.25" customHeight="1">
      <c r="B170" s="40"/>
      <c r="C170" s="191" t="s">
        <v>311</v>
      </c>
      <c r="D170" s="191" t="s">
        <v>138</v>
      </c>
      <c r="E170" s="192" t="s">
        <v>598</v>
      </c>
      <c r="F170" s="193" t="s">
        <v>599</v>
      </c>
      <c r="G170" s="194" t="s">
        <v>176</v>
      </c>
      <c r="H170" s="195">
        <v>8.38</v>
      </c>
      <c r="I170" s="196"/>
      <c r="J170" s="197">
        <f>ROUND(I170*H170,2)</f>
        <v>0</v>
      </c>
      <c r="K170" s="193" t="s">
        <v>141</v>
      </c>
      <c r="L170" s="60"/>
      <c r="M170" s="198" t="s">
        <v>21</v>
      </c>
      <c r="N170" s="199" t="s">
        <v>43</v>
      </c>
      <c r="O170" s="4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AR170" s="23" t="s">
        <v>142</v>
      </c>
      <c r="AT170" s="23" t="s">
        <v>138</v>
      </c>
      <c r="AU170" s="23" t="s">
        <v>82</v>
      </c>
      <c r="AY170" s="23" t="s">
        <v>135</v>
      </c>
      <c r="BE170" s="202">
        <f>IF(N170="základní",J170,0)</f>
        <v>0</v>
      </c>
      <c r="BF170" s="202">
        <f>IF(N170="snížená",J170,0)</f>
        <v>0</v>
      </c>
      <c r="BG170" s="202">
        <f>IF(N170="zákl. přenesená",J170,0)</f>
        <v>0</v>
      </c>
      <c r="BH170" s="202">
        <f>IF(N170="sníž. přenesená",J170,0)</f>
        <v>0</v>
      </c>
      <c r="BI170" s="202">
        <f>IF(N170="nulová",J170,0)</f>
        <v>0</v>
      </c>
      <c r="BJ170" s="23" t="s">
        <v>80</v>
      </c>
      <c r="BK170" s="202">
        <f>ROUND(I170*H170,2)</f>
        <v>0</v>
      </c>
      <c r="BL170" s="23" t="s">
        <v>142</v>
      </c>
      <c r="BM170" s="23" t="s">
        <v>600</v>
      </c>
    </row>
    <row r="171" spans="2:51" s="11" customFormat="1" ht="13.5">
      <c r="B171" s="207"/>
      <c r="C171" s="208"/>
      <c r="D171" s="209" t="s">
        <v>178</v>
      </c>
      <c r="E171" s="210" t="s">
        <v>21</v>
      </c>
      <c r="F171" s="211" t="s">
        <v>601</v>
      </c>
      <c r="G171" s="208"/>
      <c r="H171" s="212">
        <v>8.38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178</v>
      </c>
      <c r="AU171" s="218" t="s">
        <v>82</v>
      </c>
      <c r="AV171" s="11" t="s">
        <v>82</v>
      </c>
      <c r="AW171" s="11" t="s">
        <v>35</v>
      </c>
      <c r="AX171" s="11" t="s">
        <v>72</v>
      </c>
      <c r="AY171" s="218" t="s">
        <v>135</v>
      </c>
    </row>
    <row r="172" spans="2:51" s="12" customFormat="1" ht="13.5">
      <c r="B172" s="219"/>
      <c r="C172" s="220"/>
      <c r="D172" s="209" t="s">
        <v>178</v>
      </c>
      <c r="E172" s="221" t="s">
        <v>21</v>
      </c>
      <c r="F172" s="222" t="s">
        <v>180</v>
      </c>
      <c r="G172" s="220"/>
      <c r="H172" s="223">
        <v>8.38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178</v>
      </c>
      <c r="AU172" s="229" t="s">
        <v>82</v>
      </c>
      <c r="AV172" s="12" t="s">
        <v>142</v>
      </c>
      <c r="AW172" s="12" t="s">
        <v>35</v>
      </c>
      <c r="AX172" s="12" t="s">
        <v>80</v>
      </c>
      <c r="AY172" s="229" t="s">
        <v>135</v>
      </c>
    </row>
    <row r="173" spans="2:65" s="1" customFormat="1" ht="25.5" customHeight="1">
      <c r="B173" s="40"/>
      <c r="C173" s="191" t="s">
        <v>320</v>
      </c>
      <c r="D173" s="191" t="s">
        <v>138</v>
      </c>
      <c r="E173" s="192" t="s">
        <v>602</v>
      </c>
      <c r="F173" s="193" t="s">
        <v>603</v>
      </c>
      <c r="G173" s="194" t="s">
        <v>176</v>
      </c>
      <c r="H173" s="195">
        <v>582.76</v>
      </c>
      <c r="I173" s="196"/>
      <c r="J173" s="197">
        <f>ROUND(I173*H173,2)</f>
        <v>0</v>
      </c>
      <c r="K173" s="193" t="s">
        <v>141</v>
      </c>
      <c r="L173" s="60"/>
      <c r="M173" s="198" t="s">
        <v>21</v>
      </c>
      <c r="N173" s="199" t="s">
        <v>43</v>
      </c>
      <c r="O173" s="4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AR173" s="23" t="s">
        <v>142</v>
      </c>
      <c r="AT173" s="23" t="s">
        <v>138</v>
      </c>
      <c r="AU173" s="23" t="s">
        <v>82</v>
      </c>
      <c r="AY173" s="23" t="s">
        <v>135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23" t="s">
        <v>80</v>
      </c>
      <c r="BK173" s="202">
        <f>ROUND(I173*H173,2)</f>
        <v>0</v>
      </c>
      <c r="BL173" s="23" t="s">
        <v>142</v>
      </c>
      <c r="BM173" s="23" t="s">
        <v>604</v>
      </c>
    </row>
    <row r="174" spans="2:51" s="11" customFormat="1" ht="13.5">
      <c r="B174" s="207"/>
      <c r="C174" s="208"/>
      <c r="D174" s="209" t="s">
        <v>178</v>
      </c>
      <c r="E174" s="210" t="s">
        <v>21</v>
      </c>
      <c r="F174" s="211" t="s">
        <v>305</v>
      </c>
      <c r="G174" s="208"/>
      <c r="H174" s="212">
        <v>582.76</v>
      </c>
      <c r="I174" s="213"/>
      <c r="J174" s="208"/>
      <c r="K174" s="208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178</v>
      </c>
      <c r="AU174" s="218" t="s">
        <v>82</v>
      </c>
      <c r="AV174" s="11" t="s">
        <v>82</v>
      </c>
      <c r="AW174" s="11" t="s">
        <v>35</v>
      </c>
      <c r="AX174" s="11" t="s">
        <v>72</v>
      </c>
      <c r="AY174" s="218" t="s">
        <v>135</v>
      </c>
    </row>
    <row r="175" spans="2:51" s="12" customFormat="1" ht="13.5">
      <c r="B175" s="219"/>
      <c r="C175" s="220"/>
      <c r="D175" s="209" t="s">
        <v>178</v>
      </c>
      <c r="E175" s="221" t="s">
        <v>21</v>
      </c>
      <c r="F175" s="222" t="s">
        <v>180</v>
      </c>
      <c r="G175" s="220"/>
      <c r="H175" s="223">
        <v>582.76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178</v>
      </c>
      <c r="AU175" s="229" t="s">
        <v>82</v>
      </c>
      <c r="AV175" s="12" t="s">
        <v>142</v>
      </c>
      <c r="AW175" s="12" t="s">
        <v>35</v>
      </c>
      <c r="AX175" s="12" t="s">
        <v>80</v>
      </c>
      <c r="AY175" s="229" t="s">
        <v>135</v>
      </c>
    </row>
    <row r="176" spans="2:65" s="1" customFormat="1" ht="25.5" customHeight="1">
      <c r="B176" s="40"/>
      <c r="C176" s="191" t="s">
        <v>324</v>
      </c>
      <c r="D176" s="191" t="s">
        <v>138</v>
      </c>
      <c r="E176" s="192" t="s">
        <v>605</v>
      </c>
      <c r="F176" s="193" t="s">
        <v>606</v>
      </c>
      <c r="G176" s="194" t="s">
        <v>176</v>
      </c>
      <c r="H176" s="195">
        <v>12.96</v>
      </c>
      <c r="I176" s="196"/>
      <c r="J176" s="197">
        <f>ROUND(I176*H176,2)</f>
        <v>0</v>
      </c>
      <c r="K176" s="193" t="s">
        <v>21</v>
      </c>
      <c r="L176" s="60"/>
      <c r="M176" s="198" t="s">
        <v>21</v>
      </c>
      <c r="N176" s="199" t="s">
        <v>43</v>
      </c>
      <c r="O176" s="4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3" t="s">
        <v>142</v>
      </c>
      <c r="AT176" s="23" t="s">
        <v>138</v>
      </c>
      <c r="AU176" s="23" t="s">
        <v>82</v>
      </c>
      <c r="AY176" s="23" t="s">
        <v>135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3" t="s">
        <v>80</v>
      </c>
      <c r="BK176" s="202">
        <f>ROUND(I176*H176,2)</f>
        <v>0</v>
      </c>
      <c r="BL176" s="23" t="s">
        <v>142</v>
      </c>
      <c r="BM176" s="23" t="s">
        <v>607</v>
      </c>
    </row>
    <row r="177" spans="2:51" s="11" customFormat="1" ht="13.5">
      <c r="B177" s="207"/>
      <c r="C177" s="208"/>
      <c r="D177" s="209" t="s">
        <v>178</v>
      </c>
      <c r="E177" s="210" t="s">
        <v>21</v>
      </c>
      <c r="F177" s="211" t="s">
        <v>608</v>
      </c>
      <c r="G177" s="208"/>
      <c r="H177" s="212">
        <v>6.1</v>
      </c>
      <c r="I177" s="213"/>
      <c r="J177" s="208"/>
      <c r="K177" s="208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178</v>
      </c>
      <c r="AU177" s="218" t="s">
        <v>82</v>
      </c>
      <c r="AV177" s="11" t="s">
        <v>82</v>
      </c>
      <c r="AW177" s="11" t="s">
        <v>35</v>
      </c>
      <c r="AX177" s="11" t="s">
        <v>72</v>
      </c>
      <c r="AY177" s="218" t="s">
        <v>135</v>
      </c>
    </row>
    <row r="178" spans="2:51" s="11" customFormat="1" ht="13.5">
      <c r="B178" s="207"/>
      <c r="C178" s="208"/>
      <c r="D178" s="209" t="s">
        <v>178</v>
      </c>
      <c r="E178" s="210" t="s">
        <v>21</v>
      </c>
      <c r="F178" s="211" t="s">
        <v>609</v>
      </c>
      <c r="G178" s="208"/>
      <c r="H178" s="212">
        <v>6.86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178</v>
      </c>
      <c r="AU178" s="218" t="s">
        <v>82</v>
      </c>
      <c r="AV178" s="11" t="s">
        <v>82</v>
      </c>
      <c r="AW178" s="11" t="s">
        <v>35</v>
      </c>
      <c r="AX178" s="11" t="s">
        <v>72</v>
      </c>
      <c r="AY178" s="218" t="s">
        <v>135</v>
      </c>
    </row>
    <row r="179" spans="2:51" s="12" customFormat="1" ht="13.5">
      <c r="B179" s="219"/>
      <c r="C179" s="220"/>
      <c r="D179" s="209" t="s">
        <v>178</v>
      </c>
      <c r="E179" s="221" t="s">
        <v>21</v>
      </c>
      <c r="F179" s="222" t="s">
        <v>180</v>
      </c>
      <c r="G179" s="220"/>
      <c r="H179" s="223">
        <v>12.96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178</v>
      </c>
      <c r="AU179" s="229" t="s">
        <v>82</v>
      </c>
      <c r="AV179" s="12" t="s">
        <v>142</v>
      </c>
      <c r="AW179" s="12" t="s">
        <v>35</v>
      </c>
      <c r="AX179" s="12" t="s">
        <v>80</v>
      </c>
      <c r="AY179" s="229" t="s">
        <v>135</v>
      </c>
    </row>
    <row r="180" spans="2:65" s="1" customFormat="1" ht="25.5" customHeight="1">
      <c r="B180" s="40"/>
      <c r="C180" s="191" t="s">
        <v>328</v>
      </c>
      <c r="D180" s="191" t="s">
        <v>138</v>
      </c>
      <c r="E180" s="192" t="s">
        <v>610</v>
      </c>
      <c r="F180" s="193" t="s">
        <v>611</v>
      </c>
      <c r="G180" s="194" t="s">
        <v>176</v>
      </c>
      <c r="H180" s="195">
        <v>122.06</v>
      </c>
      <c r="I180" s="196"/>
      <c r="J180" s="197">
        <f>ROUND(I180*H180,2)</f>
        <v>0</v>
      </c>
      <c r="K180" s="193" t="s">
        <v>141</v>
      </c>
      <c r="L180" s="60"/>
      <c r="M180" s="198" t="s">
        <v>21</v>
      </c>
      <c r="N180" s="199" t="s">
        <v>43</v>
      </c>
      <c r="O180" s="4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3" t="s">
        <v>142</v>
      </c>
      <c r="AT180" s="23" t="s">
        <v>138</v>
      </c>
      <c r="AU180" s="23" t="s">
        <v>82</v>
      </c>
      <c r="AY180" s="23" t="s">
        <v>135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3" t="s">
        <v>80</v>
      </c>
      <c r="BK180" s="202">
        <f>ROUND(I180*H180,2)</f>
        <v>0</v>
      </c>
      <c r="BL180" s="23" t="s">
        <v>142</v>
      </c>
      <c r="BM180" s="23" t="s">
        <v>612</v>
      </c>
    </row>
    <row r="181" spans="2:51" s="11" customFormat="1" ht="40.5">
      <c r="B181" s="207"/>
      <c r="C181" s="208"/>
      <c r="D181" s="209" t="s">
        <v>178</v>
      </c>
      <c r="E181" s="210" t="s">
        <v>21</v>
      </c>
      <c r="F181" s="211" t="s">
        <v>613</v>
      </c>
      <c r="G181" s="208"/>
      <c r="H181" s="212">
        <v>82.76</v>
      </c>
      <c r="I181" s="213"/>
      <c r="J181" s="208"/>
      <c r="K181" s="208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178</v>
      </c>
      <c r="AU181" s="218" t="s">
        <v>82</v>
      </c>
      <c r="AV181" s="11" t="s">
        <v>82</v>
      </c>
      <c r="AW181" s="11" t="s">
        <v>35</v>
      </c>
      <c r="AX181" s="11" t="s">
        <v>72</v>
      </c>
      <c r="AY181" s="218" t="s">
        <v>135</v>
      </c>
    </row>
    <row r="182" spans="2:51" s="11" customFormat="1" ht="13.5">
      <c r="B182" s="207"/>
      <c r="C182" s="208"/>
      <c r="D182" s="209" t="s">
        <v>178</v>
      </c>
      <c r="E182" s="210" t="s">
        <v>21</v>
      </c>
      <c r="F182" s="211" t="s">
        <v>614</v>
      </c>
      <c r="G182" s="208"/>
      <c r="H182" s="212">
        <v>39.3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178</v>
      </c>
      <c r="AU182" s="218" t="s">
        <v>82</v>
      </c>
      <c r="AV182" s="11" t="s">
        <v>82</v>
      </c>
      <c r="AW182" s="11" t="s">
        <v>35</v>
      </c>
      <c r="AX182" s="11" t="s">
        <v>72</v>
      </c>
      <c r="AY182" s="218" t="s">
        <v>135</v>
      </c>
    </row>
    <row r="183" spans="2:51" s="12" customFormat="1" ht="13.5">
      <c r="B183" s="219"/>
      <c r="C183" s="220"/>
      <c r="D183" s="209" t="s">
        <v>178</v>
      </c>
      <c r="E183" s="221" t="s">
        <v>21</v>
      </c>
      <c r="F183" s="222" t="s">
        <v>180</v>
      </c>
      <c r="G183" s="220"/>
      <c r="H183" s="223">
        <v>122.06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178</v>
      </c>
      <c r="AU183" s="229" t="s">
        <v>82</v>
      </c>
      <c r="AV183" s="12" t="s">
        <v>142</v>
      </c>
      <c r="AW183" s="12" t="s">
        <v>35</v>
      </c>
      <c r="AX183" s="12" t="s">
        <v>80</v>
      </c>
      <c r="AY183" s="229" t="s">
        <v>135</v>
      </c>
    </row>
    <row r="184" spans="2:65" s="1" customFormat="1" ht="25.5" customHeight="1">
      <c r="B184" s="40"/>
      <c r="C184" s="191" t="s">
        <v>333</v>
      </c>
      <c r="D184" s="191" t="s">
        <v>138</v>
      </c>
      <c r="E184" s="192" t="s">
        <v>615</v>
      </c>
      <c r="F184" s="193" t="s">
        <v>616</v>
      </c>
      <c r="G184" s="194" t="s">
        <v>432</v>
      </c>
      <c r="H184" s="195">
        <v>3.6</v>
      </c>
      <c r="I184" s="196"/>
      <c r="J184" s="197">
        <f>ROUND(I184*H184,2)</f>
        <v>0</v>
      </c>
      <c r="K184" s="193" t="s">
        <v>141</v>
      </c>
      <c r="L184" s="60"/>
      <c r="M184" s="198" t="s">
        <v>21</v>
      </c>
      <c r="N184" s="199" t="s">
        <v>43</v>
      </c>
      <c r="O184" s="4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3" t="s">
        <v>142</v>
      </c>
      <c r="AT184" s="23" t="s">
        <v>138</v>
      </c>
      <c r="AU184" s="23" t="s">
        <v>82</v>
      </c>
      <c r="AY184" s="23" t="s">
        <v>135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80</v>
      </c>
      <c r="BK184" s="202">
        <f>ROUND(I184*H184,2)</f>
        <v>0</v>
      </c>
      <c r="BL184" s="23" t="s">
        <v>142</v>
      </c>
      <c r="BM184" s="23" t="s">
        <v>617</v>
      </c>
    </row>
    <row r="185" spans="2:51" s="11" customFormat="1" ht="13.5">
      <c r="B185" s="207"/>
      <c r="C185" s="208"/>
      <c r="D185" s="209" t="s">
        <v>178</v>
      </c>
      <c r="E185" s="210" t="s">
        <v>21</v>
      </c>
      <c r="F185" s="211" t="s">
        <v>618</v>
      </c>
      <c r="G185" s="208"/>
      <c r="H185" s="212">
        <v>3.6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178</v>
      </c>
      <c r="AU185" s="218" t="s">
        <v>82</v>
      </c>
      <c r="AV185" s="11" t="s">
        <v>82</v>
      </c>
      <c r="AW185" s="11" t="s">
        <v>35</v>
      </c>
      <c r="AX185" s="11" t="s">
        <v>72</v>
      </c>
      <c r="AY185" s="218" t="s">
        <v>135</v>
      </c>
    </row>
    <row r="186" spans="2:51" s="12" customFormat="1" ht="13.5">
      <c r="B186" s="219"/>
      <c r="C186" s="220"/>
      <c r="D186" s="209" t="s">
        <v>178</v>
      </c>
      <c r="E186" s="221" t="s">
        <v>21</v>
      </c>
      <c r="F186" s="222" t="s">
        <v>180</v>
      </c>
      <c r="G186" s="220"/>
      <c r="H186" s="223">
        <v>3.6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178</v>
      </c>
      <c r="AU186" s="229" t="s">
        <v>82</v>
      </c>
      <c r="AV186" s="12" t="s">
        <v>142</v>
      </c>
      <c r="AW186" s="12" t="s">
        <v>35</v>
      </c>
      <c r="AX186" s="12" t="s">
        <v>80</v>
      </c>
      <c r="AY186" s="229" t="s">
        <v>135</v>
      </c>
    </row>
    <row r="187" spans="2:65" s="1" customFormat="1" ht="25.5" customHeight="1">
      <c r="B187" s="40"/>
      <c r="C187" s="191" t="s">
        <v>337</v>
      </c>
      <c r="D187" s="191" t="s">
        <v>138</v>
      </c>
      <c r="E187" s="192" t="s">
        <v>619</v>
      </c>
      <c r="F187" s="193" t="s">
        <v>620</v>
      </c>
      <c r="G187" s="194" t="s">
        <v>176</v>
      </c>
      <c r="H187" s="195">
        <v>66.5</v>
      </c>
      <c r="I187" s="196"/>
      <c r="J187" s="197">
        <f>ROUND(I187*H187,2)</f>
        <v>0</v>
      </c>
      <c r="K187" s="193" t="s">
        <v>141</v>
      </c>
      <c r="L187" s="60"/>
      <c r="M187" s="198" t="s">
        <v>21</v>
      </c>
      <c r="N187" s="199" t="s">
        <v>43</v>
      </c>
      <c r="O187" s="4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AR187" s="23" t="s">
        <v>142</v>
      </c>
      <c r="AT187" s="23" t="s">
        <v>138</v>
      </c>
      <c r="AU187" s="23" t="s">
        <v>82</v>
      </c>
      <c r="AY187" s="23" t="s">
        <v>135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23" t="s">
        <v>80</v>
      </c>
      <c r="BK187" s="202">
        <f>ROUND(I187*H187,2)</f>
        <v>0</v>
      </c>
      <c r="BL187" s="23" t="s">
        <v>142</v>
      </c>
      <c r="BM187" s="23" t="s">
        <v>621</v>
      </c>
    </row>
    <row r="188" spans="2:51" s="11" customFormat="1" ht="13.5">
      <c r="B188" s="207"/>
      <c r="C188" s="208"/>
      <c r="D188" s="209" t="s">
        <v>178</v>
      </c>
      <c r="E188" s="210" t="s">
        <v>21</v>
      </c>
      <c r="F188" s="211" t="s">
        <v>622</v>
      </c>
      <c r="G188" s="208"/>
      <c r="H188" s="212">
        <v>65.1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178</v>
      </c>
      <c r="AU188" s="218" t="s">
        <v>82</v>
      </c>
      <c r="AV188" s="11" t="s">
        <v>82</v>
      </c>
      <c r="AW188" s="11" t="s">
        <v>35</v>
      </c>
      <c r="AX188" s="11" t="s">
        <v>72</v>
      </c>
      <c r="AY188" s="218" t="s">
        <v>135</v>
      </c>
    </row>
    <row r="189" spans="2:51" s="11" customFormat="1" ht="13.5">
      <c r="B189" s="207"/>
      <c r="C189" s="208"/>
      <c r="D189" s="209" t="s">
        <v>178</v>
      </c>
      <c r="E189" s="210" t="s">
        <v>21</v>
      </c>
      <c r="F189" s="211" t="s">
        <v>623</v>
      </c>
      <c r="G189" s="208"/>
      <c r="H189" s="212">
        <v>1.4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178</v>
      </c>
      <c r="AU189" s="218" t="s">
        <v>82</v>
      </c>
      <c r="AV189" s="11" t="s">
        <v>82</v>
      </c>
      <c r="AW189" s="11" t="s">
        <v>35</v>
      </c>
      <c r="AX189" s="11" t="s">
        <v>72</v>
      </c>
      <c r="AY189" s="218" t="s">
        <v>135</v>
      </c>
    </row>
    <row r="190" spans="2:51" s="12" customFormat="1" ht="13.5">
      <c r="B190" s="219"/>
      <c r="C190" s="220"/>
      <c r="D190" s="209" t="s">
        <v>178</v>
      </c>
      <c r="E190" s="221" t="s">
        <v>21</v>
      </c>
      <c r="F190" s="222" t="s">
        <v>180</v>
      </c>
      <c r="G190" s="220"/>
      <c r="H190" s="223">
        <v>66.5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178</v>
      </c>
      <c r="AU190" s="229" t="s">
        <v>82</v>
      </c>
      <c r="AV190" s="12" t="s">
        <v>142</v>
      </c>
      <c r="AW190" s="12" t="s">
        <v>35</v>
      </c>
      <c r="AX190" s="12" t="s">
        <v>80</v>
      </c>
      <c r="AY190" s="229" t="s">
        <v>135</v>
      </c>
    </row>
    <row r="191" spans="2:65" s="1" customFormat="1" ht="25.5" customHeight="1">
      <c r="B191" s="40"/>
      <c r="C191" s="191" t="s">
        <v>346</v>
      </c>
      <c r="D191" s="191" t="s">
        <v>138</v>
      </c>
      <c r="E191" s="192" t="s">
        <v>624</v>
      </c>
      <c r="F191" s="193" t="s">
        <v>625</v>
      </c>
      <c r="G191" s="194" t="s">
        <v>176</v>
      </c>
      <c r="H191" s="195">
        <v>66.5</v>
      </c>
      <c r="I191" s="196"/>
      <c r="J191" s="197">
        <f>ROUND(I191*H191,2)</f>
        <v>0</v>
      </c>
      <c r="K191" s="193" t="s">
        <v>141</v>
      </c>
      <c r="L191" s="60"/>
      <c r="M191" s="198" t="s">
        <v>21</v>
      </c>
      <c r="N191" s="199" t="s">
        <v>43</v>
      </c>
      <c r="O191" s="41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AR191" s="23" t="s">
        <v>142</v>
      </c>
      <c r="AT191" s="23" t="s">
        <v>138</v>
      </c>
      <c r="AU191" s="23" t="s">
        <v>82</v>
      </c>
      <c r="AY191" s="23" t="s">
        <v>135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23" t="s">
        <v>80</v>
      </c>
      <c r="BK191" s="202">
        <f>ROUND(I191*H191,2)</f>
        <v>0</v>
      </c>
      <c r="BL191" s="23" t="s">
        <v>142</v>
      </c>
      <c r="BM191" s="23" t="s">
        <v>626</v>
      </c>
    </row>
    <row r="192" spans="2:65" s="1" customFormat="1" ht="25.5" customHeight="1">
      <c r="B192" s="40"/>
      <c r="C192" s="191" t="s">
        <v>361</v>
      </c>
      <c r="D192" s="191" t="s">
        <v>138</v>
      </c>
      <c r="E192" s="192" t="s">
        <v>627</v>
      </c>
      <c r="F192" s="193" t="s">
        <v>628</v>
      </c>
      <c r="G192" s="194" t="s">
        <v>432</v>
      </c>
      <c r="H192" s="195">
        <v>326.2</v>
      </c>
      <c r="I192" s="196"/>
      <c r="J192" s="197">
        <f>ROUND(I192*H192,2)</f>
        <v>0</v>
      </c>
      <c r="K192" s="193" t="s">
        <v>141</v>
      </c>
      <c r="L192" s="60"/>
      <c r="M192" s="198" t="s">
        <v>21</v>
      </c>
      <c r="N192" s="199" t="s">
        <v>43</v>
      </c>
      <c r="O192" s="41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AR192" s="23" t="s">
        <v>142</v>
      </c>
      <c r="AT192" s="23" t="s">
        <v>138</v>
      </c>
      <c r="AU192" s="23" t="s">
        <v>82</v>
      </c>
      <c r="AY192" s="23" t="s">
        <v>135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3" t="s">
        <v>80</v>
      </c>
      <c r="BK192" s="202">
        <f>ROUND(I192*H192,2)</f>
        <v>0</v>
      </c>
      <c r="BL192" s="23" t="s">
        <v>142</v>
      </c>
      <c r="BM192" s="23" t="s">
        <v>629</v>
      </c>
    </row>
    <row r="193" spans="2:51" s="13" customFormat="1" ht="13.5">
      <c r="B193" s="245"/>
      <c r="C193" s="246"/>
      <c r="D193" s="209" t="s">
        <v>178</v>
      </c>
      <c r="E193" s="247" t="s">
        <v>21</v>
      </c>
      <c r="F193" s="248" t="s">
        <v>630</v>
      </c>
      <c r="G193" s="246"/>
      <c r="H193" s="247" t="s">
        <v>21</v>
      </c>
      <c r="I193" s="249"/>
      <c r="J193" s="246"/>
      <c r="K193" s="246"/>
      <c r="L193" s="250"/>
      <c r="M193" s="251"/>
      <c r="N193" s="252"/>
      <c r="O193" s="252"/>
      <c r="P193" s="252"/>
      <c r="Q193" s="252"/>
      <c r="R193" s="252"/>
      <c r="S193" s="252"/>
      <c r="T193" s="253"/>
      <c r="AT193" s="254" t="s">
        <v>178</v>
      </c>
      <c r="AU193" s="254" t="s">
        <v>82</v>
      </c>
      <c r="AV193" s="13" t="s">
        <v>80</v>
      </c>
      <c r="AW193" s="13" t="s">
        <v>35</v>
      </c>
      <c r="AX193" s="13" t="s">
        <v>72</v>
      </c>
      <c r="AY193" s="254" t="s">
        <v>135</v>
      </c>
    </row>
    <row r="194" spans="2:51" s="11" customFormat="1" ht="13.5">
      <c r="B194" s="207"/>
      <c r="C194" s="208"/>
      <c r="D194" s="209" t="s">
        <v>178</v>
      </c>
      <c r="E194" s="210" t="s">
        <v>21</v>
      </c>
      <c r="F194" s="211" t="s">
        <v>631</v>
      </c>
      <c r="G194" s="208"/>
      <c r="H194" s="212">
        <v>64.9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178</v>
      </c>
      <c r="AU194" s="218" t="s">
        <v>82</v>
      </c>
      <c r="AV194" s="11" t="s">
        <v>82</v>
      </c>
      <c r="AW194" s="11" t="s">
        <v>35</v>
      </c>
      <c r="AX194" s="11" t="s">
        <v>72</v>
      </c>
      <c r="AY194" s="218" t="s">
        <v>135</v>
      </c>
    </row>
    <row r="195" spans="2:51" s="13" customFormat="1" ht="13.5">
      <c r="B195" s="245"/>
      <c r="C195" s="246"/>
      <c r="D195" s="209" t="s">
        <v>178</v>
      </c>
      <c r="E195" s="247" t="s">
        <v>21</v>
      </c>
      <c r="F195" s="248" t="s">
        <v>632</v>
      </c>
      <c r="G195" s="246"/>
      <c r="H195" s="247" t="s">
        <v>21</v>
      </c>
      <c r="I195" s="249"/>
      <c r="J195" s="246"/>
      <c r="K195" s="246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178</v>
      </c>
      <c r="AU195" s="254" t="s">
        <v>82</v>
      </c>
      <c r="AV195" s="13" t="s">
        <v>80</v>
      </c>
      <c r="AW195" s="13" t="s">
        <v>35</v>
      </c>
      <c r="AX195" s="13" t="s">
        <v>72</v>
      </c>
      <c r="AY195" s="254" t="s">
        <v>135</v>
      </c>
    </row>
    <row r="196" spans="2:51" s="11" customFormat="1" ht="13.5">
      <c r="B196" s="207"/>
      <c r="C196" s="208"/>
      <c r="D196" s="209" t="s">
        <v>178</v>
      </c>
      <c r="E196" s="210" t="s">
        <v>21</v>
      </c>
      <c r="F196" s="211" t="s">
        <v>633</v>
      </c>
      <c r="G196" s="208"/>
      <c r="H196" s="212">
        <v>111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178</v>
      </c>
      <c r="AU196" s="218" t="s">
        <v>82</v>
      </c>
      <c r="AV196" s="11" t="s">
        <v>82</v>
      </c>
      <c r="AW196" s="11" t="s">
        <v>35</v>
      </c>
      <c r="AX196" s="11" t="s">
        <v>72</v>
      </c>
      <c r="AY196" s="218" t="s">
        <v>135</v>
      </c>
    </row>
    <row r="197" spans="2:51" s="13" customFormat="1" ht="13.5">
      <c r="B197" s="245"/>
      <c r="C197" s="246"/>
      <c r="D197" s="209" t="s">
        <v>178</v>
      </c>
      <c r="E197" s="247" t="s">
        <v>21</v>
      </c>
      <c r="F197" s="248" t="s">
        <v>634</v>
      </c>
      <c r="G197" s="246"/>
      <c r="H197" s="247" t="s">
        <v>21</v>
      </c>
      <c r="I197" s="249"/>
      <c r="J197" s="246"/>
      <c r="K197" s="246"/>
      <c r="L197" s="250"/>
      <c r="M197" s="251"/>
      <c r="N197" s="252"/>
      <c r="O197" s="252"/>
      <c r="P197" s="252"/>
      <c r="Q197" s="252"/>
      <c r="R197" s="252"/>
      <c r="S197" s="252"/>
      <c r="T197" s="253"/>
      <c r="AT197" s="254" t="s">
        <v>178</v>
      </c>
      <c r="AU197" s="254" t="s">
        <v>82</v>
      </c>
      <c r="AV197" s="13" t="s">
        <v>80</v>
      </c>
      <c r="AW197" s="13" t="s">
        <v>35</v>
      </c>
      <c r="AX197" s="13" t="s">
        <v>72</v>
      </c>
      <c r="AY197" s="254" t="s">
        <v>135</v>
      </c>
    </row>
    <row r="198" spans="2:51" s="11" customFormat="1" ht="13.5">
      <c r="B198" s="207"/>
      <c r="C198" s="208"/>
      <c r="D198" s="209" t="s">
        <v>178</v>
      </c>
      <c r="E198" s="210" t="s">
        <v>21</v>
      </c>
      <c r="F198" s="211" t="s">
        <v>635</v>
      </c>
      <c r="G198" s="208"/>
      <c r="H198" s="212">
        <v>18.9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178</v>
      </c>
      <c r="AU198" s="218" t="s">
        <v>82</v>
      </c>
      <c r="AV198" s="11" t="s">
        <v>82</v>
      </c>
      <c r="AW198" s="11" t="s">
        <v>35</v>
      </c>
      <c r="AX198" s="11" t="s">
        <v>72</v>
      </c>
      <c r="AY198" s="218" t="s">
        <v>135</v>
      </c>
    </row>
    <row r="199" spans="2:51" s="11" customFormat="1" ht="13.5">
      <c r="B199" s="207"/>
      <c r="C199" s="208"/>
      <c r="D199" s="209" t="s">
        <v>178</v>
      </c>
      <c r="E199" s="210" t="s">
        <v>21</v>
      </c>
      <c r="F199" s="211" t="s">
        <v>636</v>
      </c>
      <c r="G199" s="208"/>
      <c r="H199" s="212">
        <v>16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178</v>
      </c>
      <c r="AU199" s="218" t="s">
        <v>82</v>
      </c>
      <c r="AV199" s="11" t="s">
        <v>82</v>
      </c>
      <c r="AW199" s="11" t="s">
        <v>35</v>
      </c>
      <c r="AX199" s="11" t="s">
        <v>72</v>
      </c>
      <c r="AY199" s="218" t="s">
        <v>135</v>
      </c>
    </row>
    <row r="200" spans="2:51" s="11" customFormat="1" ht="13.5">
      <c r="B200" s="207"/>
      <c r="C200" s="208"/>
      <c r="D200" s="209" t="s">
        <v>178</v>
      </c>
      <c r="E200" s="210" t="s">
        <v>21</v>
      </c>
      <c r="F200" s="211" t="s">
        <v>637</v>
      </c>
      <c r="G200" s="208"/>
      <c r="H200" s="212">
        <v>20.1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178</v>
      </c>
      <c r="AU200" s="218" t="s">
        <v>82</v>
      </c>
      <c r="AV200" s="11" t="s">
        <v>82</v>
      </c>
      <c r="AW200" s="11" t="s">
        <v>35</v>
      </c>
      <c r="AX200" s="11" t="s">
        <v>72</v>
      </c>
      <c r="AY200" s="218" t="s">
        <v>135</v>
      </c>
    </row>
    <row r="201" spans="2:51" s="11" customFormat="1" ht="13.5">
      <c r="B201" s="207"/>
      <c r="C201" s="208"/>
      <c r="D201" s="209" t="s">
        <v>178</v>
      </c>
      <c r="E201" s="210" t="s">
        <v>21</v>
      </c>
      <c r="F201" s="211" t="s">
        <v>638</v>
      </c>
      <c r="G201" s="208"/>
      <c r="H201" s="212">
        <v>18.6</v>
      </c>
      <c r="I201" s="213"/>
      <c r="J201" s="208"/>
      <c r="K201" s="208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178</v>
      </c>
      <c r="AU201" s="218" t="s">
        <v>82</v>
      </c>
      <c r="AV201" s="11" t="s">
        <v>82</v>
      </c>
      <c r="AW201" s="11" t="s">
        <v>35</v>
      </c>
      <c r="AX201" s="11" t="s">
        <v>72</v>
      </c>
      <c r="AY201" s="218" t="s">
        <v>135</v>
      </c>
    </row>
    <row r="202" spans="2:51" s="11" customFormat="1" ht="13.5">
      <c r="B202" s="207"/>
      <c r="C202" s="208"/>
      <c r="D202" s="209" t="s">
        <v>178</v>
      </c>
      <c r="E202" s="210" t="s">
        <v>21</v>
      </c>
      <c r="F202" s="211" t="s">
        <v>639</v>
      </c>
      <c r="G202" s="208"/>
      <c r="H202" s="212">
        <v>11.6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178</v>
      </c>
      <c r="AU202" s="218" t="s">
        <v>82</v>
      </c>
      <c r="AV202" s="11" t="s">
        <v>82</v>
      </c>
      <c r="AW202" s="11" t="s">
        <v>35</v>
      </c>
      <c r="AX202" s="11" t="s">
        <v>72</v>
      </c>
      <c r="AY202" s="218" t="s">
        <v>135</v>
      </c>
    </row>
    <row r="203" spans="2:51" s="11" customFormat="1" ht="13.5">
      <c r="B203" s="207"/>
      <c r="C203" s="208"/>
      <c r="D203" s="209" t="s">
        <v>178</v>
      </c>
      <c r="E203" s="210" t="s">
        <v>21</v>
      </c>
      <c r="F203" s="211" t="s">
        <v>640</v>
      </c>
      <c r="G203" s="208"/>
      <c r="H203" s="212">
        <v>25.1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178</v>
      </c>
      <c r="AU203" s="218" t="s">
        <v>82</v>
      </c>
      <c r="AV203" s="11" t="s">
        <v>82</v>
      </c>
      <c r="AW203" s="11" t="s">
        <v>35</v>
      </c>
      <c r="AX203" s="11" t="s">
        <v>72</v>
      </c>
      <c r="AY203" s="218" t="s">
        <v>135</v>
      </c>
    </row>
    <row r="204" spans="2:51" s="11" customFormat="1" ht="13.5">
      <c r="B204" s="207"/>
      <c r="C204" s="208"/>
      <c r="D204" s="209" t="s">
        <v>178</v>
      </c>
      <c r="E204" s="210" t="s">
        <v>21</v>
      </c>
      <c r="F204" s="211" t="s">
        <v>641</v>
      </c>
      <c r="G204" s="208"/>
      <c r="H204" s="212">
        <v>35.8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178</v>
      </c>
      <c r="AU204" s="218" t="s">
        <v>82</v>
      </c>
      <c r="AV204" s="11" t="s">
        <v>82</v>
      </c>
      <c r="AW204" s="11" t="s">
        <v>35</v>
      </c>
      <c r="AX204" s="11" t="s">
        <v>72</v>
      </c>
      <c r="AY204" s="218" t="s">
        <v>135</v>
      </c>
    </row>
    <row r="205" spans="2:51" s="11" customFormat="1" ht="13.5">
      <c r="B205" s="207"/>
      <c r="C205" s="208"/>
      <c r="D205" s="209" t="s">
        <v>178</v>
      </c>
      <c r="E205" s="210" t="s">
        <v>21</v>
      </c>
      <c r="F205" s="211" t="s">
        <v>642</v>
      </c>
      <c r="G205" s="208"/>
      <c r="H205" s="212">
        <v>4.2</v>
      </c>
      <c r="I205" s="213"/>
      <c r="J205" s="208"/>
      <c r="K205" s="208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178</v>
      </c>
      <c r="AU205" s="218" t="s">
        <v>82</v>
      </c>
      <c r="AV205" s="11" t="s">
        <v>82</v>
      </c>
      <c r="AW205" s="11" t="s">
        <v>35</v>
      </c>
      <c r="AX205" s="11" t="s">
        <v>72</v>
      </c>
      <c r="AY205" s="218" t="s">
        <v>135</v>
      </c>
    </row>
    <row r="206" spans="2:51" s="12" customFormat="1" ht="13.5">
      <c r="B206" s="219"/>
      <c r="C206" s="220"/>
      <c r="D206" s="209" t="s">
        <v>178</v>
      </c>
      <c r="E206" s="221" t="s">
        <v>21</v>
      </c>
      <c r="F206" s="222" t="s">
        <v>180</v>
      </c>
      <c r="G206" s="220"/>
      <c r="H206" s="223">
        <v>326.2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178</v>
      </c>
      <c r="AU206" s="229" t="s">
        <v>82</v>
      </c>
      <c r="AV206" s="12" t="s">
        <v>142</v>
      </c>
      <c r="AW206" s="12" t="s">
        <v>35</v>
      </c>
      <c r="AX206" s="12" t="s">
        <v>80</v>
      </c>
      <c r="AY206" s="229" t="s">
        <v>135</v>
      </c>
    </row>
    <row r="207" spans="2:65" s="1" customFormat="1" ht="16.5" customHeight="1">
      <c r="B207" s="40"/>
      <c r="C207" s="235" t="s">
        <v>367</v>
      </c>
      <c r="D207" s="235" t="s">
        <v>468</v>
      </c>
      <c r="E207" s="236" t="s">
        <v>643</v>
      </c>
      <c r="F207" s="237" t="s">
        <v>644</v>
      </c>
      <c r="G207" s="238" t="s">
        <v>432</v>
      </c>
      <c r="H207" s="239">
        <v>179.418</v>
      </c>
      <c r="I207" s="240"/>
      <c r="J207" s="241">
        <f>ROUND(I207*H207,2)</f>
        <v>0</v>
      </c>
      <c r="K207" s="237" t="s">
        <v>21</v>
      </c>
      <c r="L207" s="242"/>
      <c r="M207" s="243" t="s">
        <v>21</v>
      </c>
      <c r="N207" s="244" t="s">
        <v>43</v>
      </c>
      <c r="O207" s="4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AR207" s="23" t="s">
        <v>206</v>
      </c>
      <c r="AT207" s="23" t="s">
        <v>468</v>
      </c>
      <c r="AU207" s="23" t="s">
        <v>82</v>
      </c>
      <c r="AY207" s="23" t="s">
        <v>135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23" t="s">
        <v>80</v>
      </c>
      <c r="BK207" s="202">
        <f>ROUND(I207*H207,2)</f>
        <v>0</v>
      </c>
      <c r="BL207" s="23" t="s">
        <v>142</v>
      </c>
      <c r="BM207" s="23" t="s">
        <v>645</v>
      </c>
    </row>
    <row r="208" spans="2:51" s="11" customFormat="1" ht="13.5">
      <c r="B208" s="207"/>
      <c r="C208" s="208"/>
      <c r="D208" s="209" t="s">
        <v>178</v>
      </c>
      <c r="E208" s="210" t="s">
        <v>21</v>
      </c>
      <c r="F208" s="211" t="s">
        <v>646</v>
      </c>
      <c r="G208" s="208"/>
      <c r="H208" s="212">
        <v>179.418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178</v>
      </c>
      <c r="AU208" s="218" t="s">
        <v>82</v>
      </c>
      <c r="AV208" s="11" t="s">
        <v>82</v>
      </c>
      <c r="AW208" s="11" t="s">
        <v>35</v>
      </c>
      <c r="AX208" s="11" t="s">
        <v>72</v>
      </c>
      <c r="AY208" s="218" t="s">
        <v>135</v>
      </c>
    </row>
    <row r="209" spans="2:51" s="12" customFormat="1" ht="13.5">
      <c r="B209" s="219"/>
      <c r="C209" s="220"/>
      <c r="D209" s="209" t="s">
        <v>178</v>
      </c>
      <c r="E209" s="221" t="s">
        <v>21</v>
      </c>
      <c r="F209" s="222" t="s">
        <v>180</v>
      </c>
      <c r="G209" s="220"/>
      <c r="H209" s="223">
        <v>179.418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178</v>
      </c>
      <c r="AU209" s="229" t="s">
        <v>82</v>
      </c>
      <c r="AV209" s="12" t="s">
        <v>142</v>
      </c>
      <c r="AW209" s="12" t="s">
        <v>35</v>
      </c>
      <c r="AX209" s="12" t="s">
        <v>80</v>
      </c>
      <c r="AY209" s="229" t="s">
        <v>135</v>
      </c>
    </row>
    <row r="210" spans="2:65" s="1" customFormat="1" ht="16.5" customHeight="1">
      <c r="B210" s="40"/>
      <c r="C210" s="235" t="s">
        <v>372</v>
      </c>
      <c r="D210" s="235" t="s">
        <v>468</v>
      </c>
      <c r="E210" s="236" t="s">
        <v>647</v>
      </c>
      <c r="F210" s="237" t="s">
        <v>648</v>
      </c>
      <c r="G210" s="238" t="s">
        <v>432</v>
      </c>
      <c r="H210" s="239">
        <v>153.306</v>
      </c>
      <c r="I210" s="240"/>
      <c r="J210" s="241">
        <f>ROUND(I210*H210,2)</f>
        <v>0</v>
      </c>
      <c r="K210" s="237" t="s">
        <v>21</v>
      </c>
      <c r="L210" s="242"/>
      <c r="M210" s="243" t="s">
        <v>21</v>
      </c>
      <c r="N210" s="244" t="s">
        <v>43</v>
      </c>
      <c r="O210" s="41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AR210" s="23" t="s">
        <v>206</v>
      </c>
      <c r="AT210" s="23" t="s">
        <v>468</v>
      </c>
      <c r="AU210" s="23" t="s">
        <v>82</v>
      </c>
      <c r="AY210" s="23" t="s">
        <v>135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3" t="s">
        <v>80</v>
      </c>
      <c r="BK210" s="202">
        <f>ROUND(I210*H210,2)</f>
        <v>0</v>
      </c>
      <c r="BL210" s="23" t="s">
        <v>142</v>
      </c>
      <c r="BM210" s="23" t="s">
        <v>649</v>
      </c>
    </row>
    <row r="211" spans="2:51" s="11" customFormat="1" ht="13.5">
      <c r="B211" s="207"/>
      <c r="C211" s="208"/>
      <c r="D211" s="209" t="s">
        <v>178</v>
      </c>
      <c r="E211" s="210" t="s">
        <v>21</v>
      </c>
      <c r="F211" s="211" t="s">
        <v>650</v>
      </c>
      <c r="G211" s="208"/>
      <c r="H211" s="212">
        <v>153.306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178</v>
      </c>
      <c r="AU211" s="218" t="s">
        <v>82</v>
      </c>
      <c r="AV211" s="11" t="s">
        <v>82</v>
      </c>
      <c r="AW211" s="11" t="s">
        <v>35</v>
      </c>
      <c r="AX211" s="11" t="s">
        <v>72</v>
      </c>
      <c r="AY211" s="218" t="s">
        <v>135</v>
      </c>
    </row>
    <row r="212" spans="2:51" s="12" customFormat="1" ht="13.5">
      <c r="B212" s="219"/>
      <c r="C212" s="220"/>
      <c r="D212" s="209" t="s">
        <v>178</v>
      </c>
      <c r="E212" s="221" t="s">
        <v>21</v>
      </c>
      <c r="F212" s="222" t="s">
        <v>180</v>
      </c>
      <c r="G212" s="220"/>
      <c r="H212" s="223">
        <v>153.306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178</v>
      </c>
      <c r="AU212" s="229" t="s">
        <v>82</v>
      </c>
      <c r="AV212" s="12" t="s">
        <v>142</v>
      </c>
      <c r="AW212" s="12" t="s">
        <v>35</v>
      </c>
      <c r="AX212" s="12" t="s">
        <v>80</v>
      </c>
      <c r="AY212" s="229" t="s">
        <v>135</v>
      </c>
    </row>
    <row r="213" spans="2:65" s="1" customFormat="1" ht="25.5" customHeight="1">
      <c r="B213" s="40"/>
      <c r="C213" s="191" t="s">
        <v>375</v>
      </c>
      <c r="D213" s="191" t="s">
        <v>138</v>
      </c>
      <c r="E213" s="192" t="s">
        <v>651</v>
      </c>
      <c r="F213" s="193" t="s">
        <v>652</v>
      </c>
      <c r="G213" s="194" t="s">
        <v>176</v>
      </c>
      <c r="H213" s="195">
        <v>119.37</v>
      </c>
      <c r="I213" s="196"/>
      <c r="J213" s="197">
        <f>ROUND(I213*H213,2)</f>
        <v>0</v>
      </c>
      <c r="K213" s="193" t="s">
        <v>141</v>
      </c>
      <c r="L213" s="60"/>
      <c r="M213" s="198" t="s">
        <v>21</v>
      </c>
      <c r="N213" s="199" t="s">
        <v>43</v>
      </c>
      <c r="O213" s="41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3" t="s">
        <v>142</v>
      </c>
      <c r="AT213" s="23" t="s">
        <v>138</v>
      </c>
      <c r="AU213" s="23" t="s">
        <v>82</v>
      </c>
      <c r="AY213" s="23" t="s">
        <v>135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3" t="s">
        <v>80</v>
      </c>
      <c r="BK213" s="202">
        <f>ROUND(I213*H213,2)</f>
        <v>0</v>
      </c>
      <c r="BL213" s="23" t="s">
        <v>142</v>
      </c>
      <c r="BM213" s="23" t="s">
        <v>653</v>
      </c>
    </row>
    <row r="214" spans="2:51" s="11" customFormat="1" ht="13.5">
      <c r="B214" s="207"/>
      <c r="C214" s="208"/>
      <c r="D214" s="209" t="s">
        <v>178</v>
      </c>
      <c r="E214" s="210" t="s">
        <v>21</v>
      </c>
      <c r="F214" s="211" t="s">
        <v>654</v>
      </c>
      <c r="G214" s="208"/>
      <c r="H214" s="212">
        <v>27.96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178</v>
      </c>
      <c r="AU214" s="218" t="s">
        <v>82</v>
      </c>
      <c r="AV214" s="11" t="s">
        <v>82</v>
      </c>
      <c r="AW214" s="11" t="s">
        <v>35</v>
      </c>
      <c r="AX214" s="11" t="s">
        <v>72</v>
      </c>
      <c r="AY214" s="218" t="s">
        <v>135</v>
      </c>
    </row>
    <row r="215" spans="2:51" s="11" customFormat="1" ht="13.5">
      <c r="B215" s="207"/>
      <c r="C215" s="208"/>
      <c r="D215" s="209" t="s">
        <v>178</v>
      </c>
      <c r="E215" s="210" t="s">
        <v>21</v>
      </c>
      <c r="F215" s="211" t="s">
        <v>655</v>
      </c>
      <c r="G215" s="208"/>
      <c r="H215" s="212">
        <v>86.73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178</v>
      </c>
      <c r="AU215" s="218" t="s">
        <v>82</v>
      </c>
      <c r="AV215" s="11" t="s">
        <v>82</v>
      </c>
      <c r="AW215" s="11" t="s">
        <v>35</v>
      </c>
      <c r="AX215" s="11" t="s">
        <v>72</v>
      </c>
      <c r="AY215" s="218" t="s">
        <v>135</v>
      </c>
    </row>
    <row r="216" spans="2:51" s="11" customFormat="1" ht="13.5">
      <c r="B216" s="207"/>
      <c r="C216" s="208"/>
      <c r="D216" s="209" t="s">
        <v>178</v>
      </c>
      <c r="E216" s="210" t="s">
        <v>21</v>
      </c>
      <c r="F216" s="211" t="s">
        <v>317</v>
      </c>
      <c r="G216" s="208"/>
      <c r="H216" s="212">
        <v>4.68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178</v>
      </c>
      <c r="AU216" s="218" t="s">
        <v>82</v>
      </c>
      <c r="AV216" s="11" t="s">
        <v>82</v>
      </c>
      <c r="AW216" s="11" t="s">
        <v>35</v>
      </c>
      <c r="AX216" s="11" t="s">
        <v>72</v>
      </c>
      <c r="AY216" s="218" t="s">
        <v>135</v>
      </c>
    </row>
    <row r="217" spans="2:51" s="12" customFormat="1" ht="13.5">
      <c r="B217" s="219"/>
      <c r="C217" s="220"/>
      <c r="D217" s="209" t="s">
        <v>178</v>
      </c>
      <c r="E217" s="221" t="s">
        <v>21</v>
      </c>
      <c r="F217" s="222" t="s">
        <v>180</v>
      </c>
      <c r="G217" s="220"/>
      <c r="H217" s="223">
        <v>119.37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178</v>
      </c>
      <c r="AU217" s="229" t="s">
        <v>82</v>
      </c>
      <c r="AV217" s="12" t="s">
        <v>142</v>
      </c>
      <c r="AW217" s="12" t="s">
        <v>35</v>
      </c>
      <c r="AX217" s="12" t="s">
        <v>80</v>
      </c>
      <c r="AY217" s="229" t="s">
        <v>135</v>
      </c>
    </row>
    <row r="218" spans="2:65" s="1" customFormat="1" ht="38.25" customHeight="1">
      <c r="B218" s="40"/>
      <c r="C218" s="191" t="s">
        <v>656</v>
      </c>
      <c r="D218" s="191" t="s">
        <v>138</v>
      </c>
      <c r="E218" s="192" t="s">
        <v>657</v>
      </c>
      <c r="F218" s="193" t="s">
        <v>658</v>
      </c>
      <c r="G218" s="194" t="s">
        <v>176</v>
      </c>
      <c r="H218" s="195">
        <v>32.64</v>
      </c>
      <c r="I218" s="196"/>
      <c r="J218" s="197">
        <f>ROUND(I218*H218,2)</f>
        <v>0</v>
      </c>
      <c r="K218" s="193" t="s">
        <v>141</v>
      </c>
      <c r="L218" s="60"/>
      <c r="M218" s="198" t="s">
        <v>21</v>
      </c>
      <c r="N218" s="199" t="s">
        <v>43</v>
      </c>
      <c r="O218" s="4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3" t="s">
        <v>142</v>
      </c>
      <c r="AT218" s="23" t="s">
        <v>138</v>
      </c>
      <c r="AU218" s="23" t="s">
        <v>82</v>
      </c>
      <c r="AY218" s="23" t="s">
        <v>135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3" t="s">
        <v>80</v>
      </c>
      <c r="BK218" s="202">
        <f>ROUND(I218*H218,2)</f>
        <v>0</v>
      </c>
      <c r="BL218" s="23" t="s">
        <v>142</v>
      </c>
      <c r="BM218" s="23" t="s">
        <v>659</v>
      </c>
    </row>
    <row r="219" spans="2:51" s="11" customFormat="1" ht="13.5">
      <c r="B219" s="207"/>
      <c r="C219" s="208"/>
      <c r="D219" s="209" t="s">
        <v>178</v>
      </c>
      <c r="E219" s="210" t="s">
        <v>21</v>
      </c>
      <c r="F219" s="211" t="s">
        <v>654</v>
      </c>
      <c r="G219" s="208"/>
      <c r="H219" s="212">
        <v>27.96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178</v>
      </c>
      <c r="AU219" s="218" t="s">
        <v>82</v>
      </c>
      <c r="AV219" s="11" t="s">
        <v>82</v>
      </c>
      <c r="AW219" s="11" t="s">
        <v>35</v>
      </c>
      <c r="AX219" s="11" t="s">
        <v>72</v>
      </c>
      <c r="AY219" s="218" t="s">
        <v>135</v>
      </c>
    </row>
    <row r="220" spans="2:51" s="11" customFormat="1" ht="13.5">
      <c r="B220" s="207"/>
      <c r="C220" s="208"/>
      <c r="D220" s="209" t="s">
        <v>178</v>
      </c>
      <c r="E220" s="210" t="s">
        <v>21</v>
      </c>
      <c r="F220" s="211" t="s">
        <v>660</v>
      </c>
      <c r="G220" s="208"/>
      <c r="H220" s="212">
        <v>4.68</v>
      </c>
      <c r="I220" s="213"/>
      <c r="J220" s="208"/>
      <c r="K220" s="208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178</v>
      </c>
      <c r="AU220" s="218" t="s">
        <v>82</v>
      </c>
      <c r="AV220" s="11" t="s">
        <v>82</v>
      </c>
      <c r="AW220" s="11" t="s">
        <v>35</v>
      </c>
      <c r="AX220" s="11" t="s">
        <v>72</v>
      </c>
      <c r="AY220" s="218" t="s">
        <v>135</v>
      </c>
    </row>
    <row r="221" spans="2:51" s="12" customFormat="1" ht="13.5">
      <c r="B221" s="219"/>
      <c r="C221" s="220"/>
      <c r="D221" s="209" t="s">
        <v>178</v>
      </c>
      <c r="E221" s="221" t="s">
        <v>21</v>
      </c>
      <c r="F221" s="222" t="s">
        <v>180</v>
      </c>
      <c r="G221" s="220"/>
      <c r="H221" s="223">
        <v>32.64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178</v>
      </c>
      <c r="AU221" s="229" t="s">
        <v>82</v>
      </c>
      <c r="AV221" s="12" t="s">
        <v>142</v>
      </c>
      <c r="AW221" s="12" t="s">
        <v>35</v>
      </c>
      <c r="AX221" s="12" t="s">
        <v>80</v>
      </c>
      <c r="AY221" s="229" t="s">
        <v>135</v>
      </c>
    </row>
    <row r="222" spans="2:65" s="1" customFormat="1" ht="25.5" customHeight="1">
      <c r="B222" s="40"/>
      <c r="C222" s="191" t="s">
        <v>661</v>
      </c>
      <c r="D222" s="191" t="s">
        <v>138</v>
      </c>
      <c r="E222" s="192" t="s">
        <v>662</v>
      </c>
      <c r="F222" s="193" t="s">
        <v>663</v>
      </c>
      <c r="G222" s="194" t="s">
        <v>176</v>
      </c>
      <c r="H222" s="195">
        <v>3.95</v>
      </c>
      <c r="I222" s="196"/>
      <c r="J222" s="197">
        <f>ROUND(I222*H222,2)</f>
        <v>0</v>
      </c>
      <c r="K222" s="193" t="s">
        <v>21</v>
      </c>
      <c r="L222" s="60"/>
      <c r="M222" s="198" t="s">
        <v>21</v>
      </c>
      <c r="N222" s="199" t="s">
        <v>43</v>
      </c>
      <c r="O222" s="4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AR222" s="23" t="s">
        <v>142</v>
      </c>
      <c r="AT222" s="23" t="s">
        <v>138</v>
      </c>
      <c r="AU222" s="23" t="s">
        <v>82</v>
      </c>
      <c r="AY222" s="23" t="s">
        <v>135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23" t="s">
        <v>80</v>
      </c>
      <c r="BK222" s="202">
        <f>ROUND(I222*H222,2)</f>
        <v>0</v>
      </c>
      <c r="BL222" s="23" t="s">
        <v>142</v>
      </c>
      <c r="BM222" s="23" t="s">
        <v>664</v>
      </c>
    </row>
    <row r="223" spans="2:47" s="1" customFormat="1" ht="27">
      <c r="B223" s="40"/>
      <c r="C223" s="62"/>
      <c r="D223" s="209" t="s">
        <v>255</v>
      </c>
      <c r="E223" s="62"/>
      <c r="F223" s="230" t="s">
        <v>665</v>
      </c>
      <c r="G223" s="62"/>
      <c r="H223" s="62"/>
      <c r="I223" s="162"/>
      <c r="J223" s="62"/>
      <c r="K223" s="62"/>
      <c r="L223" s="60"/>
      <c r="M223" s="231"/>
      <c r="N223" s="41"/>
      <c r="O223" s="41"/>
      <c r="P223" s="41"/>
      <c r="Q223" s="41"/>
      <c r="R223" s="41"/>
      <c r="S223" s="41"/>
      <c r="T223" s="77"/>
      <c r="AT223" s="23" t="s">
        <v>255</v>
      </c>
      <c r="AU223" s="23" t="s">
        <v>82</v>
      </c>
    </row>
    <row r="224" spans="2:51" s="11" customFormat="1" ht="13.5">
      <c r="B224" s="207"/>
      <c r="C224" s="208"/>
      <c r="D224" s="209" t="s">
        <v>178</v>
      </c>
      <c r="E224" s="210" t="s">
        <v>21</v>
      </c>
      <c r="F224" s="211" t="s">
        <v>666</v>
      </c>
      <c r="G224" s="208"/>
      <c r="H224" s="212">
        <v>3.95</v>
      </c>
      <c r="I224" s="213"/>
      <c r="J224" s="208"/>
      <c r="K224" s="208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178</v>
      </c>
      <c r="AU224" s="218" t="s">
        <v>82</v>
      </c>
      <c r="AV224" s="11" t="s">
        <v>82</v>
      </c>
      <c r="AW224" s="11" t="s">
        <v>35</v>
      </c>
      <c r="AX224" s="11" t="s">
        <v>72</v>
      </c>
      <c r="AY224" s="218" t="s">
        <v>135</v>
      </c>
    </row>
    <row r="225" spans="2:51" s="12" customFormat="1" ht="13.5">
      <c r="B225" s="219"/>
      <c r="C225" s="220"/>
      <c r="D225" s="209" t="s">
        <v>178</v>
      </c>
      <c r="E225" s="221" t="s">
        <v>21</v>
      </c>
      <c r="F225" s="222" t="s">
        <v>180</v>
      </c>
      <c r="G225" s="220"/>
      <c r="H225" s="223">
        <v>3.95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178</v>
      </c>
      <c r="AU225" s="229" t="s">
        <v>82</v>
      </c>
      <c r="AV225" s="12" t="s">
        <v>142</v>
      </c>
      <c r="AW225" s="12" t="s">
        <v>35</v>
      </c>
      <c r="AX225" s="12" t="s">
        <v>80</v>
      </c>
      <c r="AY225" s="229" t="s">
        <v>135</v>
      </c>
    </row>
    <row r="226" spans="2:65" s="1" customFormat="1" ht="25.5" customHeight="1">
      <c r="B226" s="40"/>
      <c r="C226" s="191" t="s">
        <v>667</v>
      </c>
      <c r="D226" s="191" t="s">
        <v>138</v>
      </c>
      <c r="E226" s="192" t="s">
        <v>668</v>
      </c>
      <c r="F226" s="193" t="s">
        <v>669</v>
      </c>
      <c r="G226" s="194" t="s">
        <v>176</v>
      </c>
      <c r="H226" s="195">
        <v>59.22</v>
      </c>
      <c r="I226" s="196"/>
      <c r="J226" s="197">
        <f>ROUND(I226*H226,2)</f>
        <v>0</v>
      </c>
      <c r="K226" s="193" t="s">
        <v>141</v>
      </c>
      <c r="L226" s="60"/>
      <c r="M226" s="198" t="s">
        <v>21</v>
      </c>
      <c r="N226" s="199" t="s">
        <v>43</v>
      </c>
      <c r="O226" s="41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3" t="s">
        <v>142</v>
      </c>
      <c r="AT226" s="23" t="s">
        <v>138</v>
      </c>
      <c r="AU226" s="23" t="s">
        <v>82</v>
      </c>
      <c r="AY226" s="23" t="s">
        <v>135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3" t="s">
        <v>80</v>
      </c>
      <c r="BK226" s="202">
        <f>ROUND(I226*H226,2)</f>
        <v>0</v>
      </c>
      <c r="BL226" s="23" t="s">
        <v>142</v>
      </c>
      <c r="BM226" s="23" t="s">
        <v>670</v>
      </c>
    </row>
    <row r="227" spans="2:51" s="11" customFormat="1" ht="27">
      <c r="B227" s="207"/>
      <c r="C227" s="208"/>
      <c r="D227" s="209" t="s">
        <v>178</v>
      </c>
      <c r="E227" s="210" t="s">
        <v>21</v>
      </c>
      <c r="F227" s="211" t="s">
        <v>671</v>
      </c>
      <c r="G227" s="208"/>
      <c r="H227" s="212">
        <v>56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178</v>
      </c>
      <c r="AU227" s="218" t="s">
        <v>82</v>
      </c>
      <c r="AV227" s="11" t="s">
        <v>82</v>
      </c>
      <c r="AW227" s="11" t="s">
        <v>35</v>
      </c>
      <c r="AX227" s="11" t="s">
        <v>72</v>
      </c>
      <c r="AY227" s="218" t="s">
        <v>135</v>
      </c>
    </row>
    <row r="228" spans="2:51" s="11" customFormat="1" ht="13.5">
      <c r="B228" s="207"/>
      <c r="C228" s="208"/>
      <c r="D228" s="209" t="s">
        <v>178</v>
      </c>
      <c r="E228" s="210" t="s">
        <v>21</v>
      </c>
      <c r="F228" s="211" t="s">
        <v>672</v>
      </c>
      <c r="G228" s="208"/>
      <c r="H228" s="212">
        <v>3.22</v>
      </c>
      <c r="I228" s="213"/>
      <c r="J228" s="208"/>
      <c r="K228" s="208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178</v>
      </c>
      <c r="AU228" s="218" t="s">
        <v>82</v>
      </c>
      <c r="AV228" s="11" t="s">
        <v>82</v>
      </c>
      <c r="AW228" s="11" t="s">
        <v>35</v>
      </c>
      <c r="AX228" s="11" t="s">
        <v>72</v>
      </c>
      <c r="AY228" s="218" t="s">
        <v>135</v>
      </c>
    </row>
    <row r="229" spans="2:51" s="12" customFormat="1" ht="13.5">
      <c r="B229" s="219"/>
      <c r="C229" s="220"/>
      <c r="D229" s="209" t="s">
        <v>178</v>
      </c>
      <c r="E229" s="221" t="s">
        <v>21</v>
      </c>
      <c r="F229" s="222" t="s">
        <v>180</v>
      </c>
      <c r="G229" s="220"/>
      <c r="H229" s="223">
        <v>59.22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178</v>
      </c>
      <c r="AU229" s="229" t="s">
        <v>82</v>
      </c>
      <c r="AV229" s="12" t="s">
        <v>142</v>
      </c>
      <c r="AW229" s="12" t="s">
        <v>35</v>
      </c>
      <c r="AX229" s="12" t="s">
        <v>80</v>
      </c>
      <c r="AY229" s="229" t="s">
        <v>135</v>
      </c>
    </row>
    <row r="230" spans="2:65" s="1" customFormat="1" ht="25.5" customHeight="1">
      <c r="B230" s="40"/>
      <c r="C230" s="191" t="s">
        <v>673</v>
      </c>
      <c r="D230" s="191" t="s">
        <v>138</v>
      </c>
      <c r="E230" s="192" t="s">
        <v>674</v>
      </c>
      <c r="F230" s="193" t="s">
        <v>675</v>
      </c>
      <c r="G230" s="194" t="s">
        <v>183</v>
      </c>
      <c r="H230" s="195">
        <v>7.889</v>
      </c>
      <c r="I230" s="196"/>
      <c r="J230" s="197">
        <f>ROUND(I230*H230,2)</f>
        <v>0</v>
      </c>
      <c r="K230" s="193" t="s">
        <v>141</v>
      </c>
      <c r="L230" s="60"/>
      <c r="M230" s="198" t="s">
        <v>21</v>
      </c>
      <c r="N230" s="199" t="s">
        <v>43</v>
      </c>
      <c r="O230" s="4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AR230" s="23" t="s">
        <v>142</v>
      </c>
      <c r="AT230" s="23" t="s">
        <v>138</v>
      </c>
      <c r="AU230" s="23" t="s">
        <v>82</v>
      </c>
      <c r="AY230" s="23" t="s">
        <v>135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3" t="s">
        <v>80</v>
      </c>
      <c r="BK230" s="202">
        <f>ROUND(I230*H230,2)</f>
        <v>0</v>
      </c>
      <c r="BL230" s="23" t="s">
        <v>142</v>
      </c>
      <c r="BM230" s="23" t="s">
        <v>676</v>
      </c>
    </row>
    <row r="231" spans="2:51" s="11" customFormat="1" ht="13.5">
      <c r="B231" s="207"/>
      <c r="C231" s="208"/>
      <c r="D231" s="209" t="s">
        <v>178</v>
      </c>
      <c r="E231" s="210" t="s">
        <v>21</v>
      </c>
      <c r="F231" s="211" t="s">
        <v>677</v>
      </c>
      <c r="G231" s="208"/>
      <c r="H231" s="212">
        <v>7.889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178</v>
      </c>
      <c r="AU231" s="218" t="s">
        <v>82</v>
      </c>
      <c r="AV231" s="11" t="s">
        <v>82</v>
      </c>
      <c r="AW231" s="11" t="s">
        <v>35</v>
      </c>
      <c r="AX231" s="11" t="s">
        <v>72</v>
      </c>
      <c r="AY231" s="218" t="s">
        <v>135</v>
      </c>
    </row>
    <row r="232" spans="2:51" s="12" customFormat="1" ht="13.5">
      <c r="B232" s="219"/>
      <c r="C232" s="220"/>
      <c r="D232" s="209" t="s">
        <v>178</v>
      </c>
      <c r="E232" s="221" t="s">
        <v>21</v>
      </c>
      <c r="F232" s="222" t="s">
        <v>180</v>
      </c>
      <c r="G232" s="220"/>
      <c r="H232" s="223">
        <v>7.889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178</v>
      </c>
      <c r="AU232" s="229" t="s">
        <v>82</v>
      </c>
      <c r="AV232" s="12" t="s">
        <v>142</v>
      </c>
      <c r="AW232" s="12" t="s">
        <v>35</v>
      </c>
      <c r="AX232" s="12" t="s">
        <v>80</v>
      </c>
      <c r="AY232" s="229" t="s">
        <v>135</v>
      </c>
    </row>
    <row r="233" spans="2:65" s="1" customFormat="1" ht="16.5" customHeight="1">
      <c r="B233" s="40"/>
      <c r="C233" s="191" t="s">
        <v>678</v>
      </c>
      <c r="D233" s="191" t="s">
        <v>138</v>
      </c>
      <c r="E233" s="192" t="s">
        <v>679</v>
      </c>
      <c r="F233" s="193" t="s">
        <v>680</v>
      </c>
      <c r="G233" s="194" t="s">
        <v>214</v>
      </c>
      <c r="H233" s="195">
        <v>0.7</v>
      </c>
      <c r="I233" s="196"/>
      <c r="J233" s="197">
        <f>ROUND(I233*H233,2)</f>
        <v>0</v>
      </c>
      <c r="K233" s="193" t="s">
        <v>141</v>
      </c>
      <c r="L233" s="60"/>
      <c r="M233" s="198" t="s">
        <v>21</v>
      </c>
      <c r="N233" s="199" t="s">
        <v>43</v>
      </c>
      <c r="O233" s="4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AR233" s="23" t="s">
        <v>142</v>
      </c>
      <c r="AT233" s="23" t="s">
        <v>138</v>
      </c>
      <c r="AU233" s="23" t="s">
        <v>82</v>
      </c>
      <c r="AY233" s="23" t="s">
        <v>135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3" t="s">
        <v>80</v>
      </c>
      <c r="BK233" s="202">
        <f>ROUND(I233*H233,2)</f>
        <v>0</v>
      </c>
      <c r="BL233" s="23" t="s">
        <v>142</v>
      </c>
      <c r="BM233" s="23" t="s">
        <v>681</v>
      </c>
    </row>
    <row r="234" spans="2:51" s="11" customFormat="1" ht="13.5">
      <c r="B234" s="207"/>
      <c r="C234" s="208"/>
      <c r="D234" s="209" t="s">
        <v>178</v>
      </c>
      <c r="E234" s="210" t="s">
        <v>21</v>
      </c>
      <c r="F234" s="211" t="s">
        <v>682</v>
      </c>
      <c r="G234" s="208"/>
      <c r="H234" s="212">
        <v>0.7</v>
      </c>
      <c r="I234" s="213"/>
      <c r="J234" s="208"/>
      <c r="K234" s="208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178</v>
      </c>
      <c r="AU234" s="218" t="s">
        <v>82</v>
      </c>
      <c r="AV234" s="11" t="s">
        <v>82</v>
      </c>
      <c r="AW234" s="11" t="s">
        <v>35</v>
      </c>
      <c r="AX234" s="11" t="s">
        <v>72</v>
      </c>
      <c r="AY234" s="218" t="s">
        <v>135</v>
      </c>
    </row>
    <row r="235" spans="2:51" s="12" customFormat="1" ht="13.5">
      <c r="B235" s="219"/>
      <c r="C235" s="220"/>
      <c r="D235" s="209" t="s">
        <v>178</v>
      </c>
      <c r="E235" s="221" t="s">
        <v>21</v>
      </c>
      <c r="F235" s="222" t="s">
        <v>180</v>
      </c>
      <c r="G235" s="220"/>
      <c r="H235" s="223">
        <v>0.7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178</v>
      </c>
      <c r="AU235" s="229" t="s">
        <v>82</v>
      </c>
      <c r="AV235" s="12" t="s">
        <v>142</v>
      </c>
      <c r="AW235" s="12" t="s">
        <v>35</v>
      </c>
      <c r="AX235" s="12" t="s">
        <v>80</v>
      </c>
      <c r="AY235" s="229" t="s">
        <v>135</v>
      </c>
    </row>
    <row r="236" spans="2:65" s="1" customFormat="1" ht="25.5" customHeight="1">
      <c r="B236" s="40"/>
      <c r="C236" s="191" t="s">
        <v>683</v>
      </c>
      <c r="D236" s="191" t="s">
        <v>138</v>
      </c>
      <c r="E236" s="192" t="s">
        <v>684</v>
      </c>
      <c r="F236" s="193" t="s">
        <v>685</v>
      </c>
      <c r="G236" s="194" t="s">
        <v>176</v>
      </c>
      <c r="H236" s="195">
        <v>382.59</v>
      </c>
      <c r="I236" s="196"/>
      <c r="J236" s="197">
        <f>ROUND(I236*H236,2)</f>
        <v>0</v>
      </c>
      <c r="K236" s="193" t="s">
        <v>141</v>
      </c>
      <c r="L236" s="60"/>
      <c r="M236" s="198" t="s">
        <v>21</v>
      </c>
      <c r="N236" s="199" t="s">
        <v>43</v>
      </c>
      <c r="O236" s="4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3" t="s">
        <v>142</v>
      </c>
      <c r="AT236" s="23" t="s">
        <v>138</v>
      </c>
      <c r="AU236" s="23" t="s">
        <v>82</v>
      </c>
      <c r="AY236" s="23" t="s">
        <v>135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3" t="s">
        <v>80</v>
      </c>
      <c r="BK236" s="202">
        <f>ROUND(I236*H236,2)</f>
        <v>0</v>
      </c>
      <c r="BL236" s="23" t="s">
        <v>142</v>
      </c>
      <c r="BM236" s="23" t="s">
        <v>686</v>
      </c>
    </row>
    <row r="237" spans="2:51" s="11" customFormat="1" ht="13.5">
      <c r="B237" s="207"/>
      <c r="C237" s="208"/>
      <c r="D237" s="209" t="s">
        <v>178</v>
      </c>
      <c r="E237" s="210" t="s">
        <v>21</v>
      </c>
      <c r="F237" s="211" t="s">
        <v>687</v>
      </c>
      <c r="G237" s="208"/>
      <c r="H237" s="212">
        <v>157.77</v>
      </c>
      <c r="I237" s="213"/>
      <c r="J237" s="208"/>
      <c r="K237" s="208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178</v>
      </c>
      <c r="AU237" s="218" t="s">
        <v>82</v>
      </c>
      <c r="AV237" s="11" t="s">
        <v>82</v>
      </c>
      <c r="AW237" s="11" t="s">
        <v>35</v>
      </c>
      <c r="AX237" s="11" t="s">
        <v>72</v>
      </c>
      <c r="AY237" s="218" t="s">
        <v>135</v>
      </c>
    </row>
    <row r="238" spans="2:51" s="11" customFormat="1" ht="13.5">
      <c r="B238" s="207"/>
      <c r="C238" s="208"/>
      <c r="D238" s="209" t="s">
        <v>178</v>
      </c>
      <c r="E238" s="210" t="s">
        <v>21</v>
      </c>
      <c r="F238" s="211" t="s">
        <v>688</v>
      </c>
      <c r="G238" s="208"/>
      <c r="H238" s="212">
        <v>224.82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178</v>
      </c>
      <c r="AU238" s="218" t="s">
        <v>82</v>
      </c>
      <c r="AV238" s="11" t="s">
        <v>82</v>
      </c>
      <c r="AW238" s="11" t="s">
        <v>35</v>
      </c>
      <c r="AX238" s="11" t="s">
        <v>72</v>
      </c>
      <c r="AY238" s="218" t="s">
        <v>135</v>
      </c>
    </row>
    <row r="239" spans="2:51" s="12" customFormat="1" ht="13.5">
      <c r="B239" s="219"/>
      <c r="C239" s="220"/>
      <c r="D239" s="209" t="s">
        <v>178</v>
      </c>
      <c r="E239" s="221" t="s">
        <v>21</v>
      </c>
      <c r="F239" s="222" t="s">
        <v>180</v>
      </c>
      <c r="G239" s="220"/>
      <c r="H239" s="223">
        <v>382.59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178</v>
      </c>
      <c r="AU239" s="229" t="s">
        <v>82</v>
      </c>
      <c r="AV239" s="12" t="s">
        <v>142</v>
      </c>
      <c r="AW239" s="12" t="s">
        <v>35</v>
      </c>
      <c r="AX239" s="12" t="s">
        <v>80</v>
      </c>
      <c r="AY239" s="229" t="s">
        <v>135</v>
      </c>
    </row>
    <row r="240" spans="2:65" s="1" customFormat="1" ht="16.5" customHeight="1">
      <c r="B240" s="40"/>
      <c r="C240" s="191" t="s">
        <v>689</v>
      </c>
      <c r="D240" s="191" t="s">
        <v>138</v>
      </c>
      <c r="E240" s="192" t="s">
        <v>690</v>
      </c>
      <c r="F240" s="193" t="s">
        <v>691</v>
      </c>
      <c r="G240" s="194" t="s">
        <v>176</v>
      </c>
      <c r="H240" s="195">
        <v>270.18</v>
      </c>
      <c r="I240" s="196"/>
      <c r="J240" s="197">
        <f>ROUND(I240*H240,2)</f>
        <v>0</v>
      </c>
      <c r="K240" s="193" t="s">
        <v>141</v>
      </c>
      <c r="L240" s="60"/>
      <c r="M240" s="198" t="s">
        <v>21</v>
      </c>
      <c r="N240" s="199" t="s">
        <v>43</v>
      </c>
      <c r="O240" s="41"/>
      <c r="P240" s="200">
        <f>O240*H240</f>
        <v>0</v>
      </c>
      <c r="Q240" s="200">
        <v>0</v>
      </c>
      <c r="R240" s="200">
        <f>Q240*H240</f>
        <v>0</v>
      </c>
      <c r="S240" s="200">
        <v>0</v>
      </c>
      <c r="T240" s="201">
        <f>S240*H240</f>
        <v>0</v>
      </c>
      <c r="AR240" s="23" t="s">
        <v>142</v>
      </c>
      <c r="AT240" s="23" t="s">
        <v>138</v>
      </c>
      <c r="AU240" s="23" t="s">
        <v>82</v>
      </c>
      <c r="AY240" s="23" t="s">
        <v>135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23" t="s">
        <v>80</v>
      </c>
      <c r="BK240" s="202">
        <f>ROUND(I240*H240,2)</f>
        <v>0</v>
      </c>
      <c r="BL240" s="23" t="s">
        <v>142</v>
      </c>
      <c r="BM240" s="23" t="s">
        <v>692</v>
      </c>
    </row>
    <row r="241" spans="2:51" s="11" customFormat="1" ht="13.5">
      <c r="B241" s="207"/>
      <c r="C241" s="208"/>
      <c r="D241" s="209" t="s">
        <v>178</v>
      </c>
      <c r="E241" s="210" t="s">
        <v>21</v>
      </c>
      <c r="F241" s="211" t="s">
        <v>687</v>
      </c>
      <c r="G241" s="208"/>
      <c r="H241" s="212">
        <v>157.77</v>
      </c>
      <c r="I241" s="213"/>
      <c r="J241" s="208"/>
      <c r="K241" s="208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178</v>
      </c>
      <c r="AU241" s="218" t="s">
        <v>82</v>
      </c>
      <c r="AV241" s="11" t="s">
        <v>82</v>
      </c>
      <c r="AW241" s="11" t="s">
        <v>35</v>
      </c>
      <c r="AX241" s="11" t="s">
        <v>72</v>
      </c>
      <c r="AY241" s="218" t="s">
        <v>135</v>
      </c>
    </row>
    <row r="242" spans="2:51" s="11" customFormat="1" ht="13.5">
      <c r="B242" s="207"/>
      <c r="C242" s="208"/>
      <c r="D242" s="209" t="s">
        <v>178</v>
      </c>
      <c r="E242" s="210" t="s">
        <v>21</v>
      </c>
      <c r="F242" s="211" t="s">
        <v>693</v>
      </c>
      <c r="G242" s="208"/>
      <c r="H242" s="212">
        <v>112.41</v>
      </c>
      <c r="I242" s="213"/>
      <c r="J242" s="208"/>
      <c r="K242" s="208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178</v>
      </c>
      <c r="AU242" s="218" t="s">
        <v>82</v>
      </c>
      <c r="AV242" s="11" t="s">
        <v>82</v>
      </c>
      <c r="AW242" s="11" t="s">
        <v>35</v>
      </c>
      <c r="AX242" s="11" t="s">
        <v>72</v>
      </c>
      <c r="AY242" s="218" t="s">
        <v>135</v>
      </c>
    </row>
    <row r="243" spans="2:51" s="12" customFormat="1" ht="13.5">
      <c r="B243" s="219"/>
      <c r="C243" s="220"/>
      <c r="D243" s="209" t="s">
        <v>178</v>
      </c>
      <c r="E243" s="221" t="s">
        <v>21</v>
      </c>
      <c r="F243" s="222" t="s">
        <v>180</v>
      </c>
      <c r="G243" s="220"/>
      <c r="H243" s="223">
        <v>270.18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178</v>
      </c>
      <c r="AU243" s="229" t="s">
        <v>82</v>
      </c>
      <c r="AV243" s="12" t="s">
        <v>142</v>
      </c>
      <c r="AW243" s="12" t="s">
        <v>35</v>
      </c>
      <c r="AX243" s="12" t="s">
        <v>80</v>
      </c>
      <c r="AY243" s="229" t="s">
        <v>135</v>
      </c>
    </row>
    <row r="244" spans="2:65" s="1" customFormat="1" ht="16.5" customHeight="1">
      <c r="B244" s="40"/>
      <c r="C244" s="191" t="s">
        <v>694</v>
      </c>
      <c r="D244" s="191" t="s">
        <v>138</v>
      </c>
      <c r="E244" s="192" t="s">
        <v>695</v>
      </c>
      <c r="F244" s="193" t="s">
        <v>696</v>
      </c>
      <c r="G244" s="194" t="s">
        <v>176</v>
      </c>
      <c r="H244" s="195">
        <v>112.41</v>
      </c>
      <c r="I244" s="196"/>
      <c r="J244" s="197">
        <f>ROUND(I244*H244,2)</f>
        <v>0</v>
      </c>
      <c r="K244" s="193" t="s">
        <v>21</v>
      </c>
      <c r="L244" s="60"/>
      <c r="M244" s="198" t="s">
        <v>21</v>
      </c>
      <c r="N244" s="199" t="s">
        <v>43</v>
      </c>
      <c r="O244" s="4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3" t="s">
        <v>142</v>
      </c>
      <c r="AT244" s="23" t="s">
        <v>138</v>
      </c>
      <c r="AU244" s="23" t="s">
        <v>82</v>
      </c>
      <c r="AY244" s="23" t="s">
        <v>135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3" t="s">
        <v>80</v>
      </c>
      <c r="BK244" s="202">
        <f>ROUND(I244*H244,2)</f>
        <v>0</v>
      </c>
      <c r="BL244" s="23" t="s">
        <v>142</v>
      </c>
      <c r="BM244" s="23" t="s">
        <v>697</v>
      </c>
    </row>
    <row r="245" spans="2:51" s="11" customFormat="1" ht="13.5">
      <c r="B245" s="207"/>
      <c r="C245" s="208"/>
      <c r="D245" s="209" t="s">
        <v>178</v>
      </c>
      <c r="E245" s="210" t="s">
        <v>21</v>
      </c>
      <c r="F245" s="211" t="s">
        <v>693</v>
      </c>
      <c r="G245" s="208"/>
      <c r="H245" s="212">
        <v>112.41</v>
      </c>
      <c r="I245" s="213"/>
      <c r="J245" s="208"/>
      <c r="K245" s="208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178</v>
      </c>
      <c r="AU245" s="218" t="s">
        <v>82</v>
      </c>
      <c r="AV245" s="11" t="s">
        <v>82</v>
      </c>
      <c r="AW245" s="11" t="s">
        <v>35</v>
      </c>
      <c r="AX245" s="11" t="s">
        <v>72</v>
      </c>
      <c r="AY245" s="218" t="s">
        <v>135</v>
      </c>
    </row>
    <row r="246" spans="2:51" s="12" customFormat="1" ht="13.5">
      <c r="B246" s="219"/>
      <c r="C246" s="220"/>
      <c r="D246" s="209" t="s">
        <v>178</v>
      </c>
      <c r="E246" s="221" t="s">
        <v>21</v>
      </c>
      <c r="F246" s="222" t="s">
        <v>180</v>
      </c>
      <c r="G246" s="220"/>
      <c r="H246" s="223">
        <v>112.41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178</v>
      </c>
      <c r="AU246" s="229" t="s">
        <v>82</v>
      </c>
      <c r="AV246" s="12" t="s">
        <v>142</v>
      </c>
      <c r="AW246" s="12" t="s">
        <v>35</v>
      </c>
      <c r="AX246" s="12" t="s">
        <v>80</v>
      </c>
      <c r="AY246" s="229" t="s">
        <v>135</v>
      </c>
    </row>
    <row r="247" spans="2:65" s="1" customFormat="1" ht="16.5" customHeight="1">
      <c r="B247" s="40"/>
      <c r="C247" s="191" t="s">
        <v>698</v>
      </c>
      <c r="D247" s="191" t="s">
        <v>138</v>
      </c>
      <c r="E247" s="192" t="s">
        <v>699</v>
      </c>
      <c r="F247" s="193" t="s">
        <v>700</v>
      </c>
      <c r="G247" s="194" t="s">
        <v>176</v>
      </c>
      <c r="H247" s="195">
        <v>0.8</v>
      </c>
      <c r="I247" s="196"/>
      <c r="J247" s="197">
        <f>ROUND(I247*H247,2)</f>
        <v>0</v>
      </c>
      <c r="K247" s="193" t="s">
        <v>21</v>
      </c>
      <c r="L247" s="60"/>
      <c r="M247" s="198" t="s">
        <v>21</v>
      </c>
      <c r="N247" s="199" t="s">
        <v>43</v>
      </c>
      <c r="O247" s="41"/>
      <c r="P247" s="200">
        <f>O247*H247</f>
        <v>0</v>
      </c>
      <c r="Q247" s="200">
        <v>0</v>
      </c>
      <c r="R247" s="200">
        <f>Q247*H247</f>
        <v>0</v>
      </c>
      <c r="S247" s="200">
        <v>0</v>
      </c>
      <c r="T247" s="201">
        <f>S247*H247</f>
        <v>0</v>
      </c>
      <c r="AR247" s="23" t="s">
        <v>142</v>
      </c>
      <c r="AT247" s="23" t="s">
        <v>138</v>
      </c>
      <c r="AU247" s="23" t="s">
        <v>82</v>
      </c>
      <c r="AY247" s="23" t="s">
        <v>135</v>
      </c>
      <c r="BE247" s="202">
        <f>IF(N247="základní",J247,0)</f>
        <v>0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3" t="s">
        <v>80</v>
      </c>
      <c r="BK247" s="202">
        <f>ROUND(I247*H247,2)</f>
        <v>0</v>
      </c>
      <c r="BL247" s="23" t="s">
        <v>142</v>
      </c>
      <c r="BM247" s="23" t="s">
        <v>701</v>
      </c>
    </row>
    <row r="248" spans="2:51" s="11" customFormat="1" ht="13.5">
      <c r="B248" s="207"/>
      <c r="C248" s="208"/>
      <c r="D248" s="209" t="s">
        <v>178</v>
      </c>
      <c r="E248" s="210" t="s">
        <v>21</v>
      </c>
      <c r="F248" s="211" t="s">
        <v>702</v>
      </c>
      <c r="G248" s="208"/>
      <c r="H248" s="212">
        <v>0.8</v>
      </c>
      <c r="I248" s="213"/>
      <c r="J248" s="208"/>
      <c r="K248" s="208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178</v>
      </c>
      <c r="AU248" s="218" t="s">
        <v>82</v>
      </c>
      <c r="AV248" s="11" t="s">
        <v>82</v>
      </c>
      <c r="AW248" s="11" t="s">
        <v>35</v>
      </c>
      <c r="AX248" s="11" t="s">
        <v>72</v>
      </c>
      <c r="AY248" s="218" t="s">
        <v>135</v>
      </c>
    </row>
    <row r="249" spans="2:51" s="12" customFormat="1" ht="13.5">
      <c r="B249" s="219"/>
      <c r="C249" s="220"/>
      <c r="D249" s="209" t="s">
        <v>178</v>
      </c>
      <c r="E249" s="221" t="s">
        <v>21</v>
      </c>
      <c r="F249" s="222" t="s">
        <v>180</v>
      </c>
      <c r="G249" s="220"/>
      <c r="H249" s="223">
        <v>0.8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178</v>
      </c>
      <c r="AU249" s="229" t="s">
        <v>82</v>
      </c>
      <c r="AV249" s="12" t="s">
        <v>142</v>
      </c>
      <c r="AW249" s="12" t="s">
        <v>35</v>
      </c>
      <c r="AX249" s="12" t="s">
        <v>80</v>
      </c>
      <c r="AY249" s="229" t="s">
        <v>135</v>
      </c>
    </row>
    <row r="250" spans="2:65" s="1" customFormat="1" ht="25.5" customHeight="1">
      <c r="B250" s="40"/>
      <c r="C250" s="191" t="s">
        <v>703</v>
      </c>
      <c r="D250" s="191" t="s">
        <v>138</v>
      </c>
      <c r="E250" s="192" t="s">
        <v>704</v>
      </c>
      <c r="F250" s="193" t="s">
        <v>705</v>
      </c>
      <c r="G250" s="194" t="s">
        <v>432</v>
      </c>
      <c r="H250" s="195">
        <v>99.8</v>
      </c>
      <c r="I250" s="196"/>
      <c r="J250" s="197">
        <f>ROUND(I250*H250,2)</f>
        <v>0</v>
      </c>
      <c r="K250" s="193" t="s">
        <v>141</v>
      </c>
      <c r="L250" s="60"/>
      <c r="M250" s="198" t="s">
        <v>21</v>
      </c>
      <c r="N250" s="199" t="s">
        <v>43</v>
      </c>
      <c r="O250" s="4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3" t="s">
        <v>142</v>
      </c>
      <c r="AT250" s="23" t="s">
        <v>138</v>
      </c>
      <c r="AU250" s="23" t="s">
        <v>82</v>
      </c>
      <c r="AY250" s="23" t="s">
        <v>135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3" t="s">
        <v>80</v>
      </c>
      <c r="BK250" s="202">
        <f>ROUND(I250*H250,2)</f>
        <v>0</v>
      </c>
      <c r="BL250" s="23" t="s">
        <v>142</v>
      </c>
      <c r="BM250" s="23" t="s">
        <v>706</v>
      </c>
    </row>
    <row r="251" spans="2:51" s="11" customFormat="1" ht="13.5">
      <c r="B251" s="207"/>
      <c r="C251" s="208"/>
      <c r="D251" s="209" t="s">
        <v>178</v>
      </c>
      <c r="E251" s="210" t="s">
        <v>21</v>
      </c>
      <c r="F251" s="211" t="s">
        <v>707</v>
      </c>
      <c r="G251" s="208"/>
      <c r="H251" s="212">
        <v>13.2</v>
      </c>
      <c r="I251" s="213"/>
      <c r="J251" s="208"/>
      <c r="K251" s="208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178</v>
      </c>
      <c r="AU251" s="218" t="s">
        <v>82</v>
      </c>
      <c r="AV251" s="11" t="s">
        <v>82</v>
      </c>
      <c r="AW251" s="11" t="s">
        <v>35</v>
      </c>
      <c r="AX251" s="11" t="s">
        <v>72</v>
      </c>
      <c r="AY251" s="218" t="s">
        <v>135</v>
      </c>
    </row>
    <row r="252" spans="2:51" s="11" customFormat="1" ht="13.5">
      <c r="B252" s="207"/>
      <c r="C252" s="208"/>
      <c r="D252" s="209" t="s">
        <v>178</v>
      </c>
      <c r="E252" s="210" t="s">
        <v>21</v>
      </c>
      <c r="F252" s="211" t="s">
        <v>708</v>
      </c>
      <c r="G252" s="208"/>
      <c r="H252" s="212">
        <v>24.5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178</v>
      </c>
      <c r="AU252" s="218" t="s">
        <v>82</v>
      </c>
      <c r="AV252" s="11" t="s">
        <v>82</v>
      </c>
      <c r="AW252" s="11" t="s">
        <v>35</v>
      </c>
      <c r="AX252" s="11" t="s">
        <v>72</v>
      </c>
      <c r="AY252" s="218" t="s">
        <v>135</v>
      </c>
    </row>
    <row r="253" spans="2:51" s="11" customFormat="1" ht="13.5">
      <c r="B253" s="207"/>
      <c r="C253" s="208"/>
      <c r="D253" s="209" t="s">
        <v>178</v>
      </c>
      <c r="E253" s="210" t="s">
        <v>21</v>
      </c>
      <c r="F253" s="211" t="s">
        <v>709</v>
      </c>
      <c r="G253" s="208"/>
      <c r="H253" s="212">
        <v>38.2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178</v>
      </c>
      <c r="AU253" s="218" t="s">
        <v>82</v>
      </c>
      <c r="AV253" s="11" t="s">
        <v>82</v>
      </c>
      <c r="AW253" s="11" t="s">
        <v>35</v>
      </c>
      <c r="AX253" s="11" t="s">
        <v>72</v>
      </c>
      <c r="AY253" s="218" t="s">
        <v>135</v>
      </c>
    </row>
    <row r="254" spans="2:51" s="11" customFormat="1" ht="13.5">
      <c r="B254" s="207"/>
      <c r="C254" s="208"/>
      <c r="D254" s="209" t="s">
        <v>178</v>
      </c>
      <c r="E254" s="210" t="s">
        <v>21</v>
      </c>
      <c r="F254" s="211" t="s">
        <v>710</v>
      </c>
      <c r="G254" s="208"/>
      <c r="H254" s="212">
        <v>7.8</v>
      </c>
      <c r="I254" s="213"/>
      <c r="J254" s="208"/>
      <c r="K254" s="208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178</v>
      </c>
      <c r="AU254" s="218" t="s">
        <v>82</v>
      </c>
      <c r="AV254" s="11" t="s">
        <v>82</v>
      </c>
      <c r="AW254" s="11" t="s">
        <v>35</v>
      </c>
      <c r="AX254" s="11" t="s">
        <v>72</v>
      </c>
      <c r="AY254" s="218" t="s">
        <v>135</v>
      </c>
    </row>
    <row r="255" spans="2:51" s="11" customFormat="1" ht="13.5">
      <c r="B255" s="207"/>
      <c r="C255" s="208"/>
      <c r="D255" s="209" t="s">
        <v>178</v>
      </c>
      <c r="E255" s="210" t="s">
        <v>21</v>
      </c>
      <c r="F255" s="211" t="s">
        <v>711</v>
      </c>
      <c r="G255" s="208"/>
      <c r="H255" s="212">
        <v>4.5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178</v>
      </c>
      <c r="AU255" s="218" t="s">
        <v>82</v>
      </c>
      <c r="AV255" s="11" t="s">
        <v>82</v>
      </c>
      <c r="AW255" s="11" t="s">
        <v>35</v>
      </c>
      <c r="AX255" s="11" t="s">
        <v>72</v>
      </c>
      <c r="AY255" s="218" t="s">
        <v>135</v>
      </c>
    </row>
    <row r="256" spans="2:51" s="11" customFormat="1" ht="13.5">
      <c r="B256" s="207"/>
      <c r="C256" s="208"/>
      <c r="D256" s="209" t="s">
        <v>178</v>
      </c>
      <c r="E256" s="210" t="s">
        <v>21</v>
      </c>
      <c r="F256" s="211" t="s">
        <v>712</v>
      </c>
      <c r="G256" s="208"/>
      <c r="H256" s="212">
        <v>11.6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178</v>
      </c>
      <c r="AU256" s="218" t="s">
        <v>82</v>
      </c>
      <c r="AV256" s="11" t="s">
        <v>82</v>
      </c>
      <c r="AW256" s="11" t="s">
        <v>35</v>
      </c>
      <c r="AX256" s="11" t="s">
        <v>72</v>
      </c>
      <c r="AY256" s="218" t="s">
        <v>135</v>
      </c>
    </row>
    <row r="257" spans="2:51" s="12" customFormat="1" ht="13.5">
      <c r="B257" s="219"/>
      <c r="C257" s="220"/>
      <c r="D257" s="209" t="s">
        <v>178</v>
      </c>
      <c r="E257" s="221" t="s">
        <v>21</v>
      </c>
      <c r="F257" s="222" t="s">
        <v>180</v>
      </c>
      <c r="G257" s="220"/>
      <c r="H257" s="223">
        <v>99.8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178</v>
      </c>
      <c r="AU257" s="229" t="s">
        <v>82</v>
      </c>
      <c r="AV257" s="12" t="s">
        <v>142</v>
      </c>
      <c r="AW257" s="12" t="s">
        <v>35</v>
      </c>
      <c r="AX257" s="12" t="s">
        <v>80</v>
      </c>
      <c r="AY257" s="229" t="s">
        <v>135</v>
      </c>
    </row>
    <row r="258" spans="2:63" s="10" customFormat="1" ht="29.85" customHeight="1">
      <c r="B258" s="175"/>
      <c r="C258" s="176"/>
      <c r="D258" s="177" t="s">
        <v>71</v>
      </c>
      <c r="E258" s="189" t="s">
        <v>211</v>
      </c>
      <c r="F258" s="189" t="s">
        <v>217</v>
      </c>
      <c r="G258" s="176"/>
      <c r="H258" s="176"/>
      <c r="I258" s="179"/>
      <c r="J258" s="190">
        <f>BK258</f>
        <v>0</v>
      </c>
      <c r="K258" s="176"/>
      <c r="L258" s="181"/>
      <c r="M258" s="182"/>
      <c r="N258" s="183"/>
      <c r="O258" s="183"/>
      <c r="P258" s="184">
        <f>SUM(P259:P267)</f>
        <v>0</v>
      </c>
      <c r="Q258" s="183"/>
      <c r="R258" s="184">
        <f>SUM(R259:R267)</f>
        <v>0</v>
      </c>
      <c r="S258" s="183"/>
      <c r="T258" s="185">
        <f>SUM(T259:T267)</f>
        <v>0</v>
      </c>
      <c r="AR258" s="186" t="s">
        <v>80</v>
      </c>
      <c r="AT258" s="187" t="s">
        <v>71</v>
      </c>
      <c r="AU258" s="187" t="s">
        <v>80</v>
      </c>
      <c r="AY258" s="186" t="s">
        <v>135</v>
      </c>
      <c r="BK258" s="188">
        <f>SUM(BK259:BK267)</f>
        <v>0</v>
      </c>
    </row>
    <row r="259" spans="2:65" s="1" customFormat="1" ht="25.5" customHeight="1">
      <c r="B259" s="40"/>
      <c r="C259" s="191" t="s">
        <v>713</v>
      </c>
      <c r="D259" s="191" t="s">
        <v>138</v>
      </c>
      <c r="E259" s="192" t="s">
        <v>714</v>
      </c>
      <c r="F259" s="193" t="s">
        <v>715</v>
      </c>
      <c r="G259" s="194" t="s">
        <v>176</v>
      </c>
      <c r="H259" s="195">
        <v>380.1</v>
      </c>
      <c r="I259" s="196"/>
      <c r="J259" s="197">
        <f>ROUND(I259*H259,2)</f>
        <v>0</v>
      </c>
      <c r="K259" s="193" t="s">
        <v>141</v>
      </c>
      <c r="L259" s="60"/>
      <c r="M259" s="198" t="s">
        <v>21</v>
      </c>
      <c r="N259" s="199" t="s">
        <v>43</v>
      </c>
      <c r="O259" s="41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AR259" s="23" t="s">
        <v>142</v>
      </c>
      <c r="AT259" s="23" t="s">
        <v>138</v>
      </c>
      <c r="AU259" s="23" t="s">
        <v>82</v>
      </c>
      <c r="AY259" s="23" t="s">
        <v>135</v>
      </c>
      <c r="BE259" s="202">
        <f>IF(N259="základní",J259,0)</f>
        <v>0</v>
      </c>
      <c r="BF259" s="202">
        <f>IF(N259="snížená",J259,0)</f>
        <v>0</v>
      </c>
      <c r="BG259" s="202">
        <f>IF(N259="zákl. přenesená",J259,0)</f>
        <v>0</v>
      </c>
      <c r="BH259" s="202">
        <f>IF(N259="sníž. přenesená",J259,0)</f>
        <v>0</v>
      </c>
      <c r="BI259" s="202">
        <f>IF(N259="nulová",J259,0)</f>
        <v>0</v>
      </c>
      <c r="BJ259" s="23" t="s">
        <v>80</v>
      </c>
      <c r="BK259" s="202">
        <f>ROUND(I259*H259,2)</f>
        <v>0</v>
      </c>
      <c r="BL259" s="23" t="s">
        <v>142</v>
      </c>
      <c r="BM259" s="23" t="s">
        <v>716</v>
      </c>
    </row>
    <row r="260" spans="2:51" s="11" customFormat="1" ht="13.5">
      <c r="B260" s="207"/>
      <c r="C260" s="208"/>
      <c r="D260" s="209" t="s">
        <v>178</v>
      </c>
      <c r="E260" s="210" t="s">
        <v>21</v>
      </c>
      <c r="F260" s="211" t="s">
        <v>717</v>
      </c>
      <c r="G260" s="208"/>
      <c r="H260" s="212">
        <v>338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178</v>
      </c>
      <c r="AU260" s="218" t="s">
        <v>82</v>
      </c>
      <c r="AV260" s="11" t="s">
        <v>82</v>
      </c>
      <c r="AW260" s="11" t="s">
        <v>35</v>
      </c>
      <c r="AX260" s="11" t="s">
        <v>72</v>
      </c>
      <c r="AY260" s="218" t="s">
        <v>135</v>
      </c>
    </row>
    <row r="261" spans="2:51" s="11" customFormat="1" ht="13.5">
      <c r="B261" s="207"/>
      <c r="C261" s="208"/>
      <c r="D261" s="209" t="s">
        <v>178</v>
      </c>
      <c r="E261" s="210" t="s">
        <v>21</v>
      </c>
      <c r="F261" s="211" t="s">
        <v>718</v>
      </c>
      <c r="G261" s="208"/>
      <c r="H261" s="212">
        <v>42.1</v>
      </c>
      <c r="I261" s="213"/>
      <c r="J261" s="208"/>
      <c r="K261" s="208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178</v>
      </c>
      <c r="AU261" s="218" t="s">
        <v>82</v>
      </c>
      <c r="AV261" s="11" t="s">
        <v>82</v>
      </c>
      <c r="AW261" s="11" t="s">
        <v>35</v>
      </c>
      <c r="AX261" s="11" t="s">
        <v>72</v>
      </c>
      <c r="AY261" s="218" t="s">
        <v>135</v>
      </c>
    </row>
    <row r="262" spans="2:51" s="12" customFormat="1" ht="13.5">
      <c r="B262" s="219"/>
      <c r="C262" s="220"/>
      <c r="D262" s="209" t="s">
        <v>178</v>
      </c>
      <c r="E262" s="221" t="s">
        <v>21</v>
      </c>
      <c r="F262" s="222" t="s">
        <v>180</v>
      </c>
      <c r="G262" s="220"/>
      <c r="H262" s="223">
        <v>380.1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178</v>
      </c>
      <c r="AU262" s="229" t="s">
        <v>82</v>
      </c>
      <c r="AV262" s="12" t="s">
        <v>142</v>
      </c>
      <c r="AW262" s="12" t="s">
        <v>35</v>
      </c>
      <c r="AX262" s="12" t="s">
        <v>80</v>
      </c>
      <c r="AY262" s="229" t="s">
        <v>135</v>
      </c>
    </row>
    <row r="263" spans="2:65" s="1" customFormat="1" ht="25.5" customHeight="1">
      <c r="B263" s="40"/>
      <c r="C263" s="191" t="s">
        <v>719</v>
      </c>
      <c r="D263" s="191" t="s">
        <v>138</v>
      </c>
      <c r="E263" s="192" t="s">
        <v>720</v>
      </c>
      <c r="F263" s="193" t="s">
        <v>721</v>
      </c>
      <c r="G263" s="194" t="s">
        <v>176</v>
      </c>
      <c r="H263" s="195">
        <v>455</v>
      </c>
      <c r="I263" s="196"/>
      <c r="J263" s="197">
        <f>ROUND(I263*H263,2)</f>
        <v>0</v>
      </c>
      <c r="K263" s="193" t="s">
        <v>141</v>
      </c>
      <c r="L263" s="60"/>
      <c r="M263" s="198" t="s">
        <v>21</v>
      </c>
      <c r="N263" s="199" t="s">
        <v>43</v>
      </c>
      <c r="O263" s="41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AR263" s="23" t="s">
        <v>142</v>
      </c>
      <c r="AT263" s="23" t="s">
        <v>138</v>
      </c>
      <c r="AU263" s="23" t="s">
        <v>82</v>
      </c>
      <c r="AY263" s="23" t="s">
        <v>135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3" t="s">
        <v>80</v>
      </c>
      <c r="BK263" s="202">
        <f>ROUND(I263*H263,2)</f>
        <v>0</v>
      </c>
      <c r="BL263" s="23" t="s">
        <v>142</v>
      </c>
      <c r="BM263" s="23" t="s">
        <v>722</v>
      </c>
    </row>
    <row r="264" spans="2:65" s="1" customFormat="1" ht="16.5" customHeight="1">
      <c r="B264" s="40"/>
      <c r="C264" s="191" t="s">
        <v>723</v>
      </c>
      <c r="D264" s="191" t="s">
        <v>138</v>
      </c>
      <c r="E264" s="192" t="s">
        <v>724</v>
      </c>
      <c r="F264" s="193" t="s">
        <v>725</v>
      </c>
      <c r="G264" s="194" t="s">
        <v>176</v>
      </c>
      <c r="H264" s="195">
        <v>843.02</v>
      </c>
      <c r="I264" s="196"/>
      <c r="J264" s="197">
        <f>ROUND(I264*H264,2)</f>
        <v>0</v>
      </c>
      <c r="K264" s="193" t="s">
        <v>141</v>
      </c>
      <c r="L264" s="60"/>
      <c r="M264" s="198" t="s">
        <v>21</v>
      </c>
      <c r="N264" s="199" t="s">
        <v>43</v>
      </c>
      <c r="O264" s="4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AR264" s="23" t="s">
        <v>142</v>
      </c>
      <c r="AT264" s="23" t="s">
        <v>138</v>
      </c>
      <c r="AU264" s="23" t="s">
        <v>82</v>
      </c>
      <c r="AY264" s="23" t="s">
        <v>135</v>
      </c>
      <c r="BE264" s="202">
        <f>IF(N264="základní",J264,0)</f>
        <v>0</v>
      </c>
      <c r="BF264" s="202">
        <f>IF(N264="snížená",J264,0)</f>
        <v>0</v>
      </c>
      <c r="BG264" s="202">
        <f>IF(N264="zákl. přenesená",J264,0)</f>
        <v>0</v>
      </c>
      <c r="BH264" s="202">
        <f>IF(N264="sníž. přenesená",J264,0)</f>
        <v>0</v>
      </c>
      <c r="BI264" s="202">
        <f>IF(N264="nulová",J264,0)</f>
        <v>0</v>
      </c>
      <c r="BJ264" s="23" t="s">
        <v>80</v>
      </c>
      <c r="BK264" s="202">
        <f>ROUND(I264*H264,2)</f>
        <v>0</v>
      </c>
      <c r="BL264" s="23" t="s">
        <v>142</v>
      </c>
      <c r="BM264" s="23" t="s">
        <v>726</v>
      </c>
    </row>
    <row r="265" spans="2:51" s="11" customFormat="1" ht="13.5">
      <c r="B265" s="207"/>
      <c r="C265" s="208"/>
      <c r="D265" s="209" t="s">
        <v>178</v>
      </c>
      <c r="E265" s="210" t="s">
        <v>21</v>
      </c>
      <c r="F265" s="211" t="s">
        <v>305</v>
      </c>
      <c r="G265" s="208"/>
      <c r="H265" s="212">
        <v>582.76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178</v>
      </c>
      <c r="AU265" s="218" t="s">
        <v>82</v>
      </c>
      <c r="AV265" s="11" t="s">
        <v>82</v>
      </c>
      <c r="AW265" s="11" t="s">
        <v>35</v>
      </c>
      <c r="AX265" s="11" t="s">
        <v>72</v>
      </c>
      <c r="AY265" s="218" t="s">
        <v>135</v>
      </c>
    </row>
    <row r="266" spans="2:51" s="11" customFormat="1" ht="13.5">
      <c r="B266" s="207"/>
      <c r="C266" s="208"/>
      <c r="D266" s="209" t="s">
        <v>178</v>
      </c>
      <c r="E266" s="210" t="s">
        <v>21</v>
      </c>
      <c r="F266" s="211" t="s">
        <v>727</v>
      </c>
      <c r="G266" s="208"/>
      <c r="H266" s="212">
        <v>260.26</v>
      </c>
      <c r="I266" s="213"/>
      <c r="J266" s="208"/>
      <c r="K266" s="208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178</v>
      </c>
      <c r="AU266" s="218" t="s">
        <v>82</v>
      </c>
      <c r="AV266" s="11" t="s">
        <v>82</v>
      </c>
      <c r="AW266" s="11" t="s">
        <v>35</v>
      </c>
      <c r="AX266" s="11" t="s">
        <v>72</v>
      </c>
      <c r="AY266" s="218" t="s">
        <v>135</v>
      </c>
    </row>
    <row r="267" spans="2:51" s="12" customFormat="1" ht="13.5">
      <c r="B267" s="219"/>
      <c r="C267" s="220"/>
      <c r="D267" s="209" t="s">
        <v>178</v>
      </c>
      <c r="E267" s="221" t="s">
        <v>21</v>
      </c>
      <c r="F267" s="222" t="s">
        <v>180</v>
      </c>
      <c r="G267" s="220"/>
      <c r="H267" s="223">
        <v>843.02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178</v>
      </c>
      <c r="AU267" s="229" t="s">
        <v>82</v>
      </c>
      <c r="AV267" s="12" t="s">
        <v>142</v>
      </c>
      <c r="AW267" s="12" t="s">
        <v>35</v>
      </c>
      <c r="AX267" s="12" t="s">
        <v>80</v>
      </c>
      <c r="AY267" s="229" t="s">
        <v>135</v>
      </c>
    </row>
    <row r="268" spans="2:63" s="10" customFormat="1" ht="29.85" customHeight="1">
      <c r="B268" s="175"/>
      <c r="C268" s="176"/>
      <c r="D268" s="177" t="s">
        <v>71</v>
      </c>
      <c r="E268" s="189" t="s">
        <v>446</v>
      </c>
      <c r="F268" s="189" t="s">
        <v>447</v>
      </c>
      <c r="G268" s="176"/>
      <c r="H268" s="176"/>
      <c r="I268" s="179"/>
      <c r="J268" s="190">
        <f>BK268</f>
        <v>0</v>
      </c>
      <c r="K268" s="176"/>
      <c r="L268" s="181"/>
      <c r="M268" s="182"/>
      <c r="N268" s="183"/>
      <c r="O268" s="183"/>
      <c r="P268" s="184">
        <f>P269</f>
        <v>0</v>
      </c>
      <c r="Q268" s="183"/>
      <c r="R268" s="184">
        <f>R269</f>
        <v>0</v>
      </c>
      <c r="S268" s="183"/>
      <c r="T268" s="185">
        <f>T269</f>
        <v>0</v>
      </c>
      <c r="AR268" s="186" t="s">
        <v>80</v>
      </c>
      <c r="AT268" s="187" t="s">
        <v>71</v>
      </c>
      <c r="AU268" s="187" t="s">
        <v>80</v>
      </c>
      <c r="AY268" s="186" t="s">
        <v>135</v>
      </c>
      <c r="BK268" s="188">
        <f>BK269</f>
        <v>0</v>
      </c>
    </row>
    <row r="269" spans="2:65" s="1" customFormat="1" ht="38.25" customHeight="1">
      <c r="B269" s="40"/>
      <c r="C269" s="191" t="s">
        <v>728</v>
      </c>
      <c r="D269" s="191" t="s">
        <v>138</v>
      </c>
      <c r="E269" s="192" t="s">
        <v>448</v>
      </c>
      <c r="F269" s="193" t="s">
        <v>449</v>
      </c>
      <c r="G269" s="194" t="s">
        <v>214</v>
      </c>
      <c r="H269" s="195">
        <v>140.933</v>
      </c>
      <c r="I269" s="196"/>
      <c r="J269" s="197">
        <f>ROUND(I269*H269,2)</f>
        <v>0</v>
      </c>
      <c r="K269" s="193" t="s">
        <v>141</v>
      </c>
      <c r="L269" s="60"/>
      <c r="M269" s="198" t="s">
        <v>21</v>
      </c>
      <c r="N269" s="199" t="s">
        <v>43</v>
      </c>
      <c r="O269" s="41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AR269" s="23" t="s">
        <v>142</v>
      </c>
      <c r="AT269" s="23" t="s">
        <v>138</v>
      </c>
      <c r="AU269" s="23" t="s">
        <v>82</v>
      </c>
      <c r="AY269" s="23" t="s">
        <v>135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23" t="s">
        <v>80</v>
      </c>
      <c r="BK269" s="202">
        <f>ROUND(I269*H269,2)</f>
        <v>0</v>
      </c>
      <c r="BL269" s="23" t="s">
        <v>142</v>
      </c>
      <c r="BM269" s="23" t="s">
        <v>729</v>
      </c>
    </row>
    <row r="270" spans="2:63" s="10" customFormat="1" ht="37.35" customHeight="1">
      <c r="B270" s="175"/>
      <c r="C270" s="176"/>
      <c r="D270" s="177" t="s">
        <v>71</v>
      </c>
      <c r="E270" s="178" t="s">
        <v>342</v>
      </c>
      <c r="F270" s="178" t="s">
        <v>343</v>
      </c>
      <c r="G270" s="176"/>
      <c r="H270" s="176"/>
      <c r="I270" s="179"/>
      <c r="J270" s="180">
        <f>BK270</f>
        <v>0</v>
      </c>
      <c r="K270" s="176"/>
      <c r="L270" s="181"/>
      <c r="M270" s="182"/>
      <c r="N270" s="183"/>
      <c r="O270" s="183"/>
      <c r="P270" s="184">
        <f>P271+P306+P316+P330+P346+P411+P449+P463+P480+P510+P545</f>
        <v>0</v>
      </c>
      <c r="Q270" s="183"/>
      <c r="R270" s="184">
        <f>R271+R306+R316+R330+R346+R411+R449+R463+R480+R510+R545</f>
        <v>0</v>
      </c>
      <c r="S270" s="183"/>
      <c r="T270" s="185">
        <f>T271+T306+T316+T330+T346+T411+T449+T463+T480+T510+T545</f>
        <v>0</v>
      </c>
      <c r="AR270" s="186" t="s">
        <v>82</v>
      </c>
      <c r="AT270" s="187" t="s">
        <v>71</v>
      </c>
      <c r="AU270" s="187" t="s">
        <v>72</v>
      </c>
      <c r="AY270" s="186" t="s">
        <v>135</v>
      </c>
      <c r="BK270" s="188">
        <f>BK271+BK306+BK316+BK330+BK346+BK411+BK449+BK463+BK480+BK510+BK545</f>
        <v>0</v>
      </c>
    </row>
    <row r="271" spans="2:63" s="10" customFormat="1" ht="19.9" customHeight="1">
      <c r="B271" s="175"/>
      <c r="C271" s="176"/>
      <c r="D271" s="177" t="s">
        <v>71</v>
      </c>
      <c r="E271" s="189" t="s">
        <v>730</v>
      </c>
      <c r="F271" s="189" t="s">
        <v>731</v>
      </c>
      <c r="G271" s="176"/>
      <c r="H271" s="176"/>
      <c r="I271" s="179"/>
      <c r="J271" s="190">
        <f>BK271</f>
        <v>0</v>
      </c>
      <c r="K271" s="176"/>
      <c r="L271" s="181"/>
      <c r="M271" s="182"/>
      <c r="N271" s="183"/>
      <c r="O271" s="183"/>
      <c r="P271" s="184">
        <f>SUM(P272:P305)</f>
        <v>0</v>
      </c>
      <c r="Q271" s="183"/>
      <c r="R271" s="184">
        <f>SUM(R272:R305)</f>
        <v>0</v>
      </c>
      <c r="S271" s="183"/>
      <c r="T271" s="185">
        <f>SUM(T272:T305)</f>
        <v>0</v>
      </c>
      <c r="AR271" s="186" t="s">
        <v>82</v>
      </c>
      <c r="AT271" s="187" t="s">
        <v>71</v>
      </c>
      <c r="AU271" s="187" t="s">
        <v>80</v>
      </c>
      <c r="AY271" s="186" t="s">
        <v>135</v>
      </c>
      <c r="BK271" s="188">
        <f>SUM(BK272:BK305)</f>
        <v>0</v>
      </c>
    </row>
    <row r="272" spans="2:65" s="1" customFormat="1" ht="25.5" customHeight="1">
      <c r="B272" s="40"/>
      <c r="C272" s="191" t="s">
        <v>732</v>
      </c>
      <c r="D272" s="191" t="s">
        <v>138</v>
      </c>
      <c r="E272" s="192" t="s">
        <v>733</v>
      </c>
      <c r="F272" s="193" t="s">
        <v>734</v>
      </c>
      <c r="G272" s="194" t="s">
        <v>176</v>
      </c>
      <c r="H272" s="195">
        <v>157.77</v>
      </c>
      <c r="I272" s="196"/>
      <c r="J272" s="197">
        <f>ROUND(I272*H272,2)</f>
        <v>0</v>
      </c>
      <c r="K272" s="193" t="s">
        <v>141</v>
      </c>
      <c r="L272" s="60"/>
      <c r="M272" s="198" t="s">
        <v>21</v>
      </c>
      <c r="N272" s="199" t="s">
        <v>43</v>
      </c>
      <c r="O272" s="41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AR272" s="23" t="s">
        <v>258</v>
      </c>
      <c r="AT272" s="23" t="s">
        <v>138</v>
      </c>
      <c r="AU272" s="23" t="s">
        <v>82</v>
      </c>
      <c r="AY272" s="23" t="s">
        <v>135</v>
      </c>
      <c r="BE272" s="202">
        <f>IF(N272="základní",J272,0)</f>
        <v>0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3" t="s">
        <v>80</v>
      </c>
      <c r="BK272" s="202">
        <f>ROUND(I272*H272,2)</f>
        <v>0</v>
      </c>
      <c r="BL272" s="23" t="s">
        <v>258</v>
      </c>
      <c r="BM272" s="23" t="s">
        <v>735</v>
      </c>
    </row>
    <row r="273" spans="2:51" s="11" customFormat="1" ht="13.5">
      <c r="B273" s="207"/>
      <c r="C273" s="208"/>
      <c r="D273" s="209" t="s">
        <v>178</v>
      </c>
      <c r="E273" s="210" t="s">
        <v>21</v>
      </c>
      <c r="F273" s="211" t="s">
        <v>687</v>
      </c>
      <c r="G273" s="208"/>
      <c r="H273" s="212">
        <v>157.77</v>
      </c>
      <c r="I273" s="213"/>
      <c r="J273" s="208"/>
      <c r="K273" s="208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178</v>
      </c>
      <c r="AU273" s="218" t="s">
        <v>82</v>
      </c>
      <c r="AV273" s="11" t="s">
        <v>82</v>
      </c>
      <c r="AW273" s="11" t="s">
        <v>35</v>
      </c>
      <c r="AX273" s="11" t="s">
        <v>72</v>
      </c>
      <c r="AY273" s="218" t="s">
        <v>135</v>
      </c>
    </row>
    <row r="274" spans="2:51" s="12" customFormat="1" ht="13.5">
      <c r="B274" s="219"/>
      <c r="C274" s="220"/>
      <c r="D274" s="209" t="s">
        <v>178</v>
      </c>
      <c r="E274" s="221" t="s">
        <v>21</v>
      </c>
      <c r="F274" s="222" t="s">
        <v>180</v>
      </c>
      <c r="G274" s="220"/>
      <c r="H274" s="223">
        <v>157.77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178</v>
      </c>
      <c r="AU274" s="229" t="s">
        <v>82</v>
      </c>
      <c r="AV274" s="12" t="s">
        <v>142</v>
      </c>
      <c r="AW274" s="12" t="s">
        <v>35</v>
      </c>
      <c r="AX274" s="12" t="s">
        <v>80</v>
      </c>
      <c r="AY274" s="229" t="s">
        <v>135</v>
      </c>
    </row>
    <row r="275" spans="2:65" s="1" customFormat="1" ht="16.5" customHeight="1">
      <c r="B275" s="40"/>
      <c r="C275" s="235" t="s">
        <v>736</v>
      </c>
      <c r="D275" s="235" t="s">
        <v>468</v>
      </c>
      <c r="E275" s="236" t="s">
        <v>737</v>
      </c>
      <c r="F275" s="237" t="s">
        <v>738</v>
      </c>
      <c r="G275" s="238" t="s">
        <v>176</v>
      </c>
      <c r="H275" s="239">
        <v>181.436</v>
      </c>
      <c r="I275" s="240"/>
      <c r="J275" s="241">
        <f>ROUND(I275*H275,2)</f>
        <v>0</v>
      </c>
      <c r="K275" s="237" t="s">
        <v>141</v>
      </c>
      <c r="L275" s="242"/>
      <c r="M275" s="243" t="s">
        <v>21</v>
      </c>
      <c r="N275" s="244" t="s">
        <v>43</v>
      </c>
      <c r="O275" s="41"/>
      <c r="P275" s="200">
        <f>O275*H275</f>
        <v>0</v>
      </c>
      <c r="Q275" s="200">
        <v>0</v>
      </c>
      <c r="R275" s="200">
        <f>Q275*H275</f>
        <v>0</v>
      </c>
      <c r="S275" s="200">
        <v>0</v>
      </c>
      <c r="T275" s="201">
        <f>S275*H275</f>
        <v>0</v>
      </c>
      <c r="AR275" s="23" t="s">
        <v>367</v>
      </c>
      <c r="AT275" s="23" t="s">
        <v>468</v>
      </c>
      <c r="AU275" s="23" t="s">
        <v>82</v>
      </c>
      <c r="AY275" s="23" t="s">
        <v>135</v>
      </c>
      <c r="BE275" s="202">
        <f>IF(N275="základní",J275,0)</f>
        <v>0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23" t="s">
        <v>80</v>
      </c>
      <c r="BK275" s="202">
        <f>ROUND(I275*H275,2)</f>
        <v>0</v>
      </c>
      <c r="BL275" s="23" t="s">
        <v>258</v>
      </c>
      <c r="BM275" s="23" t="s">
        <v>739</v>
      </c>
    </row>
    <row r="276" spans="2:51" s="11" customFormat="1" ht="13.5">
      <c r="B276" s="207"/>
      <c r="C276" s="208"/>
      <c r="D276" s="209" t="s">
        <v>178</v>
      </c>
      <c r="E276" s="210" t="s">
        <v>21</v>
      </c>
      <c r="F276" s="211" t="s">
        <v>740</v>
      </c>
      <c r="G276" s="208"/>
      <c r="H276" s="212">
        <v>181.436</v>
      </c>
      <c r="I276" s="213"/>
      <c r="J276" s="208"/>
      <c r="K276" s="208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178</v>
      </c>
      <c r="AU276" s="218" t="s">
        <v>82</v>
      </c>
      <c r="AV276" s="11" t="s">
        <v>82</v>
      </c>
      <c r="AW276" s="11" t="s">
        <v>35</v>
      </c>
      <c r="AX276" s="11" t="s">
        <v>72</v>
      </c>
      <c r="AY276" s="218" t="s">
        <v>135</v>
      </c>
    </row>
    <row r="277" spans="2:51" s="12" customFormat="1" ht="13.5">
      <c r="B277" s="219"/>
      <c r="C277" s="220"/>
      <c r="D277" s="209" t="s">
        <v>178</v>
      </c>
      <c r="E277" s="221" t="s">
        <v>21</v>
      </c>
      <c r="F277" s="222" t="s">
        <v>180</v>
      </c>
      <c r="G277" s="220"/>
      <c r="H277" s="223">
        <v>181.436</v>
      </c>
      <c r="I277" s="224"/>
      <c r="J277" s="220"/>
      <c r="K277" s="220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178</v>
      </c>
      <c r="AU277" s="229" t="s">
        <v>82</v>
      </c>
      <c r="AV277" s="12" t="s">
        <v>142</v>
      </c>
      <c r="AW277" s="12" t="s">
        <v>35</v>
      </c>
      <c r="AX277" s="12" t="s">
        <v>80</v>
      </c>
      <c r="AY277" s="229" t="s">
        <v>135</v>
      </c>
    </row>
    <row r="278" spans="2:65" s="1" customFormat="1" ht="25.5" customHeight="1">
      <c r="B278" s="40"/>
      <c r="C278" s="191" t="s">
        <v>741</v>
      </c>
      <c r="D278" s="191" t="s">
        <v>138</v>
      </c>
      <c r="E278" s="192" t="s">
        <v>742</v>
      </c>
      <c r="F278" s="193" t="s">
        <v>743</v>
      </c>
      <c r="G278" s="194" t="s">
        <v>176</v>
      </c>
      <c r="H278" s="195">
        <v>14.97</v>
      </c>
      <c r="I278" s="196"/>
      <c r="J278" s="197">
        <f>ROUND(I278*H278,2)</f>
        <v>0</v>
      </c>
      <c r="K278" s="193" t="s">
        <v>141</v>
      </c>
      <c r="L278" s="60"/>
      <c r="M278" s="198" t="s">
        <v>21</v>
      </c>
      <c r="N278" s="199" t="s">
        <v>43</v>
      </c>
      <c r="O278" s="41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AR278" s="23" t="s">
        <v>258</v>
      </c>
      <c r="AT278" s="23" t="s">
        <v>138</v>
      </c>
      <c r="AU278" s="23" t="s">
        <v>82</v>
      </c>
      <c r="AY278" s="23" t="s">
        <v>135</v>
      </c>
      <c r="BE278" s="202">
        <f>IF(N278="základní",J278,0)</f>
        <v>0</v>
      </c>
      <c r="BF278" s="202">
        <f>IF(N278="snížená",J278,0)</f>
        <v>0</v>
      </c>
      <c r="BG278" s="202">
        <f>IF(N278="zákl. přenesená",J278,0)</f>
        <v>0</v>
      </c>
      <c r="BH278" s="202">
        <f>IF(N278="sníž. přenesená",J278,0)</f>
        <v>0</v>
      </c>
      <c r="BI278" s="202">
        <f>IF(N278="nulová",J278,0)</f>
        <v>0</v>
      </c>
      <c r="BJ278" s="23" t="s">
        <v>80</v>
      </c>
      <c r="BK278" s="202">
        <f>ROUND(I278*H278,2)</f>
        <v>0</v>
      </c>
      <c r="BL278" s="23" t="s">
        <v>258</v>
      </c>
      <c r="BM278" s="23" t="s">
        <v>744</v>
      </c>
    </row>
    <row r="279" spans="2:51" s="11" customFormat="1" ht="13.5">
      <c r="B279" s="207"/>
      <c r="C279" s="208"/>
      <c r="D279" s="209" t="s">
        <v>178</v>
      </c>
      <c r="E279" s="210" t="s">
        <v>21</v>
      </c>
      <c r="F279" s="211" t="s">
        <v>745</v>
      </c>
      <c r="G279" s="208"/>
      <c r="H279" s="212">
        <v>1.98</v>
      </c>
      <c r="I279" s="213"/>
      <c r="J279" s="208"/>
      <c r="K279" s="208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178</v>
      </c>
      <c r="AU279" s="218" t="s">
        <v>82</v>
      </c>
      <c r="AV279" s="11" t="s">
        <v>82</v>
      </c>
      <c r="AW279" s="11" t="s">
        <v>35</v>
      </c>
      <c r="AX279" s="11" t="s">
        <v>72</v>
      </c>
      <c r="AY279" s="218" t="s">
        <v>135</v>
      </c>
    </row>
    <row r="280" spans="2:51" s="11" customFormat="1" ht="13.5">
      <c r="B280" s="207"/>
      <c r="C280" s="208"/>
      <c r="D280" s="209" t="s">
        <v>178</v>
      </c>
      <c r="E280" s="210" t="s">
        <v>21</v>
      </c>
      <c r="F280" s="211" t="s">
        <v>746</v>
      </c>
      <c r="G280" s="208"/>
      <c r="H280" s="212">
        <v>3.675</v>
      </c>
      <c r="I280" s="213"/>
      <c r="J280" s="208"/>
      <c r="K280" s="208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178</v>
      </c>
      <c r="AU280" s="218" t="s">
        <v>82</v>
      </c>
      <c r="AV280" s="11" t="s">
        <v>82</v>
      </c>
      <c r="AW280" s="11" t="s">
        <v>35</v>
      </c>
      <c r="AX280" s="11" t="s">
        <v>72</v>
      </c>
      <c r="AY280" s="218" t="s">
        <v>135</v>
      </c>
    </row>
    <row r="281" spans="2:51" s="11" customFormat="1" ht="13.5">
      <c r="B281" s="207"/>
      <c r="C281" s="208"/>
      <c r="D281" s="209" t="s">
        <v>178</v>
      </c>
      <c r="E281" s="210" t="s">
        <v>21</v>
      </c>
      <c r="F281" s="211" t="s">
        <v>747</v>
      </c>
      <c r="G281" s="208"/>
      <c r="H281" s="212">
        <v>5.73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178</v>
      </c>
      <c r="AU281" s="218" t="s">
        <v>82</v>
      </c>
      <c r="AV281" s="11" t="s">
        <v>82</v>
      </c>
      <c r="AW281" s="11" t="s">
        <v>35</v>
      </c>
      <c r="AX281" s="11" t="s">
        <v>72</v>
      </c>
      <c r="AY281" s="218" t="s">
        <v>135</v>
      </c>
    </row>
    <row r="282" spans="2:51" s="11" customFormat="1" ht="13.5">
      <c r="B282" s="207"/>
      <c r="C282" s="208"/>
      <c r="D282" s="209" t="s">
        <v>178</v>
      </c>
      <c r="E282" s="210" t="s">
        <v>21</v>
      </c>
      <c r="F282" s="211" t="s">
        <v>748</v>
      </c>
      <c r="G282" s="208"/>
      <c r="H282" s="212">
        <v>1.17</v>
      </c>
      <c r="I282" s="213"/>
      <c r="J282" s="208"/>
      <c r="K282" s="208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178</v>
      </c>
      <c r="AU282" s="218" t="s">
        <v>82</v>
      </c>
      <c r="AV282" s="11" t="s">
        <v>82</v>
      </c>
      <c r="AW282" s="11" t="s">
        <v>35</v>
      </c>
      <c r="AX282" s="11" t="s">
        <v>72</v>
      </c>
      <c r="AY282" s="218" t="s">
        <v>135</v>
      </c>
    </row>
    <row r="283" spans="2:51" s="11" customFormat="1" ht="13.5">
      <c r="B283" s="207"/>
      <c r="C283" s="208"/>
      <c r="D283" s="209" t="s">
        <v>178</v>
      </c>
      <c r="E283" s="210" t="s">
        <v>21</v>
      </c>
      <c r="F283" s="211" t="s">
        <v>749</v>
      </c>
      <c r="G283" s="208"/>
      <c r="H283" s="212">
        <v>0.675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178</v>
      </c>
      <c r="AU283" s="218" t="s">
        <v>82</v>
      </c>
      <c r="AV283" s="11" t="s">
        <v>82</v>
      </c>
      <c r="AW283" s="11" t="s">
        <v>35</v>
      </c>
      <c r="AX283" s="11" t="s">
        <v>72</v>
      </c>
      <c r="AY283" s="218" t="s">
        <v>135</v>
      </c>
    </row>
    <row r="284" spans="2:51" s="11" customFormat="1" ht="13.5">
      <c r="B284" s="207"/>
      <c r="C284" s="208"/>
      <c r="D284" s="209" t="s">
        <v>178</v>
      </c>
      <c r="E284" s="210" t="s">
        <v>21</v>
      </c>
      <c r="F284" s="211" t="s">
        <v>750</v>
      </c>
      <c r="G284" s="208"/>
      <c r="H284" s="212">
        <v>1.74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178</v>
      </c>
      <c r="AU284" s="218" t="s">
        <v>82</v>
      </c>
      <c r="AV284" s="11" t="s">
        <v>82</v>
      </c>
      <c r="AW284" s="11" t="s">
        <v>35</v>
      </c>
      <c r="AX284" s="11" t="s">
        <v>72</v>
      </c>
      <c r="AY284" s="218" t="s">
        <v>135</v>
      </c>
    </row>
    <row r="285" spans="2:51" s="12" customFormat="1" ht="13.5">
      <c r="B285" s="219"/>
      <c r="C285" s="220"/>
      <c r="D285" s="209" t="s">
        <v>178</v>
      </c>
      <c r="E285" s="221" t="s">
        <v>21</v>
      </c>
      <c r="F285" s="222" t="s">
        <v>180</v>
      </c>
      <c r="G285" s="220"/>
      <c r="H285" s="223">
        <v>14.97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178</v>
      </c>
      <c r="AU285" s="229" t="s">
        <v>82</v>
      </c>
      <c r="AV285" s="12" t="s">
        <v>142</v>
      </c>
      <c r="AW285" s="12" t="s">
        <v>35</v>
      </c>
      <c r="AX285" s="12" t="s">
        <v>80</v>
      </c>
      <c r="AY285" s="229" t="s">
        <v>135</v>
      </c>
    </row>
    <row r="286" spans="2:65" s="1" customFormat="1" ht="16.5" customHeight="1">
      <c r="B286" s="40"/>
      <c r="C286" s="235" t="s">
        <v>751</v>
      </c>
      <c r="D286" s="235" t="s">
        <v>468</v>
      </c>
      <c r="E286" s="236" t="s">
        <v>737</v>
      </c>
      <c r="F286" s="237" t="s">
        <v>738</v>
      </c>
      <c r="G286" s="238" t="s">
        <v>176</v>
      </c>
      <c r="H286" s="239">
        <v>17.216</v>
      </c>
      <c r="I286" s="240"/>
      <c r="J286" s="241">
        <f>ROUND(I286*H286,2)</f>
        <v>0</v>
      </c>
      <c r="K286" s="237" t="s">
        <v>141</v>
      </c>
      <c r="L286" s="242"/>
      <c r="M286" s="243" t="s">
        <v>21</v>
      </c>
      <c r="N286" s="244" t="s">
        <v>43</v>
      </c>
      <c r="O286" s="41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AR286" s="23" t="s">
        <v>367</v>
      </c>
      <c r="AT286" s="23" t="s">
        <v>468</v>
      </c>
      <c r="AU286" s="23" t="s">
        <v>82</v>
      </c>
      <c r="AY286" s="23" t="s">
        <v>135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23" t="s">
        <v>80</v>
      </c>
      <c r="BK286" s="202">
        <f>ROUND(I286*H286,2)</f>
        <v>0</v>
      </c>
      <c r="BL286" s="23" t="s">
        <v>258</v>
      </c>
      <c r="BM286" s="23" t="s">
        <v>752</v>
      </c>
    </row>
    <row r="287" spans="2:51" s="11" customFormat="1" ht="13.5">
      <c r="B287" s="207"/>
      <c r="C287" s="208"/>
      <c r="D287" s="209" t="s">
        <v>178</v>
      </c>
      <c r="E287" s="210" t="s">
        <v>21</v>
      </c>
      <c r="F287" s="211" t="s">
        <v>753</v>
      </c>
      <c r="G287" s="208"/>
      <c r="H287" s="212">
        <v>17.216</v>
      </c>
      <c r="I287" s="213"/>
      <c r="J287" s="208"/>
      <c r="K287" s="208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178</v>
      </c>
      <c r="AU287" s="218" t="s">
        <v>82</v>
      </c>
      <c r="AV287" s="11" t="s">
        <v>82</v>
      </c>
      <c r="AW287" s="11" t="s">
        <v>35</v>
      </c>
      <c r="AX287" s="11" t="s">
        <v>72</v>
      </c>
      <c r="AY287" s="218" t="s">
        <v>135</v>
      </c>
    </row>
    <row r="288" spans="2:51" s="12" customFormat="1" ht="13.5">
      <c r="B288" s="219"/>
      <c r="C288" s="220"/>
      <c r="D288" s="209" t="s">
        <v>178</v>
      </c>
      <c r="E288" s="221" t="s">
        <v>21</v>
      </c>
      <c r="F288" s="222" t="s">
        <v>180</v>
      </c>
      <c r="G288" s="220"/>
      <c r="H288" s="223">
        <v>17.216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178</v>
      </c>
      <c r="AU288" s="229" t="s">
        <v>82</v>
      </c>
      <c r="AV288" s="12" t="s">
        <v>142</v>
      </c>
      <c r="AW288" s="12" t="s">
        <v>35</v>
      </c>
      <c r="AX288" s="12" t="s">
        <v>80</v>
      </c>
      <c r="AY288" s="229" t="s">
        <v>135</v>
      </c>
    </row>
    <row r="289" spans="2:65" s="1" customFormat="1" ht="38.25" customHeight="1">
      <c r="B289" s="40"/>
      <c r="C289" s="191" t="s">
        <v>754</v>
      </c>
      <c r="D289" s="191" t="s">
        <v>138</v>
      </c>
      <c r="E289" s="192" t="s">
        <v>755</v>
      </c>
      <c r="F289" s="193" t="s">
        <v>756</v>
      </c>
      <c r="G289" s="194" t="s">
        <v>176</v>
      </c>
      <c r="H289" s="195">
        <v>3.95</v>
      </c>
      <c r="I289" s="196"/>
      <c r="J289" s="197">
        <f>ROUND(I289*H289,2)</f>
        <v>0</v>
      </c>
      <c r="K289" s="193" t="s">
        <v>141</v>
      </c>
      <c r="L289" s="60"/>
      <c r="M289" s="198" t="s">
        <v>21</v>
      </c>
      <c r="N289" s="199" t="s">
        <v>43</v>
      </c>
      <c r="O289" s="41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AR289" s="23" t="s">
        <v>258</v>
      </c>
      <c r="AT289" s="23" t="s">
        <v>138</v>
      </c>
      <c r="AU289" s="23" t="s">
        <v>82</v>
      </c>
      <c r="AY289" s="23" t="s">
        <v>135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23" t="s">
        <v>80</v>
      </c>
      <c r="BK289" s="202">
        <f>ROUND(I289*H289,2)</f>
        <v>0</v>
      </c>
      <c r="BL289" s="23" t="s">
        <v>258</v>
      </c>
      <c r="BM289" s="23" t="s">
        <v>757</v>
      </c>
    </row>
    <row r="290" spans="2:51" s="11" customFormat="1" ht="13.5">
      <c r="B290" s="207"/>
      <c r="C290" s="208"/>
      <c r="D290" s="209" t="s">
        <v>178</v>
      </c>
      <c r="E290" s="210" t="s">
        <v>21</v>
      </c>
      <c r="F290" s="211" t="s">
        <v>666</v>
      </c>
      <c r="G290" s="208"/>
      <c r="H290" s="212">
        <v>3.95</v>
      </c>
      <c r="I290" s="213"/>
      <c r="J290" s="208"/>
      <c r="K290" s="208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178</v>
      </c>
      <c r="AU290" s="218" t="s">
        <v>82</v>
      </c>
      <c r="AV290" s="11" t="s">
        <v>82</v>
      </c>
      <c r="AW290" s="11" t="s">
        <v>35</v>
      </c>
      <c r="AX290" s="11" t="s">
        <v>72</v>
      </c>
      <c r="AY290" s="218" t="s">
        <v>135</v>
      </c>
    </row>
    <row r="291" spans="2:51" s="12" customFormat="1" ht="13.5">
      <c r="B291" s="219"/>
      <c r="C291" s="220"/>
      <c r="D291" s="209" t="s">
        <v>178</v>
      </c>
      <c r="E291" s="221" t="s">
        <v>21</v>
      </c>
      <c r="F291" s="222" t="s">
        <v>180</v>
      </c>
      <c r="G291" s="220"/>
      <c r="H291" s="223">
        <v>3.95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178</v>
      </c>
      <c r="AU291" s="229" t="s">
        <v>82</v>
      </c>
      <c r="AV291" s="12" t="s">
        <v>142</v>
      </c>
      <c r="AW291" s="12" t="s">
        <v>35</v>
      </c>
      <c r="AX291" s="12" t="s">
        <v>80</v>
      </c>
      <c r="AY291" s="229" t="s">
        <v>135</v>
      </c>
    </row>
    <row r="292" spans="2:65" s="1" customFormat="1" ht="25.5" customHeight="1">
      <c r="B292" s="40"/>
      <c r="C292" s="191" t="s">
        <v>758</v>
      </c>
      <c r="D292" s="191" t="s">
        <v>138</v>
      </c>
      <c r="E292" s="192" t="s">
        <v>759</v>
      </c>
      <c r="F292" s="193" t="s">
        <v>760</v>
      </c>
      <c r="G292" s="194" t="s">
        <v>432</v>
      </c>
      <c r="H292" s="195">
        <v>6.3</v>
      </c>
      <c r="I292" s="196"/>
      <c r="J292" s="197">
        <f>ROUND(I292*H292,2)</f>
        <v>0</v>
      </c>
      <c r="K292" s="193" t="s">
        <v>141</v>
      </c>
      <c r="L292" s="60"/>
      <c r="M292" s="198" t="s">
        <v>21</v>
      </c>
      <c r="N292" s="199" t="s">
        <v>43</v>
      </c>
      <c r="O292" s="4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AR292" s="23" t="s">
        <v>258</v>
      </c>
      <c r="AT292" s="23" t="s">
        <v>138</v>
      </c>
      <c r="AU292" s="23" t="s">
        <v>82</v>
      </c>
      <c r="AY292" s="23" t="s">
        <v>135</v>
      </c>
      <c r="BE292" s="202">
        <f>IF(N292="základní",J292,0)</f>
        <v>0</v>
      </c>
      <c r="BF292" s="202">
        <f>IF(N292="snížená",J292,0)</f>
        <v>0</v>
      </c>
      <c r="BG292" s="202">
        <f>IF(N292="zákl. přenesená",J292,0)</f>
        <v>0</v>
      </c>
      <c r="BH292" s="202">
        <f>IF(N292="sníž. přenesená",J292,0)</f>
        <v>0</v>
      </c>
      <c r="BI292" s="202">
        <f>IF(N292="nulová",J292,0)</f>
        <v>0</v>
      </c>
      <c r="BJ292" s="23" t="s">
        <v>80</v>
      </c>
      <c r="BK292" s="202">
        <f>ROUND(I292*H292,2)</f>
        <v>0</v>
      </c>
      <c r="BL292" s="23" t="s">
        <v>258</v>
      </c>
      <c r="BM292" s="23" t="s">
        <v>761</v>
      </c>
    </row>
    <row r="293" spans="2:51" s="11" customFormat="1" ht="13.5">
      <c r="B293" s="207"/>
      <c r="C293" s="208"/>
      <c r="D293" s="209" t="s">
        <v>178</v>
      </c>
      <c r="E293" s="210" t="s">
        <v>21</v>
      </c>
      <c r="F293" s="211" t="s">
        <v>762</v>
      </c>
      <c r="G293" s="208"/>
      <c r="H293" s="212">
        <v>6.3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178</v>
      </c>
      <c r="AU293" s="218" t="s">
        <v>82</v>
      </c>
      <c r="AV293" s="11" t="s">
        <v>82</v>
      </c>
      <c r="AW293" s="11" t="s">
        <v>35</v>
      </c>
      <c r="AX293" s="11" t="s">
        <v>72</v>
      </c>
      <c r="AY293" s="218" t="s">
        <v>135</v>
      </c>
    </row>
    <row r="294" spans="2:51" s="12" customFormat="1" ht="13.5">
      <c r="B294" s="219"/>
      <c r="C294" s="220"/>
      <c r="D294" s="209" t="s">
        <v>178</v>
      </c>
      <c r="E294" s="221" t="s">
        <v>21</v>
      </c>
      <c r="F294" s="222" t="s">
        <v>180</v>
      </c>
      <c r="G294" s="220"/>
      <c r="H294" s="223">
        <v>6.3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178</v>
      </c>
      <c r="AU294" s="229" t="s">
        <v>82</v>
      </c>
      <c r="AV294" s="12" t="s">
        <v>142</v>
      </c>
      <c r="AW294" s="12" t="s">
        <v>35</v>
      </c>
      <c r="AX294" s="12" t="s">
        <v>80</v>
      </c>
      <c r="AY294" s="229" t="s">
        <v>135</v>
      </c>
    </row>
    <row r="295" spans="2:65" s="1" customFormat="1" ht="51" customHeight="1">
      <c r="B295" s="40"/>
      <c r="C295" s="191" t="s">
        <v>763</v>
      </c>
      <c r="D295" s="191" t="s">
        <v>138</v>
      </c>
      <c r="E295" s="192" t="s">
        <v>764</v>
      </c>
      <c r="F295" s="193" t="s">
        <v>765</v>
      </c>
      <c r="G295" s="194" t="s">
        <v>176</v>
      </c>
      <c r="H295" s="195">
        <v>157.77</v>
      </c>
      <c r="I295" s="196"/>
      <c r="J295" s="197">
        <f>ROUND(I295*H295,2)</f>
        <v>0</v>
      </c>
      <c r="K295" s="193" t="s">
        <v>141</v>
      </c>
      <c r="L295" s="60"/>
      <c r="M295" s="198" t="s">
        <v>21</v>
      </c>
      <c r="N295" s="199" t="s">
        <v>43</v>
      </c>
      <c r="O295" s="41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AR295" s="23" t="s">
        <v>258</v>
      </c>
      <c r="AT295" s="23" t="s">
        <v>138</v>
      </c>
      <c r="AU295" s="23" t="s">
        <v>82</v>
      </c>
      <c r="AY295" s="23" t="s">
        <v>135</v>
      </c>
      <c r="BE295" s="202">
        <f>IF(N295="základní",J295,0)</f>
        <v>0</v>
      </c>
      <c r="BF295" s="202">
        <f>IF(N295="snížená",J295,0)</f>
        <v>0</v>
      </c>
      <c r="BG295" s="202">
        <f>IF(N295="zákl. přenesená",J295,0)</f>
        <v>0</v>
      </c>
      <c r="BH295" s="202">
        <f>IF(N295="sníž. přenesená",J295,0)</f>
        <v>0</v>
      </c>
      <c r="BI295" s="202">
        <f>IF(N295="nulová",J295,0)</f>
        <v>0</v>
      </c>
      <c r="BJ295" s="23" t="s">
        <v>80</v>
      </c>
      <c r="BK295" s="202">
        <f>ROUND(I295*H295,2)</f>
        <v>0</v>
      </c>
      <c r="BL295" s="23" t="s">
        <v>258</v>
      </c>
      <c r="BM295" s="23" t="s">
        <v>766</v>
      </c>
    </row>
    <row r="296" spans="2:51" s="11" customFormat="1" ht="13.5">
      <c r="B296" s="207"/>
      <c r="C296" s="208"/>
      <c r="D296" s="209" t="s">
        <v>178</v>
      </c>
      <c r="E296" s="210" t="s">
        <v>21</v>
      </c>
      <c r="F296" s="211" t="s">
        <v>687</v>
      </c>
      <c r="G296" s="208"/>
      <c r="H296" s="212">
        <v>157.77</v>
      </c>
      <c r="I296" s="213"/>
      <c r="J296" s="208"/>
      <c r="K296" s="208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178</v>
      </c>
      <c r="AU296" s="218" t="s">
        <v>82</v>
      </c>
      <c r="AV296" s="11" t="s">
        <v>82</v>
      </c>
      <c r="AW296" s="11" t="s">
        <v>35</v>
      </c>
      <c r="AX296" s="11" t="s">
        <v>72</v>
      </c>
      <c r="AY296" s="218" t="s">
        <v>135</v>
      </c>
    </row>
    <row r="297" spans="2:51" s="12" customFormat="1" ht="13.5">
      <c r="B297" s="219"/>
      <c r="C297" s="220"/>
      <c r="D297" s="209" t="s">
        <v>178</v>
      </c>
      <c r="E297" s="221" t="s">
        <v>21</v>
      </c>
      <c r="F297" s="222" t="s">
        <v>180</v>
      </c>
      <c r="G297" s="220"/>
      <c r="H297" s="223">
        <v>157.77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178</v>
      </c>
      <c r="AU297" s="229" t="s">
        <v>82</v>
      </c>
      <c r="AV297" s="12" t="s">
        <v>142</v>
      </c>
      <c r="AW297" s="12" t="s">
        <v>35</v>
      </c>
      <c r="AX297" s="12" t="s">
        <v>80</v>
      </c>
      <c r="AY297" s="229" t="s">
        <v>135</v>
      </c>
    </row>
    <row r="298" spans="2:65" s="1" customFormat="1" ht="25.5" customHeight="1">
      <c r="B298" s="40"/>
      <c r="C298" s="191" t="s">
        <v>767</v>
      </c>
      <c r="D298" s="191" t="s">
        <v>138</v>
      </c>
      <c r="E298" s="192" t="s">
        <v>768</v>
      </c>
      <c r="F298" s="193" t="s">
        <v>769</v>
      </c>
      <c r="G298" s="194" t="s">
        <v>176</v>
      </c>
      <c r="H298" s="195">
        <v>4.39</v>
      </c>
      <c r="I298" s="196"/>
      <c r="J298" s="197">
        <f>ROUND(I298*H298,2)</f>
        <v>0</v>
      </c>
      <c r="K298" s="193" t="s">
        <v>141</v>
      </c>
      <c r="L298" s="60"/>
      <c r="M298" s="198" t="s">
        <v>21</v>
      </c>
      <c r="N298" s="199" t="s">
        <v>43</v>
      </c>
      <c r="O298" s="41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AR298" s="23" t="s">
        <v>258</v>
      </c>
      <c r="AT298" s="23" t="s">
        <v>138</v>
      </c>
      <c r="AU298" s="23" t="s">
        <v>82</v>
      </c>
      <c r="AY298" s="23" t="s">
        <v>135</v>
      </c>
      <c r="BE298" s="202">
        <f>IF(N298="základní",J298,0)</f>
        <v>0</v>
      </c>
      <c r="BF298" s="202">
        <f>IF(N298="snížená",J298,0)</f>
        <v>0</v>
      </c>
      <c r="BG298" s="202">
        <f>IF(N298="zákl. přenesená",J298,0)</f>
        <v>0</v>
      </c>
      <c r="BH298" s="202">
        <f>IF(N298="sníž. přenesená",J298,0)</f>
        <v>0</v>
      </c>
      <c r="BI298" s="202">
        <f>IF(N298="nulová",J298,0)</f>
        <v>0</v>
      </c>
      <c r="BJ298" s="23" t="s">
        <v>80</v>
      </c>
      <c r="BK298" s="202">
        <f>ROUND(I298*H298,2)</f>
        <v>0</v>
      </c>
      <c r="BL298" s="23" t="s">
        <v>258</v>
      </c>
      <c r="BM298" s="23" t="s">
        <v>770</v>
      </c>
    </row>
    <row r="299" spans="2:51" s="11" customFormat="1" ht="13.5">
      <c r="B299" s="207"/>
      <c r="C299" s="208"/>
      <c r="D299" s="209" t="s">
        <v>178</v>
      </c>
      <c r="E299" s="210" t="s">
        <v>21</v>
      </c>
      <c r="F299" s="211" t="s">
        <v>771</v>
      </c>
      <c r="G299" s="208"/>
      <c r="H299" s="212">
        <v>4.39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178</v>
      </c>
      <c r="AU299" s="218" t="s">
        <v>82</v>
      </c>
      <c r="AV299" s="11" t="s">
        <v>82</v>
      </c>
      <c r="AW299" s="11" t="s">
        <v>35</v>
      </c>
      <c r="AX299" s="11" t="s">
        <v>72</v>
      </c>
      <c r="AY299" s="218" t="s">
        <v>135</v>
      </c>
    </row>
    <row r="300" spans="2:51" s="12" customFormat="1" ht="13.5">
      <c r="B300" s="219"/>
      <c r="C300" s="220"/>
      <c r="D300" s="209" t="s">
        <v>178</v>
      </c>
      <c r="E300" s="221" t="s">
        <v>21</v>
      </c>
      <c r="F300" s="222" t="s">
        <v>180</v>
      </c>
      <c r="G300" s="220"/>
      <c r="H300" s="223">
        <v>4.39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178</v>
      </c>
      <c r="AU300" s="229" t="s">
        <v>82</v>
      </c>
      <c r="AV300" s="12" t="s">
        <v>142</v>
      </c>
      <c r="AW300" s="12" t="s">
        <v>35</v>
      </c>
      <c r="AX300" s="12" t="s">
        <v>80</v>
      </c>
      <c r="AY300" s="229" t="s">
        <v>135</v>
      </c>
    </row>
    <row r="301" spans="2:65" s="1" customFormat="1" ht="25.5" customHeight="1">
      <c r="B301" s="40"/>
      <c r="C301" s="191" t="s">
        <v>772</v>
      </c>
      <c r="D301" s="191" t="s">
        <v>138</v>
      </c>
      <c r="E301" s="192" t="s">
        <v>773</v>
      </c>
      <c r="F301" s="193" t="s">
        <v>774</v>
      </c>
      <c r="G301" s="194" t="s">
        <v>176</v>
      </c>
      <c r="H301" s="195">
        <v>1.08</v>
      </c>
      <c r="I301" s="196"/>
      <c r="J301" s="197">
        <f>ROUND(I301*H301,2)</f>
        <v>0</v>
      </c>
      <c r="K301" s="193" t="s">
        <v>141</v>
      </c>
      <c r="L301" s="60"/>
      <c r="M301" s="198" t="s">
        <v>21</v>
      </c>
      <c r="N301" s="199" t="s">
        <v>43</v>
      </c>
      <c r="O301" s="41"/>
      <c r="P301" s="200">
        <f>O301*H301</f>
        <v>0</v>
      </c>
      <c r="Q301" s="200">
        <v>0</v>
      </c>
      <c r="R301" s="200">
        <f>Q301*H301</f>
        <v>0</v>
      </c>
      <c r="S301" s="200">
        <v>0</v>
      </c>
      <c r="T301" s="201">
        <f>S301*H301</f>
        <v>0</v>
      </c>
      <c r="AR301" s="23" t="s">
        <v>258</v>
      </c>
      <c r="AT301" s="23" t="s">
        <v>138</v>
      </c>
      <c r="AU301" s="23" t="s">
        <v>82</v>
      </c>
      <c r="AY301" s="23" t="s">
        <v>135</v>
      </c>
      <c r="BE301" s="202">
        <f>IF(N301="základní",J301,0)</f>
        <v>0</v>
      </c>
      <c r="BF301" s="202">
        <f>IF(N301="snížená",J301,0)</f>
        <v>0</v>
      </c>
      <c r="BG301" s="202">
        <f>IF(N301="zákl. přenesená",J301,0)</f>
        <v>0</v>
      </c>
      <c r="BH301" s="202">
        <f>IF(N301="sníž. přenesená",J301,0)</f>
        <v>0</v>
      </c>
      <c r="BI301" s="202">
        <f>IF(N301="nulová",J301,0)</f>
        <v>0</v>
      </c>
      <c r="BJ301" s="23" t="s">
        <v>80</v>
      </c>
      <c r="BK301" s="202">
        <f>ROUND(I301*H301,2)</f>
        <v>0</v>
      </c>
      <c r="BL301" s="23" t="s">
        <v>258</v>
      </c>
      <c r="BM301" s="23" t="s">
        <v>775</v>
      </c>
    </row>
    <row r="302" spans="2:51" s="11" customFormat="1" ht="13.5">
      <c r="B302" s="207"/>
      <c r="C302" s="208"/>
      <c r="D302" s="209" t="s">
        <v>178</v>
      </c>
      <c r="E302" s="210" t="s">
        <v>21</v>
      </c>
      <c r="F302" s="211" t="s">
        <v>776</v>
      </c>
      <c r="G302" s="208"/>
      <c r="H302" s="212">
        <v>1.08</v>
      </c>
      <c r="I302" s="213"/>
      <c r="J302" s="208"/>
      <c r="K302" s="208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178</v>
      </c>
      <c r="AU302" s="218" t="s">
        <v>82</v>
      </c>
      <c r="AV302" s="11" t="s">
        <v>82</v>
      </c>
      <c r="AW302" s="11" t="s">
        <v>35</v>
      </c>
      <c r="AX302" s="11" t="s">
        <v>72</v>
      </c>
      <c r="AY302" s="218" t="s">
        <v>135</v>
      </c>
    </row>
    <row r="303" spans="2:51" s="12" customFormat="1" ht="13.5">
      <c r="B303" s="219"/>
      <c r="C303" s="220"/>
      <c r="D303" s="209" t="s">
        <v>178</v>
      </c>
      <c r="E303" s="221" t="s">
        <v>21</v>
      </c>
      <c r="F303" s="222" t="s">
        <v>180</v>
      </c>
      <c r="G303" s="220"/>
      <c r="H303" s="223">
        <v>1.08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178</v>
      </c>
      <c r="AU303" s="229" t="s">
        <v>82</v>
      </c>
      <c r="AV303" s="12" t="s">
        <v>142</v>
      </c>
      <c r="AW303" s="12" t="s">
        <v>35</v>
      </c>
      <c r="AX303" s="12" t="s">
        <v>80</v>
      </c>
      <c r="AY303" s="229" t="s">
        <v>135</v>
      </c>
    </row>
    <row r="304" spans="2:65" s="1" customFormat="1" ht="38.25" customHeight="1">
      <c r="B304" s="40"/>
      <c r="C304" s="191" t="s">
        <v>777</v>
      </c>
      <c r="D304" s="191" t="s">
        <v>138</v>
      </c>
      <c r="E304" s="192" t="s">
        <v>778</v>
      </c>
      <c r="F304" s="193" t="s">
        <v>779</v>
      </c>
      <c r="G304" s="194" t="s">
        <v>214</v>
      </c>
      <c r="H304" s="195">
        <v>16.231</v>
      </c>
      <c r="I304" s="196"/>
      <c r="J304" s="197">
        <f>ROUND(I304*H304,2)</f>
        <v>0</v>
      </c>
      <c r="K304" s="193" t="s">
        <v>141</v>
      </c>
      <c r="L304" s="60"/>
      <c r="M304" s="198" t="s">
        <v>21</v>
      </c>
      <c r="N304" s="199" t="s">
        <v>43</v>
      </c>
      <c r="O304" s="41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AR304" s="23" t="s">
        <v>258</v>
      </c>
      <c r="AT304" s="23" t="s">
        <v>138</v>
      </c>
      <c r="AU304" s="23" t="s">
        <v>82</v>
      </c>
      <c r="AY304" s="23" t="s">
        <v>135</v>
      </c>
      <c r="BE304" s="202">
        <f>IF(N304="základní",J304,0)</f>
        <v>0</v>
      </c>
      <c r="BF304" s="202">
        <f>IF(N304="snížená",J304,0)</f>
        <v>0</v>
      </c>
      <c r="BG304" s="202">
        <f>IF(N304="zákl. přenesená",J304,0)</f>
        <v>0</v>
      </c>
      <c r="BH304" s="202">
        <f>IF(N304="sníž. přenesená",J304,0)</f>
        <v>0</v>
      </c>
      <c r="BI304" s="202">
        <f>IF(N304="nulová",J304,0)</f>
        <v>0</v>
      </c>
      <c r="BJ304" s="23" t="s">
        <v>80</v>
      </c>
      <c r="BK304" s="202">
        <f>ROUND(I304*H304,2)</f>
        <v>0</v>
      </c>
      <c r="BL304" s="23" t="s">
        <v>258</v>
      </c>
      <c r="BM304" s="23" t="s">
        <v>780</v>
      </c>
    </row>
    <row r="305" spans="2:65" s="1" customFormat="1" ht="38.25" customHeight="1">
      <c r="B305" s="40"/>
      <c r="C305" s="191" t="s">
        <v>781</v>
      </c>
      <c r="D305" s="191" t="s">
        <v>138</v>
      </c>
      <c r="E305" s="192" t="s">
        <v>782</v>
      </c>
      <c r="F305" s="193" t="s">
        <v>783</v>
      </c>
      <c r="G305" s="194" t="s">
        <v>214</v>
      </c>
      <c r="H305" s="195">
        <v>16.231</v>
      </c>
      <c r="I305" s="196"/>
      <c r="J305" s="197">
        <f>ROUND(I305*H305,2)</f>
        <v>0</v>
      </c>
      <c r="K305" s="193" t="s">
        <v>141</v>
      </c>
      <c r="L305" s="60"/>
      <c r="M305" s="198" t="s">
        <v>21</v>
      </c>
      <c r="N305" s="199" t="s">
        <v>43</v>
      </c>
      <c r="O305" s="4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AR305" s="23" t="s">
        <v>258</v>
      </c>
      <c r="AT305" s="23" t="s">
        <v>138</v>
      </c>
      <c r="AU305" s="23" t="s">
        <v>82</v>
      </c>
      <c r="AY305" s="23" t="s">
        <v>135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23" t="s">
        <v>80</v>
      </c>
      <c r="BK305" s="202">
        <f>ROUND(I305*H305,2)</f>
        <v>0</v>
      </c>
      <c r="BL305" s="23" t="s">
        <v>258</v>
      </c>
      <c r="BM305" s="23" t="s">
        <v>784</v>
      </c>
    </row>
    <row r="306" spans="2:63" s="10" customFormat="1" ht="29.85" customHeight="1">
      <c r="B306" s="175"/>
      <c r="C306" s="176"/>
      <c r="D306" s="177" t="s">
        <v>71</v>
      </c>
      <c r="E306" s="189" t="s">
        <v>785</v>
      </c>
      <c r="F306" s="189" t="s">
        <v>786</v>
      </c>
      <c r="G306" s="176"/>
      <c r="H306" s="176"/>
      <c r="I306" s="179"/>
      <c r="J306" s="190">
        <f>BK306</f>
        <v>0</v>
      </c>
      <c r="K306" s="176"/>
      <c r="L306" s="181"/>
      <c r="M306" s="182"/>
      <c r="N306" s="183"/>
      <c r="O306" s="183"/>
      <c r="P306" s="184">
        <f>SUM(P307:P315)</f>
        <v>0</v>
      </c>
      <c r="Q306" s="183"/>
      <c r="R306" s="184">
        <f>SUM(R307:R315)</f>
        <v>0</v>
      </c>
      <c r="S306" s="183"/>
      <c r="T306" s="185">
        <f>SUM(T307:T315)</f>
        <v>0</v>
      </c>
      <c r="AR306" s="186" t="s">
        <v>82</v>
      </c>
      <c r="AT306" s="187" t="s">
        <v>71</v>
      </c>
      <c r="AU306" s="187" t="s">
        <v>80</v>
      </c>
      <c r="AY306" s="186" t="s">
        <v>135</v>
      </c>
      <c r="BK306" s="188">
        <f>SUM(BK307:BK315)</f>
        <v>0</v>
      </c>
    </row>
    <row r="307" spans="2:65" s="1" customFormat="1" ht="25.5" customHeight="1">
      <c r="B307" s="40"/>
      <c r="C307" s="191" t="s">
        <v>787</v>
      </c>
      <c r="D307" s="191" t="s">
        <v>138</v>
      </c>
      <c r="E307" s="192" t="s">
        <v>788</v>
      </c>
      <c r="F307" s="193" t="s">
        <v>789</v>
      </c>
      <c r="G307" s="194" t="s">
        <v>176</v>
      </c>
      <c r="H307" s="195">
        <v>270.18</v>
      </c>
      <c r="I307" s="196"/>
      <c r="J307" s="197">
        <f>ROUND(I307*H307,2)</f>
        <v>0</v>
      </c>
      <c r="K307" s="193" t="s">
        <v>141</v>
      </c>
      <c r="L307" s="60"/>
      <c r="M307" s="198" t="s">
        <v>21</v>
      </c>
      <c r="N307" s="199" t="s">
        <v>43</v>
      </c>
      <c r="O307" s="41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3" t="s">
        <v>258</v>
      </c>
      <c r="AT307" s="23" t="s">
        <v>138</v>
      </c>
      <c r="AU307" s="23" t="s">
        <v>82</v>
      </c>
      <c r="AY307" s="23" t="s">
        <v>135</v>
      </c>
      <c r="BE307" s="202">
        <f>IF(N307="základní",J307,0)</f>
        <v>0</v>
      </c>
      <c r="BF307" s="202">
        <f>IF(N307="snížená",J307,0)</f>
        <v>0</v>
      </c>
      <c r="BG307" s="202">
        <f>IF(N307="zákl. přenesená",J307,0)</f>
        <v>0</v>
      </c>
      <c r="BH307" s="202">
        <f>IF(N307="sníž. přenesená",J307,0)</f>
        <v>0</v>
      </c>
      <c r="BI307" s="202">
        <f>IF(N307="nulová",J307,0)</f>
        <v>0</v>
      </c>
      <c r="BJ307" s="23" t="s">
        <v>80</v>
      </c>
      <c r="BK307" s="202">
        <f>ROUND(I307*H307,2)</f>
        <v>0</v>
      </c>
      <c r="BL307" s="23" t="s">
        <v>258</v>
      </c>
      <c r="BM307" s="23" t="s">
        <v>790</v>
      </c>
    </row>
    <row r="308" spans="2:51" s="11" customFormat="1" ht="13.5">
      <c r="B308" s="207"/>
      <c r="C308" s="208"/>
      <c r="D308" s="209" t="s">
        <v>178</v>
      </c>
      <c r="E308" s="210" t="s">
        <v>21</v>
      </c>
      <c r="F308" s="211" t="s">
        <v>687</v>
      </c>
      <c r="G308" s="208"/>
      <c r="H308" s="212">
        <v>157.77</v>
      </c>
      <c r="I308" s="213"/>
      <c r="J308" s="208"/>
      <c r="K308" s="208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178</v>
      </c>
      <c r="AU308" s="218" t="s">
        <v>82</v>
      </c>
      <c r="AV308" s="11" t="s">
        <v>82</v>
      </c>
      <c r="AW308" s="11" t="s">
        <v>35</v>
      </c>
      <c r="AX308" s="11" t="s">
        <v>72</v>
      </c>
      <c r="AY308" s="218" t="s">
        <v>135</v>
      </c>
    </row>
    <row r="309" spans="2:51" s="11" customFormat="1" ht="13.5">
      <c r="B309" s="207"/>
      <c r="C309" s="208"/>
      <c r="D309" s="209" t="s">
        <v>178</v>
      </c>
      <c r="E309" s="210" t="s">
        <v>21</v>
      </c>
      <c r="F309" s="211" t="s">
        <v>693</v>
      </c>
      <c r="G309" s="208"/>
      <c r="H309" s="212">
        <v>112.41</v>
      </c>
      <c r="I309" s="213"/>
      <c r="J309" s="208"/>
      <c r="K309" s="208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178</v>
      </c>
      <c r="AU309" s="218" t="s">
        <v>82</v>
      </c>
      <c r="AV309" s="11" t="s">
        <v>82</v>
      </c>
      <c r="AW309" s="11" t="s">
        <v>35</v>
      </c>
      <c r="AX309" s="11" t="s">
        <v>72</v>
      </c>
      <c r="AY309" s="218" t="s">
        <v>135</v>
      </c>
    </row>
    <row r="310" spans="2:51" s="12" customFormat="1" ht="13.5">
      <c r="B310" s="219"/>
      <c r="C310" s="220"/>
      <c r="D310" s="209" t="s">
        <v>178</v>
      </c>
      <c r="E310" s="221" t="s">
        <v>21</v>
      </c>
      <c r="F310" s="222" t="s">
        <v>180</v>
      </c>
      <c r="G310" s="220"/>
      <c r="H310" s="223">
        <v>270.18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178</v>
      </c>
      <c r="AU310" s="229" t="s">
        <v>82</v>
      </c>
      <c r="AV310" s="12" t="s">
        <v>142</v>
      </c>
      <c r="AW310" s="12" t="s">
        <v>35</v>
      </c>
      <c r="AX310" s="12" t="s">
        <v>80</v>
      </c>
      <c r="AY310" s="229" t="s">
        <v>135</v>
      </c>
    </row>
    <row r="311" spans="2:65" s="1" customFormat="1" ht="25.5" customHeight="1">
      <c r="B311" s="40"/>
      <c r="C311" s="235" t="s">
        <v>791</v>
      </c>
      <c r="D311" s="235" t="s">
        <v>468</v>
      </c>
      <c r="E311" s="236" t="s">
        <v>792</v>
      </c>
      <c r="F311" s="237" t="s">
        <v>793</v>
      </c>
      <c r="G311" s="238" t="s">
        <v>176</v>
      </c>
      <c r="H311" s="239">
        <v>275.584</v>
      </c>
      <c r="I311" s="240"/>
      <c r="J311" s="241">
        <f>ROUND(I311*H311,2)</f>
        <v>0</v>
      </c>
      <c r="K311" s="237" t="s">
        <v>141</v>
      </c>
      <c r="L311" s="242"/>
      <c r="M311" s="243" t="s">
        <v>21</v>
      </c>
      <c r="N311" s="244" t="s">
        <v>43</v>
      </c>
      <c r="O311" s="4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AR311" s="23" t="s">
        <v>367</v>
      </c>
      <c r="AT311" s="23" t="s">
        <v>468</v>
      </c>
      <c r="AU311" s="23" t="s">
        <v>82</v>
      </c>
      <c r="AY311" s="23" t="s">
        <v>135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23" t="s">
        <v>80</v>
      </c>
      <c r="BK311" s="202">
        <f>ROUND(I311*H311,2)</f>
        <v>0</v>
      </c>
      <c r="BL311" s="23" t="s">
        <v>258</v>
      </c>
      <c r="BM311" s="23" t="s">
        <v>794</v>
      </c>
    </row>
    <row r="312" spans="2:51" s="11" customFormat="1" ht="13.5">
      <c r="B312" s="207"/>
      <c r="C312" s="208"/>
      <c r="D312" s="209" t="s">
        <v>178</v>
      </c>
      <c r="E312" s="210" t="s">
        <v>21</v>
      </c>
      <c r="F312" s="211" t="s">
        <v>795</v>
      </c>
      <c r="G312" s="208"/>
      <c r="H312" s="212">
        <v>275.584</v>
      </c>
      <c r="I312" s="213"/>
      <c r="J312" s="208"/>
      <c r="K312" s="208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178</v>
      </c>
      <c r="AU312" s="218" t="s">
        <v>82</v>
      </c>
      <c r="AV312" s="11" t="s">
        <v>82</v>
      </c>
      <c r="AW312" s="11" t="s">
        <v>35</v>
      </c>
      <c r="AX312" s="11" t="s">
        <v>72</v>
      </c>
      <c r="AY312" s="218" t="s">
        <v>135</v>
      </c>
    </row>
    <row r="313" spans="2:51" s="12" customFormat="1" ht="13.5">
      <c r="B313" s="219"/>
      <c r="C313" s="220"/>
      <c r="D313" s="209" t="s">
        <v>178</v>
      </c>
      <c r="E313" s="221" t="s">
        <v>21</v>
      </c>
      <c r="F313" s="222" t="s">
        <v>180</v>
      </c>
      <c r="G313" s="220"/>
      <c r="H313" s="223">
        <v>275.584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178</v>
      </c>
      <c r="AU313" s="229" t="s">
        <v>82</v>
      </c>
      <c r="AV313" s="12" t="s">
        <v>142</v>
      </c>
      <c r="AW313" s="12" t="s">
        <v>35</v>
      </c>
      <c r="AX313" s="12" t="s">
        <v>80</v>
      </c>
      <c r="AY313" s="229" t="s">
        <v>135</v>
      </c>
    </row>
    <row r="314" spans="2:65" s="1" customFormat="1" ht="38.25" customHeight="1">
      <c r="B314" s="40"/>
      <c r="C314" s="191" t="s">
        <v>796</v>
      </c>
      <c r="D314" s="191" t="s">
        <v>138</v>
      </c>
      <c r="E314" s="192" t="s">
        <v>797</v>
      </c>
      <c r="F314" s="193" t="s">
        <v>798</v>
      </c>
      <c r="G314" s="194" t="s">
        <v>214</v>
      </c>
      <c r="H314" s="195">
        <v>0.827</v>
      </c>
      <c r="I314" s="196"/>
      <c r="J314" s="197">
        <f>ROUND(I314*H314,2)</f>
        <v>0</v>
      </c>
      <c r="K314" s="193" t="s">
        <v>141</v>
      </c>
      <c r="L314" s="60"/>
      <c r="M314" s="198" t="s">
        <v>21</v>
      </c>
      <c r="N314" s="199" t="s">
        <v>43</v>
      </c>
      <c r="O314" s="41"/>
      <c r="P314" s="200">
        <f>O314*H314</f>
        <v>0</v>
      </c>
      <c r="Q314" s="200">
        <v>0</v>
      </c>
      <c r="R314" s="200">
        <f>Q314*H314</f>
        <v>0</v>
      </c>
      <c r="S314" s="200">
        <v>0</v>
      </c>
      <c r="T314" s="201">
        <f>S314*H314</f>
        <v>0</v>
      </c>
      <c r="AR314" s="23" t="s">
        <v>258</v>
      </c>
      <c r="AT314" s="23" t="s">
        <v>138</v>
      </c>
      <c r="AU314" s="23" t="s">
        <v>82</v>
      </c>
      <c r="AY314" s="23" t="s">
        <v>135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23" t="s">
        <v>80</v>
      </c>
      <c r="BK314" s="202">
        <f>ROUND(I314*H314,2)</f>
        <v>0</v>
      </c>
      <c r="BL314" s="23" t="s">
        <v>258</v>
      </c>
      <c r="BM314" s="23" t="s">
        <v>799</v>
      </c>
    </row>
    <row r="315" spans="2:65" s="1" customFormat="1" ht="38.25" customHeight="1">
      <c r="B315" s="40"/>
      <c r="C315" s="191" t="s">
        <v>800</v>
      </c>
      <c r="D315" s="191" t="s">
        <v>138</v>
      </c>
      <c r="E315" s="192" t="s">
        <v>801</v>
      </c>
      <c r="F315" s="193" t="s">
        <v>802</v>
      </c>
      <c r="G315" s="194" t="s">
        <v>214</v>
      </c>
      <c r="H315" s="195">
        <v>0.827</v>
      </c>
      <c r="I315" s="196"/>
      <c r="J315" s="197">
        <f>ROUND(I315*H315,2)</f>
        <v>0</v>
      </c>
      <c r="K315" s="193" t="s">
        <v>141</v>
      </c>
      <c r="L315" s="60"/>
      <c r="M315" s="198" t="s">
        <v>21</v>
      </c>
      <c r="N315" s="199" t="s">
        <v>43</v>
      </c>
      <c r="O315" s="41"/>
      <c r="P315" s="200">
        <f>O315*H315</f>
        <v>0</v>
      </c>
      <c r="Q315" s="200">
        <v>0</v>
      </c>
      <c r="R315" s="200">
        <f>Q315*H315</f>
        <v>0</v>
      </c>
      <c r="S315" s="200">
        <v>0</v>
      </c>
      <c r="T315" s="201">
        <f>S315*H315</f>
        <v>0</v>
      </c>
      <c r="AR315" s="23" t="s">
        <v>258</v>
      </c>
      <c r="AT315" s="23" t="s">
        <v>138</v>
      </c>
      <c r="AU315" s="23" t="s">
        <v>82</v>
      </c>
      <c r="AY315" s="23" t="s">
        <v>135</v>
      </c>
      <c r="BE315" s="202">
        <f>IF(N315="základní",J315,0)</f>
        <v>0</v>
      </c>
      <c r="BF315" s="202">
        <f>IF(N315="snížená",J315,0)</f>
        <v>0</v>
      </c>
      <c r="BG315" s="202">
        <f>IF(N315="zákl. přenesená",J315,0)</f>
        <v>0</v>
      </c>
      <c r="BH315" s="202">
        <f>IF(N315="sníž. přenesená",J315,0)</f>
        <v>0</v>
      </c>
      <c r="BI315" s="202">
        <f>IF(N315="nulová",J315,0)</f>
        <v>0</v>
      </c>
      <c r="BJ315" s="23" t="s">
        <v>80</v>
      </c>
      <c r="BK315" s="202">
        <f>ROUND(I315*H315,2)</f>
        <v>0</v>
      </c>
      <c r="BL315" s="23" t="s">
        <v>258</v>
      </c>
      <c r="BM315" s="23" t="s">
        <v>803</v>
      </c>
    </row>
    <row r="316" spans="2:63" s="10" customFormat="1" ht="29.85" customHeight="1">
      <c r="B316" s="175"/>
      <c r="C316" s="176"/>
      <c r="D316" s="177" t="s">
        <v>71</v>
      </c>
      <c r="E316" s="189" t="s">
        <v>804</v>
      </c>
      <c r="F316" s="189" t="s">
        <v>805</v>
      </c>
      <c r="G316" s="176"/>
      <c r="H316" s="176"/>
      <c r="I316" s="179"/>
      <c r="J316" s="190">
        <f>BK316</f>
        <v>0</v>
      </c>
      <c r="K316" s="176"/>
      <c r="L316" s="181"/>
      <c r="M316" s="182"/>
      <c r="N316" s="183"/>
      <c r="O316" s="183"/>
      <c r="P316" s="184">
        <f>SUM(P317:P329)</f>
        <v>0</v>
      </c>
      <c r="Q316" s="183"/>
      <c r="R316" s="184">
        <f>SUM(R317:R329)</f>
        <v>0</v>
      </c>
      <c r="S316" s="183"/>
      <c r="T316" s="185">
        <f>SUM(T317:T329)</f>
        <v>0</v>
      </c>
      <c r="AR316" s="186" t="s">
        <v>82</v>
      </c>
      <c r="AT316" s="187" t="s">
        <v>71</v>
      </c>
      <c r="AU316" s="187" t="s">
        <v>80</v>
      </c>
      <c r="AY316" s="186" t="s">
        <v>135</v>
      </c>
      <c r="BK316" s="188">
        <f>SUM(BK317:BK329)</f>
        <v>0</v>
      </c>
    </row>
    <row r="317" spans="2:65" s="1" customFormat="1" ht="16.5" customHeight="1">
      <c r="B317" s="40"/>
      <c r="C317" s="191" t="s">
        <v>806</v>
      </c>
      <c r="D317" s="191" t="s">
        <v>138</v>
      </c>
      <c r="E317" s="192" t="s">
        <v>807</v>
      </c>
      <c r="F317" s="193" t="s">
        <v>808</v>
      </c>
      <c r="G317" s="194" t="s">
        <v>809</v>
      </c>
      <c r="H317" s="195">
        <v>1</v>
      </c>
      <c r="I317" s="196"/>
      <c r="J317" s="197">
        <f>ROUND(I317*H317,2)</f>
        <v>0</v>
      </c>
      <c r="K317" s="193" t="s">
        <v>21</v>
      </c>
      <c r="L317" s="60"/>
      <c r="M317" s="198" t="s">
        <v>21</v>
      </c>
      <c r="N317" s="199" t="s">
        <v>43</v>
      </c>
      <c r="O317" s="41"/>
      <c r="P317" s="200">
        <f>O317*H317</f>
        <v>0</v>
      </c>
      <c r="Q317" s="200">
        <v>0</v>
      </c>
      <c r="R317" s="200">
        <f>Q317*H317</f>
        <v>0</v>
      </c>
      <c r="S317" s="200">
        <v>0</v>
      </c>
      <c r="T317" s="201">
        <f>S317*H317</f>
        <v>0</v>
      </c>
      <c r="AR317" s="23" t="s">
        <v>258</v>
      </c>
      <c r="AT317" s="23" t="s">
        <v>138</v>
      </c>
      <c r="AU317" s="23" t="s">
        <v>82</v>
      </c>
      <c r="AY317" s="23" t="s">
        <v>135</v>
      </c>
      <c r="BE317" s="202">
        <f>IF(N317="základní",J317,0)</f>
        <v>0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23" t="s">
        <v>80</v>
      </c>
      <c r="BK317" s="202">
        <f>ROUND(I317*H317,2)</f>
        <v>0</v>
      </c>
      <c r="BL317" s="23" t="s">
        <v>258</v>
      </c>
      <c r="BM317" s="23" t="s">
        <v>810</v>
      </c>
    </row>
    <row r="318" spans="2:47" s="1" customFormat="1" ht="27">
      <c r="B318" s="40"/>
      <c r="C318" s="62"/>
      <c r="D318" s="209" t="s">
        <v>255</v>
      </c>
      <c r="E318" s="62"/>
      <c r="F318" s="230" t="s">
        <v>811</v>
      </c>
      <c r="G318" s="62"/>
      <c r="H318" s="62"/>
      <c r="I318" s="162"/>
      <c r="J318" s="62"/>
      <c r="K318" s="62"/>
      <c r="L318" s="60"/>
      <c r="M318" s="231"/>
      <c r="N318" s="41"/>
      <c r="O318" s="41"/>
      <c r="P318" s="41"/>
      <c r="Q318" s="41"/>
      <c r="R318" s="41"/>
      <c r="S318" s="41"/>
      <c r="T318" s="77"/>
      <c r="AT318" s="23" t="s">
        <v>255</v>
      </c>
      <c r="AU318" s="23" t="s">
        <v>82</v>
      </c>
    </row>
    <row r="319" spans="2:65" s="1" customFormat="1" ht="16.5" customHeight="1">
      <c r="B319" s="40"/>
      <c r="C319" s="191" t="s">
        <v>812</v>
      </c>
      <c r="D319" s="191" t="s">
        <v>138</v>
      </c>
      <c r="E319" s="192" t="s">
        <v>813</v>
      </c>
      <c r="F319" s="193" t="s">
        <v>814</v>
      </c>
      <c r="G319" s="194" t="s">
        <v>809</v>
      </c>
      <c r="H319" s="195">
        <v>1</v>
      </c>
      <c r="I319" s="196"/>
      <c r="J319" s="197">
        <f>ROUND(I319*H319,2)</f>
        <v>0</v>
      </c>
      <c r="K319" s="193" t="s">
        <v>21</v>
      </c>
      <c r="L319" s="60"/>
      <c r="M319" s="198" t="s">
        <v>21</v>
      </c>
      <c r="N319" s="199" t="s">
        <v>43</v>
      </c>
      <c r="O319" s="41"/>
      <c r="P319" s="200">
        <f>O319*H319</f>
        <v>0</v>
      </c>
      <c r="Q319" s="200">
        <v>0</v>
      </c>
      <c r="R319" s="200">
        <f>Q319*H319</f>
        <v>0</v>
      </c>
      <c r="S319" s="200">
        <v>0</v>
      </c>
      <c r="T319" s="201">
        <f>S319*H319</f>
        <v>0</v>
      </c>
      <c r="AR319" s="23" t="s">
        <v>258</v>
      </c>
      <c r="AT319" s="23" t="s">
        <v>138</v>
      </c>
      <c r="AU319" s="23" t="s">
        <v>82</v>
      </c>
      <c r="AY319" s="23" t="s">
        <v>135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23" t="s">
        <v>80</v>
      </c>
      <c r="BK319" s="202">
        <f>ROUND(I319*H319,2)</f>
        <v>0</v>
      </c>
      <c r="BL319" s="23" t="s">
        <v>258</v>
      </c>
      <c r="BM319" s="23" t="s">
        <v>815</v>
      </c>
    </row>
    <row r="320" spans="2:47" s="1" customFormat="1" ht="27">
      <c r="B320" s="40"/>
      <c r="C320" s="62"/>
      <c r="D320" s="209" t="s">
        <v>255</v>
      </c>
      <c r="E320" s="62"/>
      <c r="F320" s="230" t="s">
        <v>816</v>
      </c>
      <c r="G320" s="62"/>
      <c r="H320" s="62"/>
      <c r="I320" s="162"/>
      <c r="J320" s="62"/>
      <c r="K320" s="62"/>
      <c r="L320" s="60"/>
      <c r="M320" s="231"/>
      <c r="N320" s="41"/>
      <c r="O320" s="41"/>
      <c r="P320" s="41"/>
      <c r="Q320" s="41"/>
      <c r="R320" s="41"/>
      <c r="S320" s="41"/>
      <c r="T320" s="77"/>
      <c r="AT320" s="23" t="s">
        <v>255</v>
      </c>
      <c r="AU320" s="23" t="s">
        <v>82</v>
      </c>
    </row>
    <row r="321" spans="2:65" s="1" customFormat="1" ht="16.5" customHeight="1">
      <c r="B321" s="40"/>
      <c r="C321" s="191" t="s">
        <v>817</v>
      </c>
      <c r="D321" s="191" t="s">
        <v>138</v>
      </c>
      <c r="E321" s="192" t="s">
        <v>818</v>
      </c>
      <c r="F321" s="193" t="s">
        <v>819</v>
      </c>
      <c r="G321" s="194" t="s">
        <v>809</v>
      </c>
      <c r="H321" s="195">
        <v>1</v>
      </c>
      <c r="I321" s="196"/>
      <c r="J321" s="197">
        <f>ROUND(I321*H321,2)</f>
        <v>0</v>
      </c>
      <c r="K321" s="193" t="s">
        <v>21</v>
      </c>
      <c r="L321" s="60"/>
      <c r="M321" s="198" t="s">
        <v>21</v>
      </c>
      <c r="N321" s="199" t="s">
        <v>43</v>
      </c>
      <c r="O321" s="41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AR321" s="23" t="s">
        <v>258</v>
      </c>
      <c r="AT321" s="23" t="s">
        <v>138</v>
      </c>
      <c r="AU321" s="23" t="s">
        <v>82</v>
      </c>
      <c r="AY321" s="23" t="s">
        <v>135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23" t="s">
        <v>80</v>
      </c>
      <c r="BK321" s="202">
        <f>ROUND(I321*H321,2)</f>
        <v>0</v>
      </c>
      <c r="BL321" s="23" t="s">
        <v>258</v>
      </c>
      <c r="BM321" s="23" t="s">
        <v>820</v>
      </c>
    </row>
    <row r="322" spans="2:47" s="1" customFormat="1" ht="27">
      <c r="B322" s="40"/>
      <c r="C322" s="62"/>
      <c r="D322" s="209" t="s">
        <v>255</v>
      </c>
      <c r="E322" s="62"/>
      <c r="F322" s="230" t="s">
        <v>821</v>
      </c>
      <c r="G322" s="62"/>
      <c r="H322" s="62"/>
      <c r="I322" s="162"/>
      <c r="J322" s="62"/>
      <c r="K322" s="62"/>
      <c r="L322" s="60"/>
      <c r="M322" s="231"/>
      <c r="N322" s="41"/>
      <c r="O322" s="41"/>
      <c r="P322" s="41"/>
      <c r="Q322" s="41"/>
      <c r="R322" s="41"/>
      <c r="S322" s="41"/>
      <c r="T322" s="77"/>
      <c r="AT322" s="23" t="s">
        <v>255</v>
      </c>
      <c r="AU322" s="23" t="s">
        <v>82</v>
      </c>
    </row>
    <row r="323" spans="2:65" s="1" customFormat="1" ht="16.5" customHeight="1">
      <c r="B323" s="40"/>
      <c r="C323" s="191" t="s">
        <v>822</v>
      </c>
      <c r="D323" s="191" t="s">
        <v>138</v>
      </c>
      <c r="E323" s="192" t="s">
        <v>823</v>
      </c>
      <c r="F323" s="193" t="s">
        <v>824</v>
      </c>
      <c r="G323" s="194" t="s">
        <v>809</v>
      </c>
      <c r="H323" s="195">
        <v>1</v>
      </c>
      <c r="I323" s="196"/>
      <c r="J323" s="197">
        <f>ROUND(I323*H323,2)</f>
        <v>0</v>
      </c>
      <c r="K323" s="193" t="s">
        <v>21</v>
      </c>
      <c r="L323" s="60"/>
      <c r="M323" s="198" t="s">
        <v>21</v>
      </c>
      <c r="N323" s="199" t="s">
        <v>43</v>
      </c>
      <c r="O323" s="41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3" t="s">
        <v>258</v>
      </c>
      <c r="AT323" s="23" t="s">
        <v>138</v>
      </c>
      <c r="AU323" s="23" t="s">
        <v>82</v>
      </c>
      <c r="AY323" s="23" t="s">
        <v>135</v>
      </c>
      <c r="BE323" s="202">
        <f>IF(N323="základní",J323,0)</f>
        <v>0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23" t="s">
        <v>80</v>
      </c>
      <c r="BK323" s="202">
        <f>ROUND(I323*H323,2)</f>
        <v>0</v>
      </c>
      <c r="BL323" s="23" t="s">
        <v>258</v>
      </c>
      <c r="BM323" s="23" t="s">
        <v>825</v>
      </c>
    </row>
    <row r="324" spans="2:47" s="1" customFormat="1" ht="27">
      <c r="B324" s="40"/>
      <c r="C324" s="62"/>
      <c r="D324" s="209" t="s">
        <v>255</v>
      </c>
      <c r="E324" s="62"/>
      <c r="F324" s="230" t="s">
        <v>826</v>
      </c>
      <c r="G324" s="62"/>
      <c r="H324" s="62"/>
      <c r="I324" s="162"/>
      <c r="J324" s="62"/>
      <c r="K324" s="62"/>
      <c r="L324" s="60"/>
      <c r="M324" s="231"/>
      <c r="N324" s="41"/>
      <c r="O324" s="41"/>
      <c r="P324" s="41"/>
      <c r="Q324" s="41"/>
      <c r="R324" s="41"/>
      <c r="S324" s="41"/>
      <c r="T324" s="77"/>
      <c r="AT324" s="23" t="s">
        <v>255</v>
      </c>
      <c r="AU324" s="23" t="s">
        <v>82</v>
      </c>
    </row>
    <row r="325" spans="2:65" s="1" customFormat="1" ht="16.5" customHeight="1">
      <c r="B325" s="40"/>
      <c r="C325" s="191" t="s">
        <v>827</v>
      </c>
      <c r="D325" s="191" t="s">
        <v>138</v>
      </c>
      <c r="E325" s="192" t="s">
        <v>828</v>
      </c>
      <c r="F325" s="193" t="s">
        <v>829</v>
      </c>
      <c r="G325" s="194" t="s">
        <v>809</v>
      </c>
      <c r="H325" s="195">
        <v>1</v>
      </c>
      <c r="I325" s="196"/>
      <c r="J325" s="197">
        <f>ROUND(I325*H325,2)</f>
        <v>0</v>
      </c>
      <c r="K325" s="193" t="s">
        <v>21</v>
      </c>
      <c r="L325" s="60"/>
      <c r="M325" s="198" t="s">
        <v>21</v>
      </c>
      <c r="N325" s="199" t="s">
        <v>43</v>
      </c>
      <c r="O325" s="41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AR325" s="23" t="s">
        <v>258</v>
      </c>
      <c r="AT325" s="23" t="s">
        <v>138</v>
      </c>
      <c r="AU325" s="23" t="s">
        <v>82</v>
      </c>
      <c r="AY325" s="23" t="s">
        <v>135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80</v>
      </c>
      <c r="BK325" s="202">
        <f>ROUND(I325*H325,2)</f>
        <v>0</v>
      </c>
      <c r="BL325" s="23" t="s">
        <v>258</v>
      </c>
      <c r="BM325" s="23" t="s">
        <v>830</v>
      </c>
    </row>
    <row r="326" spans="2:47" s="1" customFormat="1" ht="27">
      <c r="B326" s="40"/>
      <c r="C326" s="62"/>
      <c r="D326" s="209" t="s">
        <v>255</v>
      </c>
      <c r="E326" s="62"/>
      <c r="F326" s="230" t="s">
        <v>831</v>
      </c>
      <c r="G326" s="62"/>
      <c r="H326" s="62"/>
      <c r="I326" s="162"/>
      <c r="J326" s="62"/>
      <c r="K326" s="62"/>
      <c r="L326" s="60"/>
      <c r="M326" s="231"/>
      <c r="N326" s="41"/>
      <c r="O326" s="41"/>
      <c r="P326" s="41"/>
      <c r="Q326" s="41"/>
      <c r="R326" s="41"/>
      <c r="S326" s="41"/>
      <c r="T326" s="77"/>
      <c r="AT326" s="23" t="s">
        <v>255</v>
      </c>
      <c r="AU326" s="23" t="s">
        <v>82</v>
      </c>
    </row>
    <row r="327" spans="2:65" s="1" customFormat="1" ht="16.5" customHeight="1">
      <c r="B327" s="40"/>
      <c r="C327" s="191" t="s">
        <v>832</v>
      </c>
      <c r="D327" s="191" t="s">
        <v>138</v>
      </c>
      <c r="E327" s="192" t="s">
        <v>833</v>
      </c>
      <c r="F327" s="193" t="s">
        <v>834</v>
      </c>
      <c r="G327" s="194" t="s">
        <v>809</v>
      </c>
      <c r="H327" s="195">
        <v>2</v>
      </c>
      <c r="I327" s="196"/>
      <c r="J327" s="197">
        <f>ROUND(I327*H327,2)</f>
        <v>0</v>
      </c>
      <c r="K327" s="193" t="s">
        <v>21</v>
      </c>
      <c r="L327" s="60"/>
      <c r="M327" s="198" t="s">
        <v>21</v>
      </c>
      <c r="N327" s="199" t="s">
        <v>43</v>
      </c>
      <c r="O327" s="41"/>
      <c r="P327" s="200">
        <f>O327*H327</f>
        <v>0</v>
      </c>
      <c r="Q327" s="200">
        <v>0</v>
      </c>
      <c r="R327" s="200">
        <f>Q327*H327</f>
        <v>0</v>
      </c>
      <c r="S327" s="200">
        <v>0</v>
      </c>
      <c r="T327" s="201">
        <f>S327*H327</f>
        <v>0</v>
      </c>
      <c r="AR327" s="23" t="s">
        <v>258</v>
      </c>
      <c r="AT327" s="23" t="s">
        <v>138</v>
      </c>
      <c r="AU327" s="23" t="s">
        <v>82</v>
      </c>
      <c r="AY327" s="23" t="s">
        <v>135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23" t="s">
        <v>80</v>
      </c>
      <c r="BK327" s="202">
        <f>ROUND(I327*H327,2)</f>
        <v>0</v>
      </c>
      <c r="BL327" s="23" t="s">
        <v>258</v>
      </c>
      <c r="BM327" s="23" t="s">
        <v>835</v>
      </c>
    </row>
    <row r="328" spans="2:47" s="1" customFormat="1" ht="27">
      <c r="B328" s="40"/>
      <c r="C328" s="62"/>
      <c r="D328" s="209" t="s">
        <v>255</v>
      </c>
      <c r="E328" s="62"/>
      <c r="F328" s="230" t="s">
        <v>836</v>
      </c>
      <c r="G328" s="62"/>
      <c r="H328" s="62"/>
      <c r="I328" s="162"/>
      <c r="J328" s="62"/>
      <c r="K328" s="62"/>
      <c r="L328" s="60"/>
      <c r="M328" s="231"/>
      <c r="N328" s="41"/>
      <c r="O328" s="41"/>
      <c r="P328" s="41"/>
      <c r="Q328" s="41"/>
      <c r="R328" s="41"/>
      <c r="S328" s="41"/>
      <c r="T328" s="77"/>
      <c r="AT328" s="23" t="s">
        <v>255</v>
      </c>
      <c r="AU328" s="23" t="s">
        <v>82</v>
      </c>
    </row>
    <row r="329" spans="2:65" s="1" customFormat="1" ht="38.25" customHeight="1">
      <c r="B329" s="40"/>
      <c r="C329" s="191" t="s">
        <v>837</v>
      </c>
      <c r="D329" s="191" t="s">
        <v>138</v>
      </c>
      <c r="E329" s="192" t="s">
        <v>838</v>
      </c>
      <c r="F329" s="193" t="s">
        <v>839</v>
      </c>
      <c r="G329" s="194" t="s">
        <v>840</v>
      </c>
      <c r="H329" s="255"/>
      <c r="I329" s="196"/>
      <c r="J329" s="197">
        <f>ROUND(I329*H329,2)</f>
        <v>0</v>
      </c>
      <c r="K329" s="193" t="s">
        <v>141</v>
      </c>
      <c r="L329" s="60"/>
      <c r="M329" s="198" t="s">
        <v>21</v>
      </c>
      <c r="N329" s="199" t="s">
        <v>43</v>
      </c>
      <c r="O329" s="41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AR329" s="23" t="s">
        <v>258</v>
      </c>
      <c r="AT329" s="23" t="s">
        <v>138</v>
      </c>
      <c r="AU329" s="23" t="s">
        <v>82</v>
      </c>
      <c r="AY329" s="23" t="s">
        <v>135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3" t="s">
        <v>80</v>
      </c>
      <c r="BK329" s="202">
        <f>ROUND(I329*H329,2)</f>
        <v>0</v>
      </c>
      <c r="BL329" s="23" t="s">
        <v>258</v>
      </c>
      <c r="BM329" s="23" t="s">
        <v>841</v>
      </c>
    </row>
    <row r="330" spans="2:63" s="10" customFormat="1" ht="29.85" customHeight="1">
      <c r="B330" s="175"/>
      <c r="C330" s="176"/>
      <c r="D330" s="177" t="s">
        <v>71</v>
      </c>
      <c r="E330" s="189" t="s">
        <v>359</v>
      </c>
      <c r="F330" s="189" t="s">
        <v>360</v>
      </c>
      <c r="G330" s="176"/>
      <c r="H330" s="176"/>
      <c r="I330" s="179"/>
      <c r="J330" s="190">
        <f>BK330</f>
        <v>0</v>
      </c>
      <c r="K330" s="176"/>
      <c r="L330" s="181"/>
      <c r="M330" s="182"/>
      <c r="N330" s="183"/>
      <c r="O330" s="183"/>
      <c r="P330" s="184">
        <f>SUM(P331:P345)</f>
        <v>0</v>
      </c>
      <c r="Q330" s="183"/>
      <c r="R330" s="184">
        <f>SUM(R331:R345)</f>
        <v>0</v>
      </c>
      <c r="S330" s="183"/>
      <c r="T330" s="185">
        <f>SUM(T331:T345)</f>
        <v>0</v>
      </c>
      <c r="AR330" s="186" t="s">
        <v>82</v>
      </c>
      <c r="AT330" s="187" t="s">
        <v>71</v>
      </c>
      <c r="AU330" s="187" t="s">
        <v>80</v>
      </c>
      <c r="AY330" s="186" t="s">
        <v>135</v>
      </c>
      <c r="BK330" s="188">
        <f>SUM(BK331:BK345)</f>
        <v>0</v>
      </c>
    </row>
    <row r="331" spans="2:65" s="1" customFormat="1" ht="38.25" customHeight="1">
      <c r="B331" s="40"/>
      <c r="C331" s="191" t="s">
        <v>842</v>
      </c>
      <c r="D331" s="191" t="s">
        <v>138</v>
      </c>
      <c r="E331" s="192" t="s">
        <v>843</v>
      </c>
      <c r="F331" s="193" t="s">
        <v>844</v>
      </c>
      <c r="G331" s="194" t="s">
        <v>176</v>
      </c>
      <c r="H331" s="195">
        <v>2.808</v>
      </c>
      <c r="I331" s="196"/>
      <c r="J331" s="197">
        <f>ROUND(I331*H331,2)</f>
        <v>0</v>
      </c>
      <c r="K331" s="193" t="s">
        <v>141</v>
      </c>
      <c r="L331" s="60"/>
      <c r="M331" s="198" t="s">
        <v>21</v>
      </c>
      <c r="N331" s="199" t="s">
        <v>43</v>
      </c>
      <c r="O331" s="4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AR331" s="23" t="s">
        <v>258</v>
      </c>
      <c r="AT331" s="23" t="s">
        <v>138</v>
      </c>
      <c r="AU331" s="23" t="s">
        <v>82</v>
      </c>
      <c r="AY331" s="23" t="s">
        <v>135</v>
      </c>
      <c r="BE331" s="202">
        <f>IF(N331="základní",J331,0)</f>
        <v>0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3" t="s">
        <v>80</v>
      </c>
      <c r="BK331" s="202">
        <f>ROUND(I331*H331,2)</f>
        <v>0</v>
      </c>
      <c r="BL331" s="23" t="s">
        <v>258</v>
      </c>
      <c r="BM331" s="23" t="s">
        <v>845</v>
      </c>
    </row>
    <row r="332" spans="2:51" s="11" customFormat="1" ht="13.5">
      <c r="B332" s="207"/>
      <c r="C332" s="208"/>
      <c r="D332" s="209" t="s">
        <v>178</v>
      </c>
      <c r="E332" s="210" t="s">
        <v>21</v>
      </c>
      <c r="F332" s="211" t="s">
        <v>846</v>
      </c>
      <c r="G332" s="208"/>
      <c r="H332" s="212">
        <v>2.808</v>
      </c>
      <c r="I332" s="213"/>
      <c r="J332" s="208"/>
      <c r="K332" s="208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178</v>
      </c>
      <c r="AU332" s="218" t="s">
        <v>82</v>
      </c>
      <c r="AV332" s="11" t="s">
        <v>82</v>
      </c>
      <c r="AW332" s="11" t="s">
        <v>35</v>
      </c>
      <c r="AX332" s="11" t="s">
        <v>72</v>
      </c>
      <c r="AY332" s="218" t="s">
        <v>135</v>
      </c>
    </row>
    <row r="333" spans="2:51" s="12" customFormat="1" ht="13.5">
      <c r="B333" s="219"/>
      <c r="C333" s="220"/>
      <c r="D333" s="209" t="s">
        <v>178</v>
      </c>
      <c r="E333" s="221" t="s">
        <v>21</v>
      </c>
      <c r="F333" s="222" t="s">
        <v>180</v>
      </c>
      <c r="G333" s="220"/>
      <c r="H333" s="223">
        <v>2.808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178</v>
      </c>
      <c r="AU333" s="229" t="s">
        <v>82</v>
      </c>
      <c r="AV333" s="12" t="s">
        <v>142</v>
      </c>
      <c r="AW333" s="12" t="s">
        <v>35</v>
      </c>
      <c r="AX333" s="12" t="s">
        <v>80</v>
      </c>
      <c r="AY333" s="229" t="s">
        <v>135</v>
      </c>
    </row>
    <row r="334" spans="2:65" s="1" customFormat="1" ht="38.25" customHeight="1">
      <c r="B334" s="40"/>
      <c r="C334" s="191" t="s">
        <v>847</v>
      </c>
      <c r="D334" s="191" t="s">
        <v>138</v>
      </c>
      <c r="E334" s="192" t="s">
        <v>848</v>
      </c>
      <c r="F334" s="193" t="s">
        <v>849</v>
      </c>
      <c r="G334" s="194" t="s">
        <v>176</v>
      </c>
      <c r="H334" s="195">
        <v>2.405</v>
      </c>
      <c r="I334" s="196"/>
      <c r="J334" s="197">
        <f>ROUND(I334*H334,2)</f>
        <v>0</v>
      </c>
      <c r="K334" s="193" t="s">
        <v>141</v>
      </c>
      <c r="L334" s="60"/>
      <c r="M334" s="198" t="s">
        <v>21</v>
      </c>
      <c r="N334" s="199" t="s">
        <v>43</v>
      </c>
      <c r="O334" s="41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AR334" s="23" t="s">
        <v>258</v>
      </c>
      <c r="AT334" s="23" t="s">
        <v>138</v>
      </c>
      <c r="AU334" s="23" t="s">
        <v>82</v>
      </c>
      <c r="AY334" s="23" t="s">
        <v>135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23" t="s">
        <v>80</v>
      </c>
      <c r="BK334" s="202">
        <f>ROUND(I334*H334,2)</f>
        <v>0</v>
      </c>
      <c r="BL334" s="23" t="s">
        <v>258</v>
      </c>
      <c r="BM334" s="23" t="s">
        <v>850</v>
      </c>
    </row>
    <row r="335" spans="2:51" s="11" customFormat="1" ht="13.5">
      <c r="B335" s="207"/>
      <c r="C335" s="208"/>
      <c r="D335" s="209" t="s">
        <v>178</v>
      </c>
      <c r="E335" s="210" t="s">
        <v>21</v>
      </c>
      <c r="F335" s="211" t="s">
        <v>851</v>
      </c>
      <c r="G335" s="208"/>
      <c r="H335" s="212">
        <v>2.405</v>
      </c>
      <c r="I335" s="213"/>
      <c r="J335" s="208"/>
      <c r="K335" s="208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178</v>
      </c>
      <c r="AU335" s="218" t="s">
        <v>82</v>
      </c>
      <c r="AV335" s="11" t="s">
        <v>82</v>
      </c>
      <c r="AW335" s="11" t="s">
        <v>35</v>
      </c>
      <c r="AX335" s="11" t="s">
        <v>72</v>
      </c>
      <c r="AY335" s="218" t="s">
        <v>135</v>
      </c>
    </row>
    <row r="336" spans="2:51" s="12" customFormat="1" ht="13.5">
      <c r="B336" s="219"/>
      <c r="C336" s="220"/>
      <c r="D336" s="209" t="s">
        <v>178</v>
      </c>
      <c r="E336" s="221" t="s">
        <v>21</v>
      </c>
      <c r="F336" s="222" t="s">
        <v>180</v>
      </c>
      <c r="G336" s="220"/>
      <c r="H336" s="223">
        <v>2.405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178</v>
      </c>
      <c r="AU336" s="229" t="s">
        <v>82</v>
      </c>
      <c r="AV336" s="12" t="s">
        <v>142</v>
      </c>
      <c r="AW336" s="12" t="s">
        <v>35</v>
      </c>
      <c r="AX336" s="12" t="s">
        <v>80</v>
      </c>
      <c r="AY336" s="229" t="s">
        <v>135</v>
      </c>
    </row>
    <row r="337" spans="2:65" s="1" customFormat="1" ht="38.25" customHeight="1">
      <c r="B337" s="40"/>
      <c r="C337" s="191" t="s">
        <v>852</v>
      </c>
      <c r="D337" s="191" t="s">
        <v>138</v>
      </c>
      <c r="E337" s="192" t="s">
        <v>853</v>
      </c>
      <c r="F337" s="193" t="s">
        <v>854</v>
      </c>
      <c r="G337" s="194" t="s">
        <v>176</v>
      </c>
      <c r="H337" s="195">
        <v>85.61</v>
      </c>
      <c r="I337" s="196"/>
      <c r="J337" s="197">
        <f>ROUND(I337*H337,2)</f>
        <v>0</v>
      </c>
      <c r="K337" s="193" t="s">
        <v>21</v>
      </c>
      <c r="L337" s="60"/>
      <c r="M337" s="198" t="s">
        <v>21</v>
      </c>
      <c r="N337" s="199" t="s">
        <v>43</v>
      </c>
      <c r="O337" s="41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3" t="s">
        <v>258</v>
      </c>
      <c r="AT337" s="23" t="s">
        <v>138</v>
      </c>
      <c r="AU337" s="23" t="s">
        <v>82</v>
      </c>
      <c r="AY337" s="23" t="s">
        <v>135</v>
      </c>
      <c r="BE337" s="202">
        <f>IF(N337="základní",J337,0)</f>
        <v>0</v>
      </c>
      <c r="BF337" s="202">
        <f>IF(N337="snížená",J337,0)</f>
        <v>0</v>
      </c>
      <c r="BG337" s="202">
        <f>IF(N337="zákl. přenesená",J337,0)</f>
        <v>0</v>
      </c>
      <c r="BH337" s="202">
        <f>IF(N337="sníž. přenesená",J337,0)</f>
        <v>0</v>
      </c>
      <c r="BI337" s="202">
        <f>IF(N337="nulová",J337,0)</f>
        <v>0</v>
      </c>
      <c r="BJ337" s="23" t="s">
        <v>80</v>
      </c>
      <c r="BK337" s="202">
        <f>ROUND(I337*H337,2)</f>
        <v>0</v>
      </c>
      <c r="BL337" s="23" t="s">
        <v>258</v>
      </c>
      <c r="BM337" s="23" t="s">
        <v>855</v>
      </c>
    </row>
    <row r="338" spans="2:51" s="11" customFormat="1" ht="13.5">
      <c r="B338" s="207"/>
      <c r="C338" s="208"/>
      <c r="D338" s="209" t="s">
        <v>178</v>
      </c>
      <c r="E338" s="210" t="s">
        <v>21</v>
      </c>
      <c r="F338" s="211" t="s">
        <v>856</v>
      </c>
      <c r="G338" s="208"/>
      <c r="H338" s="212">
        <v>85.61</v>
      </c>
      <c r="I338" s="213"/>
      <c r="J338" s="208"/>
      <c r="K338" s="208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178</v>
      </c>
      <c r="AU338" s="218" t="s">
        <v>82</v>
      </c>
      <c r="AV338" s="11" t="s">
        <v>82</v>
      </c>
      <c r="AW338" s="11" t="s">
        <v>35</v>
      </c>
      <c r="AX338" s="11" t="s">
        <v>72</v>
      </c>
      <c r="AY338" s="218" t="s">
        <v>135</v>
      </c>
    </row>
    <row r="339" spans="2:51" s="12" customFormat="1" ht="13.5">
      <c r="B339" s="219"/>
      <c r="C339" s="220"/>
      <c r="D339" s="209" t="s">
        <v>178</v>
      </c>
      <c r="E339" s="221" t="s">
        <v>21</v>
      </c>
      <c r="F339" s="222" t="s">
        <v>180</v>
      </c>
      <c r="G339" s="220"/>
      <c r="H339" s="223">
        <v>85.61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178</v>
      </c>
      <c r="AU339" s="229" t="s">
        <v>82</v>
      </c>
      <c r="AV339" s="12" t="s">
        <v>142</v>
      </c>
      <c r="AW339" s="12" t="s">
        <v>35</v>
      </c>
      <c r="AX339" s="12" t="s">
        <v>80</v>
      </c>
      <c r="AY339" s="229" t="s">
        <v>135</v>
      </c>
    </row>
    <row r="340" spans="2:65" s="1" customFormat="1" ht="25.5" customHeight="1">
      <c r="B340" s="40"/>
      <c r="C340" s="191" t="s">
        <v>857</v>
      </c>
      <c r="D340" s="191" t="s">
        <v>138</v>
      </c>
      <c r="E340" s="192" t="s">
        <v>858</v>
      </c>
      <c r="F340" s="193" t="s">
        <v>859</v>
      </c>
      <c r="G340" s="194" t="s">
        <v>176</v>
      </c>
      <c r="H340" s="195">
        <v>85.61</v>
      </c>
      <c r="I340" s="196"/>
      <c r="J340" s="197">
        <f>ROUND(I340*H340,2)</f>
        <v>0</v>
      </c>
      <c r="K340" s="193" t="s">
        <v>141</v>
      </c>
      <c r="L340" s="60"/>
      <c r="M340" s="198" t="s">
        <v>21</v>
      </c>
      <c r="N340" s="199" t="s">
        <v>43</v>
      </c>
      <c r="O340" s="41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AR340" s="23" t="s">
        <v>258</v>
      </c>
      <c r="AT340" s="23" t="s">
        <v>138</v>
      </c>
      <c r="AU340" s="23" t="s">
        <v>82</v>
      </c>
      <c r="AY340" s="23" t="s">
        <v>135</v>
      </c>
      <c r="BE340" s="202">
        <f>IF(N340="základní",J340,0)</f>
        <v>0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23" t="s">
        <v>80</v>
      </c>
      <c r="BK340" s="202">
        <f>ROUND(I340*H340,2)</f>
        <v>0</v>
      </c>
      <c r="BL340" s="23" t="s">
        <v>258</v>
      </c>
      <c r="BM340" s="23" t="s">
        <v>860</v>
      </c>
    </row>
    <row r="341" spans="2:65" s="1" customFormat="1" ht="38.25" customHeight="1">
      <c r="B341" s="40"/>
      <c r="C341" s="191" t="s">
        <v>861</v>
      </c>
      <c r="D341" s="191" t="s">
        <v>138</v>
      </c>
      <c r="E341" s="192" t="s">
        <v>862</v>
      </c>
      <c r="F341" s="193" t="s">
        <v>863</v>
      </c>
      <c r="G341" s="194" t="s">
        <v>176</v>
      </c>
      <c r="H341" s="195">
        <v>21.6</v>
      </c>
      <c r="I341" s="196"/>
      <c r="J341" s="197">
        <f>ROUND(I341*H341,2)</f>
        <v>0</v>
      </c>
      <c r="K341" s="193" t="s">
        <v>141</v>
      </c>
      <c r="L341" s="60"/>
      <c r="M341" s="198" t="s">
        <v>21</v>
      </c>
      <c r="N341" s="199" t="s">
        <v>43</v>
      </c>
      <c r="O341" s="41"/>
      <c r="P341" s="200">
        <f>O341*H341</f>
        <v>0</v>
      </c>
      <c r="Q341" s="200">
        <v>0</v>
      </c>
      <c r="R341" s="200">
        <f>Q341*H341</f>
        <v>0</v>
      </c>
      <c r="S341" s="200">
        <v>0</v>
      </c>
      <c r="T341" s="201">
        <f>S341*H341</f>
        <v>0</v>
      </c>
      <c r="AR341" s="23" t="s">
        <v>258</v>
      </c>
      <c r="AT341" s="23" t="s">
        <v>138</v>
      </c>
      <c r="AU341" s="23" t="s">
        <v>82</v>
      </c>
      <c r="AY341" s="23" t="s">
        <v>135</v>
      </c>
      <c r="BE341" s="202">
        <f>IF(N341="základní",J341,0)</f>
        <v>0</v>
      </c>
      <c r="BF341" s="202">
        <f>IF(N341="snížená",J341,0)</f>
        <v>0</v>
      </c>
      <c r="BG341" s="202">
        <f>IF(N341="zákl. přenesená",J341,0)</f>
        <v>0</v>
      </c>
      <c r="BH341" s="202">
        <f>IF(N341="sníž. přenesená",J341,0)</f>
        <v>0</v>
      </c>
      <c r="BI341" s="202">
        <f>IF(N341="nulová",J341,0)</f>
        <v>0</v>
      </c>
      <c r="BJ341" s="23" t="s">
        <v>80</v>
      </c>
      <c r="BK341" s="202">
        <f>ROUND(I341*H341,2)</f>
        <v>0</v>
      </c>
      <c r="BL341" s="23" t="s">
        <v>258</v>
      </c>
      <c r="BM341" s="23" t="s">
        <v>864</v>
      </c>
    </row>
    <row r="342" spans="2:51" s="11" customFormat="1" ht="13.5">
      <c r="B342" s="207"/>
      <c r="C342" s="208"/>
      <c r="D342" s="209" t="s">
        <v>178</v>
      </c>
      <c r="E342" s="210" t="s">
        <v>21</v>
      </c>
      <c r="F342" s="211" t="s">
        <v>865</v>
      </c>
      <c r="G342" s="208"/>
      <c r="H342" s="212">
        <v>21.6</v>
      </c>
      <c r="I342" s="213"/>
      <c r="J342" s="208"/>
      <c r="K342" s="208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178</v>
      </c>
      <c r="AU342" s="218" t="s">
        <v>82</v>
      </c>
      <c r="AV342" s="11" t="s">
        <v>82</v>
      </c>
      <c r="AW342" s="11" t="s">
        <v>35</v>
      </c>
      <c r="AX342" s="11" t="s">
        <v>72</v>
      </c>
      <c r="AY342" s="218" t="s">
        <v>135</v>
      </c>
    </row>
    <row r="343" spans="2:51" s="12" customFormat="1" ht="13.5">
      <c r="B343" s="219"/>
      <c r="C343" s="220"/>
      <c r="D343" s="209" t="s">
        <v>178</v>
      </c>
      <c r="E343" s="221" t="s">
        <v>21</v>
      </c>
      <c r="F343" s="222" t="s">
        <v>180</v>
      </c>
      <c r="G343" s="220"/>
      <c r="H343" s="223">
        <v>21.6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178</v>
      </c>
      <c r="AU343" s="229" t="s">
        <v>82</v>
      </c>
      <c r="AV343" s="12" t="s">
        <v>142</v>
      </c>
      <c r="AW343" s="12" t="s">
        <v>35</v>
      </c>
      <c r="AX343" s="12" t="s">
        <v>80</v>
      </c>
      <c r="AY343" s="229" t="s">
        <v>135</v>
      </c>
    </row>
    <row r="344" spans="2:65" s="1" customFormat="1" ht="51" customHeight="1">
      <c r="B344" s="40"/>
      <c r="C344" s="191" t="s">
        <v>866</v>
      </c>
      <c r="D344" s="191" t="s">
        <v>138</v>
      </c>
      <c r="E344" s="192" t="s">
        <v>867</v>
      </c>
      <c r="F344" s="193" t="s">
        <v>868</v>
      </c>
      <c r="G344" s="194" t="s">
        <v>214</v>
      </c>
      <c r="H344" s="195">
        <v>3.211</v>
      </c>
      <c r="I344" s="196"/>
      <c r="J344" s="197">
        <f>ROUND(I344*H344,2)</f>
        <v>0</v>
      </c>
      <c r="K344" s="193" t="s">
        <v>141</v>
      </c>
      <c r="L344" s="60"/>
      <c r="M344" s="198" t="s">
        <v>21</v>
      </c>
      <c r="N344" s="199" t="s">
        <v>43</v>
      </c>
      <c r="O344" s="41"/>
      <c r="P344" s="200">
        <f>O344*H344</f>
        <v>0</v>
      </c>
      <c r="Q344" s="200">
        <v>0</v>
      </c>
      <c r="R344" s="200">
        <f>Q344*H344</f>
        <v>0</v>
      </c>
      <c r="S344" s="200">
        <v>0</v>
      </c>
      <c r="T344" s="201">
        <f>S344*H344</f>
        <v>0</v>
      </c>
      <c r="AR344" s="23" t="s">
        <v>258</v>
      </c>
      <c r="AT344" s="23" t="s">
        <v>138</v>
      </c>
      <c r="AU344" s="23" t="s">
        <v>82</v>
      </c>
      <c r="AY344" s="23" t="s">
        <v>135</v>
      </c>
      <c r="BE344" s="202">
        <f>IF(N344="základní",J344,0)</f>
        <v>0</v>
      </c>
      <c r="BF344" s="202">
        <f>IF(N344="snížená",J344,0)</f>
        <v>0</v>
      </c>
      <c r="BG344" s="202">
        <f>IF(N344="zákl. přenesená",J344,0)</f>
        <v>0</v>
      </c>
      <c r="BH344" s="202">
        <f>IF(N344="sníž. přenesená",J344,0)</f>
        <v>0</v>
      </c>
      <c r="BI344" s="202">
        <f>IF(N344="nulová",J344,0)</f>
        <v>0</v>
      </c>
      <c r="BJ344" s="23" t="s">
        <v>80</v>
      </c>
      <c r="BK344" s="202">
        <f>ROUND(I344*H344,2)</f>
        <v>0</v>
      </c>
      <c r="BL344" s="23" t="s">
        <v>258</v>
      </c>
      <c r="BM344" s="23" t="s">
        <v>869</v>
      </c>
    </row>
    <row r="345" spans="2:65" s="1" customFormat="1" ht="51" customHeight="1">
      <c r="B345" s="40"/>
      <c r="C345" s="191" t="s">
        <v>870</v>
      </c>
      <c r="D345" s="191" t="s">
        <v>138</v>
      </c>
      <c r="E345" s="192" t="s">
        <v>871</v>
      </c>
      <c r="F345" s="193" t="s">
        <v>872</v>
      </c>
      <c r="G345" s="194" t="s">
        <v>214</v>
      </c>
      <c r="H345" s="195">
        <v>3.211</v>
      </c>
      <c r="I345" s="196"/>
      <c r="J345" s="197">
        <f>ROUND(I345*H345,2)</f>
        <v>0</v>
      </c>
      <c r="K345" s="193" t="s">
        <v>141</v>
      </c>
      <c r="L345" s="60"/>
      <c r="M345" s="198" t="s">
        <v>21</v>
      </c>
      <c r="N345" s="199" t="s">
        <v>43</v>
      </c>
      <c r="O345" s="41"/>
      <c r="P345" s="200">
        <f>O345*H345</f>
        <v>0</v>
      </c>
      <c r="Q345" s="200">
        <v>0</v>
      </c>
      <c r="R345" s="200">
        <f>Q345*H345</f>
        <v>0</v>
      </c>
      <c r="S345" s="200">
        <v>0</v>
      </c>
      <c r="T345" s="201">
        <f>S345*H345</f>
        <v>0</v>
      </c>
      <c r="AR345" s="23" t="s">
        <v>258</v>
      </c>
      <c r="AT345" s="23" t="s">
        <v>138</v>
      </c>
      <c r="AU345" s="23" t="s">
        <v>82</v>
      </c>
      <c r="AY345" s="23" t="s">
        <v>135</v>
      </c>
      <c r="BE345" s="202">
        <f>IF(N345="základní",J345,0)</f>
        <v>0</v>
      </c>
      <c r="BF345" s="202">
        <f>IF(N345="snížená",J345,0)</f>
        <v>0</v>
      </c>
      <c r="BG345" s="202">
        <f>IF(N345="zákl. přenesená",J345,0)</f>
        <v>0</v>
      </c>
      <c r="BH345" s="202">
        <f>IF(N345="sníž. přenesená",J345,0)</f>
        <v>0</v>
      </c>
      <c r="BI345" s="202">
        <f>IF(N345="nulová",J345,0)</f>
        <v>0</v>
      </c>
      <c r="BJ345" s="23" t="s">
        <v>80</v>
      </c>
      <c r="BK345" s="202">
        <f>ROUND(I345*H345,2)</f>
        <v>0</v>
      </c>
      <c r="BL345" s="23" t="s">
        <v>258</v>
      </c>
      <c r="BM345" s="23" t="s">
        <v>873</v>
      </c>
    </row>
    <row r="346" spans="2:63" s="10" customFormat="1" ht="29.85" customHeight="1">
      <c r="B346" s="175"/>
      <c r="C346" s="176"/>
      <c r="D346" s="177" t="s">
        <v>71</v>
      </c>
      <c r="E346" s="189" t="s">
        <v>365</v>
      </c>
      <c r="F346" s="189" t="s">
        <v>366</v>
      </c>
      <c r="G346" s="176"/>
      <c r="H346" s="176"/>
      <c r="I346" s="179"/>
      <c r="J346" s="190">
        <f>BK346</f>
        <v>0</v>
      </c>
      <c r="K346" s="176"/>
      <c r="L346" s="181"/>
      <c r="M346" s="182"/>
      <c r="N346" s="183"/>
      <c r="O346" s="183"/>
      <c r="P346" s="184">
        <f>SUM(P347:P410)</f>
        <v>0</v>
      </c>
      <c r="Q346" s="183"/>
      <c r="R346" s="184">
        <f>SUM(R347:R410)</f>
        <v>0</v>
      </c>
      <c r="S346" s="183"/>
      <c r="T346" s="185">
        <f>SUM(T347:T410)</f>
        <v>0</v>
      </c>
      <c r="AR346" s="186" t="s">
        <v>82</v>
      </c>
      <c r="AT346" s="187" t="s">
        <v>71</v>
      </c>
      <c r="AU346" s="187" t="s">
        <v>80</v>
      </c>
      <c r="AY346" s="186" t="s">
        <v>135</v>
      </c>
      <c r="BK346" s="188">
        <f>SUM(BK347:BK410)</f>
        <v>0</v>
      </c>
    </row>
    <row r="347" spans="2:65" s="1" customFormat="1" ht="38.25" customHeight="1">
      <c r="B347" s="40"/>
      <c r="C347" s="191" t="s">
        <v>874</v>
      </c>
      <c r="D347" s="191" t="s">
        <v>138</v>
      </c>
      <c r="E347" s="192" t="s">
        <v>875</v>
      </c>
      <c r="F347" s="193" t="s">
        <v>876</v>
      </c>
      <c r="G347" s="194" t="s">
        <v>176</v>
      </c>
      <c r="H347" s="195">
        <v>1</v>
      </c>
      <c r="I347" s="196"/>
      <c r="J347" s="197">
        <f>ROUND(I347*H347,2)</f>
        <v>0</v>
      </c>
      <c r="K347" s="193" t="s">
        <v>141</v>
      </c>
      <c r="L347" s="60"/>
      <c r="M347" s="198" t="s">
        <v>21</v>
      </c>
      <c r="N347" s="199" t="s">
        <v>43</v>
      </c>
      <c r="O347" s="41"/>
      <c r="P347" s="200">
        <f>O347*H347</f>
        <v>0</v>
      </c>
      <c r="Q347" s="200">
        <v>0</v>
      </c>
      <c r="R347" s="200">
        <f>Q347*H347</f>
        <v>0</v>
      </c>
      <c r="S347" s="200">
        <v>0</v>
      </c>
      <c r="T347" s="201">
        <f>S347*H347</f>
        <v>0</v>
      </c>
      <c r="AR347" s="23" t="s">
        <v>258</v>
      </c>
      <c r="AT347" s="23" t="s">
        <v>138</v>
      </c>
      <c r="AU347" s="23" t="s">
        <v>82</v>
      </c>
      <c r="AY347" s="23" t="s">
        <v>135</v>
      </c>
      <c r="BE347" s="202">
        <f>IF(N347="základní",J347,0)</f>
        <v>0</v>
      </c>
      <c r="BF347" s="202">
        <f>IF(N347="snížená",J347,0)</f>
        <v>0</v>
      </c>
      <c r="BG347" s="202">
        <f>IF(N347="zákl. přenesená",J347,0)</f>
        <v>0</v>
      </c>
      <c r="BH347" s="202">
        <f>IF(N347="sníž. přenesená",J347,0)</f>
        <v>0</v>
      </c>
      <c r="BI347" s="202">
        <f>IF(N347="nulová",J347,0)</f>
        <v>0</v>
      </c>
      <c r="BJ347" s="23" t="s">
        <v>80</v>
      </c>
      <c r="BK347" s="202">
        <f>ROUND(I347*H347,2)</f>
        <v>0</v>
      </c>
      <c r="BL347" s="23" t="s">
        <v>258</v>
      </c>
      <c r="BM347" s="23" t="s">
        <v>877</v>
      </c>
    </row>
    <row r="348" spans="2:51" s="11" customFormat="1" ht="13.5">
      <c r="B348" s="207"/>
      <c r="C348" s="208"/>
      <c r="D348" s="209" t="s">
        <v>178</v>
      </c>
      <c r="E348" s="210" t="s">
        <v>21</v>
      </c>
      <c r="F348" s="211" t="s">
        <v>878</v>
      </c>
      <c r="G348" s="208"/>
      <c r="H348" s="212">
        <v>1</v>
      </c>
      <c r="I348" s="213"/>
      <c r="J348" s="208"/>
      <c r="K348" s="208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178</v>
      </c>
      <c r="AU348" s="218" t="s">
        <v>82</v>
      </c>
      <c r="AV348" s="11" t="s">
        <v>82</v>
      </c>
      <c r="AW348" s="11" t="s">
        <v>35</v>
      </c>
      <c r="AX348" s="11" t="s">
        <v>72</v>
      </c>
      <c r="AY348" s="218" t="s">
        <v>135</v>
      </c>
    </row>
    <row r="349" spans="2:51" s="12" customFormat="1" ht="13.5">
      <c r="B349" s="219"/>
      <c r="C349" s="220"/>
      <c r="D349" s="209" t="s">
        <v>178</v>
      </c>
      <c r="E349" s="221" t="s">
        <v>21</v>
      </c>
      <c r="F349" s="222" t="s">
        <v>180</v>
      </c>
      <c r="G349" s="220"/>
      <c r="H349" s="223">
        <v>1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178</v>
      </c>
      <c r="AU349" s="229" t="s">
        <v>82</v>
      </c>
      <c r="AV349" s="12" t="s">
        <v>142</v>
      </c>
      <c r="AW349" s="12" t="s">
        <v>35</v>
      </c>
      <c r="AX349" s="12" t="s">
        <v>80</v>
      </c>
      <c r="AY349" s="229" t="s">
        <v>135</v>
      </c>
    </row>
    <row r="350" spans="2:65" s="1" customFormat="1" ht="25.5" customHeight="1">
      <c r="B350" s="40"/>
      <c r="C350" s="235" t="s">
        <v>879</v>
      </c>
      <c r="D350" s="235" t="s">
        <v>468</v>
      </c>
      <c r="E350" s="236" t="s">
        <v>880</v>
      </c>
      <c r="F350" s="237" t="s">
        <v>881</v>
      </c>
      <c r="G350" s="238" t="s">
        <v>340</v>
      </c>
      <c r="H350" s="239">
        <v>1</v>
      </c>
      <c r="I350" s="240"/>
      <c r="J350" s="241">
        <f>ROUND(I350*H350,2)</f>
        <v>0</v>
      </c>
      <c r="K350" s="237" t="s">
        <v>141</v>
      </c>
      <c r="L350" s="242"/>
      <c r="M350" s="243" t="s">
        <v>21</v>
      </c>
      <c r="N350" s="244" t="s">
        <v>43</v>
      </c>
      <c r="O350" s="41"/>
      <c r="P350" s="200">
        <f>O350*H350</f>
        <v>0</v>
      </c>
      <c r="Q350" s="200">
        <v>0</v>
      </c>
      <c r="R350" s="200">
        <f>Q350*H350</f>
        <v>0</v>
      </c>
      <c r="S350" s="200">
        <v>0</v>
      </c>
      <c r="T350" s="201">
        <f>S350*H350</f>
        <v>0</v>
      </c>
      <c r="AR350" s="23" t="s">
        <v>367</v>
      </c>
      <c r="AT350" s="23" t="s">
        <v>468</v>
      </c>
      <c r="AU350" s="23" t="s">
        <v>82</v>
      </c>
      <c r="AY350" s="23" t="s">
        <v>135</v>
      </c>
      <c r="BE350" s="202">
        <f>IF(N350="základní",J350,0)</f>
        <v>0</v>
      </c>
      <c r="BF350" s="202">
        <f>IF(N350="snížená",J350,0)</f>
        <v>0</v>
      </c>
      <c r="BG350" s="202">
        <f>IF(N350="zákl. přenesená",J350,0)</f>
        <v>0</v>
      </c>
      <c r="BH350" s="202">
        <f>IF(N350="sníž. přenesená",J350,0)</f>
        <v>0</v>
      </c>
      <c r="BI350" s="202">
        <f>IF(N350="nulová",J350,0)</f>
        <v>0</v>
      </c>
      <c r="BJ350" s="23" t="s">
        <v>80</v>
      </c>
      <c r="BK350" s="202">
        <f>ROUND(I350*H350,2)</f>
        <v>0</v>
      </c>
      <c r="BL350" s="23" t="s">
        <v>258</v>
      </c>
      <c r="BM350" s="23" t="s">
        <v>882</v>
      </c>
    </row>
    <row r="351" spans="2:65" s="1" customFormat="1" ht="38.25" customHeight="1">
      <c r="B351" s="40"/>
      <c r="C351" s="191" t="s">
        <v>883</v>
      </c>
      <c r="D351" s="191" t="s">
        <v>138</v>
      </c>
      <c r="E351" s="192" t="s">
        <v>884</v>
      </c>
      <c r="F351" s="193" t="s">
        <v>885</v>
      </c>
      <c r="G351" s="194" t="s">
        <v>432</v>
      </c>
      <c r="H351" s="195">
        <v>7.82</v>
      </c>
      <c r="I351" s="196"/>
      <c r="J351" s="197">
        <f>ROUND(I351*H351,2)</f>
        <v>0</v>
      </c>
      <c r="K351" s="193" t="s">
        <v>141</v>
      </c>
      <c r="L351" s="60"/>
      <c r="M351" s="198" t="s">
        <v>21</v>
      </c>
      <c r="N351" s="199" t="s">
        <v>43</v>
      </c>
      <c r="O351" s="41"/>
      <c r="P351" s="200">
        <f>O351*H351</f>
        <v>0</v>
      </c>
      <c r="Q351" s="200">
        <v>0</v>
      </c>
      <c r="R351" s="200">
        <f>Q351*H351</f>
        <v>0</v>
      </c>
      <c r="S351" s="200">
        <v>0</v>
      </c>
      <c r="T351" s="201">
        <f>S351*H351</f>
        <v>0</v>
      </c>
      <c r="AR351" s="23" t="s">
        <v>258</v>
      </c>
      <c r="AT351" s="23" t="s">
        <v>138</v>
      </c>
      <c r="AU351" s="23" t="s">
        <v>82</v>
      </c>
      <c r="AY351" s="23" t="s">
        <v>135</v>
      </c>
      <c r="BE351" s="202">
        <f>IF(N351="základní",J351,0)</f>
        <v>0</v>
      </c>
      <c r="BF351" s="202">
        <f>IF(N351="snížená",J351,0)</f>
        <v>0</v>
      </c>
      <c r="BG351" s="202">
        <f>IF(N351="zákl. přenesená",J351,0)</f>
        <v>0</v>
      </c>
      <c r="BH351" s="202">
        <f>IF(N351="sníž. přenesená",J351,0)</f>
        <v>0</v>
      </c>
      <c r="BI351" s="202">
        <f>IF(N351="nulová",J351,0)</f>
        <v>0</v>
      </c>
      <c r="BJ351" s="23" t="s">
        <v>80</v>
      </c>
      <c r="BK351" s="202">
        <f>ROUND(I351*H351,2)</f>
        <v>0</v>
      </c>
      <c r="BL351" s="23" t="s">
        <v>258</v>
      </c>
      <c r="BM351" s="23" t="s">
        <v>886</v>
      </c>
    </row>
    <row r="352" spans="2:51" s="11" customFormat="1" ht="13.5">
      <c r="B352" s="207"/>
      <c r="C352" s="208"/>
      <c r="D352" s="209" t="s">
        <v>178</v>
      </c>
      <c r="E352" s="210" t="s">
        <v>21</v>
      </c>
      <c r="F352" s="211" t="s">
        <v>887</v>
      </c>
      <c r="G352" s="208"/>
      <c r="H352" s="212">
        <v>7.82</v>
      </c>
      <c r="I352" s="213"/>
      <c r="J352" s="208"/>
      <c r="K352" s="208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178</v>
      </c>
      <c r="AU352" s="218" t="s">
        <v>82</v>
      </c>
      <c r="AV352" s="11" t="s">
        <v>82</v>
      </c>
      <c r="AW352" s="11" t="s">
        <v>35</v>
      </c>
      <c r="AX352" s="11" t="s">
        <v>72</v>
      </c>
      <c r="AY352" s="218" t="s">
        <v>135</v>
      </c>
    </row>
    <row r="353" spans="2:51" s="12" customFormat="1" ht="13.5">
      <c r="B353" s="219"/>
      <c r="C353" s="220"/>
      <c r="D353" s="209" t="s">
        <v>178</v>
      </c>
      <c r="E353" s="221" t="s">
        <v>21</v>
      </c>
      <c r="F353" s="222" t="s">
        <v>180</v>
      </c>
      <c r="G353" s="220"/>
      <c r="H353" s="223">
        <v>7.82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178</v>
      </c>
      <c r="AU353" s="229" t="s">
        <v>82</v>
      </c>
      <c r="AV353" s="12" t="s">
        <v>142</v>
      </c>
      <c r="AW353" s="12" t="s">
        <v>35</v>
      </c>
      <c r="AX353" s="12" t="s">
        <v>80</v>
      </c>
      <c r="AY353" s="229" t="s">
        <v>135</v>
      </c>
    </row>
    <row r="354" spans="2:65" s="1" customFormat="1" ht="25.5" customHeight="1">
      <c r="B354" s="40"/>
      <c r="C354" s="191" t="s">
        <v>888</v>
      </c>
      <c r="D354" s="191" t="s">
        <v>138</v>
      </c>
      <c r="E354" s="192" t="s">
        <v>889</v>
      </c>
      <c r="F354" s="193" t="s">
        <v>890</v>
      </c>
      <c r="G354" s="194" t="s">
        <v>340</v>
      </c>
      <c r="H354" s="195">
        <v>1</v>
      </c>
      <c r="I354" s="196"/>
      <c r="J354" s="197">
        <f>ROUND(I354*H354,2)</f>
        <v>0</v>
      </c>
      <c r="K354" s="193" t="s">
        <v>21</v>
      </c>
      <c r="L354" s="60"/>
      <c r="M354" s="198" t="s">
        <v>21</v>
      </c>
      <c r="N354" s="199" t="s">
        <v>43</v>
      </c>
      <c r="O354" s="41"/>
      <c r="P354" s="200">
        <f>O354*H354</f>
        <v>0</v>
      </c>
      <c r="Q354" s="200">
        <v>0</v>
      </c>
      <c r="R354" s="200">
        <f>Q354*H354</f>
        <v>0</v>
      </c>
      <c r="S354" s="200">
        <v>0</v>
      </c>
      <c r="T354" s="201">
        <f>S354*H354</f>
        <v>0</v>
      </c>
      <c r="AR354" s="23" t="s">
        <v>258</v>
      </c>
      <c r="AT354" s="23" t="s">
        <v>138</v>
      </c>
      <c r="AU354" s="23" t="s">
        <v>82</v>
      </c>
      <c r="AY354" s="23" t="s">
        <v>135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23" t="s">
        <v>80</v>
      </c>
      <c r="BK354" s="202">
        <f>ROUND(I354*H354,2)</f>
        <v>0</v>
      </c>
      <c r="BL354" s="23" t="s">
        <v>258</v>
      </c>
      <c r="BM354" s="23" t="s">
        <v>891</v>
      </c>
    </row>
    <row r="355" spans="2:51" s="11" customFormat="1" ht="13.5">
      <c r="B355" s="207"/>
      <c r="C355" s="208"/>
      <c r="D355" s="209" t="s">
        <v>178</v>
      </c>
      <c r="E355" s="210" t="s">
        <v>21</v>
      </c>
      <c r="F355" s="211" t="s">
        <v>892</v>
      </c>
      <c r="G355" s="208"/>
      <c r="H355" s="212">
        <v>1</v>
      </c>
      <c r="I355" s="213"/>
      <c r="J355" s="208"/>
      <c r="K355" s="208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178</v>
      </c>
      <c r="AU355" s="218" t="s">
        <v>82</v>
      </c>
      <c r="AV355" s="11" t="s">
        <v>82</v>
      </c>
      <c r="AW355" s="11" t="s">
        <v>35</v>
      </c>
      <c r="AX355" s="11" t="s">
        <v>72</v>
      </c>
      <c r="AY355" s="218" t="s">
        <v>135</v>
      </c>
    </row>
    <row r="356" spans="2:51" s="12" customFormat="1" ht="13.5">
      <c r="B356" s="219"/>
      <c r="C356" s="220"/>
      <c r="D356" s="209" t="s">
        <v>178</v>
      </c>
      <c r="E356" s="221" t="s">
        <v>21</v>
      </c>
      <c r="F356" s="222" t="s">
        <v>180</v>
      </c>
      <c r="G356" s="220"/>
      <c r="H356" s="223">
        <v>1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178</v>
      </c>
      <c r="AU356" s="229" t="s">
        <v>82</v>
      </c>
      <c r="AV356" s="12" t="s">
        <v>142</v>
      </c>
      <c r="AW356" s="12" t="s">
        <v>35</v>
      </c>
      <c r="AX356" s="12" t="s">
        <v>80</v>
      </c>
      <c r="AY356" s="229" t="s">
        <v>135</v>
      </c>
    </row>
    <row r="357" spans="2:65" s="1" customFormat="1" ht="25.5" customHeight="1">
      <c r="B357" s="40"/>
      <c r="C357" s="235" t="s">
        <v>893</v>
      </c>
      <c r="D357" s="235" t="s">
        <v>468</v>
      </c>
      <c r="E357" s="236" t="s">
        <v>894</v>
      </c>
      <c r="F357" s="237" t="s">
        <v>895</v>
      </c>
      <c r="G357" s="238" t="s">
        <v>340</v>
      </c>
      <c r="H357" s="239">
        <v>1</v>
      </c>
      <c r="I357" s="240"/>
      <c r="J357" s="241">
        <f aca="true" t="shared" si="0" ref="J357:J367">ROUND(I357*H357,2)</f>
        <v>0</v>
      </c>
      <c r="K357" s="237" t="s">
        <v>21</v>
      </c>
      <c r="L357" s="242"/>
      <c r="M357" s="243" t="s">
        <v>21</v>
      </c>
      <c r="N357" s="244" t="s">
        <v>43</v>
      </c>
      <c r="O357" s="41"/>
      <c r="P357" s="200">
        <f aca="true" t="shared" si="1" ref="P357:P367">O357*H357</f>
        <v>0</v>
      </c>
      <c r="Q357" s="200">
        <v>0</v>
      </c>
      <c r="R357" s="200">
        <f aca="true" t="shared" si="2" ref="R357:R367">Q357*H357</f>
        <v>0</v>
      </c>
      <c r="S357" s="200">
        <v>0</v>
      </c>
      <c r="T357" s="201">
        <f aca="true" t="shared" si="3" ref="T357:T367">S357*H357</f>
        <v>0</v>
      </c>
      <c r="AR357" s="23" t="s">
        <v>367</v>
      </c>
      <c r="AT357" s="23" t="s">
        <v>468</v>
      </c>
      <c r="AU357" s="23" t="s">
        <v>82</v>
      </c>
      <c r="AY357" s="23" t="s">
        <v>135</v>
      </c>
      <c r="BE357" s="202">
        <f aca="true" t="shared" si="4" ref="BE357:BE367">IF(N357="základní",J357,0)</f>
        <v>0</v>
      </c>
      <c r="BF357" s="202">
        <f aca="true" t="shared" si="5" ref="BF357:BF367">IF(N357="snížená",J357,0)</f>
        <v>0</v>
      </c>
      <c r="BG357" s="202">
        <f aca="true" t="shared" si="6" ref="BG357:BG367">IF(N357="zákl. přenesená",J357,0)</f>
        <v>0</v>
      </c>
      <c r="BH357" s="202">
        <f aca="true" t="shared" si="7" ref="BH357:BH367">IF(N357="sníž. přenesená",J357,0)</f>
        <v>0</v>
      </c>
      <c r="BI357" s="202">
        <f aca="true" t="shared" si="8" ref="BI357:BI367">IF(N357="nulová",J357,0)</f>
        <v>0</v>
      </c>
      <c r="BJ357" s="23" t="s">
        <v>80</v>
      </c>
      <c r="BK357" s="202">
        <f aca="true" t="shared" si="9" ref="BK357:BK367">ROUND(I357*H357,2)</f>
        <v>0</v>
      </c>
      <c r="BL357" s="23" t="s">
        <v>258</v>
      </c>
      <c r="BM357" s="23" t="s">
        <v>896</v>
      </c>
    </row>
    <row r="358" spans="2:65" s="1" customFormat="1" ht="16.5" customHeight="1">
      <c r="B358" s="40"/>
      <c r="C358" s="191" t="s">
        <v>897</v>
      </c>
      <c r="D358" s="191" t="s">
        <v>138</v>
      </c>
      <c r="E358" s="192" t="s">
        <v>898</v>
      </c>
      <c r="F358" s="193" t="s">
        <v>899</v>
      </c>
      <c r="G358" s="194" t="s">
        <v>340</v>
      </c>
      <c r="H358" s="195">
        <v>1</v>
      </c>
      <c r="I358" s="196"/>
      <c r="J358" s="197">
        <f t="shared" si="0"/>
        <v>0</v>
      </c>
      <c r="K358" s="193" t="s">
        <v>21</v>
      </c>
      <c r="L358" s="60"/>
      <c r="M358" s="198" t="s">
        <v>21</v>
      </c>
      <c r="N358" s="199" t="s">
        <v>43</v>
      </c>
      <c r="O358" s="41"/>
      <c r="P358" s="200">
        <f t="shared" si="1"/>
        <v>0</v>
      </c>
      <c r="Q358" s="200">
        <v>0</v>
      </c>
      <c r="R358" s="200">
        <f t="shared" si="2"/>
        <v>0</v>
      </c>
      <c r="S358" s="200">
        <v>0</v>
      </c>
      <c r="T358" s="201">
        <f t="shared" si="3"/>
        <v>0</v>
      </c>
      <c r="AR358" s="23" t="s">
        <v>258</v>
      </c>
      <c r="AT358" s="23" t="s">
        <v>138</v>
      </c>
      <c r="AU358" s="23" t="s">
        <v>82</v>
      </c>
      <c r="AY358" s="23" t="s">
        <v>135</v>
      </c>
      <c r="BE358" s="202">
        <f t="shared" si="4"/>
        <v>0</v>
      </c>
      <c r="BF358" s="202">
        <f t="shared" si="5"/>
        <v>0</v>
      </c>
      <c r="BG358" s="202">
        <f t="shared" si="6"/>
        <v>0</v>
      </c>
      <c r="BH358" s="202">
        <f t="shared" si="7"/>
        <v>0</v>
      </c>
      <c r="BI358" s="202">
        <f t="shared" si="8"/>
        <v>0</v>
      </c>
      <c r="BJ358" s="23" t="s">
        <v>80</v>
      </c>
      <c r="BK358" s="202">
        <f t="shared" si="9"/>
        <v>0</v>
      </c>
      <c r="BL358" s="23" t="s">
        <v>258</v>
      </c>
      <c r="BM358" s="23" t="s">
        <v>900</v>
      </c>
    </row>
    <row r="359" spans="2:65" s="1" customFormat="1" ht="25.5" customHeight="1">
      <c r="B359" s="40"/>
      <c r="C359" s="191" t="s">
        <v>901</v>
      </c>
      <c r="D359" s="191" t="s">
        <v>138</v>
      </c>
      <c r="E359" s="192" t="s">
        <v>902</v>
      </c>
      <c r="F359" s="193" t="s">
        <v>903</v>
      </c>
      <c r="G359" s="194" t="s">
        <v>340</v>
      </c>
      <c r="H359" s="195">
        <v>3</v>
      </c>
      <c r="I359" s="196"/>
      <c r="J359" s="197">
        <f t="shared" si="0"/>
        <v>0</v>
      </c>
      <c r="K359" s="193" t="s">
        <v>21</v>
      </c>
      <c r="L359" s="60"/>
      <c r="M359" s="198" t="s">
        <v>21</v>
      </c>
      <c r="N359" s="199" t="s">
        <v>43</v>
      </c>
      <c r="O359" s="41"/>
      <c r="P359" s="200">
        <f t="shared" si="1"/>
        <v>0</v>
      </c>
      <c r="Q359" s="200">
        <v>0</v>
      </c>
      <c r="R359" s="200">
        <f t="shared" si="2"/>
        <v>0</v>
      </c>
      <c r="S359" s="200">
        <v>0</v>
      </c>
      <c r="T359" s="201">
        <f t="shared" si="3"/>
        <v>0</v>
      </c>
      <c r="AR359" s="23" t="s">
        <v>258</v>
      </c>
      <c r="AT359" s="23" t="s">
        <v>138</v>
      </c>
      <c r="AU359" s="23" t="s">
        <v>82</v>
      </c>
      <c r="AY359" s="23" t="s">
        <v>135</v>
      </c>
      <c r="BE359" s="202">
        <f t="shared" si="4"/>
        <v>0</v>
      </c>
      <c r="BF359" s="202">
        <f t="shared" si="5"/>
        <v>0</v>
      </c>
      <c r="BG359" s="202">
        <f t="shared" si="6"/>
        <v>0</v>
      </c>
      <c r="BH359" s="202">
        <f t="shared" si="7"/>
        <v>0</v>
      </c>
      <c r="BI359" s="202">
        <f t="shared" si="8"/>
        <v>0</v>
      </c>
      <c r="BJ359" s="23" t="s">
        <v>80</v>
      </c>
      <c r="BK359" s="202">
        <f t="shared" si="9"/>
        <v>0</v>
      </c>
      <c r="BL359" s="23" t="s">
        <v>258</v>
      </c>
      <c r="BM359" s="23" t="s">
        <v>904</v>
      </c>
    </row>
    <row r="360" spans="2:65" s="1" customFormat="1" ht="25.5" customHeight="1">
      <c r="B360" s="40"/>
      <c r="C360" s="191" t="s">
        <v>905</v>
      </c>
      <c r="D360" s="191" t="s">
        <v>138</v>
      </c>
      <c r="E360" s="192" t="s">
        <v>906</v>
      </c>
      <c r="F360" s="193" t="s">
        <v>907</v>
      </c>
      <c r="G360" s="194" t="s">
        <v>340</v>
      </c>
      <c r="H360" s="195">
        <v>1</v>
      </c>
      <c r="I360" s="196"/>
      <c r="J360" s="197">
        <f t="shared" si="0"/>
        <v>0</v>
      </c>
      <c r="K360" s="193" t="s">
        <v>21</v>
      </c>
      <c r="L360" s="60"/>
      <c r="M360" s="198" t="s">
        <v>21</v>
      </c>
      <c r="N360" s="199" t="s">
        <v>43</v>
      </c>
      <c r="O360" s="41"/>
      <c r="P360" s="200">
        <f t="shared" si="1"/>
        <v>0</v>
      </c>
      <c r="Q360" s="200">
        <v>0</v>
      </c>
      <c r="R360" s="200">
        <f t="shared" si="2"/>
        <v>0</v>
      </c>
      <c r="S360" s="200">
        <v>0</v>
      </c>
      <c r="T360" s="201">
        <f t="shared" si="3"/>
        <v>0</v>
      </c>
      <c r="AR360" s="23" t="s">
        <v>258</v>
      </c>
      <c r="AT360" s="23" t="s">
        <v>138</v>
      </c>
      <c r="AU360" s="23" t="s">
        <v>82</v>
      </c>
      <c r="AY360" s="23" t="s">
        <v>135</v>
      </c>
      <c r="BE360" s="202">
        <f t="shared" si="4"/>
        <v>0</v>
      </c>
      <c r="BF360" s="202">
        <f t="shared" si="5"/>
        <v>0</v>
      </c>
      <c r="BG360" s="202">
        <f t="shared" si="6"/>
        <v>0</v>
      </c>
      <c r="BH360" s="202">
        <f t="shared" si="7"/>
        <v>0</v>
      </c>
      <c r="BI360" s="202">
        <f t="shared" si="8"/>
        <v>0</v>
      </c>
      <c r="BJ360" s="23" t="s">
        <v>80</v>
      </c>
      <c r="BK360" s="202">
        <f t="shared" si="9"/>
        <v>0</v>
      </c>
      <c r="BL360" s="23" t="s">
        <v>258</v>
      </c>
      <c r="BM360" s="23" t="s">
        <v>908</v>
      </c>
    </row>
    <row r="361" spans="2:65" s="1" customFormat="1" ht="25.5" customHeight="1">
      <c r="B361" s="40"/>
      <c r="C361" s="191" t="s">
        <v>909</v>
      </c>
      <c r="D361" s="191" t="s">
        <v>138</v>
      </c>
      <c r="E361" s="192" t="s">
        <v>910</v>
      </c>
      <c r="F361" s="193" t="s">
        <v>911</v>
      </c>
      <c r="G361" s="194" t="s">
        <v>340</v>
      </c>
      <c r="H361" s="195">
        <v>1</v>
      </c>
      <c r="I361" s="196"/>
      <c r="J361" s="197">
        <f t="shared" si="0"/>
        <v>0</v>
      </c>
      <c r="K361" s="193" t="s">
        <v>21</v>
      </c>
      <c r="L361" s="60"/>
      <c r="M361" s="198" t="s">
        <v>21</v>
      </c>
      <c r="N361" s="199" t="s">
        <v>43</v>
      </c>
      <c r="O361" s="41"/>
      <c r="P361" s="200">
        <f t="shared" si="1"/>
        <v>0</v>
      </c>
      <c r="Q361" s="200">
        <v>0</v>
      </c>
      <c r="R361" s="200">
        <f t="shared" si="2"/>
        <v>0</v>
      </c>
      <c r="S361" s="200">
        <v>0</v>
      </c>
      <c r="T361" s="201">
        <f t="shared" si="3"/>
        <v>0</v>
      </c>
      <c r="AR361" s="23" t="s">
        <v>258</v>
      </c>
      <c r="AT361" s="23" t="s">
        <v>138</v>
      </c>
      <c r="AU361" s="23" t="s">
        <v>82</v>
      </c>
      <c r="AY361" s="23" t="s">
        <v>135</v>
      </c>
      <c r="BE361" s="202">
        <f t="shared" si="4"/>
        <v>0</v>
      </c>
      <c r="BF361" s="202">
        <f t="shared" si="5"/>
        <v>0</v>
      </c>
      <c r="BG361" s="202">
        <f t="shared" si="6"/>
        <v>0</v>
      </c>
      <c r="BH361" s="202">
        <f t="shared" si="7"/>
        <v>0</v>
      </c>
      <c r="BI361" s="202">
        <f t="shared" si="8"/>
        <v>0</v>
      </c>
      <c r="BJ361" s="23" t="s">
        <v>80</v>
      </c>
      <c r="BK361" s="202">
        <f t="shared" si="9"/>
        <v>0</v>
      </c>
      <c r="BL361" s="23" t="s">
        <v>258</v>
      </c>
      <c r="BM361" s="23" t="s">
        <v>912</v>
      </c>
    </row>
    <row r="362" spans="2:65" s="1" customFormat="1" ht="25.5" customHeight="1">
      <c r="B362" s="40"/>
      <c r="C362" s="191" t="s">
        <v>913</v>
      </c>
      <c r="D362" s="191" t="s">
        <v>138</v>
      </c>
      <c r="E362" s="192" t="s">
        <v>914</v>
      </c>
      <c r="F362" s="193" t="s">
        <v>915</v>
      </c>
      <c r="G362" s="194" t="s">
        <v>340</v>
      </c>
      <c r="H362" s="195">
        <v>1</v>
      </c>
      <c r="I362" s="196"/>
      <c r="J362" s="197">
        <f t="shared" si="0"/>
        <v>0</v>
      </c>
      <c r="K362" s="193" t="s">
        <v>21</v>
      </c>
      <c r="L362" s="60"/>
      <c r="M362" s="198" t="s">
        <v>21</v>
      </c>
      <c r="N362" s="199" t="s">
        <v>43</v>
      </c>
      <c r="O362" s="41"/>
      <c r="P362" s="200">
        <f t="shared" si="1"/>
        <v>0</v>
      </c>
      <c r="Q362" s="200">
        <v>0</v>
      </c>
      <c r="R362" s="200">
        <f t="shared" si="2"/>
        <v>0</v>
      </c>
      <c r="S362" s="200">
        <v>0</v>
      </c>
      <c r="T362" s="201">
        <f t="shared" si="3"/>
        <v>0</v>
      </c>
      <c r="AR362" s="23" t="s">
        <v>258</v>
      </c>
      <c r="AT362" s="23" t="s">
        <v>138</v>
      </c>
      <c r="AU362" s="23" t="s">
        <v>82</v>
      </c>
      <c r="AY362" s="23" t="s">
        <v>135</v>
      </c>
      <c r="BE362" s="202">
        <f t="shared" si="4"/>
        <v>0</v>
      </c>
      <c r="BF362" s="202">
        <f t="shared" si="5"/>
        <v>0</v>
      </c>
      <c r="BG362" s="202">
        <f t="shared" si="6"/>
        <v>0</v>
      </c>
      <c r="BH362" s="202">
        <f t="shared" si="7"/>
        <v>0</v>
      </c>
      <c r="BI362" s="202">
        <f t="shared" si="8"/>
        <v>0</v>
      </c>
      <c r="BJ362" s="23" t="s">
        <v>80</v>
      </c>
      <c r="BK362" s="202">
        <f t="shared" si="9"/>
        <v>0</v>
      </c>
      <c r="BL362" s="23" t="s">
        <v>258</v>
      </c>
      <c r="BM362" s="23" t="s">
        <v>916</v>
      </c>
    </row>
    <row r="363" spans="2:65" s="1" customFormat="1" ht="25.5" customHeight="1">
      <c r="B363" s="40"/>
      <c r="C363" s="191" t="s">
        <v>917</v>
      </c>
      <c r="D363" s="191" t="s">
        <v>138</v>
      </c>
      <c r="E363" s="192" t="s">
        <v>918</v>
      </c>
      <c r="F363" s="193" t="s">
        <v>919</v>
      </c>
      <c r="G363" s="194" t="s">
        <v>340</v>
      </c>
      <c r="H363" s="195">
        <v>1</v>
      </c>
      <c r="I363" s="196"/>
      <c r="J363" s="197">
        <f t="shared" si="0"/>
        <v>0</v>
      </c>
      <c r="K363" s="193" t="s">
        <v>21</v>
      </c>
      <c r="L363" s="60"/>
      <c r="M363" s="198" t="s">
        <v>21</v>
      </c>
      <c r="N363" s="199" t="s">
        <v>43</v>
      </c>
      <c r="O363" s="41"/>
      <c r="P363" s="200">
        <f t="shared" si="1"/>
        <v>0</v>
      </c>
      <c r="Q363" s="200">
        <v>0</v>
      </c>
      <c r="R363" s="200">
        <f t="shared" si="2"/>
        <v>0</v>
      </c>
      <c r="S363" s="200">
        <v>0</v>
      </c>
      <c r="T363" s="201">
        <f t="shared" si="3"/>
        <v>0</v>
      </c>
      <c r="AR363" s="23" t="s">
        <v>258</v>
      </c>
      <c r="AT363" s="23" t="s">
        <v>138</v>
      </c>
      <c r="AU363" s="23" t="s">
        <v>82</v>
      </c>
      <c r="AY363" s="23" t="s">
        <v>135</v>
      </c>
      <c r="BE363" s="202">
        <f t="shared" si="4"/>
        <v>0</v>
      </c>
      <c r="BF363" s="202">
        <f t="shared" si="5"/>
        <v>0</v>
      </c>
      <c r="BG363" s="202">
        <f t="shared" si="6"/>
        <v>0</v>
      </c>
      <c r="BH363" s="202">
        <f t="shared" si="7"/>
        <v>0</v>
      </c>
      <c r="BI363" s="202">
        <f t="shared" si="8"/>
        <v>0</v>
      </c>
      <c r="BJ363" s="23" t="s">
        <v>80</v>
      </c>
      <c r="BK363" s="202">
        <f t="shared" si="9"/>
        <v>0</v>
      </c>
      <c r="BL363" s="23" t="s">
        <v>258</v>
      </c>
      <c r="BM363" s="23" t="s">
        <v>920</v>
      </c>
    </row>
    <row r="364" spans="2:65" s="1" customFormat="1" ht="25.5" customHeight="1">
      <c r="B364" s="40"/>
      <c r="C364" s="191" t="s">
        <v>921</v>
      </c>
      <c r="D364" s="191" t="s">
        <v>138</v>
      </c>
      <c r="E364" s="192" t="s">
        <v>922</v>
      </c>
      <c r="F364" s="193" t="s">
        <v>923</v>
      </c>
      <c r="G364" s="194" t="s">
        <v>340</v>
      </c>
      <c r="H364" s="195">
        <v>1</v>
      </c>
      <c r="I364" s="196"/>
      <c r="J364" s="197">
        <f t="shared" si="0"/>
        <v>0</v>
      </c>
      <c r="K364" s="193" t="s">
        <v>21</v>
      </c>
      <c r="L364" s="60"/>
      <c r="M364" s="198" t="s">
        <v>21</v>
      </c>
      <c r="N364" s="199" t="s">
        <v>43</v>
      </c>
      <c r="O364" s="41"/>
      <c r="P364" s="200">
        <f t="shared" si="1"/>
        <v>0</v>
      </c>
      <c r="Q364" s="200">
        <v>0</v>
      </c>
      <c r="R364" s="200">
        <f t="shared" si="2"/>
        <v>0</v>
      </c>
      <c r="S364" s="200">
        <v>0</v>
      </c>
      <c r="T364" s="201">
        <f t="shared" si="3"/>
        <v>0</v>
      </c>
      <c r="AR364" s="23" t="s">
        <v>258</v>
      </c>
      <c r="AT364" s="23" t="s">
        <v>138</v>
      </c>
      <c r="AU364" s="23" t="s">
        <v>82</v>
      </c>
      <c r="AY364" s="23" t="s">
        <v>135</v>
      </c>
      <c r="BE364" s="202">
        <f t="shared" si="4"/>
        <v>0</v>
      </c>
      <c r="BF364" s="202">
        <f t="shared" si="5"/>
        <v>0</v>
      </c>
      <c r="BG364" s="202">
        <f t="shared" si="6"/>
        <v>0</v>
      </c>
      <c r="BH364" s="202">
        <f t="shared" si="7"/>
        <v>0</v>
      </c>
      <c r="BI364" s="202">
        <f t="shared" si="8"/>
        <v>0</v>
      </c>
      <c r="BJ364" s="23" t="s">
        <v>80</v>
      </c>
      <c r="BK364" s="202">
        <f t="shared" si="9"/>
        <v>0</v>
      </c>
      <c r="BL364" s="23" t="s">
        <v>258</v>
      </c>
      <c r="BM364" s="23" t="s">
        <v>924</v>
      </c>
    </row>
    <row r="365" spans="2:65" s="1" customFormat="1" ht="25.5" customHeight="1">
      <c r="B365" s="40"/>
      <c r="C365" s="191" t="s">
        <v>925</v>
      </c>
      <c r="D365" s="191" t="s">
        <v>138</v>
      </c>
      <c r="E365" s="192" t="s">
        <v>926</v>
      </c>
      <c r="F365" s="193" t="s">
        <v>927</v>
      </c>
      <c r="G365" s="194" t="s">
        <v>340</v>
      </c>
      <c r="H365" s="195">
        <v>1</v>
      </c>
      <c r="I365" s="196"/>
      <c r="J365" s="197">
        <f t="shared" si="0"/>
        <v>0</v>
      </c>
      <c r="K365" s="193" t="s">
        <v>21</v>
      </c>
      <c r="L365" s="60"/>
      <c r="M365" s="198" t="s">
        <v>21</v>
      </c>
      <c r="N365" s="199" t="s">
        <v>43</v>
      </c>
      <c r="O365" s="41"/>
      <c r="P365" s="200">
        <f t="shared" si="1"/>
        <v>0</v>
      </c>
      <c r="Q365" s="200">
        <v>0</v>
      </c>
      <c r="R365" s="200">
        <f t="shared" si="2"/>
        <v>0</v>
      </c>
      <c r="S365" s="200">
        <v>0</v>
      </c>
      <c r="T365" s="201">
        <f t="shared" si="3"/>
        <v>0</v>
      </c>
      <c r="AR365" s="23" t="s">
        <v>258</v>
      </c>
      <c r="AT365" s="23" t="s">
        <v>138</v>
      </c>
      <c r="AU365" s="23" t="s">
        <v>82</v>
      </c>
      <c r="AY365" s="23" t="s">
        <v>135</v>
      </c>
      <c r="BE365" s="202">
        <f t="shared" si="4"/>
        <v>0</v>
      </c>
      <c r="BF365" s="202">
        <f t="shared" si="5"/>
        <v>0</v>
      </c>
      <c r="BG365" s="202">
        <f t="shared" si="6"/>
        <v>0</v>
      </c>
      <c r="BH365" s="202">
        <f t="shared" si="7"/>
        <v>0</v>
      </c>
      <c r="BI365" s="202">
        <f t="shared" si="8"/>
        <v>0</v>
      </c>
      <c r="BJ365" s="23" t="s">
        <v>80</v>
      </c>
      <c r="BK365" s="202">
        <f t="shared" si="9"/>
        <v>0</v>
      </c>
      <c r="BL365" s="23" t="s">
        <v>258</v>
      </c>
      <c r="BM365" s="23" t="s">
        <v>928</v>
      </c>
    </row>
    <row r="366" spans="2:65" s="1" customFormat="1" ht="25.5" customHeight="1">
      <c r="B366" s="40"/>
      <c r="C366" s="191" t="s">
        <v>929</v>
      </c>
      <c r="D366" s="191" t="s">
        <v>138</v>
      </c>
      <c r="E366" s="192" t="s">
        <v>930</v>
      </c>
      <c r="F366" s="193" t="s">
        <v>931</v>
      </c>
      <c r="G366" s="194" t="s">
        <v>340</v>
      </c>
      <c r="H366" s="195">
        <v>1</v>
      </c>
      <c r="I366" s="196"/>
      <c r="J366" s="197">
        <f t="shared" si="0"/>
        <v>0</v>
      </c>
      <c r="K366" s="193" t="s">
        <v>21</v>
      </c>
      <c r="L366" s="60"/>
      <c r="M366" s="198" t="s">
        <v>21</v>
      </c>
      <c r="N366" s="199" t="s">
        <v>43</v>
      </c>
      <c r="O366" s="41"/>
      <c r="P366" s="200">
        <f t="shared" si="1"/>
        <v>0</v>
      </c>
      <c r="Q366" s="200">
        <v>0</v>
      </c>
      <c r="R366" s="200">
        <f t="shared" si="2"/>
        <v>0</v>
      </c>
      <c r="S366" s="200">
        <v>0</v>
      </c>
      <c r="T366" s="201">
        <f t="shared" si="3"/>
        <v>0</v>
      </c>
      <c r="AR366" s="23" t="s">
        <v>258</v>
      </c>
      <c r="AT366" s="23" t="s">
        <v>138</v>
      </c>
      <c r="AU366" s="23" t="s">
        <v>82</v>
      </c>
      <c r="AY366" s="23" t="s">
        <v>135</v>
      </c>
      <c r="BE366" s="202">
        <f t="shared" si="4"/>
        <v>0</v>
      </c>
      <c r="BF366" s="202">
        <f t="shared" si="5"/>
        <v>0</v>
      </c>
      <c r="BG366" s="202">
        <f t="shared" si="6"/>
        <v>0</v>
      </c>
      <c r="BH366" s="202">
        <f t="shared" si="7"/>
        <v>0</v>
      </c>
      <c r="BI366" s="202">
        <f t="shared" si="8"/>
        <v>0</v>
      </c>
      <c r="BJ366" s="23" t="s">
        <v>80</v>
      </c>
      <c r="BK366" s="202">
        <f t="shared" si="9"/>
        <v>0</v>
      </c>
      <c r="BL366" s="23" t="s">
        <v>258</v>
      </c>
      <c r="BM366" s="23" t="s">
        <v>932</v>
      </c>
    </row>
    <row r="367" spans="2:65" s="1" customFormat="1" ht="38.25" customHeight="1">
      <c r="B367" s="40"/>
      <c r="C367" s="191" t="s">
        <v>933</v>
      </c>
      <c r="D367" s="191" t="s">
        <v>138</v>
      </c>
      <c r="E367" s="192" t="s">
        <v>934</v>
      </c>
      <c r="F367" s="193" t="s">
        <v>935</v>
      </c>
      <c r="G367" s="194" t="s">
        <v>340</v>
      </c>
      <c r="H367" s="195">
        <v>1</v>
      </c>
      <c r="I367" s="196"/>
      <c r="J367" s="197">
        <f t="shared" si="0"/>
        <v>0</v>
      </c>
      <c r="K367" s="193" t="s">
        <v>21</v>
      </c>
      <c r="L367" s="60"/>
      <c r="M367" s="198" t="s">
        <v>21</v>
      </c>
      <c r="N367" s="199" t="s">
        <v>43</v>
      </c>
      <c r="O367" s="41"/>
      <c r="P367" s="200">
        <f t="shared" si="1"/>
        <v>0</v>
      </c>
      <c r="Q367" s="200">
        <v>0</v>
      </c>
      <c r="R367" s="200">
        <f t="shared" si="2"/>
        <v>0</v>
      </c>
      <c r="S367" s="200">
        <v>0</v>
      </c>
      <c r="T367" s="201">
        <f t="shared" si="3"/>
        <v>0</v>
      </c>
      <c r="AR367" s="23" t="s">
        <v>258</v>
      </c>
      <c r="AT367" s="23" t="s">
        <v>138</v>
      </c>
      <c r="AU367" s="23" t="s">
        <v>82</v>
      </c>
      <c r="AY367" s="23" t="s">
        <v>135</v>
      </c>
      <c r="BE367" s="202">
        <f t="shared" si="4"/>
        <v>0</v>
      </c>
      <c r="BF367" s="202">
        <f t="shared" si="5"/>
        <v>0</v>
      </c>
      <c r="BG367" s="202">
        <f t="shared" si="6"/>
        <v>0</v>
      </c>
      <c r="BH367" s="202">
        <f t="shared" si="7"/>
        <v>0</v>
      </c>
      <c r="BI367" s="202">
        <f t="shared" si="8"/>
        <v>0</v>
      </c>
      <c r="BJ367" s="23" t="s">
        <v>80</v>
      </c>
      <c r="BK367" s="202">
        <f t="shared" si="9"/>
        <v>0</v>
      </c>
      <c r="BL367" s="23" t="s">
        <v>258</v>
      </c>
      <c r="BM367" s="23" t="s">
        <v>936</v>
      </c>
    </row>
    <row r="368" spans="2:51" s="11" customFormat="1" ht="13.5">
      <c r="B368" s="207"/>
      <c r="C368" s="208"/>
      <c r="D368" s="209" t="s">
        <v>178</v>
      </c>
      <c r="E368" s="210" t="s">
        <v>21</v>
      </c>
      <c r="F368" s="211" t="s">
        <v>937</v>
      </c>
      <c r="G368" s="208"/>
      <c r="H368" s="212">
        <v>1</v>
      </c>
      <c r="I368" s="213"/>
      <c r="J368" s="208"/>
      <c r="K368" s="208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178</v>
      </c>
      <c r="AU368" s="218" t="s">
        <v>82</v>
      </c>
      <c r="AV368" s="11" t="s">
        <v>82</v>
      </c>
      <c r="AW368" s="11" t="s">
        <v>35</v>
      </c>
      <c r="AX368" s="11" t="s">
        <v>72</v>
      </c>
      <c r="AY368" s="218" t="s">
        <v>135</v>
      </c>
    </row>
    <row r="369" spans="2:51" s="12" customFormat="1" ht="13.5">
      <c r="B369" s="219"/>
      <c r="C369" s="220"/>
      <c r="D369" s="209" t="s">
        <v>178</v>
      </c>
      <c r="E369" s="221" t="s">
        <v>21</v>
      </c>
      <c r="F369" s="222" t="s">
        <v>180</v>
      </c>
      <c r="G369" s="220"/>
      <c r="H369" s="223">
        <v>1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178</v>
      </c>
      <c r="AU369" s="229" t="s">
        <v>82</v>
      </c>
      <c r="AV369" s="12" t="s">
        <v>142</v>
      </c>
      <c r="AW369" s="12" t="s">
        <v>35</v>
      </c>
      <c r="AX369" s="12" t="s">
        <v>80</v>
      </c>
      <c r="AY369" s="229" t="s">
        <v>135</v>
      </c>
    </row>
    <row r="370" spans="2:65" s="1" customFormat="1" ht="38.25" customHeight="1">
      <c r="B370" s="40"/>
      <c r="C370" s="235" t="s">
        <v>938</v>
      </c>
      <c r="D370" s="235" t="s">
        <v>468</v>
      </c>
      <c r="E370" s="236" t="s">
        <v>939</v>
      </c>
      <c r="F370" s="237" t="s">
        <v>940</v>
      </c>
      <c r="G370" s="238" t="s">
        <v>340</v>
      </c>
      <c r="H370" s="239">
        <v>1</v>
      </c>
      <c r="I370" s="240"/>
      <c r="J370" s="241">
        <f>ROUND(I370*H370,2)</f>
        <v>0</v>
      </c>
      <c r="K370" s="237" t="s">
        <v>21</v>
      </c>
      <c r="L370" s="242"/>
      <c r="M370" s="243" t="s">
        <v>21</v>
      </c>
      <c r="N370" s="244" t="s">
        <v>43</v>
      </c>
      <c r="O370" s="41"/>
      <c r="P370" s="200">
        <f>O370*H370</f>
        <v>0</v>
      </c>
      <c r="Q370" s="200">
        <v>0</v>
      </c>
      <c r="R370" s="200">
        <f>Q370*H370</f>
        <v>0</v>
      </c>
      <c r="S370" s="200">
        <v>0</v>
      </c>
      <c r="T370" s="201">
        <f>S370*H370</f>
        <v>0</v>
      </c>
      <c r="AR370" s="23" t="s">
        <v>367</v>
      </c>
      <c r="AT370" s="23" t="s">
        <v>468</v>
      </c>
      <c r="AU370" s="23" t="s">
        <v>82</v>
      </c>
      <c r="AY370" s="23" t="s">
        <v>135</v>
      </c>
      <c r="BE370" s="202">
        <f>IF(N370="základní",J370,0)</f>
        <v>0</v>
      </c>
      <c r="BF370" s="202">
        <f>IF(N370="snížená",J370,0)</f>
        <v>0</v>
      </c>
      <c r="BG370" s="202">
        <f>IF(N370="zákl. přenesená",J370,0)</f>
        <v>0</v>
      </c>
      <c r="BH370" s="202">
        <f>IF(N370="sníž. přenesená",J370,0)</f>
        <v>0</v>
      </c>
      <c r="BI370" s="202">
        <f>IF(N370="nulová",J370,0)</f>
        <v>0</v>
      </c>
      <c r="BJ370" s="23" t="s">
        <v>80</v>
      </c>
      <c r="BK370" s="202">
        <f>ROUND(I370*H370,2)</f>
        <v>0</v>
      </c>
      <c r="BL370" s="23" t="s">
        <v>258</v>
      </c>
      <c r="BM370" s="23" t="s">
        <v>941</v>
      </c>
    </row>
    <row r="371" spans="2:47" s="1" customFormat="1" ht="27">
      <c r="B371" s="40"/>
      <c r="C371" s="62"/>
      <c r="D371" s="209" t="s">
        <v>255</v>
      </c>
      <c r="E371" s="62"/>
      <c r="F371" s="230" t="s">
        <v>942</v>
      </c>
      <c r="G371" s="62"/>
      <c r="H371" s="62"/>
      <c r="I371" s="162"/>
      <c r="J371" s="62"/>
      <c r="K371" s="62"/>
      <c r="L371" s="60"/>
      <c r="M371" s="231"/>
      <c r="N371" s="41"/>
      <c r="O371" s="41"/>
      <c r="P371" s="41"/>
      <c r="Q371" s="41"/>
      <c r="R371" s="41"/>
      <c r="S371" s="41"/>
      <c r="T371" s="77"/>
      <c r="AT371" s="23" t="s">
        <v>255</v>
      </c>
      <c r="AU371" s="23" t="s">
        <v>82</v>
      </c>
    </row>
    <row r="372" spans="2:65" s="1" customFormat="1" ht="25.5" customHeight="1">
      <c r="B372" s="40"/>
      <c r="C372" s="191" t="s">
        <v>943</v>
      </c>
      <c r="D372" s="191" t="s">
        <v>138</v>
      </c>
      <c r="E372" s="192" t="s">
        <v>944</v>
      </c>
      <c r="F372" s="193" t="s">
        <v>945</v>
      </c>
      <c r="G372" s="194" t="s">
        <v>340</v>
      </c>
      <c r="H372" s="195">
        <v>1</v>
      </c>
      <c r="I372" s="196"/>
      <c r="J372" s="197">
        <f>ROUND(I372*H372,2)</f>
        <v>0</v>
      </c>
      <c r="K372" s="193" t="s">
        <v>21</v>
      </c>
      <c r="L372" s="60"/>
      <c r="M372" s="198" t="s">
        <v>21</v>
      </c>
      <c r="N372" s="199" t="s">
        <v>43</v>
      </c>
      <c r="O372" s="41"/>
      <c r="P372" s="200">
        <f>O372*H372</f>
        <v>0</v>
      </c>
      <c r="Q372" s="200">
        <v>0</v>
      </c>
      <c r="R372" s="200">
        <f>Q372*H372</f>
        <v>0</v>
      </c>
      <c r="S372" s="200">
        <v>0</v>
      </c>
      <c r="T372" s="201">
        <f>S372*H372</f>
        <v>0</v>
      </c>
      <c r="AR372" s="23" t="s">
        <v>258</v>
      </c>
      <c r="AT372" s="23" t="s">
        <v>138</v>
      </c>
      <c r="AU372" s="23" t="s">
        <v>82</v>
      </c>
      <c r="AY372" s="23" t="s">
        <v>135</v>
      </c>
      <c r="BE372" s="202">
        <f>IF(N372="základní",J372,0)</f>
        <v>0</v>
      </c>
      <c r="BF372" s="202">
        <f>IF(N372="snížená",J372,0)</f>
        <v>0</v>
      </c>
      <c r="BG372" s="202">
        <f>IF(N372="zákl. přenesená",J372,0)</f>
        <v>0</v>
      </c>
      <c r="BH372" s="202">
        <f>IF(N372="sníž. přenesená",J372,0)</f>
        <v>0</v>
      </c>
      <c r="BI372" s="202">
        <f>IF(N372="nulová",J372,0)</f>
        <v>0</v>
      </c>
      <c r="BJ372" s="23" t="s">
        <v>80</v>
      </c>
      <c r="BK372" s="202">
        <f>ROUND(I372*H372,2)</f>
        <v>0</v>
      </c>
      <c r="BL372" s="23" t="s">
        <v>258</v>
      </c>
      <c r="BM372" s="23" t="s">
        <v>946</v>
      </c>
    </row>
    <row r="373" spans="2:51" s="11" customFormat="1" ht="13.5">
      <c r="B373" s="207"/>
      <c r="C373" s="208"/>
      <c r="D373" s="209" t="s">
        <v>178</v>
      </c>
      <c r="E373" s="210" t="s">
        <v>21</v>
      </c>
      <c r="F373" s="211" t="s">
        <v>937</v>
      </c>
      <c r="G373" s="208"/>
      <c r="H373" s="212">
        <v>1</v>
      </c>
      <c r="I373" s="213"/>
      <c r="J373" s="208"/>
      <c r="K373" s="208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178</v>
      </c>
      <c r="AU373" s="218" t="s">
        <v>82</v>
      </c>
      <c r="AV373" s="11" t="s">
        <v>82</v>
      </c>
      <c r="AW373" s="11" t="s">
        <v>35</v>
      </c>
      <c r="AX373" s="11" t="s">
        <v>72</v>
      </c>
      <c r="AY373" s="218" t="s">
        <v>135</v>
      </c>
    </row>
    <row r="374" spans="2:51" s="12" customFormat="1" ht="13.5">
      <c r="B374" s="219"/>
      <c r="C374" s="220"/>
      <c r="D374" s="209" t="s">
        <v>178</v>
      </c>
      <c r="E374" s="221" t="s">
        <v>21</v>
      </c>
      <c r="F374" s="222" t="s">
        <v>180</v>
      </c>
      <c r="G374" s="220"/>
      <c r="H374" s="223">
        <v>1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178</v>
      </c>
      <c r="AU374" s="229" t="s">
        <v>82</v>
      </c>
      <c r="AV374" s="12" t="s">
        <v>142</v>
      </c>
      <c r="AW374" s="12" t="s">
        <v>35</v>
      </c>
      <c r="AX374" s="12" t="s">
        <v>80</v>
      </c>
      <c r="AY374" s="229" t="s">
        <v>135</v>
      </c>
    </row>
    <row r="375" spans="2:65" s="1" customFormat="1" ht="25.5" customHeight="1">
      <c r="B375" s="40"/>
      <c r="C375" s="235" t="s">
        <v>947</v>
      </c>
      <c r="D375" s="235" t="s">
        <v>468</v>
      </c>
      <c r="E375" s="236" t="s">
        <v>948</v>
      </c>
      <c r="F375" s="237" t="s">
        <v>949</v>
      </c>
      <c r="G375" s="238" t="s">
        <v>340</v>
      </c>
      <c r="H375" s="239">
        <v>1</v>
      </c>
      <c r="I375" s="240"/>
      <c r="J375" s="241">
        <f>ROUND(I375*H375,2)</f>
        <v>0</v>
      </c>
      <c r="K375" s="237" t="s">
        <v>21</v>
      </c>
      <c r="L375" s="242"/>
      <c r="M375" s="243" t="s">
        <v>21</v>
      </c>
      <c r="N375" s="244" t="s">
        <v>43</v>
      </c>
      <c r="O375" s="41"/>
      <c r="P375" s="200">
        <f>O375*H375</f>
        <v>0</v>
      </c>
      <c r="Q375" s="200">
        <v>0</v>
      </c>
      <c r="R375" s="200">
        <f>Q375*H375</f>
        <v>0</v>
      </c>
      <c r="S375" s="200">
        <v>0</v>
      </c>
      <c r="T375" s="201">
        <f>S375*H375</f>
        <v>0</v>
      </c>
      <c r="AR375" s="23" t="s">
        <v>367</v>
      </c>
      <c r="AT375" s="23" t="s">
        <v>468</v>
      </c>
      <c r="AU375" s="23" t="s">
        <v>82</v>
      </c>
      <c r="AY375" s="23" t="s">
        <v>135</v>
      </c>
      <c r="BE375" s="202">
        <f>IF(N375="základní",J375,0)</f>
        <v>0</v>
      </c>
      <c r="BF375" s="202">
        <f>IF(N375="snížená",J375,0)</f>
        <v>0</v>
      </c>
      <c r="BG375" s="202">
        <f>IF(N375="zákl. přenesená",J375,0)</f>
        <v>0</v>
      </c>
      <c r="BH375" s="202">
        <f>IF(N375="sníž. přenesená",J375,0)</f>
        <v>0</v>
      </c>
      <c r="BI375" s="202">
        <f>IF(N375="nulová",J375,0)</f>
        <v>0</v>
      </c>
      <c r="BJ375" s="23" t="s">
        <v>80</v>
      </c>
      <c r="BK375" s="202">
        <f>ROUND(I375*H375,2)</f>
        <v>0</v>
      </c>
      <c r="BL375" s="23" t="s">
        <v>258</v>
      </c>
      <c r="BM375" s="23" t="s">
        <v>950</v>
      </c>
    </row>
    <row r="376" spans="2:47" s="1" customFormat="1" ht="27">
      <c r="B376" s="40"/>
      <c r="C376" s="62"/>
      <c r="D376" s="209" t="s">
        <v>255</v>
      </c>
      <c r="E376" s="62"/>
      <c r="F376" s="230" t="s">
        <v>942</v>
      </c>
      <c r="G376" s="62"/>
      <c r="H376" s="62"/>
      <c r="I376" s="162"/>
      <c r="J376" s="62"/>
      <c r="K376" s="62"/>
      <c r="L376" s="60"/>
      <c r="M376" s="231"/>
      <c r="N376" s="41"/>
      <c r="O376" s="41"/>
      <c r="P376" s="41"/>
      <c r="Q376" s="41"/>
      <c r="R376" s="41"/>
      <c r="S376" s="41"/>
      <c r="T376" s="77"/>
      <c r="AT376" s="23" t="s">
        <v>255</v>
      </c>
      <c r="AU376" s="23" t="s">
        <v>82</v>
      </c>
    </row>
    <row r="377" spans="2:65" s="1" customFormat="1" ht="25.5" customHeight="1">
      <c r="B377" s="40"/>
      <c r="C377" s="191" t="s">
        <v>951</v>
      </c>
      <c r="D377" s="191" t="s">
        <v>138</v>
      </c>
      <c r="E377" s="192" t="s">
        <v>952</v>
      </c>
      <c r="F377" s="193" t="s">
        <v>953</v>
      </c>
      <c r="G377" s="194" t="s">
        <v>340</v>
      </c>
      <c r="H377" s="195">
        <v>2</v>
      </c>
      <c r="I377" s="196"/>
      <c r="J377" s="197">
        <f>ROUND(I377*H377,2)</f>
        <v>0</v>
      </c>
      <c r="K377" s="193" t="s">
        <v>21</v>
      </c>
      <c r="L377" s="60"/>
      <c r="M377" s="198" t="s">
        <v>21</v>
      </c>
      <c r="N377" s="199" t="s">
        <v>43</v>
      </c>
      <c r="O377" s="41"/>
      <c r="P377" s="200">
        <f>O377*H377</f>
        <v>0</v>
      </c>
      <c r="Q377" s="200">
        <v>0</v>
      </c>
      <c r="R377" s="200">
        <f>Q377*H377</f>
        <v>0</v>
      </c>
      <c r="S377" s="200">
        <v>0</v>
      </c>
      <c r="T377" s="201">
        <f>S377*H377</f>
        <v>0</v>
      </c>
      <c r="AR377" s="23" t="s">
        <v>258</v>
      </c>
      <c r="AT377" s="23" t="s">
        <v>138</v>
      </c>
      <c r="AU377" s="23" t="s">
        <v>82</v>
      </c>
      <c r="AY377" s="23" t="s">
        <v>135</v>
      </c>
      <c r="BE377" s="202">
        <f>IF(N377="základní",J377,0)</f>
        <v>0</v>
      </c>
      <c r="BF377" s="202">
        <f>IF(N377="snížená",J377,0)</f>
        <v>0</v>
      </c>
      <c r="BG377" s="202">
        <f>IF(N377="zákl. přenesená",J377,0)</f>
        <v>0</v>
      </c>
      <c r="BH377" s="202">
        <f>IF(N377="sníž. přenesená",J377,0)</f>
        <v>0</v>
      </c>
      <c r="BI377" s="202">
        <f>IF(N377="nulová",J377,0)</f>
        <v>0</v>
      </c>
      <c r="BJ377" s="23" t="s">
        <v>80</v>
      </c>
      <c r="BK377" s="202">
        <f>ROUND(I377*H377,2)</f>
        <v>0</v>
      </c>
      <c r="BL377" s="23" t="s">
        <v>258</v>
      </c>
      <c r="BM377" s="23" t="s">
        <v>954</v>
      </c>
    </row>
    <row r="378" spans="2:65" s="1" customFormat="1" ht="25.5" customHeight="1">
      <c r="B378" s="40"/>
      <c r="C378" s="191" t="s">
        <v>955</v>
      </c>
      <c r="D378" s="191" t="s">
        <v>138</v>
      </c>
      <c r="E378" s="192" t="s">
        <v>956</v>
      </c>
      <c r="F378" s="193" t="s">
        <v>957</v>
      </c>
      <c r="G378" s="194" t="s">
        <v>340</v>
      </c>
      <c r="H378" s="195">
        <v>1</v>
      </c>
      <c r="I378" s="196"/>
      <c r="J378" s="197">
        <f>ROUND(I378*H378,2)</f>
        <v>0</v>
      </c>
      <c r="K378" s="193" t="s">
        <v>21</v>
      </c>
      <c r="L378" s="60"/>
      <c r="M378" s="198" t="s">
        <v>21</v>
      </c>
      <c r="N378" s="199" t="s">
        <v>43</v>
      </c>
      <c r="O378" s="41"/>
      <c r="P378" s="200">
        <f>O378*H378</f>
        <v>0</v>
      </c>
      <c r="Q378" s="200">
        <v>0</v>
      </c>
      <c r="R378" s="200">
        <f>Q378*H378</f>
        <v>0</v>
      </c>
      <c r="S378" s="200">
        <v>0</v>
      </c>
      <c r="T378" s="201">
        <f>S378*H378</f>
        <v>0</v>
      </c>
      <c r="AR378" s="23" t="s">
        <v>258</v>
      </c>
      <c r="AT378" s="23" t="s">
        <v>138</v>
      </c>
      <c r="AU378" s="23" t="s">
        <v>82</v>
      </c>
      <c r="AY378" s="23" t="s">
        <v>135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23" t="s">
        <v>80</v>
      </c>
      <c r="BK378" s="202">
        <f>ROUND(I378*H378,2)</f>
        <v>0</v>
      </c>
      <c r="BL378" s="23" t="s">
        <v>258</v>
      </c>
      <c r="BM378" s="23" t="s">
        <v>958</v>
      </c>
    </row>
    <row r="379" spans="2:65" s="1" customFormat="1" ht="25.5" customHeight="1">
      <c r="B379" s="40"/>
      <c r="C379" s="191" t="s">
        <v>959</v>
      </c>
      <c r="D379" s="191" t="s">
        <v>138</v>
      </c>
      <c r="E379" s="192" t="s">
        <v>960</v>
      </c>
      <c r="F379" s="193" t="s">
        <v>961</v>
      </c>
      <c r="G379" s="194" t="s">
        <v>340</v>
      </c>
      <c r="H379" s="195">
        <v>1</v>
      </c>
      <c r="I379" s="196"/>
      <c r="J379" s="197">
        <f>ROUND(I379*H379,2)</f>
        <v>0</v>
      </c>
      <c r="K379" s="193" t="s">
        <v>141</v>
      </c>
      <c r="L379" s="60"/>
      <c r="M379" s="198" t="s">
        <v>21</v>
      </c>
      <c r="N379" s="199" t="s">
        <v>43</v>
      </c>
      <c r="O379" s="41"/>
      <c r="P379" s="200">
        <f>O379*H379</f>
        <v>0</v>
      </c>
      <c r="Q379" s="200">
        <v>0</v>
      </c>
      <c r="R379" s="200">
        <f>Q379*H379</f>
        <v>0</v>
      </c>
      <c r="S379" s="200">
        <v>0</v>
      </c>
      <c r="T379" s="201">
        <f>S379*H379</f>
        <v>0</v>
      </c>
      <c r="AR379" s="23" t="s">
        <v>258</v>
      </c>
      <c r="AT379" s="23" t="s">
        <v>138</v>
      </c>
      <c r="AU379" s="23" t="s">
        <v>82</v>
      </c>
      <c r="AY379" s="23" t="s">
        <v>135</v>
      </c>
      <c r="BE379" s="202">
        <f>IF(N379="základní",J379,0)</f>
        <v>0</v>
      </c>
      <c r="BF379" s="202">
        <f>IF(N379="snížená",J379,0)</f>
        <v>0</v>
      </c>
      <c r="BG379" s="202">
        <f>IF(N379="zákl. přenesená",J379,0)</f>
        <v>0</v>
      </c>
      <c r="BH379" s="202">
        <f>IF(N379="sníž. přenesená",J379,0)</f>
        <v>0</v>
      </c>
      <c r="BI379" s="202">
        <f>IF(N379="nulová",J379,0)</f>
        <v>0</v>
      </c>
      <c r="BJ379" s="23" t="s">
        <v>80</v>
      </c>
      <c r="BK379" s="202">
        <f>ROUND(I379*H379,2)</f>
        <v>0</v>
      </c>
      <c r="BL379" s="23" t="s">
        <v>258</v>
      </c>
      <c r="BM379" s="23" t="s">
        <v>962</v>
      </c>
    </row>
    <row r="380" spans="2:51" s="11" customFormat="1" ht="13.5">
      <c r="B380" s="207"/>
      <c r="C380" s="208"/>
      <c r="D380" s="209" t="s">
        <v>178</v>
      </c>
      <c r="E380" s="210" t="s">
        <v>21</v>
      </c>
      <c r="F380" s="211" t="s">
        <v>963</v>
      </c>
      <c r="G380" s="208"/>
      <c r="H380" s="212">
        <v>1</v>
      </c>
      <c r="I380" s="213"/>
      <c r="J380" s="208"/>
      <c r="K380" s="208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178</v>
      </c>
      <c r="AU380" s="218" t="s">
        <v>82</v>
      </c>
      <c r="AV380" s="11" t="s">
        <v>82</v>
      </c>
      <c r="AW380" s="11" t="s">
        <v>35</v>
      </c>
      <c r="AX380" s="11" t="s">
        <v>72</v>
      </c>
      <c r="AY380" s="218" t="s">
        <v>135</v>
      </c>
    </row>
    <row r="381" spans="2:51" s="12" customFormat="1" ht="13.5">
      <c r="B381" s="219"/>
      <c r="C381" s="220"/>
      <c r="D381" s="209" t="s">
        <v>178</v>
      </c>
      <c r="E381" s="221" t="s">
        <v>21</v>
      </c>
      <c r="F381" s="222" t="s">
        <v>180</v>
      </c>
      <c r="G381" s="220"/>
      <c r="H381" s="223">
        <v>1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178</v>
      </c>
      <c r="AU381" s="229" t="s">
        <v>82</v>
      </c>
      <c r="AV381" s="12" t="s">
        <v>142</v>
      </c>
      <c r="AW381" s="12" t="s">
        <v>35</v>
      </c>
      <c r="AX381" s="12" t="s">
        <v>80</v>
      </c>
      <c r="AY381" s="229" t="s">
        <v>135</v>
      </c>
    </row>
    <row r="382" spans="2:65" s="1" customFormat="1" ht="16.5" customHeight="1">
      <c r="B382" s="40"/>
      <c r="C382" s="235" t="s">
        <v>964</v>
      </c>
      <c r="D382" s="235" t="s">
        <v>468</v>
      </c>
      <c r="E382" s="236" t="s">
        <v>965</v>
      </c>
      <c r="F382" s="237" t="s">
        <v>966</v>
      </c>
      <c r="G382" s="238" t="s">
        <v>432</v>
      </c>
      <c r="H382" s="239">
        <v>1.55</v>
      </c>
      <c r="I382" s="240"/>
      <c r="J382" s="241">
        <f>ROUND(I382*H382,2)</f>
        <v>0</v>
      </c>
      <c r="K382" s="237" t="s">
        <v>21</v>
      </c>
      <c r="L382" s="242"/>
      <c r="M382" s="243" t="s">
        <v>21</v>
      </c>
      <c r="N382" s="244" t="s">
        <v>43</v>
      </c>
      <c r="O382" s="41"/>
      <c r="P382" s="200">
        <f>O382*H382</f>
        <v>0</v>
      </c>
      <c r="Q382" s="200">
        <v>0</v>
      </c>
      <c r="R382" s="200">
        <f>Q382*H382</f>
        <v>0</v>
      </c>
      <c r="S382" s="200">
        <v>0</v>
      </c>
      <c r="T382" s="201">
        <f>S382*H382</f>
        <v>0</v>
      </c>
      <c r="AR382" s="23" t="s">
        <v>367</v>
      </c>
      <c r="AT382" s="23" t="s">
        <v>468</v>
      </c>
      <c r="AU382" s="23" t="s">
        <v>82</v>
      </c>
      <c r="AY382" s="23" t="s">
        <v>135</v>
      </c>
      <c r="BE382" s="202">
        <f>IF(N382="základní",J382,0)</f>
        <v>0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23" t="s">
        <v>80</v>
      </c>
      <c r="BK382" s="202">
        <f>ROUND(I382*H382,2)</f>
        <v>0</v>
      </c>
      <c r="BL382" s="23" t="s">
        <v>258</v>
      </c>
      <c r="BM382" s="23" t="s">
        <v>967</v>
      </c>
    </row>
    <row r="383" spans="2:51" s="11" customFormat="1" ht="13.5">
      <c r="B383" s="207"/>
      <c r="C383" s="208"/>
      <c r="D383" s="209" t="s">
        <v>178</v>
      </c>
      <c r="E383" s="210" t="s">
        <v>21</v>
      </c>
      <c r="F383" s="211" t="s">
        <v>968</v>
      </c>
      <c r="G383" s="208"/>
      <c r="H383" s="212">
        <v>1.55</v>
      </c>
      <c r="I383" s="213"/>
      <c r="J383" s="208"/>
      <c r="K383" s="208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178</v>
      </c>
      <c r="AU383" s="218" t="s">
        <v>82</v>
      </c>
      <c r="AV383" s="11" t="s">
        <v>82</v>
      </c>
      <c r="AW383" s="11" t="s">
        <v>35</v>
      </c>
      <c r="AX383" s="11" t="s">
        <v>72</v>
      </c>
      <c r="AY383" s="218" t="s">
        <v>135</v>
      </c>
    </row>
    <row r="384" spans="2:51" s="12" customFormat="1" ht="13.5">
      <c r="B384" s="219"/>
      <c r="C384" s="220"/>
      <c r="D384" s="209" t="s">
        <v>178</v>
      </c>
      <c r="E384" s="221" t="s">
        <v>21</v>
      </c>
      <c r="F384" s="222" t="s">
        <v>180</v>
      </c>
      <c r="G384" s="220"/>
      <c r="H384" s="223">
        <v>1.55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178</v>
      </c>
      <c r="AU384" s="229" t="s">
        <v>82</v>
      </c>
      <c r="AV384" s="12" t="s">
        <v>142</v>
      </c>
      <c r="AW384" s="12" t="s">
        <v>35</v>
      </c>
      <c r="AX384" s="12" t="s">
        <v>80</v>
      </c>
      <c r="AY384" s="229" t="s">
        <v>135</v>
      </c>
    </row>
    <row r="385" spans="2:65" s="1" customFormat="1" ht="25.5" customHeight="1">
      <c r="B385" s="40"/>
      <c r="C385" s="191" t="s">
        <v>969</v>
      </c>
      <c r="D385" s="191" t="s">
        <v>138</v>
      </c>
      <c r="E385" s="192" t="s">
        <v>970</v>
      </c>
      <c r="F385" s="193" t="s">
        <v>971</v>
      </c>
      <c r="G385" s="194" t="s">
        <v>340</v>
      </c>
      <c r="H385" s="195">
        <v>6</v>
      </c>
      <c r="I385" s="196"/>
      <c r="J385" s="197">
        <f>ROUND(I385*H385,2)</f>
        <v>0</v>
      </c>
      <c r="K385" s="193" t="s">
        <v>141</v>
      </c>
      <c r="L385" s="60"/>
      <c r="M385" s="198" t="s">
        <v>21</v>
      </c>
      <c r="N385" s="199" t="s">
        <v>43</v>
      </c>
      <c r="O385" s="41"/>
      <c r="P385" s="200">
        <f>O385*H385</f>
        <v>0</v>
      </c>
      <c r="Q385" s="200">
        <v>0</v>
      </c>
      <c r="R385" s="200">
        <f>Q385*H385</f>
        <v>0</v>
      </c>
      <c r="S385" s="200">
        <v>0</v>
      </c>
      <c r="T385" s="201">
        <f>S385*H385</f>
        <v>0</v>
      </c>
      <c r="AR385" s="23" t="s">
        <v>258</v>
      </c>
      <c r="AT385" s="23" t="s">
        <v>138</v>
      </c>
      <c r="AU385" s="23" t="s">
        <v>82</v>
      </c>
      <c r="AY385" s="23" t="s">
        <v>135</v>
      </c>
      <c r="BE385" s="202">
        <f>IF(N385="základní",J385,0)</f>
        <v>0</v>
      </c>
      <c r="BF385" s="202">
        <f>IF(N385="snížená",J385,0)</f>
        <v>0</v>
      </c>
      <c r="BG385" s="202">
        <f>IF(N385="zákl. přenesená",J385,0)</f>
        <v>0</v>
      </c>
      <c r="BH385" s="202">
        <f>IF(N385="sníž. přenesená",J385,0)</f>
        <v>0</v>
      </c>
      <c r="BI385" s="202">
        <f>IF(N385="nulová",J385,0)</f>
        <v>0</v>
      </c>
      <c r="BJ385" s="23" t="s">
        <v>80</v>
      </c>
      <c r="BK385" s="202">
        <f>ROUND(I385*H385,2)</f>
        <v>0</v>
      </c>
      <c r="BL385" s="23" t="s">
        <v>258</v>
      </c>
      <c r="BM385" s="23" t="s">
        <v>972</v>
      </c>
    </row>
    <row r="386" spans="2:51" s="11" customFormat="1" ht="13.5">
      <c r="B386" s="207"/>
      <c r="C386" s="208"/>
      <c r="D386" s="209" t="s">
        <v>178</v>
      </c>
      <c r="E386" s="210" t="s">
        <v>21</v>
      </c>
      <c r="F386" s="211" t="s">
        <v>973</v>
      </c>
      <c r="G386" s="208"/>
      <c r="H386" s="212">
        <v>1</v>
      </c>
      <c r="I386" s="213"/>
      <c r="J386" s="208"/>
      <c r="K386" s="208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178</v>
      </c>
      <c r="AU386" s="218" t="s">
        <v>82</v>
      </c>
      <c r="AV386" s="11" t="s">
        <v>82</v>
      </c>
      <c r="AW386" s="11" t="s">
        <v>35</v>
      </c>
      <c r="AX386" s="11" t="s">
        <v>72</v>
      </c>
      <c r="AY386" s="218" t="s">
        <v>135</v>
      </c>
    </row>
    <row r="387" spans="2:51" s="11" customFormat="1" ht="13.5">
      <c r="B387" s="207"/>
      <c r="C387" s="208"/>
      <c r="D387" s="209" t="s">
        <v>178</v>
      </c>
      <c r="E387" s="210" t="s">
        <v>21</v>
      </c>
      <c r="F387" s="211" t="s">
        <v>974</v>
      </c>
      <c r="G387" s="208"/>
      <c r="H387" s="212">
        <v>1</v>
      </c>
      <c r="I387" s="213"/>
      <c r="J387" s="208"/>
      <c r="K387" s="208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178</v>
      </c>
      <c r="AU387" s="218" t="s">
        <v>82</v>
      </c>
      <c r="AV387" s="11" t="s">
        <v>82</v>
      </c>
      <c r="AW387" s="11" t="s">
        <v>35</v>
      </c>
      <c r="AX387" s="11" t="s">
        <v>72</v>
      </c>
      <c r="AY387" s="218" t="s">
        <v>135</v>
      </c>
    </row>
    <row r="388" spans="2:51" s="11" customFormat="1" ht="13.5">
      <c r="B388" s="207"/>
      <c r="C388" s="208"/>
      <c r="D388" s="209" t="s">
        <v>178</v>
      </c>
      <c r="E388" s="210" t="s">
        <v>21</v>
      </c>
      <c r="F388" s="211" t="s">
        <v>975</v>
      </c>
      <c r="G388" s="208"/>
      <c r="H388" s="212">
        <v>3</v>
      </c>
      <c r="I388" s="213"/>
      <c r="J388" s="208"/>
      <c r="K388" s="208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178</v>
      </c>
      <c r="AU388" s="218" t="s">
        <v>82</v>
      </c>
      <c r="AV388" s="11" t="s">
        <v>82</v>
      </c>
      <c r="AW388" s="11" t="s">
        <v>35</v>
      </c>
      <c r="AX388" s="11" t="s">
        <v>72</v>
      </c>
      <c r="AY388" s="218" t="s">
        <v>135</v>
      </c>
    </row>
    <row r="389" spans="2:51" s="11" customFormat="1" ht="13.5">
      <c r="B389" s="207"/>
      <c r="C389" s="208"/>
      <c r="D389" s="209" t="s">
        <v>178</v>
      </c>
      <c r="E389" s="210" t="s">
        <v>21</v>
      </c>
      <c r="F389" s="211" t="s">
        <v>976</v>
      </c>
      <c r="G389" s="208"/>
      <c r="H389" s="212">
        <v>1</v>
      </c>
      <c r="I389" s="213"/>
      <c r="J389" s="208"/>
      <c r="K389" s="208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178</v>
      </c>
      <c r="AU389" s="218" t="s">
        <v>82</v>
      </c>
      <c r="AV389" s="11" t="s">
        <v>82</v>
      </c>
      <c r="AW389" s="11" t="s">
        <v>35</v>
      </c>
      <c r="AX389" s="11" t="s">
        <v>72</v>
      </c>
      <c r="AY389" s="218" t="s">
        <v>135</v>
      </c>
    </row>
    <row r="390" spans="2:51" s="12" customFormat="1" ht="13.5">
      <c r="B390" s="219"/>
      <c r="C390" s="220"/>
      <c r="D390" s="209" t="s">
        <v>178</v>
      </c>
      <c r="E390" s="221" t="s">
        <v>21</v>
      </c>
      <c r="F390" s="222" t="s">
        <v>180</v>
      </c>
      <c r="G390" s="220"/>
      <c r="H390" s="223">
        <v>6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178</v>
      </c>
      <c r="AU390" s="229" t="s">
        <v>82</v>
      </c>
      <c r="AV390" s="12" t="s">
        <v>142</v>
      </c>
      <c r="AW390" s="12" t="s">
        <v>35</v>
      </c>
      <c r="AX390" s="12" t="s">
        <v>80</v>
      </c>
      <c r="AY390" s="229" t="s">
        <v>135</v>
      </c>
    </row>
    <row r="391" spans="2:65" s="1" customFormat="1" ht="16.5" customHeight="1">
      <c r="B391" s="40"/>
      <c r="C391" s="235" t="s">
        <v>977</v>
      </c>
      <c r="D391" s="235" t="s">
        <v>468</v>
      </c>
      <c r="E391" s="236" t="s">
        <v>965</v>
      </c>
      <c r="F391" s="237" t="s">
        <v>966</v>
      </c>
      <c r="G391" s="238" t="s">
        <v>432</v>
      </c>
      <c r="H391" s="239">
        <v>13.66</v>
      </c>
      <c r="I391" s="240"/>
      <c r="J391" s="241">
        <f>ROUND(I391*H391,2)</f>
        <v>0</v>
      </c>
      <c r="K391" s="237" t="s">
        <v>21</v>
      </c>
      <c r="L391" s="242"/>
      <c r="M391" s="243" t="s">
        <v>21</v>
      </c>
      <c r="N391" s="244" t="s">
        <v>43</v>
      </c>
      <c r="O391" s="41"/>
      <c r="P391" s="200">
        <f>O391*H391</f>
        <v>0</v>
      </c>
      <c r="Q391" s="200">
        <v>0</v>
      </c>
      <c r="R391" s="200">
        <f>Q391*H391</f>
        <v>0</v>
      </c>
      <c r="S391" s="200">
        <v>0</v>
      </c>
      <c r="T391" s="201">
        <f>S391*H391</f>
        <v>0</v>
      </c>
      <c r="AR391" s="23" t="s">
        <v>367</v>
      </c>
      <c r="AT391" s="23" t="s">
        <v>468</v>
      </c>
      <c r="AU391" s="23" t="s">
        <v>82</v>
      </c>
      <c r="AY391" s="23" t="s">
        <v>135</v>
      </c>
      <c r="BE391" s="202">
        <f>IF(N391="základní",J391,0)</f>
        <v>0</v>
      </c>
      <c r="BF391" s="202">
        <f>IF(N391="snížená",J391,0)</f>
        <v>0</v>
      </c>
      <c r="BG391" s="202">
        <f>IF(N391="zákl. přenesená",J391,0)</f>
        <v>0</v>
      </c>
      <c r="BH391" s="202">
        <f>IF(N391="sníž. přenesená",J391,0)</f>
        <v>0</v>
      </c>
      <c r="BI391" s="202">
        <f>IF(N391="nulová",J391,0)</f>
        <v>0</v>
      </c>
      <c r="BJ391" s="23" t="s">
        <v>80</v>
      </c>
      <c r="BK391" s="202">
        <f>ROUND(I391*H391,2)</f>
        <v>0</v>
      </c>
      <c r="BL391" s="23" t="s">
        <v>258</v>
      </c>
      <c r="BM391" s="23" t="s">
        <v>978</v>
      </c>
    </row>
    <row r="392" spans="2:51" s="11" customFormat="1" ht="13.5">
      <c r="B392" s="207"/>
      <c r="C392" s="208"/>
      <c r="D392" s="209" t="s">
        <v>178</v>
      </c>
      <c r="E392" s="210" t="s">
        <v>21</v>
      </c>
      <c r="F392" s="211" t="s">
        <v>979</v>
      </c>
      <c r="G392" s="208"/>
      <c r="H392" s="212">
        <v>1.76</v>
      </c>
      <c r="I392" s="213"/>
      <c r="J392" s="208"/>
      <c r="K392" s="208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178</v>
      </c>
      <c r="AU392" s="218" t="s">
        <v>82</v>
      </c>
      <c r="AV392" s="11" t="s">
        <v>82</v>
      </c>
      <c r="AW392" s="11" t="s">
        <v>35</v>
      </c>
      <c r="AX392" s="11" t="s">
        <v>72</v>
      </c>
      <c r="AY392" s="218" t="s">
        <v>135</v>
      </c>
    </row>
    <row r="393" spans="2:51" s="11" customFormat="1" ht="13.5">
      <c r="B393" s="207"/>
      <c r="C393" s="208"/>
      <c r="D393" s="209" t="s">
        <v>178</v>
      </c>
      <c r="E393" s="210" t="s">
        <v>21</v>
      </c>
      <c r="F393" s="211" t="s">
        <v>980</v>
      </c>
      <c r="G393" s="208"/>
      <c r="H393" s="212">
        <v>1.63</v>
      </c>
      <c r="I393" s="213"/>
      <c r="J393" s="208"/>
      <c r="K393" s="208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178</v>
      </c>
      <c r="AU393" s="218" t="s">
        <v>82</v>
      </c>
      <c r="AV393" s="11" t="s">
        <v>82</v>
      </c>
      <c r="AW393" s="11" t="s">
        <v>35</v>
      </c>
      <c r="AX393" s="11" t="s">
        <v>72</v>
      </c>
      <c r="AY393" s="218" t="s">
        <v>135</v>
      </c>
    </row>
    <row r="394" spans="2:51" s="11" customFormat="1" ht="13.5">
      <c r="B394" s="207"/>
      <c r="C394" s="208"/>
      <c r="D394" s="209" t="s">
        <v>178</v>
      </c>
      <c r="E394" s="210" t="s">
        <v>21</v>
      </c>
      <c r="F394" s="211" t="s">
        <v>981</v>
      </c>
      <c r="G394" s="208"/>
      <c r="H394" s="212">
        <v>7.8</v>
      </c>
      <c r="I394" s="213"/>
      <c r="J394" s="208"/>
      <c r="K394" s="208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178</v>
      </c>
      <c r="AU394" s="218" t="s">
        <v>82</v>
      </c>
      <c r="AV394" s="11" t="s">
        <v>82</v>
      </c>
      <c r="AW394" s="11" t="s">
        <v>35</v>
      </c>
      <c r="AX394" s="11" t="s">
        <v>72</v>
      </c>
      <c r="AY394" s="218" t="s">
        <v>135</v>
      </c>
    </row>
    <row r="395" spans="2:51" s="11" customFormat="1" ht="13.5">
      <c r="B395" s="207"/>
      <c r="C395" s="208"/>
      <c r="D395" s="209" t="s">
        <v>178</v>
      </c>
      <c r="E395" s="210" t="s">
        <v>21</v>
      </c>
      <c r="F395" s="211" t="s">
        <v>982</v>
      </c>
      <c r="G395" s="208"/>
      <c r="H395" s="212">
        <v>2.47</v>
      </c>
      <c r="I395" s="213"/>
      <c r="J395" s="208"/>
      <c r="K395" s="208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178</v>
      </c>
      <c r="AU395" s="218" t="s">
        <v>82</v>
      </c>
      <c r="AV395" s="11" t="s">
        <v>82</v>
      </c>
      <c r="AW395" s="11" t="s">
        <v>35</v>
      </c>
      <c r="AX395" s="11" t="s">
        <v>72</v>
      </c>
      <c r="AY395" s="218" t="s">
        <v>135</v>
      </c>
    </row>
    <row r="396" spans="2:51" s="12" customFormat="1" ht="13.5">
      <c r="B396" s="219"/>
      <c r="C396" s="220"/>
      <c r="D396" s="209" t="s">
        <v>178</v>
      </c>
      <c r="E396" s="221" t="s">
        <v>21</v>
      </c>
      <c r="F396" s="222" t="s">
        <v>180</v>
      </c>
      <c r="G396" s="220"/>
      <c r="H396" s="223">
        <v>13.66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178</v>
      </c>
      <c r="AU396" s="229" t="s">
        <v>82</v>
      </c>
      <c r="AV396" s="12" t="s">
        <v>142</v>
      </c>
      <c r="AW396" s="12" t="s">
        <v>35</v>
      </c>
      <c r="AX396" s="12" t="s">
        <v>80</v>
      </c>
      <c r="AY396" s="229" t="s">
        <v>135</v>
      </c>
    </row>
    <row r="397" spans="2:65" s="1" customFormat="1" ht="16.5" customHeight="1">
      <c r="B397" s="40"/>
      <c r="C397" s="191" t="s">
        <v>983</v>
      </c>
      <c r="D397" s="191" t="s">
        <v>138</v>
      </c>
      <c r="E397" s="192" t="s">
        <v>984</v>
      </c>
      <c r="F397" s="193" t="s">
        <v>985</v>
      </c>
      <c r="G397" s="194" t="s">
        <v>432</v>
      </c>
      <c r="H397" s="195">
        <v>2.4</v>
      </c>
      <c r="I397" s="196"/>
      <c r="J397" s="197">
        <f>ROUND(I397*H397,2)</f>
        <v>0</v>
      </c>
      <c r="K397" s="193" t="s">
        <v>21</v>
      </c>
      <c r="L397" s="60"/>
      <c r="M397" s="198" t="s">
        <v>21</v>
      </c>
      <c r="N397" s="199" t="s">
        <v>43</v>
      </c>
      <c r="O397" s="41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AR397" s="23" t="s">
        <v>258</v>
      </c>
      <c r="AT397" s="23" t="s">
        <v>138</v>
      </c>
      <c r="AU397" s="23" t="s">
        <v>82</v>
      </c>
      <c r="AY397" s="23" t="s">
        <v>135</v>
      </c>
      <c r="BE397" s="202">
        <f>IF(N397="základní",J397,0)</f>
        <v>0</v>
      </c>
      <c r="BF397" s="202">
        <f>IF(N397="snížená",J397,0)</f>
        <v>0</v>
      </c>
      <c r="BG397" s="202">
        <f>IF(N397="zákl. přenesená",J397,0)</f>
        <v>0</v>
      </c>
      <c r="BH397" s="202">
        <f>IF(N397="sníž. přenesená",J397,0)</f>
        <v>0</v>
      </c>
      <c r="BI397" s="202">
        <f>IF(N397="nulová",J397,0)</f>
        <v>0</v>
      </c>
      <c r="BJ397" s="23" t="s">
        <v>80</v>
      </c>
      <c r="BK397" s="202">
        <f>ROUND(I397*H397,2)</f>
        <v>0</v>
      </c>
      <c r="BL397" s="23" t="s">
        <v>258</v>
      </c>
      <c r="BM397" s="23" t="s">
        <v>986</v>
      </c>
    </row>
    <row r="398" spans="2:51" s="11" customFormat="1" ht="13.5">
      <c r="B398" s="207"/>
      <c r="C398" s="208"/>
      <c r="D398" s="209" t="s">
        <v>178</v>
      </c>
      <c r="E398" s="210" t="s">
        <v>21</v>
      </c>
      <c r="F398" s="211" t="s">
        <v>987</v>
      </c>
      <c r="G398" s="208"/>
      <c r="H398" s="212">
        <v>2.4</v>
      </c>
      <c r="I398" s="213"/>
      <c r="J398" s="208"/>
      <c r="K398" s="208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178</v>
      </c>
      <c r="AU398" s="218" t="s">
        <v>82</v>
      </c>
      <c r="AV398" s="11" t="s">
        <v>82</v>
      </c>
      <c r="AW398" s="11" t="s">
        <v>35</v>
      </c>
      <c r="AX398" s="11" t="s">
        <v>72</v>
      </c>
      <c r="AY398" s="218" t="s">
        <v>135</v>
      </c>
    </row>
    <row r="399" spans="2:51" s="12" customFormat="1" ht="13.5">
      <c r="B399" s="219"/>
      <c r="C399" s="220"/>
      <c r="D399" s="209" t="s">
        <v>178</v>
      </c>
      <c r="E399" s="221" t="s">
        <v>21</v>
      </c>
      <c r="F399" s="222" t="s">
        <v>180</v>
      </c>
      <c r="G399" s="220"/>
      <c r="H399" s="223">
        <v>2.4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178</v>
      </c>
      <c r="AU399" s="229" t="s">
        <v>82</v>
      </c>
      <c r="AV399" s="12" t="s">
        <v>142</v>
      </c>
      <c r="AW399" s="12" t="s">
        <v>35</v>
      </c>
      <c r="AX399" s="12" t="s">
        <v>80</v>
      </c>
      <c r="AY399" s="229" t="s">
        <v>135</v>
      </c>
    </row>
    <row r="400" spans="2:65" s="1" customFormat="1" ht="25.5" customHeight="1">
      <c r="B400" s="40"/>
      <c r="C400" s="191" t="s">
        <v>988</v>
      </c>
      <c r="D400" s="191" t="s">
        <v>138</v>
      </c>
      <c r="E400" s="192" t="s">
        <v>989</v>
      </c>
      <c r="F400" s="193" t="s">
        <v>990</v>
      </c>
      <c r="G400" s="194" t="s">
        <v>340</v>
      </c>
      <c r="H400" s="195">
        <v>1</v>
      </c>
      <c r="I400" s="196"/>
      <c r="J400" s="197">
        <f>ROUND(I400*H400,2)</f>
        <v>0</v>
      </c>
      <c r="K400" s="193" t="s">
        <v>21</v>
      </c>
      <c r="L400" s="60"/>
      <c r="M400" s="198" t="s">
        <v>21</v>
      </c>
      <c r="N400" s="199" t="s">
        <v>43</v>
      </c>
      <c r="O400" s="41"/>
      <c r="P400" s="200">
        <f>O400*H400</f>
        <v>0</v>
      </c>
      <c r="Q400" s="200">
        <v>0</v>
      </c>
      <c r="R400" s="200">
        <f>Q400*H400</f>
        <v>0</v>
      </c>
      <c r="S400" s="200">
        <v>0</v>
      </c>
      <c r="T400" s="201">
        <f>S400*H400</f>
        <v>0</v>
      </c>
      <c r="AR400" s="23" t="s">
        <v>258</v>
      </c>
      <c r="AT400" s="23" t="s">
        <v>138</v>
      </c>
      <c r="AU400" s="23" t="s">
        <v>82</v>
      </c>
      <c r="AY400" s="23" t="s">
        <v>135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23" t="s">
        <v>80</v>
      </c>
      <c r="BK400" s="202">
        <f>ROUND(I400*H400,2)</f>
        <v>0</v>
      </c>
      <c r="BL400" s="23" t="s">
        <v>258</v>
      </c>
      <c r="BM400" s="23" t="s">
        <v>991</v>
      </c>
    </row>
    <row r="401" spans="2:47" s="1" customFormat="1" ht="54">
      <c r="B401" s="40"/>
      <c r="C401" s="62"/>
      <c r="D401" s="209" t="s">
        <v>255</v>
      </c>
      <c r="E401" s="62"/>
      <c r="F401" s="230" t="s">
        <v>992</v>
      </c>
      <c r="G401" s="62"/>
      <c r="H401" s="62"/>
      <c r="I401" s="162"/>
      <c r="J401" s="62"/>
      <c r="K401" s="62"/>
      <c r="L401" s="60"/>
      <c r="M401" s="231"/>
      <c r="N401" s="41"/>
      <c r="O401" s="41"/>
      <c r="P401" s="41"/>
      <c r="Q401" s="41"/>
      <c r="R401" s="41"/>
      <c r="S401" s="41"/>
      <c r="T401" s="77"/>
      <c r="AT401" s="23" t="s">
        <v>255</v>
      </c>
      <c r="AU401" s="23" t="s">
        <v>82</v>
      </c>
    </row>
    <row r="402" spans="2:65" s="1" customFormat="1" ht="38.25" customHeight="1">
      <c r="B402" s="40"/>
      <c r="C402" s="191" t="s">
        <v>993</v>
      </c>
      <c r="D402" s="191" t="s">
        <v>138</v>
      </c>
      <c r="E402" s="192" t="s">
        <v>994</v>
      </c>
      <c r="F402" s="193" t="s">
        <v>995</v>
      </c>
      <c r="G402" s="194" t="s">
        <v>340</v>
      </c>
      <c r="H402" s="195">
        <v>1</v>
      </c>
      <c r="I402" s="196"/>
      <c r="J402" s="197">
        <f>ROUND(I402*H402,2)</f>
        <v>0</v>
      </c>
      <c r="K402" s="193" t="s">
        <v>21</v>
      </c>
      <c r="L402" s="60"/>
      <c r="M402" s="198" t="s">
        <v>21</v>
      </c>
      <c r="N402" s="199" t="s">
        <v>43</v>
      </c>
      <c r="O402" s="41"/>
      <c r="P402" s="200">
        <f>O402*H402</f>
        <v>0</v>
      </c>
      <c r="Q402" s="200">
        <v>0</v>
      </c>
      <c r="R402" s="200">
        <f>Q402*H402</f>
        <v>0</v>
      </c>
      <c r="S402" s="200">
        <v>0</v>
      </c>
      <c r="T402" s="201">
        <f>S402*H402</f>
        <v>0</v>
      </c>
      <c r="AR402" s="23" t="s">
        <v>258</v>
      </c>
      <c r="AT402" s="23" t="s">
        <v>138</v>
      </c>
      <c r="AU402" s="23" t="s">
        <v>82</v>
      </c>
      <c r="AY402" s="23" t="s">
        <v>135</v>
      </c>
      <c r="BE402" s="202">
        <f>IF(N402="základní",J402,0)</f>
        <v>0</v>
      </c>
      <c r="BF402" s="202">
        <f>IF(N402="snížená",J402,0)</f>
        <v>0</v>
      </c>
      <c r="BG402" s="202">
        <f>IF(N402="zákl. přenesená",J402,0)</f>
        <v>0</v>
      </c>
      <c r="BH402" s="202">
        <f>IF(N402="sníž. přenesená",J402,0)</f>
        <v>0</v>
      </c>
      <c r="BI402" s="202">
        <f>IF(N402="nulová",J402,0)</f>
        <v>0</v>
      </c>
      <c r="BJ402" s="23" t="s">
        <v>80</v>
      </c>
      <c r="BK402" s="202">
        <f>ROUND(I402*H402,2)</f>
        <v>0</v>
      </c>
      <c r="BL402" s="23" t="s">
        <v>258</v>
      </c>
      <c r="BM402" s="23" t="s">
        <v>996</v>
      </c>
    </row>
    <row r="403" spans="2:47" s="1" customFormat="1" ht="27">
      <c r="B403" s="40"/>
      <c r="C403" s="62"/>
      <c r="D403" s="209" t="s">
        <v>255</v>
      </c>
      <c r="E403" s="62"/>
      <c r="F403" s="230" t="s">
        <v>997</v>
      </c>
      <c r="G403" s="62"/>
      <c r="H403" s="62"/>
      <c r="I403" s="162"/>
      <c r="J403" s="62"/>
      <c r="K403" s="62"/>
      <c r="L403" s="60"/>
      <c r="M403" s="231"/>
      <c r="N403" s="41"/>
      <c r="O403" s="41"/>
      <c r="P403" s="41"/>
      <c r="Q403" s="41"/>
      <c r="R403" s="41"/>
      <c r="S403" s="41"/>
      <c r="T403" s="77"/>
      <c r="AT403" s="23" t="s">
        <v>255</v>
      </c>
      <c r="AU403" s="23" t="s">
        <v>82</v>
      </c>
    </row>
    <row r="404" spans="2:65" s="1" customFormat="1" ht="16.5" customHeight="1">
      <c r="B404" s="40"/>
      <c r="C404" s="191" t="s">
        <v>998</v>
      </c>
      <c r="D404" s="191" t="s">
        <v>138</v>
      </c>
      <c r="E404" s="192" t="s">
        <v>999</v>
      </c>
      <c r="F404" s="193" t="s">
        <v>1000</v>
      </c>
      <c r="G404" s="194" t="s">
        <v>432</v>
      </c>
      <c r="H404" s="195">
        <v>10.1</v>
      </c>
      <c r="I404" s="196"/>
      <c r="J404" s="197">
        <f>ROUND(I404*H404,2)</f>
        <v>0</v>
      </c>
      <c r="K404" s="193" t="s">
        <v>141</v>
      </c>
      <c r="L404" s="60"/>
      <c r="M404" s="198" t="s">
        <v>21</v>
      </c>
      <c r="N404" s="199" t="s">
        <v>43</v>
      </c>
      <c r="O404" s="41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AR404" s="23" t="s">
        <v>258</v>
      </c>
      <c r="AT404" s="23" t="s">
        <v>138</v>
      </c>
      <c r="AU404" s="23" t="s">
        <v>82</v>
      </c>
      <c r="AY404" s="23" t="s">
        <v>135</v>
      </c>
      <c r="BE404" s="202">
        <f>IF(N404="základní",J404,0)</f>
        <v>0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23" t="s">
        <v>80</v>
      </c>
      <c r="BK404" s="202">
        <f>ROUND(I404*H404,2)</f>
        <v>0</v>
      </c>
      <c r="BL404" s="23" t="s">
        <v>258</v>
      </c>
      <c r="BM404" s="23" t="s">
        <v>1001</v>
      </c>
    </row>
    <row r="405" spans="2:51" s="11" customFormat="1" ht="13.5">
      <c r="B405" s="207"/>
      <c r="C405" s="208"/>
      <c r="D405" s="209" t="s">
        <v>178</v>
      </c>
      <c r="E405" s="210" t="s">
        <v>21</v>
      </c>
      <c r="F405" s="211" t="s">
        <v>1002</v>
      </c>
      <c r="G405" s="208"/>
      <c r="H405" s="212">
        <v>10.1</v>
      </c>
      <c r="I405" s="213"/>
      <c r="J405" s="208"/>
      <c r="K405" s="208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178</v>
      </c>
      <c r="AU405" s="218" t="s">
        <v>82</v>
      </c>
      <c r="AV405" s="11" t="s">
        <v>82</v>
      </c>
      <c r="AW405" s="11" t="s">
        <v>35</v>
      </c>
      <c r="AX405" s="11" t="s">
        <v>72</v>
      </c>
      <c r="AY405" s="218" t="s">
        <v>135</v>
      </c>
    </row>
    <row r="406" spans="2:51" s="12" customFormat="1" ht="13.5">
      <c r="B406" s="219"/>
      <c r="C406" s="220"/>
      <c r="D406" s="209" t="s">
        <v>178</v>
      </c>
      <c r="E406" s="221" t="s">
        <v>21</v>
      </c>
      <c r="F406" s="222" t="s">
        <v>180</v>
      </c>
      <c r="G406" s="220"/>
      <c r="H406" s="223">
        <v>10.1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178</v>
      </c>
      <c r="AU406" s="229" t="s">
        <v>82</v>
      </c>
      <c r="AV406" s="12" t="s">
        <v>142</v>
      </c>
      <c r="AW406" s="12" t="s">
        <v>35</v>
      </c>
      <c r="AX406" s="12" t="s">
        <v>80</v>
      </c>
      <c r="AY406" s="229" t="s">
        <v>135</v>
      </c>
    </row>
    <row r="407" spans="2:65" s="1" customFormat="1" ht="16.5" customHeight="1">
      <c r="B407" s="40"/>
      <c r="C407" s="235" t="s">
        <v>1003</v>
      </c>
      <c r="D407" s="235" t="s">
        <v>468</v>
      </c>
      <c r="E407" s="236" t="s">
        <v>1004</v>
      </c>
      <c r="F407" s="237" t="s">
        <v>1005</v>
      </c>
      <c r="G407" s="238" t="s">
        <v>432</v>
      </c>
      <c r="H407" s="239">
        <v>10.302</v>
      </c>
      <c r="I407" s="240"/>
      <c r="J407" s="241">
        <f>ROUND(I407*H407,2)</f>
        <v>0</v>
      </c>
      <c r="K407" s="237" t="s">
        <v>21</v>
      </c>
      <c r="L407" s="242"/>
      <c r="M407" s="243" t="s">
        <v>21</v>
      </c>
      <c r="N407" s="244" t="s">
        <v>43</v>
      </c>
      <c r="O407" s="41"/>
      <c r="P407" s="200">
        <f>O407*H407</f>
        <v>0</v>
      </c>
      <c r="Q407" s="200">
        <v>0</v>
      </c>
      <c r="R407" s="200">
        <f>Q407*H407</f>
        <v>0</v>
      </c>
      <c r="S407" s="200">
        <v>0</v>
      </c>
      <c r="T407" s="201">
        <f>S407*H407</f>
        <v>0</v>
      </c>
      <c r="AR407" s="23" t="s">
        <v>367</v>
      </c>
      <c r="AT407" s="23" t="s">
        <v>468</v>
      </c>
      <c r="AU407" s="23" t="s">
        <v>82</v>
      </c>
      <c r="AY407" s="23" t="s">
        <v>135</v>
      </c>
      <c r="BE407" s="202">
        <f>IF(N407="základní",J407,0)</f>
        <v>0</v>
      </c>
      <c r="BF407" s="202">
        <f>IF(N407="snížená",J407,0)</f>
        <v>0</v>
      </c>
      <c r="BG407" s="202">
        <f>IF(N407="zákl. přenesená",J407,0)</f>
        <v>0</v>
      </c>
      <c r="BH407" s="202">
        <f>IF(N407="sníž. přenesená",J407,0)</f>
        <v>0</v>
      </c>
      <c r="BI407" s="202">
        <f>IF(N407="nulová",J407,0)</f>
        <v>0</v>
      </c>
      <c r="BJ407" s="23" t="s">
        <v>80</v>
      </c>
      <c r="BK407" s="202">
        <f>ROUND(I407*H407,2)</f>
        <v>0</v>
      </c>
      <c r="BL407" s="23" t="s">
        <v>258</v>
      </c>
      <c r="BM407" s="23" t="s">
        <v>1006</v>
      </c>
    </row>
    <row r="408" spans="2:51" s="11" customFormat="1" ht="13.5">
      <c r="B408" s="207"/>
      <c r="C408" s="208"/>
      <c r="D408" s="209" t="s">
        <v>178</v>
      </c>
      <c r="E408" s="210" t="s">
        <v>21</v>
      </c>
      <c r="F408" s="211" t="s">
        <v>1007</v>
      </c>
      <c r="G408" s="208"/>
      <c r="H408" s="212">
        <v>10.302</v>
      </c>
      <c r="I408" s="213"/>
      <c r="J408" s="208"/>
      <c r="K408" s="208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178</v>
      </c>
      <c r="AU408" s="218" t="s">
        <v>82</v>
      </c>
      <c r="AV408" s="11" t="s">
        <v>82</v>
      </c>
      <c r="AW408" s="11" t="s">
        <v>35</v>
      </c>
      <c r="AX408" s="11" t="s">
        <v>72</v>
      </c>
      <c r="AY408" s="218" t="s">
        <v>135</v>
      </c>
    </row>
    <row r="409" spans="2:51" s="12" customFormat="1" ht="13.5">
      <c r="B409" s="219"/>
      <c r="C409" s="220"/>
      <c r="D409" s="209" t="s">
        <v>178</v>
      </c>
      <c r="E409" s="221" t="s">
        <v>21</v>
      </c>
      <c r="F409" s="222" t="s">
        <v>180</v>
      </c>
      <c r="G409" s="220"/>
      <c r="H409" s="223">
        <v>10.302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178</v>
      </c>
      <c r="AU409" s="229" t="s">
        <v>82</v>
      </c>
      <c r="AV409" s="12" t="s">
        <v>142</v>
      </c>
      <c r="AW409" s="12" t="s">
        <v>35</v>
      </c>
      <c r="AX409" s="12" t="s">
        <v>80</v>
      </c>
      <c r="AY409" s="229" t="s">
        <v>135</v>
      </c>
    </row>
    <row r="410" spans="2:65" s="1" customFormat="1" ht="38.25" customHeight="1">
      <c r="B410" s="40"/>
      <c r="C410" s="191" t="s">
        <v>1008</v>
      </c>
      <c r="D410" s="191" t="s">
        <v>138</v>
      </c>
      <c r="E410" s="192" t="s">
        <v>1009</v>
      </c>
      <c r="F410" s="193" t="s">
        <v>1010</v>
      </c>
      <c r="G410" s="194" t="s">
        <v>840</v>
      </c>
      <c r="H410" s="255"/>
      <c r="I410" s="196"/>
      <c r="J410" s="197">
        <f>ROUND(I410*H410,2)</f>
        <v>0</v>
      </c>
      <c r="K410" s="193" t="s">
        <v>141</v>
      </c>
      <c r="L410" s="60"/>
      <c r="M410" s="198" t="s">
        <v>21</v>
      </c>
      <c r="N410" s="199" t="s">
        <v>43</v>
      </c>
      <c r="O410" s="41"/>
      <c r="P410" s="200">
        <f>O410*H410</f>
        <v>0</v>
      </c>
      <c r="Q410" s="200">
        <v>0</v>
      </c>
      <c r="R410" s="200">
        <f>Q410*H410</f>
        <v>0</v>
      </c>
      <c r="S410" s="200">
        <v>0</v>
      </c>
      <c r="T410" s="201">
        <f>S410*H410</f>
        <v>0</v>
      </c>
      <c r="AR410" s="23" t="s">
        <v>258</v>
      </c>
      <c r="AT410" s="23" t="s">
        <v>138</v>
      </c>
      <c r="AU410" s="23" t="s">
        <v>82</v>
      </c>
      <c r="AY410" s="23" t="s">
        <v>135</v>
      </c>
      <c r="BE410" s="202">
        <f>IF(N410="základní",J410,0)</f>
        <v>0</v>
      </c>
      <c r="BF410" s="202">
        <f>IF(N410="snížená",J410,0)</f>
        <v>0</v>
      </c>
      <c r="BG410" s="202">
        <f>IF(N410="zákl. přenesená",J410,0)</f>
        <v>0</v>
      </c>
      <c r="BH410" s="202">
        <f>IF(N410="sníž. přenesená",J410,0)</f>
        <v>0</v>
      </c>
      <c r="BI410" s="202">
        <f>IF(N410="nulová",J410,0)</f>
        <v>0</v>
      </c>
      <c r="BJ410" s="23" t="s">
        <v>80</v>
      </c>
      <c r="BK410" s="202">
        <f>ROUND(I410*H410,2)</f>
        <v>0</v>
      </c>
      <c r="BL410" s="23" t="s">
        <v>258</v>
      </c>
      <c r="BM410" s="23" t="s">
        <v>1011</v>
      </c>
    </row>
    <row r="411" spans="2:63" s="10" customFormat="1" ht="29.85" customHeight="1">
      <c r="B411" s="175"/>
      <c r="C411" s="176"/>
      <c r="D411" s="177" t="s">
        <v>71</v>
      </c>
      <c r="E411" s="189" t="s">
        <v>461</v>
      </c>
      <c r="F411" s="189" t="s">
        <v>462</v>
      </c>
      <c r="G411" s="176"/>
      <c r="H411" s="176"/>
      <c r="I411" s="179"/>
      <c r="J411" s="190">
        <f>BK411</f>
        <v>0</v>
      </c>
      <c r="K411" s="176"/>
      <c r="L411" s="181"/>
      <c r="M411" s="182"/>
      <c r="N411" s="183"/>
      <c r="O411" s="183"/>
      <c r="P411" s="184">
        <f>SUM(P412:P448)</f>
        <v>0</v>
      </c>
      <c r="Q411" s="183"/>
      <c r="R411" s="184">
        <f>SUM(R412:R448)</f>
        <v>0</v>
      </c>
      <c r="S411" s="183"/>
      <c r="T411" s="185">
        <f>SUM(T412:T448)</f>
        <v>0</v>
      </c>
      <c r="AR411" s="186" t="s">
        <v>82</v>
      </c>
      <c r="AT411" s="187" t="s">
        <v>71</v>
      </c>
      <c r="AU411" s="187" t="s">
        <v>80</v>
      </c>
      <c r="AY411" s="186" t="s">
        <v>135</v>
      </c>
      <c r="BK411" s="188">
        <f>SUM(BK412:BK448)</f>
        <v>0</v>
      </c>
    </row>
    <row r="412" spans="2:65" s="1" customFormat="1" ht="16.5" customHeight="1">
      <c r="B412" s="40"/>
      <c r="C412" s="191" t="s">
        <v>1012</v>
      </c>
      <c r="D412" s="191" t="s">
        <v>138</v>
      </c>
      <c r="E412" s="192" t="s">
        <v>1013</v>
      </c>
      <c r="F412" s="193" t="s">
        <v>1014</v>
      </c>
      <c r="G412" s="194" t="s">
        <v>432</v>
      </c>
      <c r="H412" s="195">
        <v>2.81</v>
      </c>
      <c r="I412" s="196"/>
      <c r="J412" s="197">
        <f>ROUND(I412*H412,2)</f>
        <v>0</v>
      </c>
      <c r="K412" s="193" t="s">
        <v>21</v>
      </c>
      <c r="L412" s="60"/>
      <c r="M412" s="198" t="s">
        <v>21</v>
      </c>
      <c r="N412" s="199" t="s">
        <v>43</v>
      </c>
      <c r="O412" s="41"/>
      <c r="P412" s="200">
        <f>O412*H412</f>
        <v>0</v>
      </c>
      <c r="Q412" s="200">
        <v>0</v>
      </c>
      <c r="R412" s="200">
        <f>Q412*H412</f>
        <v>0</v>
      </c>
      <c r="S412" s="200">
        <v>0</v>
      </c>
      <c r="T412" s="201">
        <f>S412*H412</f>
        <v>0</v>
      </c>
      <c r="AR412" s="23" t="s">
        <v>258</v>
      </c>
      <c r="AT412" s="23" t="s">
        <v>138</v>
      </c>
      <c r="AU412" s="23" t="s">
        <v>82</v>
      </c>
      <c r="AY412" s="23" t="s">
        <v>135</v>
      </c>
      <c r="BE412" s="202">
        <f>IF(N412="základní",J412,0)</f>
        <v>0</v>
      </c>
      <c r="BF412" s="202">
        <f>IF(N412="snížená",J412,0)</f>
        <v>0</v>
      </c>
      <c r="BG412" s="202">
        <f>IF(N412="zákl. přenesená",J412,0)</f>
        <v>0</v>
      </c>
      <c r="BH412" s="202">
        <f>IF(N412="sníž. přenesená",J412,0)</f>
        <v>0</v>
      </c>
      <c r="BI412" s="202">
        <f>IF(N412="nulová",J412,0)</f>
        <v>0</v>
      </c>
      <c r="BJ412" s="23" t="s">
        <v>80</v>
      </c>
      <c r="BK412" s="202">
        <f>ROUND(I412*H412,2)</f>
        <v>0</v>
      </c>
      <c r="BL412" s="23" t="s">
        <v>258</v>
      </c>
      <c r="BM412" s="23" t="s">
        <v>1015</v>
      </c>
    </row>
    <row r="413" spans="2:51" s="11" customFormat="1" ht="13.5">
      <c r="B413" s="207"/>
      <c r="C413" s="208"/>
      <c r="D413" s="209" t="s">
        <v>178</v>
      </c>
      <c r="E413" s="210" t="s">
        <v>21</v>
      </c>
      <c r="F413" s="211" t="s">
        <v>1016</v>
      </c>
      <c r="G413" s="208"/>
      <c r="H413" s="212">
        <v>1.41</v>
      </c>
      <c r="I413" s="213"/>
      <c r="J413" s="208"/>
      <c r="K413" s="208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178</v>
      </c>
      <c r="AU413" s="218" t="s">
        <v>82</v>
      </c>
      <c r="AV413" s="11" t="s">
        <v>82</v>
      </c>
      <c r="AW413" s="11" t="s">
        <v>35</v>
      </c>
      <c r="AX413" s="11" t="s">
        <v>72</v>
      </c>
      <c r="AY413" s="218" t="s">
        <v>135</v>
      </c>
    </row>
    <row r="414" spans="2:51" s="11" customFormat="1" ht="13.5">
      <c r="B414" s="207"/>
      <c r="C414" s="208"/>
      <c r="D414" s="209" t="s">
        <v>178</v>
      </c>
      <c r="E414" s="210" t="s">
        <v>21</v>
      </c>
      <c r="F414" s="211" t="s">
        <v>1017</v>
      </c>
      <c r="G414" s="208"/>
      <c r="H414" s="212">
        <v>0.8</v>
      </c>
      <c r="I414" s="213"/>
      <c r="J414" s="208"/>
      <c r="K414" s="208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178</v>
      </c>
      <c r="AU414" s="218" t="s">
        <v>82</v>
      </c>
      <c r="AV414" s="11" t="s">
        <v>82</v>
      </c>
      <c r="AW414" s="11" t="s">
        <v>35</v>
      </c>
      <c r="AX414" s="11" t="s">
        <v>72</v>
      </c>
      <c r="AY414" s="218" t="s">
        <v>135</v>
      </c>
    </row>
    <row r="415" spans="2:51" s="11" customFormat="1" ht="13.5">
      <c r="B415" s="207"/>
      <c r="C415" s="208"/>
      <c r="D415" s="209" t="s">
        <v>178</v>
      </c>
      <c r="E415" s="210" t="s">
        <v>21</v>
      </c>
      <c r="F415" s="211" t="s">
        <v>1018</v>
      </c>
      <c r="G415" s="208"/>
      <c r="H415" s="212">
        <v>0.6</v>
      </c>
      <c r="I415" s="213"/>
      <c r="J415" s="208"/>
      <c r="K415" s="208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178</v>
      </c>
      <c r="AU415" s="218" t="s">
        <v>82</v>
      </c>
      <c r="AV415" s="11" t="s">
        <v>82</v>
      </c>
      <c r="AW415" s="11" t="s">
        <v>35</v>
      </c>
      <c r="AX415" s="11" t="s">
        <v>72</v>
      </c>
      <c r="AY415" s="218" t="s">
        <v>135</v>
      </c>
    </row>
    <row r="416" spans="2:51" s="12" customFormat="1" ht="13.5">
      <c r="B416" s="219"/>
      <c r="C416" s="220"/>
      <c r="D416" s="209" t="s">
        <v>178</v>
      </c>
      <c r="E416" s="221" t="s">
        <v>21</v>
      </c>
      <c r="F416" s="222" t="s">
        <v>180</v>
      </c>
      <c r="G416" s="220"/>
      <c r="H416" s="223">
        <v>2.81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178</v>
      </c>
      <c r="AU416" s="229" t="s">
        <v>82</v>
      </c>
      <c r="AV416" s="12" t="s">
        <v>142</v>
      </c>
      <c r="AW416" s="12" t="s">
        <v>35</v>
      </c>
      <c r="AX416" s="12" t="s">
        <v>80</v>
      </c>
      <c r="AY416" s="229" t="s">
        <v>135</v>
      </c>
    </row>
    <row r="417" spans="2:65" s="1" customFormat="1" ht="25.5" customHeight="1">
      <c r="B417" s="40"/>
      <c r="C417" s="235" t="s">
        <v>1019</v>
      </c>
      <c r="D417" s="235" t="s">
        <v>468</v>
      </c>
      <c r="E417" s="236" t="s">
        <v>1020</v>
      </c>
      <c r="F417" s="237" t="s">
        <v>1021</v>
      </c>
      <c r="G417" s="238" t="s">
        <v>432</v>
      </c>
      <c r="H417" s="239">
        <v>1.41</v>
      </c>
      <c r="I417" s="240"/>
      <c r="J417" s="241">
        <f>ROUND(I417*H417,2)</f>
        <v>0</v>
      </c>
      <c r="K417" s="237" t="s">
        <v>21</v>
      </c>
      <c r="L417" s="242"/>
      <c r="M417" s="243" t="s">
        <v>21</v>
      </c>
      <c r="N417" s="244" t="s">
        <v>43</v>
      </c>
      <c r="O417" s="41"/>
      <c r="P417" s="200">
        <f>O417*H417</f>
        <v>0</v>
      </c>
      <c r="Q417" s="200">
        <v>0</v>
      </c>
      <c r="R417" s="200">
        <f>Q417*H417</f>
        <v>0</v>
      </c>
      <c r="S417" s="200">
        <v>0</v>
      </c>
      <c r="T417" s="201">
        <f>S417*H417</f>
        <v>0</v>
      </c>
      <c r="AR417" s="23" t="s">
        <v>367</v>
      </c>
      <c r="AT417" s="23" t="s">
        <v>468</v>
      </c>
      <c r="AU417" s="23" t="s">
        <v>82</v>
      </c>
      <c r="AY417" s="23" t="s">
        <v>135</v>
      </c>
      <c r="BE417" s="202">
        <f>IF(N417="základní",J417,0)</f>
        <v>0</v>
      </c>
      <c r="BF417" s="202">
        <f>IF(N417="snížená",J417,0)</f>
        <v>0</v>
      </c>
      <c r="BG417" s="202">
        <f>IF(N417="zákl. přenesená",J417,0)</f>
        <v>0</v>
      </c>
      <c r="BH417" s="202">
        <f>IF(N417="sníž. přenesená",J417,0)</f>
        <v>0</v>
      </c>
      <c r="BI417" s="202">
        <f>IF(N417="nulová",J417,0)</f>
        <v>0</v>
      </c>
      <c r="BJ417" s="23" t="s">
        <v>80</v>
      </c>
      <c r="BK417" s="202">
        <f>ROUND(I417*H417,2)</f>
        <v>0</v>
      </c>
      <c r="BL417" s="23" t="s">
        <v>258</v>
      </c>
      <c r="BM417" s="23" t="s">
        <v>1022</v>
      </c>
    </row>
    <row r="418" spans="2:47" s="1" customFormat="1" ht="40.5">
      <c r="B418" s="40"/>
      <c r="C418" s="62"/>
      <c r="D418" s="209" t="s">
        <v>255</v>
      </c>
      <c r="E418" s="62"/>
      <c r="F418" s="230" t="s">
        <v>1023</v>
      </c>
      <c r="G418" s="62"/>
      <c r="H418" s="62"/>
      <c r="I418" s="162"/>
      <c r="J418" s="62"/>
      <c r="K418" s="62"/>
      <c r="L418" s="60"/>
      <c r="M418" s="231"/>
      <c r="N418" s="41"/>
      <c r="O418" s="41"/>
      <c r="P418" s="41"/>
      <c r="Q418" s="41"/>
      <c r="R418" s="41"/>
      <c r="S418" s="41"/>
      <c r="T418" s="77"/>
      <c r="AT418" s="23" t="s">
        <v>255</v>
      </c>
      <c r="AU418" s="23" t="s">
        <v>82</v>
      </c>
    </row>
    <row r="419" spans="2:65" s="1" customFormat="1" ht="25.5" customHeight="1">
      <c r="B419" s="40"/>
      <c r="C419" s="235" t="s">
        <v>1024</v>
      </c>
      <c r="D419" s="235" t="s">
        <v>468</v>
      </c>
      <c r="E419" s="236" t="s">
        <v>1025</v>
      </c>
      <c r="F419" s="237" t="s">
        <v>1026</v>
      </c>
      <c r="G419" s="238" t="s">
        <v>432</v>
      </c>
      <c r="H419" s="239">
        <v>0.8</v>
      </c>
      <c r="I419" s="240"/>
      <c r="J419" s="241">
        <f>ROUND(I419*H419,2)</f>
        <v>0</v>
      </c>
      <c r="K419" s="237" t="s">
        <v>21</v>
      </c>
      <c r="L419" s="242"/>
      <c r="M419" s="243" t="s">
        <v>21</v>
      </c>
      <c r="N419" s="244" t="s">
        <v>43</v>
      </c>
      <c r="O419" s="41"/>
      <c r="P419" s="200">
        <f>O419*H419</f>
        <v>0</v>
      </c>
      <c r="Q419" s="200">
        <v>0</v>
      </c>
      <c r="R419" s="200">
        <f>Q419*H419</f>
        <v>0</v>
      </c>
      <c r="S419" s="200">
        <v>0</v>
      </c>
      <c r="T419" s="201">
        <f>S419*H419</f>
        <v>0</v>
      </c>
      <c r="AR419" s="23" t="s">
        <v>367</v>
      </c>
      <c r="AT419" s="23" t="s">
        <v>468</v>
      </c>
      <c r="AU419" s="23" t="s">
        <v>82</v>
      </c>
      <c r="AY419" s="23" t="s">
        <v>135</v>
      </c>
      <c r="BE419" s="202">
        <f>IF(N419="základní",J419,0)</f>
        <v>0</v>
      </c>
      <c r="BF419" s="202">
        <f>IF(N419="snížená",J419,0)</f>
        <v>0</v>
      </c>
      <c r="BG419" s="202">
        <f>IF(N419="zákl. přenesená",J419,0)</f>
        <v>0</v>
      </c>
      <c r="BH419" s="202">
        <f>IF(N419="sníž. přenesená",J419,0)</f>
        <v>0</v>
      </c>
      <c r="BI419" s="202">
        <f>IF(N419="nulová",J419,0)</f>
        <v>0</v>
      </c>
      <c r="BJ419" s="23" t="s">
        <v>80</v>
      </c>
      <c r="BK419" s="202">
        <f>ROUND(I419*H419,2)</f>
        <v>0</v>
      </c>
      <c r="BL419" s="23" t="s">
        <v>258</v>
      </c>
      <c r="BM419" s="23" t="s">
        <v>1027</v>
      </c>
    </row>
    <row r="420" spans="2:47" s="1" customFormat="1" ht="40.5">
      <c r="B420" s="40"/>
      <c r="C420" s="62"/>
      <c r="D420" s="209" t="s">
        <v>255</v>
      </c>
      <c r="E420" s="62"/>
      <c r="F420" s="230" t="s">
        <v>1023</v>
      </c>
      <c r="G420" s="62"/>
      <c r="H420" s="62"/>
      <c r="I420" s="162"/>
      <c r="J420" s="62"/>
      <c r="K420" s="62"/>
      <c r="L420" s="60"/>
      <c r="M420" s="231"/>
      <c r="N420" s="41"/>
      <c r="O420" s="41"/>
      <c r="P420" s="41"/>
      <c r="Q420" s="41"/>
      <c r="R420" s="41"/>
      <c r="S420" s="41"/>
      <c r="T420" s="77"/>
      <c r="AT420" s="23" t="s">
        <v>255</v>
      </c>
      <c r="AU420" s="23" t="s">
        <v>82</v>
      </c>
    </row>
    <row r="421" spans="2:65" s="1" customFormat="1" ht="25.5" customHeight="1">
      <c r="B421" s="40"/>
      <c r="C421" s="235" t="s">
        <v>1028</v>
      </c>
      <c r="D421" s="235" t="s">
        <v>468</v>
      </c>
      <c r="E421" s="236" t="s">
        <v>1029</v>
      </c>
      <c r="F421" s="237" t="s">
        <v>1026</v>
      </c>
      <c r="G421" s="238" t="s">
        <v>432</v>
      </c>
      <c r="H421" s="239">
        <v>0.6</v>
      </c>
      <c r="I421" s="240"/>
      <c r="J421" s="241">
        <f>ROUND(I421*H421,2)</f>
        <v>0</v>
      </c>
      <c r="K421" s="237" t="s">
        <v>21</v>
      </c>
      <c r="L421" s="242"/>
      <c r="M421" s="243" t="s">
        <v>21</v>
      </c>
      <c r="N421" s="244" t="s">
        <v>43</v>
      </c>
      <c r="O421" s="41"/>
      <c r="P421" s="200">
        <f>O421*H421</f>
        <v>0</v>
      </c>
      <c r="Q421" s="200">
        <v>0</v>
      </c>
      <c r="R421" s="200">
        <f>Q421*H421</f>
        <v>0</v>
      </c>
      <c r="S421" s="200">
        <v>0</v>
      </c>
      <c r="T421" s="201">
        <f>S421*H421</f>
        <v>0</v>
      </c>
      <c r="AR421" s="23" t="s">
        <v>367</v>
      </c>
      <c r="AT421" s="23" t="s">
        <v>468</v>
      </c>
      <c r="AU421" s="23" t="s">
        <v>82</v>
      </c>
      <c r="AY421" s="23" t="s">
        <v>135</v>
      </c>
      <c r="BE421" s="202">
        <f>IF(N421="základní",J421,0)</f>
        <v>0</v>
      </c>
      <c r="BF421" s="202">
        <f>IF(N421="snížená",J421,0)</f>
        <v>0</v>
      </c>
      <c r="BG421" s="202">
        <f>IF(N421="zákl. přenesená",J421,0)</f>
        <v>0</v>
      </c>
      <c r="BH421" s="202">
        <f>IF(N421="sníž. přenesená",J421,0)</f>
        <v>0</v>
      </c>
      <c r="BI421" s="202">
        <f>IF(N421="nulová",J421,0)</f>
        <v>0</v>
      </c>
      <c r="BJ421" s="23" t="s">
        <v>80</v>
      </c>
      <c r="BK421" s="202">
        <f>ROUND(I421*H421,2)</f>
        <v>0</v>
      </c>
      <c r="BL421" s="23" t="s">
        <v>258</v>
      </c>
      <c r="BM421" s="23" t="s">
        <v>1030</v>
      </c>
    </row>
    <row r="422" spans="2:47" s="1" customFormat="1" ht="40.5">
      <c r="B422" s="40"/>
      <c r="C422" s="62"/>
      <c r="D422" s="209" t="s">
        <v>255</v>
      </c>
      <c r="E422" s="62"/>
      <c r="F422" s="230" t="s">
        <v>1023</v>
      </c>
      <c r="G422" s="62"/>
      <c r="H422" s="62"/>
      <c r="I422" s="162"/>
      <c r="J422" s="62"/>
      <c r="K422" s="62"/>
      <c r="L422" s="60"/>
      <c r="M422" s="231"/>
      <c r="N422" s="41"/>
      <c r="O422" s="41"/>
      <c r="P422" s="41"/>
      <c r="Q422" s="41"/>
      <c r="R422" s="41"/>
      <c r="S422" s="41"/>
      <c r="T422" s="77"/>
      <c r="AT422" s="23" t="s">
        <v>255</v>
      </c>
      <c r="AU422" s="23" t="s">
        <v>82</v>
      </c>
    </row>
    <row r="423" spans="2:65" s="1" customFormat="1" ht="25.5" customHeight="1">
      <c r="B423" s="40"/>
      <c r="C423" s="191" t="s">
        <v>1031</v>
      </c>
      <c r="D423" s="191" t="s">
        <v>138</v>
      </c>
      <c r="E423" s="192" t="s">
        <v>1032</v>
      </c>
      <c r="F423" s="193" t="s">
        <v>1033</v>
      </c>
      <c r="G423" s="194" t="s">
        <v>176</v>
      </c>
      <c r="H423" s="195">
        <v>0.891</v>
      </c>
      <c r="I423" s="196"/>
      <c r="J423" s="197">
        <f>ROUND(I423*H423,2)</f>
        <v>0</v>
      </c>
      <c r="K423" s="193" t="s">
        <v>141</v>
      </c>
      <c r="L423" s="60"/>
      <c r="M423" s="198" t="s">
        <v>21</v>
      </c>
      <c r="N423" s="199" t="s">
        <v>43</v>
      </c>
      <c r="O423" s="41"/>
      <c r="P423" s="200">
        <f>O423*H423</f>
        <v>0</v>
      </c>
      <c r="Q423" s="200">
        <v>0</v>
      </c>
      <c r="R423" s="200">
        <f>Q423*H423</f>
        <v>0</v>
      </c>
      <c r="S423" s="200">
        <v>0</v>
      </c>
      <c r="T423" s="201">
        <f>S423*H423</f>
        <v>0</v>
      </c>
      <c r="AR423" s="23" t="s">
        <v>258</v>
      </c>
      <c r="AT423" s="23" t="s">
        <v>138</v>
      </c>
      <c r="AU423" s="23" t="s">
        <v>82</v>
      </c>
      <c r="AY423" s="23" t="s">
        <v>135</v>
      </c>
      <c r="BE423" s="202">
        <f>IF(N423="základní",J423,0)</f>
        <v>0</v>
      </c>
      <c r="BF423" s="202">
        <f>IF(N423="snížená",J423,0)</f>
        <v>0</v>
      </c>
      <c r="BG423" s="202">
        <f>IF(N423="zákl. přenesená",J423,0)</f>
        <v>0</v>
      </c>
      <c r="BH423" s="202">
        <f>IF(N423="sníž. přenesená",J423,0)</f>
        <v>0</v>
      </c>
      <c r="BI423" s="202">
        <f>IF(N423="nulová",J423,0)</f>
        <v>0</v>
      </c>
      <c r="BJ423" s="23" t="s">
        <v>80</v>
      </c>
      <c r="BK423" s="202">
        <f>ROUND(I423*H423,2)</f>
        <v>0</v>
      </c>
      <c r="BL423" s="23" t="s">
        <v>258</v>
      </c>
      <c r="BM423" s="23" t="s">
        <v>1034</v>
      </c>
    </row>
    <row r="424" spans="2:51" s="11" customFormat="1" ht="13.5">
      <c r="B424" s="207"/>
      <c r="C424" s="208"/>
      <c r="D424" s="209" t="s">
        <v>178</v>
      </c>
      <c r="E424" s="210" t="s">
        <v>21</v>
      </c>
      <c r="F424" s="211" t="s">
        <v>1035</v>
      </c>
      <c r="G424" s="208"/>
      <c r="H424" s="212">
        <v>0.891</v>
      </c>
      <c r="I424" s="213"/>
      <c r="J424" s="208"/>
      <c r="K424" s="208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178</v>
      </c>
      <c r="AU424" s="218" t="s">
        <v>82</v>
      </c>
      <c r="AV424" s="11" t="s">
        <v>82</v>
      </c>
      <c r="AW424" s="11" t="s">
        <v>35</v>
      </c>
      <c r="AX424" s="11" t="s">
        <v>72</v>
      </c>
      <c r="AY424" s="218" t="s">
        <v>135</v>
      </c>
    </row>
    <row r="425" spans="2:51" s="12" customFormat="1" ht="13.5">
      <c r="B425" s="219"/>
      <c r="C425" s="220"/>
      <c r="D425" s="209" t="s">
        <v>178</v>
      </c>
      <c r="E425" s="221" t="s">
        <v>21</v>
      </c>
      <c r="F425" s="222" t="s">
        <v>180</v>
      </c>
      <c r="G425" s="220"/>
      <c r="H425" s="223">
        <v>0.891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178</v>
      </c>
      <c r="AU425" s="229" t="s">
        <v>82</v>
      </c>
      <c r="AV425" s="12" t="s">
        <v>142</v>
      </c>
      <c r="AW425" s="12" t="s">
        <v>35</v>
      </c>
      <c r="AX425" s="12" t="s">
        <v>80</v>
      </c>
      <c r="AY425" s="229" t="s">
        <v>135</v>
      </c>
    </row>
    <row r="426" spans="2:65" s="1" customFormat="1" ht="38.25" customHeight="1">
      <c r="B426" s="40"/>
      <c r="C426" s="235" t="s">
        <v>1036</v>
      </c>
      <c r="D426" s="235" t="s">
        <v>468</v>
      </c>
      <c r="E426" s="236" t="s">
        <v>1037</v>
      </c>
      <c r="F426" s="237" t="s">
        <v>1038</v>
      </c>
      <c r="G426" s="238" t="s">
        <v>340</v>
      </c>
      <c r="H426" s="239">
        <v>1</v>
      </c>
      <c r="I426" s="240"/>
      <c r="J426" s="241">
        <f>ROUND(I426*H426,2)</f>
        <v>0</v>
      </c>
      <c r="K426" s="237" t="s">
        <v>21</v>
      </c>
      <c r="L426" s="242"/>
      <c r="M426" s="243" t="s">
        <v>21</v>
      </c>
      <c r="N426" s="244" t="s">
        <v>43</v>
      </c>
      <c r="O426" s="41"/>
      <c r="P426" s="200">
        <f>O426*H426</f>
        <v>0</v>
      </c>
      <c r="Q426" s="200">
        <v>0</v>
      </c>
      <c r="R426" s="200">
        <f>Q426*H426</f>
        <v>0</v>
      </c>
      <c r="S426" s="200">
        <v>0</v>
      </c>
      <c r="T426" s="201">
        <f>S426*H426</f>
        <v>0</v>
      </c>
      <c r="AR426" s="23" t="s">
        <v>367</v>
      </c>
      <c r="AT426" s="23" t="s">
        <v>468</v>
      </c>
      <c r="AU426" s="23" t="s">
        <v>82</v>
      </c>
      <c r="AY426" s="23" t="s">
        <v>135</v>
      </c>
      <c r="BE426" s="202">
        <f>IF(N426="základní",J426,0)</f>
        <v>0</v>
      </c>
      <c r="BF426" s="202">
        <f>IF(N426="snížená",J426,0)</f>
        <v>0</v>
      </c>
      <c r="BG426" s="202">
        <f>IF(N426="zákl. přenesená",J426,0)</f>
        <v>0</v>
      </c>
      <c r="BH426" s="202">
        <f>IF(N426="sníž. přenesená",J426,0)</f>
        <v>0</v>
      </c>
      <c r="BI426" s="202">
        <f>IF(N426="nulová",J426,0)</f>
        <v>0</v>
      </c>
      <c r="BJ426" s="23" t="s">
        <v>80</v>
      </c>
      <c r="BK426" s="202">
        <f>ROUND(I426*H426,2)</f>
        <v>0</v>
      </c>
      <c r="BL426" s="23" t="s">
        <v>258</v>
      </c>
      <c r="BM426" s="23" t="s">
        <v>1039</v>
      </c>
    </row>
    <row r="427" spans="2:65" s="1" customFormat="1" ht="25.5" customHeight="1">
      <c r="B427" s="40"/>
      <c r="C427" s="191" t="s">
        <v>1040</v>
      </c>
      <c r="D427" s="191" t="s">
        <v>138</v>
      </c>
      <c r="E427" s="192" t="s">
        <v>1041</v>
      </c>
      <c r="F427" s="193" t="s">
        <v>1042</v>
      </c>
      <c r="G427" s="194" t="s">
        <v>176</v>
      </c>
      <c r="H427" s="195">
        <v>6.398</v>
      </c>
      <c r="I427" s="196"/>
      <c r="J427" s="197">
        <f>ROUND(I427*H427,2)</f>
        <v>0</v>
      </c>
      <c r="K427" s="193" t="s">
        <v>141</v>
      </c>
      <c r="L427" s="60"/>
      <c r="M427" s="198" t="s">
        <v>21</v>
      </c>
      <c r="N427" s="199" t="s">
        <v>43</v>
      </c>
      <c r="O427" s="41"/>
      <c r="P427" s="200">
        <f>O427*H427</f>
        <v>0</v>
      </c>
      <c r="Q427" s="200">
        <v>0</v>
      </c>
      <c r="R427" s="200">
        <f>Q427*H427</f>
        <v>0</v>
      </c>
      <c r="S427" s="200">
        <v>0</v>
      </c>
      <c r="T427" s="201">
        <f>S427*H427</f>
        <v>0</v>
      </c>
      <c r="AR427" s="23" t="s">
        <v>258</v>
      </c>
      <c r="AT427" s="23" t="s">
        <v>138</v>
      </c>
      <c r="AU427" s="23" t="s">
        <v>82</v>
      </c>
      <c r="AY427" s="23" t="s">
        <v>135</v>
      </c>
      <c r="BE427" s="202">
        <f>IF(N427="základní",J427,0)</f>
        <v>0</v>
      </c>
      <c r="BF427" s="202">
        <f>IF(N427="snížená",J427,0)</f>
        <v>0</v>
      </c>
      <c r="BG427" s="202">
        <f>IF(N427="zákl. přenesená",J427,0)</f>
        <v>0</v>
      </c>
      <c r="BH427" s="202">
        <f>IF(N427="sníž. přenesená",J427,0)</f>
        <v>0</v>
      </c>
      <c r="BI427" s="202">
        <f>IF(N427="nulová",J427,0)</f>
        <v>0</v>
      </c>
      <c r="BJ427" s="23" t="s">
        <v>80</v>
      </c>
      <c r="BK427" s="202">
        <f>ROUND(I427*H427,2)</f>
        <v>0</v>
      </c>
      <c r="BL427" s="23" t="s">
        <v>258</v>
      </c>
      <c r="BM427" s="23" t="s">
        <v>1043</v>
      </c>
    </row>
    <row r="428" spans="2:51" s="11" customFormat="1" ht="13.5">
      <c r="B428" s="207"/>
      <c r="C428" s="208"/>
      <c r="D428" s="209" t="s">
        <v>178</v>
      </c>
      <c r="E428" s="210" t="s">
        <v>21</v>
      </c>
      <c r="F428" s="211" t="s">
        <v>1044</v>
      </c>
      <c r="G428" s="208"/>
      <c r="H428" s="212">
        <v>3.16</v>
      </c>
      <c r="I428" s="213"/>
      <c r="J428" s="208"/>
      <c r="K428" s="208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178</v>
      </c>
      <c r="AU428" s="218" t="s">
        <v>82</v>
      </c>
      <c r="AV428" s="11" t="s">
        <v>82</v>
      </c>
      <c r="AW428" s="11" t="s">
        <v>35</v>
      </c>
      <c r="AX428" s="11" t="s">
        <v>72</v>
      </c>
      <c r="AY428" s="218" t="s">
        <v>135</v>
      </c>
    </row>
    <row r="429" spans="2:51" s="11" customFormat="1" ht="13.5">
      <c r="B429" s="207"/>
      <c r="C429" s="208"/>
      <c r="D429" s="209" t="s">
        <v>178</v>
      </c>
      <c r="E429" s="210" t="s">
        <v>21</v>
      </c>
      <c r="F429" s="211" t="s">
        <v>1045</v>
      </c>
      <c r="G429" s="208"/>
      <c r="H429" s="212">
        <v>3.238</v>
      </c>
      <c r="I429" s="213"/>
      <c r="J429" s="208"/>
      <c r="K429" s="208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178</v>
      </c>
      <c r="AU429" s="218" t="s">
        <v>82</v>
      </c>
      <c r="AV429" s="11" t="s">
        <v>82</v>
      </c>
      <c r="AW429" s="11" t="s">
        <v>35</v>
      </c>
      <c r="AX429" s="11" t="s">
        <v>72</v>
      </c>
      <c r="AY429" s="218" t="s">
        <v>135</v>
      </c>
    </row>
    <row r="430" spans="2:51" s="12" customFormat="1" ht="13.5">
      <c r="B430" s="219"/>
      <c r="C430" s="220"/>
      <c r="D430" s="209" t="s">
        <v>178</v>
      </c>
      <c r="E430" s="221" t="s">
        <v>21</v>
      </c>
      <c r="F430" s="222" t="s">
        <v>180</v>
      </c>
      <c r="G430" s="220"/>
      <c r="H430" s="223">
        <v>6.398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178</v>
      </c>
      <c r="AU430" s="229" t="s">
        <v>82</v>
      </c>
      <c r="AV430" s="12" t="s">
        <v>142</v>
      </c>
      <c r="AW430" s="12" t="s">
        <v>35</v>
      </c>
      <c r="AX430" s="12" t="s">
        <v>80</v>
      </c>
      <c r="AY430" s="229" t="s">
        <v>135</v>
      </c>
    </row>
    <row r="431" spans="2:65" s="1" customFormat="1" ht="38.25" customHeight="1">
      <c r="B431" s="40"/>
      <c r="C431" s="235" t="s">
        <v>1046</v>
      </c>
      <c r="D431" s="235" t="s">
        <v>468</v>
      </c>
      <c r="E431" s="236" t="s">
        <v>1047</v>
      </c>
      <c r="F431" s="237" t="s">
        <v>1048</v>
      </c>
      <c r="G431" s="238" t="s">
        <v>340</v>
      </c>
      <c r="H431" s="239">
        <v>1</v>
      </c>
      <c r="I431" s="240"/>
      <c r="J431" s="241">
        <f>ROUND(I431*H431,2)</f>
        <v>0</v>
      </c>
      <c r="K431" s="237" t="s">
        <v>21</v>
      </c>
      <c r="L431" s="242"/>
      <c r="M431" s="243" t="s">
        <v>21</v>
      </c>
      <c r="N431" s="244" t="s">
        <v>43</v>
      </c>
      <c r="O431" s="41"/>
      <c r="P431" s="200">
        <f>O431*H431</f>
        <v>0</v>
      </c>
      <c r="Q431" s="200">
        <v>0</v>
      </c>
      <c r="R431" s="200">
        <f>Q431*H431</f>
        <v>0</v>
      </c>
      <c r="S431" s="200">
        <v>0</v>
      </c>
      <c r="T431" s="201">
        <f>S431*H431</f>
        <v>0</v>
      </c>
      <c r="AR431" s="23" t="s">
        <v>367</v>
      </c>
      <c r="AT431" s="23" t="s">
        <v>468</v>
      </c>
      <c r="AU431" s="23" t="s">
        <v>82</v>
      </c>
      <c r="AY431" s="23" t="s">
        <v>135</v>
      </c>
      <c r="BE431" s="202">
        <f>IF(N431="základní",J431,0)</f>
        <v>0</v>
      </c>
      <c r="BF431" s="202">
        <f>IF(N431="snížená",J431,0)</f>
        <v>0</v>
      </c>
      <c r="BG431" s="202">
        <f>IF(N431="zákl. přenesená",J431,0)</f>
        <v>0</v>
      </c>
      <c r="BH431" s="202">
        <f>IF(N431="sníž. přenesená",J431,0)</f>
        <v>0</v>
      </c>
      <c r="BI431" s="202">
        <f>IF(N431="nulová",J431,0)</f>
        <v>0</v>
      </c>
      <c r="BJ431" s="23" t="s">
        <v>80</v>
      </c>
      <c r="BK431" s="202">
        <f>ROUND(I431*H431,2)</f>
        <v>0</v>
      </c>
      <c r="BL431" s="23" t="s">
        <v>258</v>
      </c>
      <c r="BM431" s="23" t="s">
        <v>1049</v>
      </c>
    </row>
    <row r="432" spans="2:47" s="1" customFormat="1" ht="27">
      <c r="B432" s="40"/>
      <c r="C432" s="62"/>
      <c r="D432" s="209" t="s">
        <v>255</v>
      </c>
      <c r="E432" s="62"/>
      <c r="F432" s="230" t="s">
        <v>1050</v>
      </c>
      <c r="G432" s="62"/>
      <c r="H432" s="62"/>
      <c r="I432" s="162"/>
      <c r="J432" s="62"/>
      <c r="K432" s="62"/>
      <c r="L432" s="60"/>
      <c r="M432" s="231"/>
      <c r="N432" s="41"/>
      <c r="O432" s="41"/>
      <c r="P432" s="41"/>
      <c r="Q432" s="41"/>
      <c r="R432" s="41"/>
      <c r="S432" s="41"/>
      <c r="T432" s="77"/>
      <c r="AT432" s="23" t="s">
        <v>255</v>
      </c>
      <c r="AU432" s="23" t="s">
        <v>82</v>
      </c>
    </row>
    <row r="433" spans="2:65" s="1" customFormat="1" ht="38.25" customHeight="1">
      <c r="B433" s="40"/>
      <c r="C433" s="235" t="s">
        <v>1051</v>
      </c>
      <c r="D433" s="235" t="s">
        <v>468</v>
      </c>
      <c r="E433" s="236" t="s">
        <v>1052</v>
      </c>
      <c r="F433" s="237" t="s">
        <v>1053</v>
      </c>
      <c r="G433" s="238" t="s">
        <v>340</v>
      </c>
      <c r="H433" s="239">
        <v>1</v>
      </c>
      <c r="I433" s="240"/>
      <c r="J433" s="241">
        <f>ROUND(I433*H433,2)</f>
        <v>0</v>
      </c>
      <c r="K433" s="237" t="s">
        <v>21</v>
      </c>
      <c r="L433" s="242"/>
      <c r="M433" s="243" t="s">
        <v>21</v>
      </c>
      <c r="N433" s="244" t="s">
        <v>43</v>
      </c>
      <c r="O433" s="41"/>
      <c r="P433" s="200">
        <f>O433*H433</f>
        <v>0</v>
      </c>
      <c r="Q433" s="200">
        <v>0</v>
      </c>
      <c r="R433" s="200">
        <f>Q433*H433</f>
        <v>0</v>
      </c>
      <c r="S433" s="200">
        <v>0</v>
      </c>
      <c r="T433" s="201">
        <f>S433*H433</f>
        <v>0</v>
      </c>
      <c r="AR433" s="23" t="s">
        <v>367</v>
      </c>
      <c r="AT433" s="23" t="s">
        <v>468</v>
      </c>
      <c r="AU433" s="23" t="s">
        <v>82</v>
      </c>
      <c r="AY433" s="23" t="s">
        <v>135</v>
      </c>
      <c r="BE433" s="202">
        <f>IF(N433="základní",J433,0)</f>
        <v>0</v>
      </c>
      <c r="BF433" s="202">
        <f>IF(N433="snížená",J433,0)</f>
        <v>0</v>
      </c>
      <c r="BG433" s="202">
        <f>IF(N433="zákl. přenesená",J433,0)</f>
        <v>0</v>
      </c>
      <c r="BH433" s="202">
        <f>IF(N433="sníž. přenesená",J433,0)</f>
        <v>0</v>
      </c>
      <c r="BI433" s="202">
        <f>IF(N433="nulová",J433,0)</f>
        <v>0</v>
      </c>
      <c r="BJ433" s="23" t="s">
        <v>80</v>
      </c>
      <c r="BK433" s="202">
        <f>ROUND(I433*H433,2)</f>
        <v>0</v>
      </c>
      <c r="BL433" s="23" t="s">
        <v>258</v>
      </c>
      <c r="BM433" s="23" t="s">
        <v>1054</v>
      </c>
    </row>
    <row r="434" spans="2:47" s="1" customFormat="1" ht="27">
      <c r="B434" s="40"/>
      <c r="C434" s="62"/>
      <c r="D434" s="209" t="s">
        <v>255</v>
      </c>
      <c r="E434" s="62"/>
      <c r="F434" s="230" t="s">
        <v>1050</v>
      </c>
      <c r="G434" s="62"/>
      <c r="H434" s="62"/>
      <c r="I434" s="162"/>
      <c r="J434" s="62"/>
      <c r="K434" s="62"/>
      <c r="L434" s="60"/>
      <c r="M434" s="231"/>
      <c r="N434" s="41"/>
      <c r="O434" s="41"/>
      <c r="P434" s="41"/>
      <c r="Q434" s="41"/>
      <c r="R434" s="41"/>
      <c r="S434" s="41"/>
      <c r="T434" s="77"/>
      <c r="AT434" s="23" t="s">
        <v>255</v>
      </c>
      <c r="AU434" s="23" t="s">
        <v>82</v>
      </c>
    </row>
    <row r="435" spans="2:65" s="1" customFormat="1" ht="25.5" customHeight="1">
      <c r="B435" s="40"/>
      <c r="C435" s="191" t="s">
        <v>1055</v>
      </c>
      <c r="D435" s="191" t="s">
        <v>138</v>
      </c>
      <c r="E435" s="192" t="s">
        <v>1056</v>
      </c>
      <c r="F435" s="193" t="s">
        <v>1057</v>
      </c>
      <c r="G435" s="194" t="s">
        <v>176</v>
      </c>
      <c r="H435" s="195">
        <v>6.333</v>
      </c>
      <c r="I435" s="196"/>
      <c r="J435" s="197">
        <f>ROUND(I435*H435,2)</f>
        <v>0</v>
      </c>
      <c r="K435" s="193" t="s">
        <v>141</v>
      </c>
      <c r="L435" s="60"/>
      <c r="M435" s="198" t="s">
        <v>21</v>
      </c>
      <c r="N435" s="199" t="s">
        <v>43</v>
      </c>
      <c r="O435" s="41"/>
      <c r="P435" s="200">
        <f>O435*H435</f>
        <v>0</v>
      </c>
      <c r="Q435" s="200">
        <v>0</v>
      </c>
      <c r="R435" s="200">
        <f>Q435*H435</f>
        <v>0</v>
      </c>
      <c r="S435" s="200">
        <v>0</v>
      </c>
      <c r="T435" s="201">
        <f>S435*H435</f>
        <v>0</v>
      </c>
      <c r="AR435" s="23" t="s">
        <v>258</v>
      </c>
      <c r="AT435" s="23" t="s">
        <v>138</v>
      </c>
      <c r="AU435" s="23" t="s">
        <v>82</v>
      </c>
      <c r="AY435" s="23" t="s">
        <v>135</v>
      </c>
      <c r="BE435" s="202">
        <f>IF(N435="základní",J435,0)</f>
        <v>0</v>
      </c>
      <c r="BF435" s="202">
        <f>IF(N435="snížená",J435,0)</f>
        <v>0</v>
      </c>
      <c r="BG435" s="202">
        <f>IF(N435="zákl. přenesená",J435,0)</f>
        <v>0</v>
      </c>
      <c r="BH435" s="202">
        <f>IF(N435="sníž. přenesená",J435,0)</f>
        <v>0</v>
      </c>
      <c r="BI435" s="202">
        <f>IF(N435="nulová",J435,0)</f>
        <v>0</v>
      </c>
      <c r="BJ435" s="23" t="s">
        <v>80</v>
      </c>
      <c r="BK435" s="202">
        <f>ROUND(I435*H435,2)</f>
        <v>0</v>
      </c>
      <c r="BL435" s="23" t="s">
        <v>258</v>
      </c>
      <c r="BM435" s="23" t="s">
        <v>1058</v>
      </c>
    </row>
    <row r="436" spans="2:51" s="11" customFormat="1" ht="13.5">
      <c r="B436" s="207"/>
      <c r="C436" s="208"/>
      <c r="D436" s="209" t="s">
        <v>178</v>
      </c>
      <c r="E436" s="210" t="s">
        <v>21</v>
      </c>
      <c r="F436" s="211" t="s">
        <v>1059</v>
      </c>
      <c r="G436" s="208"/>
      <c r="H436" s="212">
        <v>6.333</v>
      </c>
      <c r="I436" s="213"/>
      <c r="J436" s="208"/>
      <c r="K436" s="208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178</v>
      </c>
      <c r="AU436" s="218" t="s">
        <v>82</v>
      </c>
      <c r="AV436" s="11" t="s">
        <v>82</v>
      </c>
      <c r="AW436" s="11" t="s">
        <v>35</v>
      </c>
      <c r="AX436" s="11" t="s">
        <v>72</v>
      </c>
      <c r="AY436" s="218" t="s">
        <v>135</v>
      </c>
    </row>
    <row r="437" spans="2:51" s="12" customFormat="1" ht="13.5">
      <c r="B437" s="219"/>
      <c r="C437" s="220"/>
      <c r="D437" s="209" t="s">
        <v>178</v>
      </c>
      <c r="E437" s="221" t="s">
        <v>21</v>
      </c>
      <c r="F437" s="222" t="s">
        <v>180</v>
      </c>
      <c r="G437" s="220"/>
      <c r="H437" s="223">
        <v>6.333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178</v>
      </c>
      <c r="AU437" s="229" t="s">
        <v>82</v>
      </c>
      <c r="AV437" s="12" t="s">
        <v>142</v>
      </c>
      <c r="AW437" s="12" t="s">
        <v>35</v>
      </c>
      <c r="AX437" s="12" t="s">
        <v>80</v>
      </c>
      <c r="AY437" s="229" t="s">
        <v>135</v>
      </c>
    </row>
    <row r="438" spans="2:65" s="1" customFormat="1" ht="38.25" customHeight="1">
      <c r="B438" s="40"/>
      <c r="C438" s="235" t="s">
        <v>1060</v>
      </c>
      <c r="D438" s="235" t="s">
        <v>468</v>
      </c>
      <c r="E438" s="236" t="s">
        <v>1061</v>
      </c>
      <c r="F438" s="237" t="s">
        <v>1062</v>
      </c>
      <c r="G438" s="238" t="s">
        <v>340</v>
      </c>
      <c r="H438" s="239">
        <v>1</v>
      </c>
      <c r="I438" s="240"/>
      <c r="J438" s="241">
        <f>ROUND(I438*H438,2)</f>
        <v>0</v>
      </c>
      <c r="K438" s="237" t="s">
        <v>21</v>
      </c>
      <c r="L438" s="242"/>
      <c r="M438" s="243" t="s">
        <v>21</v>
      </c>
      <c r="N438" s="244" t="s">
        <v>43</v>
      </c>
      <c r="O438" s="41"/>
      <c r="P438" s="200">
        <f>O438*H438</f>
        <v>0</v>
      </c>
      <c r="Q438" s="200">
        <v>0</v>
      </c>
      <c r="R438" s="200">
        <f>Q438*H438</f>
        <v>0</v>
      </c>
      <c r="S438" s="200">
        <v>0</v>
      </c>
      <c r="T438" s="201">
        <f>S438*H438</f>
        <v>0</v>
      </c>
      <c r="AR438" s="23" t="s">
        <v>367</v>
      </c>
      <c r="AT438" s="23" t="s">
        <v>468</v>
      </c>
      <c r="AU438" s="23" t="s">
        <v>82</v>
      </c>
      <c r="AY438" s="23" t="s">
        <v>135</v>
      </c>
      <c r="BE438" s="202">
        <f>IF(N438="základní",J438,0)</f>
        <v>0</v>
      </c>
      <c r="BF438" s="202">
        <f>IF(N438="snížená",J438,0)</f>
        <v>0</v>
      </c>
      <c r="BG438" s="202">
        <f>IF(N438="zákl. přenesená",J438,0)</f>
        <v>0</v>
      </c>
      <c r="BH438" s="202">
        <f>IF(N438="sníž. přenesená",J438,0)</f>
        <v>0</v>
      </c>
      <c r="BI438" s="202">
        <f>IF(N438="nulová",J438,0)</f>
        <v>0</v>
      </c>
      <c r="BJ438" s="23" t="s">
        <v>80</v>
      </c>
      <c r="BK438" s="202">
        <f>ROUND(I438*H438,2)</f>
        <v>0</v>
      </c>
      <c r="BL438" s="23" t="s">
        <v>258</v>
      </c>
      <c r="BM438" s="23" t="s">
        <v>1063</v>
      </c>
    </row>
    <row r="439" spans="2:47" s="1" customFormat="1" ht="27">
      <c r="B439" s="40"/>
      <c r="C439" s="62"/>
      <c r="D439" s="209" t="s">
        <v>255</v>
      </c>
      <c r="E439" s="62"/>
      <c r="F439" s="230" t="s">
        <v>1050</v>
      </c>
      <c r="G439" s="62"/>
      <c r="H439" s="62"/>
      <c r="I439" s="162"/>
      <c r="J439" s="62"/>
      <c r="K439" s="62"/>
      <c r="L439" s="60"/>
      <c r="M439" s="231"/>
      <c r="N439" s="41"/>
      <c r="O439" s="41"/>
      <c r="P439" s="41"/>
      <c r="Q439" s="41"/>
      <c r="R439" s="41"/>
      <c r="S439" s="41"/>
      <c r="T439" s="77"/>
      <c r="AT439" s="23" t="s">
        <v>255</v>
      </c>
      <c r="AU439" s="23" t="s">
        <v>82</v>
      </c>
    </row>
    <row r="440" spans="2:65" s="1" customFormat="1" ht="25.5" customHeight="1">
      <c r="B440" s="40"/>
      <c r="C440" s="191" t="s">
        <v>1064</v>
      </c>
      <c r="D440" s="191" t="s">
        <v>138</v>
      </c>
      <c r="E440" s="192" t="s">
        <v>1065</v>
      </c>
      <c r="F440" s="193" t="s">
        <v>1066</v>
      </c>
      <c r="G440" s="194" t="s">
        <v>340</v>
      </c>
      <c r="H440" s="195">
        <v>15</v>
      </c>
      <c r="I440" s="196"/>
      <c r="J440" s="197">
        <f>ROUND(I440*H440,2)</f>
        <v>0</v>
      </c>
      <c r="K440" s="193" t="s">
        <v>141</v>
      </c>
      <c r="L440" s="60"/>
      <c r="M440" s="198" t="s">
        <v>21</v>
      </c>
      <c r="N440" s="199" t="s">
        <v>43</v>
      </c>
      <c r="O440" s="41"/>
      <c r="P440" s="200">
        <f>O440*H440</f>
        <v>0</v>
      </c>
      <c r="Q440" s="200">
        <v>0</v>
      </c>
      <c r="R440" s="200">
        <f>Q440*H440</f>
        <v>0</v>
      </c>
      <c r="S440" s="200">
        <v>0</v>
      </c>
      <c r="T440" s="201">
        <f>S440*H440</f>
        <v>0</v>
      </c>
      <c r="AR440" s="23" t="s">
        <v>258</v>
      </c>
      <c r="AT440" s="23" t="s">
        <v>138</v>
      </c>
      <c r="AU440" s="23" t="s">
        <v>82</v>
      </c>
      <c r="AY440" s="23" t="s">
        <v>135</v>
      </c>
      <c r="BE440" s="202">
        <f>IF(N440="základní",J440,0)</f>
        <v>0</v>
      </c>
      <c r="BF440" s="202">
        <f>IF(N440="snížená",J440,0)</f>
        <v>0</v>
      </c>
      <c r="BG440" s="202">
        <f>IF(N440="zákl. přenesená",J440,0)</f>
        <v>0</v>
      </c>
      <c r="BH440" s="202">
        <f>IF(N440="sníž. přenesená",J440,0)</f>
        <v>0</v>
      </c>
      <c r="BI440" s="202">
        <f>IF(N440="nulová",J440,0)</f>
        <v>0</v>
      </c>
      <c r="BJ440" s="23" t="s">
        <v>80</v>
      </c>
      <c r="BK440" s="202">
        <f>ROUND(I440*H440,2)</f>
        <v>0</v>
      </c>
      <c r="BL440" s="23" t="s">
        <v>258</v>
      </c>
      <c r="BM440" s="23" t="s">
        <v>1067</v>
      </c>
    </row>
    <row r="441" spans="2:51" s="11" customFormat="1" ht="13.5">
      <c r="B441" s="207"/>
      <c r="C441" s="208"/>
      <c r="D441" s="209" t="s">
        <v>178</v>
      </c>
      <c r="E441" s="210" t="s">
        <v>21</v>
      </c>
      <c r="F441" s="211" t="s">
        <v>1068</v>
      </c>
      <c r="G441" s="208"/>
      <c r="H441" s="212">
        <v>15</v>
      </c>
      <c r="I441" s="213"/>
      <c r="J441" s="208"/>
      <c r="K441" s="208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178</v>
      </c>
      <c r="AU441" s="218" t="s">
        <v>82</v>
      </c>
      <c r="AV441" s="11" t="s">
        <v>82</v>
      </c>
      <c r="AW441" s="11" t="s">
        <v>35</v>
      </c>
      <c r="AX441" s="11" t="s">
        <v>72</v>
      </c>
      <c r="AY441" s="218" t="s">
        <v>135</v>
      </c>
    </row>
    <row r="442" spans="2:51" s="12" customFormat="1" ht="13.5">
      <c r="B442" s="219"/>
      <c r="C442" s="220"/>
      <c r="D442" s="209" t="s">
        <v>178</v>
      </c>
      <c r="E442" s="221" t="s">
        <v>21</v>
      </c>
      <c r="F442" s="222" t="s">
        <v>180</v>
      </c>
      <c r="G442" s="220"/>
      <c r="H442" s="223">
        <v>15</v>
      </c>
      <c r="I442" s="224"/>
      <c r="J442" s="220"/>
      <c r="K442" s="220"/>
      <c r="L442" s="225"/>
      <c r="M442" s="226"/>
      <c r="N442" s="227"/>
      <c r="O442" s="227"/>
      <c r="P442" s="227"/>
      <c r="Q442" s="227"/>
      <c r="R442" s="227"/>
      <c r="S442" s="227"/>
      <c r="T442" s="228"/>
      <c r="AT442" s="229" t="s">
        <v>178</v>
      </c>
      <c r="AU442" s="229" t="s">
        <v>82</v>
      </c>
      <c r="AV442" s="12" t="s">
        <v>142</v>
      </c>
      <c r="AW442" s="12" t="s">
        <v>35</v>
      </c>
      <c r="AX442" s="12" t="s">
        <v>80</v>
      </c>
      <c r="AY442" s="229" t="s">
        <v>135</v>
      </c>
    </row>
    <row r="443" spans="2:65" s="1" customFormat="1" ht="25.5" customHeight="1">
      <c r="B443" s="40"/>
      <c r="C443" s="235" t="s">
        <v>1069</v>
      </c>
      <c r="D443" s="235" t="s">
        <v>468</v>
      </c>
      <c r="E443" s="236" t="s">
        <v>1070</v>
      </c>
      <c r="F443" s="237" t="s">
        <v>1071</v>
      </c>
      <c r="G443" s="238" t="s">
        <v>340</v>
      </c>
      <c r="H443" s="239">
        <v>15</v>
      </c>
      <c r="I443" s="240"/>
      <c r="J443" s="241">
        <f>ROUND(I443*H443,2)</f>
        <v>0</v>
      </c>
      <c r="K443" s="237" t="s">
        <v>21</v>
      </c>
      <c r="L443" s="242"/>
      <c r="M443" s="243" t="s">
        <v>21</v>
      </c>
      <c r="N443" s="244" t="s">
        <v>43</v>
      </c>
      <c r="O443" s="41"/>
      <c r="P443" s="200">
        <f>O443*H443</f>
        <v>0</v>
      </c>
      <c r="Q443" s="200">
        <v>0</v>
      </c>
      <c r="R443" s="200">
        <f>Q443*H443</f>
        <v>0</v>
      </c>
      <c r="S443" s="200">
        <v>0</v>
      </c>
      <c r="T443" s="201">
        <f>S443*H443</f>
        <v>0</v>
      </c>
      <c r="AR443" s="23" t="s">
        <v>367</v>
      </c>
      <c r="AT443" s="23" t="s">
        <v>468</v>
      </c>
      <c r="AU443" s="23" t="s">
        <v>82</v>
      </c>
      <c r="AY443" s="23" t="s">
        <v>135</v>
      </c>
      <c r="BE443" s="202">
        <f>IF(N443="základní",J443,0)</f>
        <v>0</v>
      </c>
      <c r="BF443" s="202">
        <f>IF(N443="snížená",J443,0)</f>
        <v>0</v>
      </c>
      <c r="BG443" s="202">
        <f>IF(N443="zákl. přenesená",J443,0)</f>
        <v>0</v>
      </c>
      <c r="BH443" s="202">
        <f>IF(N443="sníž. přenesená",J443,0)</f>
        <v>0</v>
      </c>
      <c r="BI443" s="202">
        <f>IF(N443="nulová",J443,0)</f>
        <v>0</v>
      </c>
      <c r="BJ443" s="23" t="s">
        <v>80</v>
      </c>
      <c r="BK443" s="202">
        <f>ROUND(I443*H443,2)</f>
        <v>0</v>
      </c>
      <c r="BL443" s="23" t="s">
        <v>258</v>
      </c>
      <c r="BM443" s="23" t="s">
        <v>1072</v>
      </c>
    </row>
    <row r="444" spans="2:65" s="1" customFormat="1" ht="16.5" customHeight="1">
      <c r="B444" s="40"/>
      <c r="C444" s="191" t="s">
        <v>1073</v>
      </c>
      <c r="D444" s="191" t="s">
        <v>138</v>
      </c>
      <c r="E444" s="192" t="s">
        <v>1074</v>
      </c>
      <c r="F444" s="193" t="s">
        <v>1075</v>
      </c>
      <c r="G444" s="194" t="s">
        <v>340</v>
      </c>
      <c r="H444" s="195">
        <v>1</v>
      </c>
      <c r="I444" s="196"/>
      <c r="J444" s="197">
        <f>ROUND(I444*H444,2)</f>
        <v>0</v>
      </c>
      <c r="K444" s="193" t="s">
        <v>21</v>
      </c>
      <c r="L444" s="60"/>
      <c r="M444" s="198" t="s">
        <v>21</v>
      </c>
      <c r="N444" s="199" t="s">
        <v>43</v>
      </c>
      <c r="O444" s="41"/>
      <c r="P444" s="200">
        <f>O444*H444</f>
        <v>0</v>
      </c>
      <c r="Q444" s="200">
        <v>0</v>
      </c>
      <c r="R444" s="200">
        <f>Q444*H444</f>
        <v>0</v>
      </c>
      <c r="S444" s="200">
        <v>0</v>
      </c>
      <c r="T444" s="201">
        <f>S444*H444</f>
        <v>0</v>
      </c>
      <c r="AR444" s="23" t="s">
        <v>258</v>
      </c>
      <c r="AT444" s="23" t="s">
        <v>138</v>
      </c>
      <c r="AU444" s="23" t="s">
        <v>82</v>
      </c>
      <c r="AY444" s="23" t="s">
        <v>135</v>
      </c>
      <c r="BE444" s="202">
        <f>IF(N444="základní",J444,0)</f>
        <v>0</v>
      </c>
      <c r="BF444" s="202">
        <f>IF(N444="snížená",J444,0)</f>
        <v>0</v>
      </c>
      <c r="BG444" s="202">
        <f>IF(N444="zákl. přenesená",J444,0)</f>
        <v>0</v>
      </c>
      <c r="BH444" s="202">
        <f>IF(N444="sníž. přenesená",J444,0)</f>
        <v>0</v>
      </c>
      <c r="BI444" s="202">
        <f>IF(N444="nulová",J444,0)</f>
        <v>0</v>
      </c>
      <c r="BJ444" s="23" t="s">
        <v>80</v>
      </c>
      <c r="BK444" s="202">
        <f>ROUND(I444*H444,2)</f>
        <v>0</v>
      </c>
      <c r="BL444" s="23" t="s">
        <v>258</v>
      </c>
      <c r="BM444" s="23" t="s">
        <v>1076</v>
      </c>
    </row>
    <row r="445" spans="2:65" s="1" customFormat="1" ht="25.5" customHeight="1">
      <c r="B445" s="40"/>
      <c r="C445" s="191" t="s">
        <v>1077</v>
      </c>
      <c r="D445" s="191" t="s">
        <v>138</v>
      </c>
      <c r="E445" s="192" t="s">
        <v>1078</v>
      </c>
      <c r="F445" s="193" t="s">
        <v>1079</v>
      </c>
      <c r="G445" s="194" t="s">
        <v>1080</v>
      </c>
      <c r="H445" s="195">
        <v>1</v>
      </c>
      <c r="I445" s="196"/>
      <c r="J445" s="197">
        <f>ROUND(I445*H445,2)</f>
        <v>0</v>
      </c>
      <c r="K445" s="193" t="s">
        <v>21</v>
      </c>
      <c r="L445" s="60"/>
      <c r="M445" s="198" t="s">
        <v>21</v>
      </c>
      <c r="N445" s="199" t="s">
        <v>43</v>
      </c>
      <c r="O445" s="41"/>
      <c r="P445" s="200">
        <f>O445*H445</f>
        <v>0</v>
      </c>
      <c r="Q445" s="200">
        <v>0</v>
      </c>
      <c r="R445" s="200">
        <f>Q445*H445</f>
        <v>0</v>
      </c>
      <c r="S445" s="200">
        <v>0</v>
      </c>
      <c r="T445" s="201">
        <f>S445*H445</f>
        <v>0</v>
      </c>
      <c r="AR445" s="23" t="s">
        <v>258</v>
      </c>
      <c r="AT445" s="23" t="s">
        <v>138</v>
      </c>
      <c r="AU445" s="23" t="s">
        <v>82</v>
      </c>
      <c r="AY445" s="23" t="s">
        <v>135</v>
      </c>
      <c r="BE445" s="202">
        <f>IF(N445="základní",J445,0)</f>
        <v>0</v>
      </c>
      <c r="BF445" s="202">
        <f>IF(N445="snížená",J445,0)</f>
        <v>0</v>
      </c>
      <c r="BG445" s="202">
        <f>IF(N445="zákl. přenesená",J445,0)</f>
        <v>0</v>
      </c>
      <c r="BH445" s="202">
        <f>IF(N445="sníž. přenesená",J445,0)</f>
        <v>0</v>
      </c>
      <c r="BI445" s="202">
        <f>IF(N445="nulová",J445,0)</f>
        <v>0</v>
      </c>
      <c r="BJ445" s="23" t="s">
        <v>80</v>
      </c>
      <c r="BK445" s="202">
        <f>ROUND(I445*H445,2)</f>
        <v>0</v>
      </c>
      <c r="BL445" s="23" t="s">
        <v>258</v>
      </c>
      <c r="BM445" s="23" t="s">
        <v>1081</v>
      </c>
    </row>
    <row r="446" spans="2:47" s="1" customFormat="1" ht="54">
      <c r="B446" s="40"/>
      <c r="C446" s="62"/>
      <c r="D446" s="209" t="s">
        <v>255</v>
      </c>
      <c r="E446" s="62"/>
      <c r="F446" s="230" t="s">
        <v>1082</v>
      </c>
      <c r="G446" s="62"/>
      <c r="H446" s="62"/>
      <c r="I446" s="162"/>
      <c r="J446" s="62"/>
      <c r="K446" s="62"/>
      <c r="L446" s="60"/>
      <c r="M446" s="231"/>
      <c r="N446" s="41"/>
      <c r="O446" s="41"/>
      <c r="P446" s="41"/>
      <c r="Q446" s="41"/>
      <c r="R446" s="41"/>
      <c r="S446" s="41"/>
      <c r="T446" s="77"/>
      <c r="AT446" s="23" t="s">
        <v>255</v>
      </c>
      <c r="AU446" s="23" t="s">
        <v>82</v>
      </c>
    </row>
    <row r="447" spans="2:65" s="1" customFormat="1" ht="38.25" customHeight="1">
      <c r="B447" s="40"/>
      <c r="C447" s="191" t="s">
        <v>1083</v>
      </c>
      <c r="D447" s="191" t="s">
        <v>138</v>
      </c>
      <c r="E447" s="192" t="s">
        <v>1084</v>
      </c>
      <c r="F447" s="193" t="s">
        <v>1085</v>
      </c>
      <c r="G447" s="194" t="s">
        <v>340</v>
      </c>
      <c r="H447" s="195">
        <v>1</v>
      </c>
      <c r="I447" s="196"/>
      <c r="J447" s="197">
        <f>ROUND(I447*H447,2)</f>
        <v>0</v>
      </c>
      <c r="K447" s="193" t="s">
        <v>21</v>
      </c>
      <c r="L447" s="60"/>
      <c r="M447" s="198" t="s">
        <v>21</v>
      </c>
      <c r="N447" s="199" t="s">
        <v>43</v>
      </c>
      <c r="O447" s="41"/>
      <c r="P447" s="200">
        <f>O447*H447</f>
        <v>0</v>
      </c>
      <c r="Q447" s="200">
        <v>0</v>
      </c>
      <c r="R447" s="200">
        <f>Q447*H447</f>
        <v>0</v>
      </c>
      <c r="S447" s="200">
        <v>0</v>
      </c>
      <c r="T447" s="201">
        <f>S447*H447</f>
        <v>0</v>
      </c>
      <c r="AR447" s="23" t="s">
        <v>258</v>
      </c>
      <c r="AT447" s="23" t="s">
        <v>138</v>
      </c>
      <c r="AU447" s="23" t="s">
        <v>82</v>
      </c>
      <c r="AY447" s="23" t="s">
        <v>135</v>
      </c>
      <c r="BE447" s="202">
        <f>IF(N447="základní",J447,0)</f>
        <v>0</v>
      </c>
      <c r="BF447" s="202">
        <f>IF(N447="snížená",J447,0)</f>
        <v>0</v>
      </c>
      <c r="BG447" s="202">
        <f>IF(N447="zákl. přenesená",J447,0)</f>
        <v>0</v>
      </c>
      <c r="BH447" s="202">
        <f>IF(N447="sníž. přenesená",J447,0)</f>
        <v>0</v>
      </c>
      <c r="BI447" s="202">
        <f>IF(N447="nulová",J447,0)</f>
        <v>0</v>
      </c>
      <c r="BJ447" s="23" t="s">
        <v>80</v>
      </c>
      <c r="BK447" s="202">
        <f>ROUND(I447*H447,2)</f>
        <v>0</v>
      </c>
      <c r="BL447" s="23" t="s">
        <v>258</v>
      </c>
      <c r="BM447" s="23" t="s">
        <v>1086</v>
      </c>
    </row>
    <row r="448" spans="2:65" s="1" customFormat="1" ht="38.25" customHeight="1">
      <c r="B448" s="40"/>
      <c r="C448" s="191" t="s">
        <v>1087</v>
      </c>
      <c r="D448" s="191" t="s">
        <v>138</v>
      </c>
      <c r="E448" s="192" t="s">
        <v>1088</v>
      </c>
      <c r="F448" s="193" t="s">
        <v>1089</v>
      </c>
      <c r="G448" s="194" t="s">
        <v>840</v>
      </c>
      <c r="H448" s="255"/>
      <c r="I448" s="196"/>
      <c r="J448" s="197">
        <f>ROUND(I448*H448,2)</f>
        <v>0</v>
      </c>
      <c r="K448" s="193" t="s">
        <v>141</v>
      </c>
      <c r="L448" s="60"/>
      <c r="M448" s="198" t="s">
        <v>21</v>
      </c>
      <c r="N448" s="199" t="s">
        <v>43</v>
      </c>
      <c r="O448" s="41"/>
      <c r="P448" s="200">
        <f>O448*H448</f>
        <v>0</v>
      </c>
      <c r="Q448" s="200">
        <v>0</v>
      </c>
      <c r="R448" s="200">
        <f>Q448*H448</f>
        <v>0</v>
      </c>
      <c r="S448" s="200">
        <v>0</v>
      </c>
      <c r="T448" s="201">
        <f>S448*H448</f>
        <v>0</v>
      </c>
      <c r="AR448" s="23" t="s">
        <v>258</v>
      </c>
      <c r="AT448" s="23" t="s">
        <v>138</v>
      </c>
      <c r="AU448" s="23" t="s">
        <v>82</v>
      </c>
      <c r="AY448" s="23" t="s">
        <v>135</v>
      </c>
      <c r="BE448" s="202">
        <f>IF(N448="základní",J448,0)</f>
        <v>0</v>
      </c>
      <c r="BF448" s="202">
        <f>IF(N448="snížená",J448,0)</f>
        <v>0</v>
      </c>
      <c r="BG448" s="202">
        <f>IF(N448="zákl. přenesená",J448,0)</f>
        <v>0</v>
      </c>
      <c r="BH448" s="202">
        <f>IF(N448="sníž. přenesená",J448,0)</f>
        <v>0</v>
      </c>
      <c r="BI448" s="202">
        <f>IF(N448="nulová",J448,0)</f>
        <v>0</v>
      </c>
      <c r="BJ448" s="23" t="s">
        <v>80</v>
      </c>
      <c r="BK448" s="202">
        <f>ROUND(I448*H448,2)</f>
        <v>0</v>
      </c>
      <c r="BL448" s="23" t="s">
        <v>258</v>
      </c>
      <c r="BM448" s="23" t="s">
        <v>1090</v>
      </c>
    </row>
    <row r="449" spans="2:63" s="10" customFormat="1" ht="29.85" customHeight="1">
      <c r="B449" s="175"/>
      <c r="C449" s="176"/>
      <c r="D449" s="177" t="s">
        <v>71</v>
      </c>
      <c r="E449" s="189" t="s">
        <v>1091</v>
      </c>
      <c r="F449" s="189" t="s">
        <v>1092</v>
      </c>
      <c r="G449" s="176"/>
      <c r="H449" s="176"/>
      <c r="I449" s="179"/>
      <c r="J449" s="190">
        <f>BK449</f>
        <v>0</v>
      </c>
      <c r="K449" s="176"/>
      <c r="L449" s="181"/>
      <c r="M449" s="182"/>
      <c r="N449" s="183"/>
      <c r="O449" s="183"/>
      <c r="P449" s="184">
        <f>SUM(P450:P462)</f>
        <v>0</v>
      </c>
      <c r="Q449" s="183"/>
      <c r="R449" s="184">
        <f>SUM(R450:R462)</f>
        <v>0</v>
      </c>
      <c r="S449" s="183"/>
      <c r="T449" s="185">
        <f>SUM(T450:T462)</f>
        <v>0</v>
      </c>
      <c r="AR449" s="186" t="s">
        <v>82</v>
      </c>
      <c r="AT449" s="187" t="s">
        <v>71</v>
      </c>
      <c r="AU449" s="187" t="s">
        <v>80</v>
      </c>
      <c r="AY449" s="186" t="s">
        <v>135</v>
      </c>
      <c r="BK449" s="188">
        <f>SUM(BK450:BK462)</f>
        <v>0</v>
      </c>
    </row>
    <row r="450" spans="2:65" s="1" customFormat="1" ht="25.5" customHeight="1">
      <c r="B450" s="40"/>
      <c r="C450" s="191" t="s">
        <v>1093</v>
      </c>
      <c r="D450" s="191" t="s">
        <v>138</v>
      </c>
      <c r="E450" s="192" t="s">
        <v>1094</v>
      </c>
      <c r="F450" s="193" t="s">
        <v>1095</v>
      </c>
      <c r="G450" s="194" t="s">
        <v>176</v>
      </c>
      <c r="H450" s="195">
        <v>4.39</v>
      </c>
      <c r="I450" s="196"/>
      <c r="J450" s="197">
        <f>ROUND(I450*H450,2)</f>
        <v>0</v>
      </c>
      <c r="K450" s="193" t="s">
        <v>141</v>
      </c>
      <c r="L450" s="60"/>
      <c r="M450" s="198" t="s">
        <v>21</v>
      </c>
      <c r="N450" s="199" t="s">
        <v>43</v>
      </c>
      <c r="O450" s="41"/>
      <c r="P450" s="200">
        <f>O450*H450</f>
        <v>0</v>
      </c>
      <c r="Q450" s="200">
        <v>0</v>
      </c>
      <c r="R450" s="200">
        <f>Q450*H450</f>
        <v>0</v>
      </c>
      <c r="S450" s="200">
        <v>0</v>
      </c>
      <c r="T450" s="201">
        <f>S450*H450</f>
        <v>0</v>
      </c>
      <c r="AR450" s="23" t="s">
        <v>258</v>
      </c>
      <c r="AT450" s="23" t="s">
        <v>138</v>
      </c>
      <c r="AU450" s="23" t="s">
        <v>82</v>
      </c>
      <c r="AY450" s="23" t="s">
        <v>135</v>
      </c>
      <c r="BE450" s="202">
        <f>IF(N450="základní",J450,0)</f>
        <v>0</v>
      </c>
      <c r="BF450" s="202">
        <f>IF(N450="snížená",J450,0)</f>
        <v>0</v>
      </c>
      <c r="BG450" s="202">
        <f>IF(N450="zákl. přenesená",J450,0)</f>
        <v>0</v>
      </c>
      <c r="BH450" s="202">
        <f>IF(N450="sníž. přenesená",J450,0)</f>
        <v>0</v>
      </c>
      <c r="BI450" s="202">
        <f>IF(N450="nulová",J450,0)</f>
        <v>0</v>
      </c>
      <c r="BJ450" s="23" t="s">
        <v>80</v>
      </c>
      <c r="BK450" s="202">
        <f>ROUND(I450*H450,2)</f>
        <v>0</v>
      </c>
      <c r="BL450" s="23" t="s">
        <v>258</v>
      </c>
      <c r="BM450" s="23" t="s">
        <v>1096</v>
      </c>
    </row>
    <row r="451" spans="2:51" s="11" customFormat="1" ht="13.5">
      <c r="B451" s="207"/>
      <c r="C451" s="208"/>
      <c r="D451" s="209" t="s">
        <v>178</v>
      </c>
      <c r="E451" s="210" t="s">
        <v>21</v>
      </c>
      <c r="F451" s="211" t="s">
        <v>771</v>
      </c>
      <c r="G451" s="208"/>
      <c r="H451" s="212">
        <v>4.39</v>
      </c>
      <c r="I451" s="213"/>
      <c r="J451" s="208"/>
      <c r="K451" s="208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178</v>
      </c>
      <c r="AU451" s="218" t="s">
        <v>82</v>
      </c>
      <c r="AV451" s="11" t="s">
        <v>82</v>
      </c>
      <c r="AW451" s="11" t="s">
        <v>35</v>
      </c>
      <c r="AX451" s="11" t="s">
        <v>72</v>
      </c>
      <c r="AY451" s="218" t="s">
        <v>135</v>
      </c>
    </row>
    <row r="452" spans="2:51" s="12" customFormat="1" ht="13.5">
      <c r="B452" s="219"/>
      <c r="C452" s="220"/>
      <c r="D452" s="209" t="s">
        <v>178</v>
      </c>
      <c r="E452" s="221" t="s">
        <v>21</v>
      </c>
      <c r="F452" s="222" t="s">
        <v>180</v>
      </c>
      <c r="G452" s="220"/>
      <c r="H452" s="223">
        <v>4.39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178</v>
      </c>
      <c r="AU452" s="229" t="s">
        <v>82</v>
      </c>
      <c r="AV452" s="12" t="s">
        <v>142</v>
      </c>
      <c r="AW452" s="12" t="s">
        <v>35</v>
      </c>
      <c r="AX452" s="12" t="s">
        <v>80</v>
      </c>
      <c r="AY452" s="229" t="s">
        <v>135</v>
      </c>
    </row>
    <row r="453" spans="2:65" s="1" customFormat="1" ht="16.5" customHeight="1">
      <c r="B453" s="40"/>
      <c r="C453" s="235" t="s">
        <v>1097</v>
      </c>
      <c r="D453" s="235" t="s">
        <v>468</v>
      </c>
      <c r="E453" s="236" t="s">
        <v>1098</v>
      </c>
      <c r="F453" s="237" t="s">
        <v>1099</v>
      </c>
      <c r="G453" s="238" t="s">
        <v>176</v>
      </c>
      <c r="H453" s="239">
        <v>4.61</v>
      </c>
      <c r="I453" s="240"/>
      <c r="J453" s="241">
        <f>ROUND(I453*H453,2)</f>
        <v>0</v>
      </c>
      <c r="K453" s="237" t="s">
        <v>21</v>
      </c>
      <c r="L453" s="242"/>
      <c r="M453" s="243" t="s">
        <v>21</v>
      </c>
      <c r="N453" s="244" t="s">
        <v>43</v>
      </c>
      <c r="O453" s="41"/>
      <c r="P453" s="200">
        <f>O453*H453</f>
        <v>0</v>
      </c>
      <c r="Q453" s="200">
        <v>0</v>
      </c>
      <c r="R453" s="200">
        <f>Q453*H453</f>
        <v>0</v>
      </c>
      <c r="S453" s="200">
        <v>0</v>
      </c>
      <c r="T453" s="201">
        <f>S453*H453</f>
        <v>0</v>
      </c>
      <c r="AR453" s="23" t="s">
        <v>367</v>
      </c>
      <c r="AT453" s="23" t="s">
        <v>468</v>
      </c>
      <c r="AU453" s="23" t="s">
        <v>82</v>
      </c>
      <c r="AY453" s="23" t="s">
        <v>135</v>
      </c>
      <c r="BE453" s="202">
        <f>IF(N453="základní",J453,0)</f>
        <v>0</v>
      </c>
      <c r="BF453" s="202">
        <f>IF(N453="snížená",J453,0)</f>
        <v>0</v>
      </c>
      <c r="BG453" s="202">
        <f>IF(N453="zákl. přenesená",J453,0)</f>
        <v>0</v>
      </c>
      <c r="BH453" s="202">
        <f>IF(N453="sníž. přenesená",J453,0)</f>
        <v>0</v>
      </c>
      <c r="BI453" s="202">
        <f>IF(N453="nulová",J453,0)</f>
        <v>0</v>
      </c>
      <c r="BJ453" s="23" t="s">
        <v>80</v>
      </c>
      <c r="BK453" s="202">
        <f>ROUND(I453*H453,2)</f>
        <v>0</v>
      </c>
      <c r="BL453" s="23" t="s">
        <v>258</v>
      </c>
      <c r="BM453" s="23" t="s">
        <v>1100</v>
      </c>
    </row>
    <row r="454" spans="2:47" s="1" customFormat="1" ht="27">
      <c r="B454" s="40"/>
      <c r="C454" s="62"/>
      <c r="D454" s="209" t="s">
        <v>255</v>
      </c>
      <c r="E454" s="62"/>
      <c r="F454" s="230" t="s">
        <v>1101</v>
      </c>
      <c r="G454" s="62"/>
      <c r="H454" s="62"/>
      <c r="I454" s="162"/>
      <c r="J454" s="62"/>
      <c r="K454" s="62"/>
      <c r="L454" s="60"/>
      <c r="M454" s="231"/>
      <c r="N454" s="41"/>
      <c r="O454" s="41"/>
      <c r="P454" s="41"/>
      <c r="Q454" s="41"/>
      <c r="R454" s="41"/>
      <c r="S454" s="41"/>
      <c r="T454" s="77"/>
      <c r="AT454" s="23" t="s">
        <v>255</v>
      </c>
      <c r="AU454" s="23" t="s">
        <v>82</v>
      </c>
    </row>
    <row r="455" spans="2:51" s="11" customFormat="1" ht="13.5">
      <c r="B455" s="207"/>
      <c r="C455" s="208"/>
      <c r="D455" s="209" t="s">
        <v>178</v>
      </c>
      <c r="E455" s="210" t="s">
        <v>21</v>
      </c>
      <c r="F455" s="211" t="s">
        <v>1102</v>
      </c>
      <c r="G455" s="208"/>
      <c r="H455" s="212">
        <v>4.61</v>
      </c>
      <c r="I455" s="213"/>
      <c r="J455" s="208"/>
      <c r="K455" s="208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178</v>
      </c>
      <c r="AU455" s="218" t="s">
        <v>82</v>
      </c>
      <c r="AV455" s="11" t="s">
        <v>82</v>
      </c>
      <c r="AW455" s="11" t="s">
        <v>35</v>
      </c>
      <c r="AX455" s="11" t="s">
        <v>72</v>
      </c>
      <c r="AY455" s="218" t="s">
        <v>135</v>
      </c>
    </row>
    <row r="456" spans="2:51" s="12" customFormat="1" ht="13.5">
      <c r="B456" s="219"/>
      <c r="C456" s="220"/>
      <c r="D456" s="209" t="s">
        <v>178</v>
      </c>
      <c r="E456" s="221" t="s">
        <v>21</v>
      </c>
      <c r="F456" s="222" t="s">
        <v>180</v>
      </c>
      <c r="G456" s="220"/>
      <c r="H456" s="223">
        <v>4.61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178</v>
      </c>
      <c r="AU456" s="229" t="s">
        <v>82</v>
      </c>
      <c r="AV456" s="12" t="s">
        <v>142</v>
      </c>
      <c r="AW456" s="12" t="s">
        <v>35</v>
      </c>
      <c r="AX456" s="12" t="s">
        <v>80</v>
      </c>
      <c r="AY456" s="229" t="s">
        <v>135</v>
      </c>
    </row>
    <row r="457" spans="2:65" s="1" customFormat="1" ht="25.5" customHeight="1">
      <c r="B457" s="40"/>
      <c r="C457" s="191" t="s">
        <v>1103</v>
      </c>
      <c r="D457" s="191" t="s">
        <v>138</v>
      </c>
      <c r="E457" s="192" t="s">
        <v>1104</v>
      </c>
      <c r="F457" s="193" t="s">
        <v>1105</v>
      </c>
      <c r="G457" s="194" t="s">
        <v>176</v>
      </c>
      <c r="H457" s="195">
        <v>66.52</v>
      </c>
      <c r="I457" s="196"/>
      <c r="J457" s="197">
        <f>ROUND(I457*H457,2)</f>
        <v>0</v>
      </c>
      <c r="K457" s="193" t="s">
        <v>21</v>
      </c>
      <c r="L457" s="60"/>
      <c r="M457" s="198" t="s">
        <v>21</v>
      </c>
      <c r="N457" s="199" t="s">
        <v>43</v>
      </c>
      <c r="O457" s="41"/>
      <c r="P457" s="200">
        <f>O457*H457</f>
        <v>0</v>
      </c>
      <c r="Q457" s="200">
        <v>0</v>
      </c>
      <c r="R457" s="200">
        <f>Q457*H457</f>
        <v>0</v>
      </c>
      <c r="S457" s="200">
        <v>0</v>
      </c>
      <c r="T457" s="201">
        <f>S457*H457</f>
        <v>0</v>
      </c>
      <c r="AR457" s="23" t="s">
        <v>258</v>
      </c>
      <c r="AT457" s="23" t="s">
        <v>138</v>
      </c>
      <c r="AU457" s="23" t="s">
        <v>82</v>
      </c>
      <c r="AY457" s="23" t="s">
        <v>135</v>
      </c>
      <c r="BE457" s="202">
        <f>IF(N457="základní",J457,0)</f>
        <v>0</v>
      </c>
      <c r="BF457" s="202">
        <f>IF(N457="snížená",J457,0)</f>
        <v>0</v>
      </c>
      <c r="BG457" s="202">
        <f>IF(N457="zákl. přenesená",J457,0)</f>
        <v>0</v>
      </c>
      <c r="BH457" s="202">
        <f>IF(N457="sníž. přenesená",J457,0)</f>
        <v>0</v>
      </c>
      <c r="BI457" s="202">
        <f>IF(N457="nulová",J457,0)</f>
        <v>0</v>
      </c>
      <c r="BJ457" s="23" t="s">
        <v>80</v>
      </c>
      <c r="BK457" s="202">
        <f>ROUND(I457*H457,2)</f>
        <v>0</v>
      </c>
      <c r="BL457" s="23" t="s">
        <v>258</v>
      </c>
      <c r="BM457" s="23" t="s">
        <v>1106</v>
      </c>
    </row>
    <row r="458" spans="2:51" s="11" customFormat="1" ht="13.5">
      <c r="B458" s="207"/>
      <c r="C458" s="208"/>
      <c r="D458" s="209" t="s">
        <v>178</v>
      </c>
      <c r="E458" s="210" t="s">
        <v>21</v>
      </c>
      <c r="F458" s="211" t="s">
        <v>1107</v>
      </c>
      <c r="G458" s="208"/>
      <c r="H458" s="212">
        <v>65.11</v>
      </c>
      <c r="I458" s="213"/>
      <c r="J458" s="208"/>
      <c r="K458" s="208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178</v>
      </c>
      <c r="AU458" s="218" t="s">
        <v>82</v>
      </c>
      <c r="AV458" s="11" t="s">
        <v>82</v>
      </c>
      <c r="AW458" s="11" t="s">
        <v>35</v>
      </c>
      <c r="AX458" s="11" t="s">
        <v>72</v>
      </c>
      <c r="AY458" s="218" t="s">
        <v>135</v>
      </c>
    </row>
    <row r="459" spans="2:51" s="11" customFormat="1" ht="13.5">
      <c r="B459" s="207"/>
      <c r="C459" s="208"/>
      <c r="D459" s="209" t="s">
        <v>178</v>
      </c>
      <c r="E459" s="210" t="s">
        <v>21</v>
      </c>
      <c r="F459" s="211" t="s">
        <v>1108</v>
      </c>
      <c r="G459" s="208"/>
      <c r="H459" s="212">
        <v>1.41</v>
      </c>
      <c r="I459" s="213"/>
      <c r="J459" s="208"/>
      <c r="K459" s="208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178</v>
      </c>
      <c r="AU459" s="218" t="s">
        <v>82</v>
      </c>
      <c r="AV459" s="11" t="s">
        <v>82</v>
      </c>
      <c r="AW459" s="11" t="s">
        <v>35</v>
      </c>
      <c r="AX459" s="11" t="s">
        <v>72</v>
      </c>
      <c r="AY459" s="218" t="s">
        <v>135</v>
      </c>
    </row>
    <row r="460" spans="2:51" s="12" customFormat="1" ht="13.5">
      <c r="B460" s="219"/>
      <c r="C460" s="220"/>
      <c r="D460" s="209" t="s">
        <v>178</v>
      </c>
      <c r="E460" s="221" t="s">
        <v>21</v>
      </c>
      <c r="F460" s="222" t="s">
        <v>180</v>
      </c>
      <c r="G460" s="220"/>
      <c r="H460" s="223">
        <v>66.52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178</v>
      </c>
      <c r="AU460" s="229" t="s">
        <v>82</v>
      </c>
      <c r="AV460" s="12" t="s">
        <v>142</v>
      </c>
      <c r="AW460" s="12" t="s">
        <v>35</v>
      </c>
      <c r="AX460" s="12" t="s">
        <v>80</v>
      </c>
      <c r="AY460" s="229" t="s">
        <v>135</v>
      </c>
    </row>
    <row r="461" spans="2:65" s="1" customFormat="1" ht="38.25" customHeight="1">
      <c r="B461" s="40"/>
      <c r="C461" s="191" t="s">
        <v>1109</v>
      </c>
      <c r="D461" s="191" t="s">
        <v>138</v>
      </c>
      <c r="E461" s="192" t="s">
        <v>1110</v>
      </c>
      <c r="F461" s="193" t="s">
        <v>1111</v>
      </c>
      <c r="G461" s="194" t="s">
        <v>214</v>
      </c>
      <c r="H461" s="195">
        <v>0.111</v>
      </c>
      <c r="I461" s="196"/>
      <c r="J461" s="197">
        <f>ROUND(I461*H461,2)</f>
        <v>0</v>
      </c>
      <c r="K461" s="193" t="s">
        <v>141</v>
      </c>
      <c r="L461" s="60"/>
      <c r="M461" s="198" t="s">
        <v>21</v>
      </c>
      <c r="N461" s="199" t="s">
        <v>43</v>
      </c>
      <c r="O461" s="41"/>
      <c r="P461" s="200">
        <f>O461*H461</f>
        <v>0</v>
      </c>
      <c r="Q461" s="200">
        <v>0</v>
      </c>
      <c r="R461" s="200">
        <f>Q461*H461</f>
        <v>0</v>
      </c>
      <c r="S461" s="200">
        <v>0</v>
      </c>
      <c r="T461" s="201">
        <f>S461*H461</f>
        <v>0</v>
      </c>
      <c r="AR461" s="23" t="s">
        <v>258</v>
      </c>
      <c r="AT461" s="23" t="s">
        <v>138</v>
      </c>
      <c r="AU461" s="23" t="s">
        <v>82</v>
      </c>
      <c r="AY461" s="23" t="s">
        <v>135</v>
      </c>
      <c r="BE461" s="202">
        <f>IF(N461="základní",J461,0)</f>
        <v>0</v>
      </c>
      <c r="BF461" s="202">
        <f>IF(N461="snížená",J461,0)</f>
        <v>0</v>
      </c>
      <c r="BG461" s="202">
        <f>IF(N461="zákl. přenesená",J461,0)</f>
        <v>0</v>
      </c>
      <c r="BH461" s="202">
        <f>IF(N461="sníž. přenesená",J461,0)</f>
        <v>0</v>
      </c>
      <c r="BI461" s="202">
        <f>IF(N461="nulová",J461,0)</f>
        <v>0</v>
      </c>
      <c r="BJ461" s="23" t="s">
        <v>80</v>
      </c>
      <c r="BK461" s="202">
        <f>ROUND(I461*H461,2)</f>
        <v>0</v>
      </c>
      <c r="BL461" s="23" t="s">
        <v>258</v>
      </c>
      <c r="BM461" s="23" t="s">
        <v>1112</v>
      </c>
    </row>
    <row r="462" spans="2:65" s="1" customFormat="1" ht="38.25" customHeight="1">
      <c r="B462" s="40"/>
      <c r="C462" s="191" t="s">
        <v>1113</v>
      </c>
      <c r="D462" s="191" t="s">
        <v>138</v>
      </c>
      <c r="E462" s="192" t="s">
        <v>1114</v>
      </c>
      <c r="F462" s="193" t="s">
        <v>1115</v>
      </c>
      <c r="G462" s="194" t="s">
        <v>214</v>
      </c>
      <c r="H462" s="195">
        <v>0.111</v>
      </c>
      <c r="I462" s="196"/>
      <c r="J462" s="197">
        <f>ROUND(I462*H462,2)</f>
        <v>0</v>
      </c>
      <c r="K462" s="193" t="s">
        <v>141</v>
      </c>
      <c r="L462" s="60"/>
      <c r="M462" s="198" t="s">
        <v>21</v>
      </c>
      <c r="N462" s="199" t="s">
        <v>43</v>
      </c>
      <c r="O462" s="41"/>
      <c r="P462" s="200">
        <f>O462*H462</f>
        <v>0</v>
      </c>
      <c r="Q462" s="200">
        <v>0</v>
      </c>
      <c r="R462" s="200">
        <f>Q462*H462</f>
        <v>0</v>
      </c>
      <c r="S462" s="200">
        <v>0</v>
      </c>
      <c r="T462" s="201">
        <f>S462*H462</f>
        <v>0</v>
      </c>
      <c r="AR462" s="23" t="s">
        <v>258</v>
      </c>
      <c r="AT462" s="23" t="s">
        <v>138</v>
      </c>
      <c r="AU462" s="23" t="s">
        <v>82</v>
      </c>
      <c r="AY462" s="23" t="s">
        <v>135</v>
      </c>
      <c r="BE462" s="202">
        <f>IF(N462="základní",J462,0)</f>
        <v>0</v>
      </c>
      <c r="BF462" s="202">
        <f>IF(N462="snížená",J462,0)</f>
        <v>0</v>
      </c>
      <c r="BG462" s="202">
        <f>IF(N462="zákl. přenesená",J462,0)</f>
        <v>0</v>
      </c>
      <c r="BH462" s="202">
        <f>IF(N462="sníž. přenesená",J462,0)</f>
        <v>0</v>
      </c>
      <c r="BI462" s="202">
        <f>IF(N462="nulová",J462,0)</f>
        <v>0</v>
      </c>
      <c r="BJ462" s="23" t="s">
        <v>80</v>
      </c>
      <c r="BK462" s="202">
        <f>ROUND(I462*H462,2)</f>
        <v>0</v>
      </c>
      <c r="BL462" s="23" t="s">
        <v>258</v>
      </c>
      <c r="BM462" s="23" t="s">
        <v>1116</v>
      </c>
    </row>
    <row r="463" spans="2:63" s="10" customFormat="1" ht="29.85" customHeight="1">
      <c r="B463" s="175"/>
      <c r="C463" s="176"/>
      <c r="D463" s="177" t="s">
        <v>71</v>
      </c>
      <c r="E463" s="189" t="s">
        <v>1117</v>
      </c>
      <c r="F463" s="189" t="s">
        <v>1118</v>
      </c>
      <c r="G463" s="176"/>
      <c r="H463" s="176"/>
      <c r="I463" s="179"/>
      <c r="J463" s="190">
        <f>BK463</f>
        <v>0</v>
      </c>
      <c r="K463" s="176"/>
      <c r="L463" s="181"/>
      <c r="M463" s="182"/>
      <c r="N463" s="183"/>
      <c r="O463" s="183"/>
      <c r="P463" s="184">
        <f>SUM(P464:P479)</f>
        <v>0</v>
      </c>
      <c r="Q463" s="183"/>
      <c r="R463" s="184">
        <f>SUM(R464:R479)</f>
        <v>0</v>
      </c>
      <c r="S463" s="183"/>
      <c r="T463" s="185">
        <f>SUM(T464:T479)</f>
        <v>0</v>
      </c>
      <c r="AR463" s="186" t="s">
        <v>82</v>
      </c>
      <c r="AT463" s="187" t="s">
        <v>71</v>
      </c>
      <c r="AU463" s="187" t="s">
        <v>80</v>
      </c>
      <c r="AY463" s="186" t="s">
        <v>135</v>
      </c>
      <c r="BK463" s="188">
        <f>SUM(BK464:BK479)</f>
        <v>0</v>
      </c>
    </row>
    <row r="464" spans="2:65" s="1" customFormat="1" ht="51" customHeight="1">
      <c r="B464" s="40"/>
      <c r="C464" s="191" t="s">
        <v>1119</v>
      </c>
      <c r="D464" s="191" t="s">
        <v>138</v>
      </c>
      <c r="E464" s="192" t="s">
        <v>1120</v>
      </c>
      <c r="F464" s="193" t="s">
        <v>1121</v>
      </c>
      <c r="G464" s="194" t="s">
        <v>176</v>
      </c>
      <c r="H464" s="195">
        <v>266.91</v>
      </c>
      <c r="I464" s="196"/>
      <c r="J464" s="197">
        <f>ROUND(I464*H464,2)</f>
        <v>0</v>
      </c>
      <c r="K464" s="193" t="s">
        <v>141</v>
      </c>
      <c r="L464" s="60"/>
      <c r="M464" s="198" t="s">
        <v>21</v>
      </c>
      <c r="N464" s="199" t="s">
        <v>43</v>
      </c>
      <c r="O464" s="41"/>
      <c r="P464" s="200">
        <f>O464*H464</f>
        <v>0</v>
      </c>
      <c r="Q464" s="200">
        <v>0</v>
      </c>
      <c r="R464" s="200">
        <f>Q464*H464</f>
        <v>0</v>
      </c>
      <c r="S464" s="200">
        <v>0</v>
      </c>
      <c r="T464" s="201">
        <f>S464*H464</f>
        <v>0</v>
      </c>
      <c r="AR464" s="23" t="s">
        <v>258</v>
      </c>
      <c r="AT464" s="23" t="s">
        <v>138</v>
      </c>
      <c r="AU464" s="23" t="s">
        <v>82</v>
      </c>
      <c r="AY464" s="23" t="s">
        <v>135</v>
      </c>
      <c r="BE464" s="202">
        <f>IF(N464="základní",J464,0)</f>
        <v>0</v>
      </c>
      <c r="BF464" s="202">
        <f>IF(N464="snížená",J464,0)</f>
        <v>0</v>
      </c>
      <c r="BG464" s="202">
        <f>IF(N464="zákl. přenesená",J464,0)</f>
        <v>0</v>
      </c>
      <c r="BH464" s="202">
        <f>IF(N464="sníž. přenesená",J464,0)</f>
        <v>0</v>
      </c>
      <c r="BI464" s="202">
        <f>IF(N464="nulová",J464,0)</f>
        <v>0</v>
      </c>
      <c r="BJ464" s="23" t="s">
        <v>80</v>
      </c>
      <c r="BK464" s="202">
        <f>ROUND(I464*H464,2)</f>
        <v>0</v>
      </c>
      <c r="BL464" s="23" t="s">
        <v>258</v>
      </c>
      <c r="BM464" s="23" t="s">
        <v>1122</v>
      </c>
    </row>
    <row r="465" spans="2:51" s="11" customFormat="1" ht="13.5">
      <c r="B465" s="207"/>
      <c r="C465" s="208"/>
      <c r="D465" s="209" t="s">
        <v>178</v>
      </c>
      <c r="E465" s="210" t="s">
        <v>21</v>
      </c>
      <c r="F465" s="211" t="s">
        <v>1123</v>
      </c>
      <c r="G465" s="208"/>
      <c r="H465" s="212">
        <v>28.5</v>
      </c>
      <c r="I465" s="213"/>
      <c r="J465" s="208"/>
      <c r="K465" s="208"/>
      <c r="L465" s="214"/>
      <c r="M465" s="215"/>
      <c r="N465" s="216"/>
      <c r="O465" s="216"/>
      <c r="P465" s="216"/>
      <c r="Q465" s="216"/>
      <c r="R465" s="216"/>
      <c r="S465" s="216"/>
      <c r="T465" s="217"/>
      <c r="AT465" s="218" t="s">
        <v>178</v>
      </c>
      <c r="AU465" s="218" t="s">
        <v>82</v>
      </c>
      <c r="AV465" s="11" t="s">
        <v>82</v>
      </c>
      <c r="AW465" s="11" t="s">
        <v>35</v>
      </c>
      <c r="AX465" s="11" t="s">
        <v>72</v>
      </c>
      <c r="AY465" s="218" t="s">
        <v>135</v>
      </c>
    </row>
    <row r="466" spans="2:51" s="11" customFormat="1" ht="13.5">
      <c r="B466" s="207"/>
      <c r="C466" s="208"/>
      <c r="D466" s="209" t="s">
        <v>178</v>
      </c>
      <c r="E466" s="210" t="s">
        <v>21</v>
      </c>
      <c r="F466" s="211" t="s">
        <v>1124</v>
      </c>
      <c r="G466" s="208"/>
      <c r="H466" s="212">
        <v>31.01</v>
      </c>
      <c r="I466" s="213"/>
      <c r="J466" s="208"/>
      <c r="K466" s="208"/>
      <c r="L466" s="214"/>
      <c r="M466" s="215"/>
      <c r="N466" s="216"/>
      <c r="O466" s="216"/>
      <c r="P466" s="216"/>
      <c r="Q466" s="216"/>
      <c r="R466" s="216"/>
      <c r="S466" s="216"/>
      <c r="T466" s="217"/>
      <c r="AT466" s="218" t="s">
        <v>178</v>
      </c>
      <c r="AU466" s="218" t="s">
        <v>82</v>
      </c>
      <c r="AV466" s="11" t="s">
        <v>82</v>
      </c>
      <c r="AW466" s="11" t="s">
        <v>35</v>
      </c>
      <c r="AX466" s="11" t="s">
        <v>72</v>
      </c>
      <c r="AY466" s="218" t="s">
        <v>135</v>
      </c>
    </row>
    <row r="467" spans="2:51" s="11" customFormat="1" ht="13.5">
      <c r="B467" s="207"/>
      <c r="C467" s="208"/>
      <c r="D467" s="209" t="s">
        <v>178</v>
      </c>
      <c r="E467" s="210" t="s">
        <v>21</v>
      </c>
      <c r="F467" s="211" t="s">
        <v>1125</v>
      </c>
      <c r="G467" s="208"/>
      <c r="H467" s="212">
        <v>29.19</v>
      </c>
      <c r="I467" s="213"/>
      <c r="J467" s="208"/>
      <c r="K467" s="208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178</v>
      </c>
      <c r="AU467" s="218" t="s">
        <v>82</v>
      </c>
      <c r="AV467" s="11" t="s">
        <v>82</v>
      </c>
      <c r="AW467" s="11" t="s">
        <v>35</v>
      </c>
      <c r="AX467" s="11" t="s">
        <v>72</v>
      </c>
      <c r="AY467" s="218" t="s">
        <v>135</v>
      </c>
    </row>
    <row r="468" spans="2:51" s="11" customFormat="1" ht="13.5">
      <c r="B468" s="207"/>
      <c r="C468" s="208"/>
      <c r="D468" s="209" t="s">
        <v>178</v>
      </c>
      <c r="E468" s="210" t="s">
        <v>21</v>
      </c>
      <c r="F468" s="211" t="s">
        <v>1126</v>
      </c>
      <c r="G468" s="208"/>
      <c r="H468" s="212">
        <v>23.71</v>
      </c>
      <c r="I468" s="213"/>
      <c r="J468" s="208"/>
      <c r="K468" s="208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178</v>
      </c>
      <c r="AU468" s="218" t="s">
        <v>82</v>
      </c>
      <c r="AV468" s="11" t="s">
        <v>82</v>
      </c>
      <c r="AW468" s="11" t="s">
        <v>35</v>
      </c>
      <c r="AX468" s="11" t="s">
        <v>72</v>
      </c>
      <c r="AY468" s="218" t="s">
        <v>135</v>
      </c>
    </row>
    <row r="469" spans="2:51" s="11" customFormat="1" ht="13.5">
      <c r="B469" s="207"/>
      <c r="C469" s="208"/>
      <c r="D469" s="209" t="s">
        <v>178</v>
      </c>
      <c r="E469" s="210" t="s">
        <v>21</v>
      </c>
      <c r="F469" s="211" t="s">
        <v>1127</v>
      </c>
      <c r="G469" s="208"/>
      <c r="H469" s="212">
        <v>21.12</v>
      </c>
      <c r="I469" s="213"/>
      <c r="J469" s="208"/>
      <c r="K469" s="208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178</v>
      </c>
      <c r="AU469" s="218" t="s">
        <v>82</v>
      </c>
      <c r="AV469" s="11" t="s">
        <v>82</v>
      </c>
      <c r="AW469" s="11" t="s">
        <v>35</v>
      </c>
      <c r="AX469" s="11" t="s">
        <v>72</v>
      </c>
      <c r="AY469" s="218" t="s">
        <v>135</v>
      </c>
    </row>
    <row r="470" spans="2:51" s="11" customFormat="1" ht="13.5">
      <c r="B470" s="207"/>
      <c r="C470" s="208"/>
      <c r="D470" s="209" t="s">
        <v>178</v>
      </c>
      <c r="E470" s="210" t="s">
        <v>21</v>
      </c>
      <c r="F470" s="211" t="s">
        <v>1128</v>
      </c>
      <c r="G470" s="208"/>
      <c r="H470" s="212">
        <v>35.72</v>
      </c>
      <c r="I470" s="213"/>
      <c r="J470" s="208"/>
      <c r="K470" s="208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178</v>
      </c>
      <c r="AU470" s="218" t="s">
        <v>82</v>
      </c>
      <c r="AV470" s="11" t="s">
        <v>82</v>
      </c>
      <c r="AW470" s="11" t="s">
        <v>35</v>
      </c>
      <c r="AX470" s="11" t="s">
        <v>72</v>
      </c>
      <c r="AY470" s="218" t="s">
        <v>135</v>
      </c>
    </row>
    <row r="471" spans="2:51" s="11" customFormat="1" ht="13.5">
      <c r="B471" s="207"/>
      <c r="C471" s="208"/>
      <c r="D471" s="209" t="s">
        <v>178</v>
      </c>
      <c r="E471" s="210" t="s">
        <v>21</v>
      </c>
      <c r="F471" s="211" t="s">
        <v>1129</v>
      </c>
      <c r="G471" s="208"/>
      <c r="H471" s="212">
        <v>86.61</v>
      </c>
      <c r="I471" s="213"/>
      <c r="J471" s="208"/>
      <c r="K471" s="208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178</v>
      </c>
      <c r="AU471" s="218" t="s">
        <v>82</v>
      </c>
      <c r="AV471" s="11" t="s">
        <v>82</v>
      </c>
      <c r="AW471" s="11" t="s">
        <v>35</v>
      </c>
      <c r="AX471" s="11" t="s">
        <v>72</v>
      </c>
      <c r="AY471" s="218" t="s">
        <v>135</v>
      </c>
    </row>
    <row r="472" spans="2:51" s="11" customFormat="1" ht="13.5">
      <c r="B472" s="207"/>
      <c r="C472" s="208"/>
      <c r="D472" s="209" t="s">
        <v>178</v>
      </c>
      <c r="E472" s="210" t="s">
        <v>21</v>
      </c>
      <c r="F472" s="211" t="s">
        <v>1130</v>
      </c>
      <c r="G472" s="208"/>
      <c r="H472" s="212">
        <v>11.05</v>
      </c>
      <c r="I472" s="213"/>
      <c r="J472" s="208"/>
      <c r="K472" s="208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178</v>
      </c>
      <c r="AU472" s="218" t="s">
        <v>82</v>
      </c>
      <c r="AV472" s="11" t="s">
        <v>82</v>
      </c>
      <c r="AW472" s="11" t="s">
        <v>35</v>
      </c>
      <c r="AX472" s="11" t="s">
        <v>72</v>
      </c>
      <c r="AY472" s="218" t="s">
        <v>135</v>
      </c>
    </row>
    <row r="473" spans="2:51" s="12" customFormat="1" ht="13.5">
      <c r="B473" s="219"/>
      <c r="C473" s="220"/>
      <c r="D473" s="209" t="s">
        <v>178</v>
      </c>
      <c r="E473" s="221" t="s">
        <v>21</v>
      </c>
      <c r="F473" s="222" t="s">
        <v>180</v>
      </c>
      <c r="G473" s="220"/>
      <c r="H473" s="223">
        <v>266.91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178</v>
      </c>
      <c r="AU473" s="229" t="s">
        <v>82</v>
      </c>
      <c r="AV473" s="12" t="s">
        <v>142</v>
      </c>
      <c r="AW473" s="12" t="s">
        <v>35</v>
      </c>
      <c r="AX473" s="12" t="s">
        <v>80</v>
      </c>
      <c r="AY473" s="229" t="s">
        <v>135</v>
      </c>
    </row>
    <row r="474" spans="2:65" s="1" customFormat="1" ht="16.5" customHeight="1">
      <c r="B474" s="40"/>
      <c r="C474" s="235" t="s">
        <v>1131</v>
      </c>
      <c r="D474" s="235" t="s">
        <v>468</v>
      </c>
      <c r="E474" s="236" t="s">
        <v>1132</v>
      </c>
      <c r="F474" s="237" t="s">
        <v>1133</v>
      </c>
      <c r="G474" s="238" t="s">
        <v>176</v>
      </c>
      <c r="H474" s="239">
        <v>280.256</v>
      </c>
      <c r="I474" s="240"/>
      <c r="J474" s="241">
        <f>ROUND(I474*H474,2)</f>
        <v>0</v>
      </c>
      <c r="K474" s="237" t="s">
        <v>21</v>
      </c>
      <c r="L474" s="242"/>
      <c r="M474" s="243" t="s">
        <v>21</v>
      </c>
      <c r="N474" s="244" t="s">
        <v>43</v>
      </c>
      <c r="O474" s="41"/>
      <c r="P474" s="200">
        <f>O474*H474</f>
        <v>0</v>
      </c>
      <c r="Q474" s="200">
        <v>0</v>
      </c>
      <c r="R474" s="200">
        <f>Q474*H474</f>
        <v>0</v>
      </c>
      <c r="S474" s="200">
        <v>0</v>
      </c>
      <c r="T474" s="201">
        <f>S474*H474</f>
        <v>0</v>
      </c>
      <c r="AR474" s="23" t="s">
        <v>367</v>
      </c>
      <c r="AT474" s="23" t="s">
        <v>468</v>
      </c>
      <c r="AU474" s="23" t="s">
        <v>82</v>
      </c>
      <c r="AY474" s="23" t="s">
        <v>135</v>
      </c>
      <c r="BE474" s="202">
        <f>IF(N474="základní",J474,0)</f>
        <v>0</v>
      </c>
      <c r="BF474" s="202">
        <f>IF(N474="snížená",J474,0)</f>
        <v>0</v>
      </c>
      <c r="BG474" s="202">
        <f>IF(N474="zákl. přenesená",J474,0)</f>
        <v>0</v>
      </c>
      <c r="BH474" s="202">
        <f>IF(N474="sníž. přenesená",J474,0)</f>
        <v>0</v>
      </c>
      <c r="BI474" s="202">
        <f>IF(N474="nulová",J474,0)</f>
        <v>0</v>
      </c>
      <c r="BJ474" s="23" t="s">
        <v>80</v>
      </c>
      <c r="BK474" s="202">
        <f>ROUND(I474*H474,2)</f>
        <v>0</v>
      </c>
      <c r="BL474" s="23" t="s">
        <v>258</v>
      </c>
      <c r="BM474" s="23" t="s">
        <v>1134</v>
      </c>
    </row>
    <row r="475" spans="2:51" s="11" customFormat="1" ht="13.5">
      <c r="B475" s="207"/>
      <c r="C475" s="208"/>
      <c r="D475" s="209" t="s">
        <v>178</v>
      </c>
      <c r="E475" s="210" t="s">
        <v>21</v>
      </c>
      <c r="F475" s="211" t="s">
        <v>1135</v>
      </c>
      <c r="G475" s="208"/>
      <c r="H475" s="212">
        <v>280.256</v>
      </c>
      <c r="I475" s="213"/>
      <c r="J475" s="208"/>
      <c r="K475" s="208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178</v>
      </c>
      <c r="AU475" s="218" t="s">
        <v>82</v>
      </c>
      <c r="AV475" s="11" t="s">
        <v>82</v>
      </c>
      <c r="AW475" s="11" t="s">
        <v>35</v>
      </c>
      <c r="AX475" s="11" t="s">
        <v>72</v>
      </c>
      <c r="AY475" s="218" t="s">
        <v>135</v>
      </c>
    </row>
    <row r="476" spans="2:51" s="12" customFormat="1" ht="13.5">
      <c r="B476" s="219"/>
      <c r="C476" s="220"/>
      <c r="D476" s="209" t="s">
        <v>178</v>
      </c>
      <c r="E476" s="221" t="s">
        <v>21</v>
      </c>
      <c r="F476" s="222" t="s">
        <v>180</v>
      </c>
      <c r="G476" s="220"/>
      <c r="H476" s="223">
        <v>280.256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178</v>
      </c>
      <c r="AU476" s="229" t="s">
        <v>82</v>
      </c>
      <c r="AV476" s="12" t="s">
        <v>142</v>
      </c>
      <c r="AW476" s="12" t="s">
        <v>35</v>
      </c>
      <c r="AX476" s="12" t="s">
        <v>80</v>
      </c>
      <c r="AY476" s="229" t="s">
        <v>135</v>
      </c>
    </row>
    <row r="477" spans="2:65" s="1" customFormat="1" ht="25.5" customHeight="1">
      <c r="B477" s="40"/>
      <c r="C477" s="191" t="s">
        <v>1136</v>
      </c>
      <c r="D477" s="191" t="s">
        <v>138</v>
      </c>
      <c r="E477" s="192" t="s">
        <v>1137</v>
      </c>
      <c r="F477" s="193" t="s">
        <v>1138</v>
      </c>
      <c r="G477" s="194" t="s">
        <v>176</v>
      </c>
      <c r="H477" s="195">
        <v>264.78</v>
      </c>
      <c r="I477" s="196"/>
      <c r="J477" s="197">
        <f>ROUND(I477*H477,2)</f>
        <v>0</v>
      </c>
      <c r="K477" s="193" t="s">
        <v>141</v>
      </c>
      <c r="L477" s="60"/>
      <c r="M477" s="198" t="s">
        <v>21</v>
      </c>
      <c r="N477" s="199" t="s">
        <v>43</v>
      </c>
      <c r="O477" s="41"/>
      <c r="P477" s="200">
        <f>O477*H477</f>
        <v>0</v>
      </c>
      <c r="Q477" s="200">
        <v>0</v>
      </c>
      <c r="R477" s="200">
        <f>Q477*H477</f>
        <v>0</v>
      </c>
      <c r="S477" s="200">
        <v>0</v>
      </c>
      <c r="T477" s="201">
        <f>S477*H477</f>
        <v>0</v>
      </c>
      <c r="AR477" s="23" t="s">
        <v>258</v>
      </c>
      <c r="AT477" s="23" t="s">
        <v>138</v>
      </c>
      <c r="AU477" s="23" t="s">
        <v>82</v>
      </c>
      <c r="AY477" s="23" t="s">
        <v>135</v>
      </c>
      <c r="BE477" s="202">
        <f>IF(N477="základní",J477,0)</f>
        <v>0</v>
      </c>
      <c r="BF477" s="202">
        <f>IF(N477="snížená",J477,0)</f>
        <v>0</v>
      </c>
      <c r="BG477" s="202">
        <f>IF(N477="zákl. přenesená",J477,0)</f>
        <v>0</v>
      </c>
      <c r="BH477" s="202">
        <f>IF(N477="sníž. přenesená",J477,0)</f>
        <v>0</v>
      </c>
      <c r="BI477" s="202">
        <f>IF(N477="nulová",J477,0)</f>
        <v>0</v>
      </c>
      <c r="BJ477" s="23" t="s">
        <v>80</v>
      </c>
      <c r="BK477" s="202">
        <f>ROUND(I477*H477,2)</f>
        <v>0</v>
      </c>
      <c r="BL477" s="23" t="s">
        <v>258</v>
      </c>
      <c r="BM477" s="23" t="s">
        <v>1139</v>
      </c>
    </row>
    <row r="478" spans="2:65" s="1" customFormat="1" ht="38.25" customHeight="1">
      <c r="B478" s="40"/>
      <c r="C478" s="191" t="s">
        <v>1140</v>
      </c>
      <c r="D478" s="191" t="s">
        <v>138</v>
      </c>
      <c r="E478" s="192" t="s">
        <v>1141</v>
      </c>
      <c r="F478" s="193" t="s">
        <v>1142</v>
      </c>
      <c r="G478" s="194" t="s">
        <v>214</v>
      </c>
      <c r="H478" s="195">
        <v>3.035</v>
      </c>
      <c r="I478" s="196"/>
      <c r="J478" s="197">
        <f>ROUND(I478*H478,2)</f>
        <v>0</v>
      </c>
      <c r="K478" s="193" t="s">
        <v>141</v>
      </c>
      <c r="L478" s="60"/>
      <c r="M478" s="198" t="s">
        <v>21</v>
      </c>
      <c r="N478" s="199" t="s">
        <v>43</v>
      </c>
      <c r="O478" s="41"/>
      <c r="P478" s="200">
        <f>O478*H478</f>
        <v>0</v>
      </c>
      <c r="Q478" s="200">
        <v>0</v>
      </c>
      <c r="R478" s="200">
        <f>Q478*H478</f>
        <v>0</v>
      </c>
      <c r="S478" s="200">
        <v>0</v>
      </c>
      <c r="T478" s="201">
        <f>S478*H478</f>
        <v>0</v>
      </c>
      <c r="AR478" s="23" t="s">
        <v>258</v>
      </c>
      <c r="AT478" s="23" t="s">
        <v>138</v>
      </c>
      <c r="AU478" s="23" t="s">
        <v>82</v>
      </c>
      <c r="AY478" s="23" t="s">
        <v>135</v>
      </c>
      <c r="BE478" s="202">
        <f>IF(N478="základní",J478,0)</f>
        <v>0</v>
      </c>
      <c r="BF478" s="202">
        <f>IF(N478="snížená",J478,0)</f>
        <v>0</v>
      </c>
      <c r="BG478" s="202">
        <f>IF(N478="zákl. přenesená",J478,0)</f>
        <v>0</v>
      </c>
      <c r="BH478" s="202">
        <f>IF(N478="sníž. přenesená",J478,0)</f>
        <v>0</v>
      </c>
      <c r="BI478" s="202">
        <f>IF(N478="nulová",J478,0)</f>
        <v>0</v>
      </c>
      <c r="BJ478" s="23" t="s">
        <v>80</v>
      </c>
      <c r="BK478" s="202">
        <f>ROUND(I478*H478,2)</f>
        <v>0</v>
      </c>
      <c r="BL478" s="23" t="s">
        <v>258</v>
      </c>
      <c r="BM478" s="23" t="s">
        <v>1143</v>
      </c>
    </row>
    <row r="479" spans="2:65" s="1" customFormat="1" ht="38.25" customHeight="1">
      <c r="B479" s="40"/>
      <c r="C479" s="191" t="s">
        <v>1144</v>
      </c>
      <c r="D479" s="191" t="s">
        <v>138</v>
      </c>
      <c r="E479" s="192" t="s">
        <v>1145</v>
      </c>
      <c r="F479" s="193" t="s">
        <v>1146</v>
      </c>
      <c r="G479" s="194" t="s">
        <v>214</v>
      </c>
      <c r="H479" s="195">
        <v>3.035</v>
      </c>
      <c r="I479" s="196"/>
      <c r="J479" s="197">
        <f>ROUND(I479*H479,2)</f>
        <v>0</v>
      </c>
      <c r="K479" s="193" t="s">
        <v>141</v>
      </c>
      <c r="L479" s="60"/>
      <c r="M479" s="198" t="s">
        <v>21</v>
      </c>
      <c r="N479" s="199" t="s">
        <v>43</v>
      </c>
      <c r="O479" s="41"/>
      <c r="P479" s="200">
        <f>O479*H479</f>
        <v>0</v>
      </c>
      <c r="Q479" s="200">
        <v>0</v>
      </c>
      <c r="R479" s="200">
        <f>Q479*H479</f>
        <v>0</v>
      </c>
      <c r="S479" s="200">
        <v>0</v>
      </c>
      <c r="T479" s="201">
        <f>S479*H479</f>
        <v>0</v>
      </c>
      <c r="AR479" s="23" t="s">
        <v>258</v>
      </c>
      <c r="AT479" s="23" t="s">
        <v>138</v>
      </c>
      <c r="AU479" s="23" t="s">
        <v>82</v>
      </c>
      <c r="AY479" s="23" t="s">
        <v>135</v>
      </c>
      <c r="BE479" s="202">
        <f>IF(N479="základní",J479,0)</f>
        <v>0</v>
      </c>
      <c r="BF479" s="202">
        <f>IF(N479="snížená",J479,0)</f>
        <v>0</v>
      </c>
      <c r="BG479" s="202">
        <f>IF(N479="zákl. přenesená",J479,0)</f>
        <v>0</v>
      </c>
      <c r="BH479" s="202">
        <f>IF(N479="sníž. přenesená",J479,0)</f>
        <v>0</v>
      </c>
      <c r="BI479" s="202">
        <f>IF(N479="nulová",J479,0)</f>
        <v>0</v>
      </c>
      <c r="BJ479" s="23" t="s">
        <v>80</v>
      </c>
      <c r="BK479" s="202">
        <f>ROUND(I479*H479,2)</f>
        <v>0</v>
      </c>
      <c r="BL479" s="23" t="s">
        <v>258</v>
      </c>
      <c r="BM479" s="23" t="s">
        <v>1147</v>
      </c>
    </row>
    <row r="480" spans="2:63" s="10" customFormat="1" ht="29.85" customHeight="1">
      <c r="B480" s="175"/>
      <c r="C480" s="176"/>
      <c r="D480" s="177" t="s">
        <v>71</v>
      </c>
      <c r="E480" s="189" t="s">
        <v>1148</v>
      </c>
      <c r="F480" s="189" t="s">
        <v>1149</v>
      </c>
      <c r="G480" s="176"/>
      <c r="H480" s="176"/>
      <c r="I480" s="179"/>
      <c r="J480" s="190">
        <f>BK480</f>
        <v>0</v>
      </c>
      <c r="K480" s="176"/>
      <c r="L480" s="181"/>
      <c r="M480" s="182"/>
      <c r="N480" s="183"/>
      <c r="O480" s="183"/>
      <c r="P480" s="184">
        <f>SUM(P481:P509)</f>
        <v>0</v>
      </c>
      <c r="Q480" s="183"/>
      <c r="R480" s="184">
        <f>SUM(R481:R509)</f>
        <v>0</v>
      </c>
      <c r="S480" s="183"/>
      <c r="T480" s="185">
        <f>SUM(T481:T509)</f>
        <v>0</v>
      </c>
      <c r="AR480" s="186" t="s">
        <v>82</v>
      </c>
      <c r="AT480" s="187" t="s">
        <v>71</v>
      </c>
      <c r="AU480" s="187" t="s">
        <v>80</v>
      </c>
      <c r="AY480" s="186" t="s">
        <v>135</v>
      </c>
      <c r="BK480" s="188">
        <f>SUM(BK481:BK509)</f>
        <v>0</v>
      </c>
    </row>
    <row r="481" spans="2:65" s="1" customFormat="1" ht="38.25" customHeight="1">
      <c r="B481" s="40"/>
      <c r="C481" s="191" t="s">
        <v>1150</v>
      </c>
      <c r="D481" s="191" t="s">
        <v>138</v>
      </c>
      <c r="E481" s="192" t="s">
        <v>1151</v>
      </c>
      <c r="F481" s="193" t="s">
        <v>1152</v>
      </c>
      <c r="G481" s="194" t="s">
        <v>176</v>
      </c>
      <c r="H481" s="195">
        <v>6.88</v>
      </c>
      <c r="I481" s="196"/>
      <c r="J481" s="197">
        <f>ROUND(I481*H481,2)</f>
        <v>0</v>
      </c>
      <c r="K481" s="193" t="s">
        <v>141</v>
      </c>
      <c r="L481" s="60"/>
      <c r="M481" s="198" t="s">
        <v>21</v>
      </c>
      <c r="N481" s="199" t="s">
        <v>43</v>
      </c>
      <c r="O481" s="41"/>
      <c r="P481" s="200">
        <f>O481*H481</f>
        <v>0</v>
      </c>
      <c r="Q481" s="200">
        <v>0</v>
      </c>
      <c r="R481" s="200">
        <f>Q481*H481</f>
        <v>0</v>
      </c>
      <c r="S481" s="200">
        <v>0</v>
      </c>
      <c r="T481" s="201">
        <f>S481*H481</f>
        <v>0</v>
      </c>
      <c r="AR481" s="23" t="s">
        <v>258</v>
      </c>
      <c r="AT481" s="23" t="s">
        <v>138</v>
      </c>
      <c r="AU481" s="23" t="s">
        <v>82</v>
      </c>
      <c r="AY481" s="23" t="s">
        <v>135</v>
      </c>
      <c r="BE481" s="202">
        <f>IF(N481="základní",J481,0)</f>
        <v>0</v>
      </c>
      <c r="BF481" s="202">
        <f>IF(N481="snížená",J481,0)</f>
        <v>0</v>
      </c>
      <c r="BG481" s="202">
        <f>IF(N481="zákl. přenesená",J481,0)</f>
        <v>0</v>
      </c>
      <c r="BH481" s="202">
        <f>IF(N481="sníž. přenesená",J481,0)</f>
        <v>0</v>
      </c>
      <c r="BI481" s="202">
        <f>IF(N481="nulová",J481,0)</f>
        <v>0</v>
      </c>
      <c r="BJ481" s="23" t="s">
        <v>80</v>
      </c>
      <c r="BK481" s="202">
        <f>ROUND(I481*H481,2)</f>
        <v>0</v>
      </c>
      <c r="BL481" s="23" t="s">
        <v>258</v>
      </c>
      <c r="BM481" s="23" t="s">
        <v>1153</v>
      </c>
    </row>
    <row r="482" spans="2:51" s="11" customFormat="1" ht="13.5">
      <c r="B482" s="207"/>
      <c r="C482" s="208"/>
      <c r="D482" s="209" t="s">
        <v>178</v>
      </c>
      <c r="E482" s="210" t="s">
        <v>21</v>
      </c>
      <c r="F482" s="211" t="s">
        <v>1154</v>
      </c>
      <c r="G482" s="208"/>
      <c r="H482" s="212">
        <v>6.88</v>
      </c>
      <c r="I482" s="213"/>
      <c r="J482" s="208"/>
      <c r="K482" s="208"/>
      <c r="L482" s="214"/>
      <c r="M482" s="215"/>
      <c r="N482" s="216"/>
      <c r="O482" s="216"/>
      <c r="P482" s="216"/>
      <c r="Q482" s="216"/>
      <c r="R482" s="216"/>
      <c r="S482" s="216"/>
      <c r="T482" s="217"/>
      <c r="AT482" s="218" t="s">
        <v>178</v>
      </c>
      <c r="AU482" s="218" t="s">
        <v>82</v>
      </c>
      <c r="AV482" s="11" t="s">
        <v>82</v>
      </c>
      <c r="AW482" s="11" t="s">
        <v>35</v>
      </c>
      <c r="AX482" s="11" t="s">
        <v>72</v>
      </c>
      <c r="AY482" s="218" t="s">
        <v>135</v>
      </c>
    </row>
    <row r="483" spans="2:51" s="12" customFormat="1" ht="13.5">
      <c r="B483" s="219"/>
      <c r="C483" s="220"/>
      <c r="D483" s="209" t="s">
        <v>178</v>
      </c>
      <c r="E483" s="221" t="s">
        <v>21</v>
      </c>
      <c r="F483" s="222" t="s">
        <v>180</v>
      </c>
      <c r="G483" s="220"/>
      <c r="H483" s="223">
        <v>6.88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178</v>
      </c>
      <c r="AU483" s="229" t="s">
        <v>82</v>
      </c>
      <c r="AV483" s="12" t="s">
        <v>142</v>
      </c>
      <c r="AW483" s="12" t="s">
        <v>35</v>
      </c>
      <c r="AX483" s="12" t="s">
        <v>80</v>
      </c>
      <c r="AY483" s="229" t="s">
        <v>135</v>
      </c>
    </row>
    <row r="484" spans="2:65" s="1" customFormat="1" ht="16.5" customHeight="1">
      <c r="B484" s="40"/>
      <c r="C484" s="235" t="s">
        <v>1155</v>
      </c>
      <c r="D484" s="235" t="s">
        <v>468</v>
      </c>
      <c r="E484" s="236" t="s">
        <v>1156</v>
      </c>
      <c r="F484" s="237" t="s">
        <v>1157</v>
      </c>
      <c r="G484" s="238" t="s">
        <v>340</v>
      </c>
      <c r="H484" s="239">
        <v>9</v>
      </c>
      <c r="I484" s="240"/>
      <c r="J484" s="241">
        <f>ROUND(I484*H484,2)</f>
        <v>0</v>
      </c>
      <c r="K484" s="237" t="s">
        <v>21</v>
      </c>
      <c r="L484" s="242"/>
      <c r="M484" s="243" t="s">
        <v>21</v>
      </c>
      <c r="N484" s="244" t="s">
        <v>43</v>
      </c>
      <c r="O484" s="41"/>
      <c r="P484" s="200">
        <f>O484*H484</f>
        <v>0</v>
      </c>
      <c r="Q484" s="200">
        <v>0</v>
      </c>
      <c r="R484" s="200">
        <f>Q484*H484</f>
        <v>0</v>
      </c>
      <c r="S484" s="200">
        <v>0</v>
      </c>
      <c r="T484" s="201">
        <f>S484*H484</f>
        <v>0</v>
      </c>
      <c r="AR484" s="23" t="s">
        <v>367</v>
      </c>
      <c r="AT484" s="23" t="s">
        <v>468</v>
      </c>
      <c r="AU484" s="23" t="s">
        <v>82</v>
      </c>
      <c r="AY484" s="23" t="s">
        <v>135</v>
      </c>
      <c r="BE484" s="202">
        <f>IF(N484="základní",J484,0)</f>
        <v>0</v>
      </c>
      <c r="BF484" s="202">
        <f>IF(N484="snížená",J484,0)</f>
        <v>0</v>
      </c>
      <c r="BG484" s="202">
        <f>IF(N484="zákl. přenesená",J484,0)</f>
        <v>0</v>
      </c>
      <c r="BH484" s="202">
        <f>IF(N484="sníž. přenesená",J484,0)</f>
        <v>0</v>
      </c>
      <c r="BI484" s="202">
        <f>IF(N484="nulová",J484,0)</f>
        <v>0</v>
      </c>
      <c r="BJ484" s="23" t="s">
        <v>80</v>
      </c>
      <c r="BK484" s="202">
        <f>ROUND(I484*H484,2)</f>
        <v>0</v>
      </c>
      <c r="BL484" s="23" t="s">
        <v>258</v>
      </c>
      <c r="BM484" s="23" t="s">
        <v>1158</v>
      </c>
    </row>
    <row r="485" spans="2:47" s="1" customFormat="1" ht="27">
      <c r="B485" s="40"/>
      <c r="C485" s="62"/>
      <c r="D485" s="209" t="s">
        <v>255</v>
      </c>
      <c r="E485" s="62"/>
      <c r="F485" s="230" t="s">
        <v>1159</v>
      </c>
      <c r="G485" s="62"/>
      <c r="H485" s="62"/>
      <c r="I485" s="162"/>
      <c r="J485" s="62"/>
      <c r="K485" s="62"/>
      <c r="L485" s="60"/>
      <c r="M485" s="231"/>
      <c r="N485" s="41"/>
      <c r="O485" s="41"/>
      <c r="P485" s="41"/>
      <c r="Q485" s="41"/>
      <c r="R485" s="41"/>
      <c r="S485" s="41"/>
      <c r="T485" s="77"/>
      <c r="AT485" s="23" t="s">
        <v>255</v>
      </c>
      <c r="AU485" s="23" t="s">
        <v>82</v>
      </c>
    </row>
    <row r="486" spans="2:51" s="11" customFormat="1" ht="13.5">
      <c r="B486" s="207"/>
      <c r="C486" s="208"/>
      <c r="D486" s="209" t="s">
        <v>178</v>
      </c>
      <c r="E486" s="210" t="s">
        <v>21</v>
      </c>
      <c r="F486" s="211" t="s">
        <v>1160</v>
      </c>
      <c r="G486" s="208"/>
      <c r="H486" s="212">
        <v>9</v>
      </c>
      <c r="I486" s="213"/>
      <c r="J486" s="208"/>
      <c r="K486" s="208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178</v>
      </c>
      <c r="AU486" s="218" t="s">
        <v>82</v>
      </c>
      <c r="AV486" s="11" t="s">
        <v>82</v>
      </c>
      <c r="AW486" s="11" t="s">
        <v>35</v>
      </c>
      <c r="AX486" s="11" t="s">
        <v>72</v>
      </c>
      <c r="AY486" s="218" t="s">
        <v>135</v>
      </c>
    </row>
    <row r="487" spans="2:51" s="12" customFormat="1" ht="13.5">
      <c r="B487" s="219"/>
      <c r="C487" s="220"/>
      <c r="D487" s="209" t="s">
        <v>178</v>
      </c>
      <c r="E487" s="221" t="s">
        <v>21</v>
      </c>
      <c r="F487" s="222" t="s">
        <v>180</v>
      </c>
      <c r="G487" s="220"/>
      <c r="H487" s="223">
        <v>9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178</v>
      </c>
      <c r="AU487" s="229" t="s">
        <v>82</v>
      </c>
      <c r="AV487" s="12" t="s">
        <v>142</v>
      </c>
      <c r="AW487" s="12" t="s">
        <v>35</v>
      </c>
      <c r="AX487" s="12" t="s">
        <v>80</v>
      </c>
      <c r="AY487" s="229" t="s">
        <v>135</v>
      </c>
    </row>
    <row r="488" spans="2:65" s="1" customFormat="1" ht="25.5" customHeight="1">
      <c r="B488" s="40"/>
      <c r="C488" s="191" t="s">
        <v>1161</v>
      </c>
      <c r="D488" s="191" t="s">
        <v>138</v>
      </c>
      <c r="E488" s="192" t="s">
        <v>1162</v>
      </c>
      <c r="F488" s="193" t="s">
        <v>1163</v>
      </c>
      <c r="G488" s="194" t="s">
        <v>176</v>
      </c>
      <c r="H488" s="195">
        <v>0.8</v>
      </c>
      <c r="I488" s="196"/>
      <c r="J488" s="197">
        <f>ROUND(I488*H488,2)</f>
        <v>0</v>
      </c>
      <c r="K488" s="193" t="s">
        <v>141</v>
      </c>
      <c r="L488" s="60"/>
      <c r="M488" s="198" t="s">
        <v>21</v>
      </c>
      <c r="N488" s="199" t="s">
        <v>43</v>
      </c>
      <c r="O488" s="41"/>
      <c r="P488" s="200">
        <f>O488*H488</f>
        <v>0</v>
      </c>
      <c r="Q488" s="200">
        <v>0</v>
      </c>
      <c r="R488" s="200">
        <f>Q488*H488</f>
        <v>0</v>
      </c>
      <c r="S488" s="200">
        <v>0</v>
      </c>
      <c r="T488" s="201">
        <f>S488*H488</f>
        <v>0</v>
      </c>
      <c r="AR488" s="23" t="s">
        <v>258</v>
      </c>
      <c r="AT488" s="23" t="s">
        <v>138</v>
      </c>
      <c r="AU488" s="23" t="s">
        <v>82</v>
      </c>
      <c r="AY488" s="23" t="s">
        <v>135</v>
      </c>
      <c r="BE488" s="202">
        <f>IF(N488="základní",J488,0)</f>
        <v>0</v>
      </c>
      <c r="BF488" s="202">
        <f>IF(N488="snížená",J488,0)</f>
        <v>0</v>
      </c>
      <c r="BG488" s="202">
        <f>IF(N488="zákl. přenesená",J488,0)</f>
        <v>0</v>
      </c>
      <c r="BH488" s="202">
        <f>IF(N488="sníž. přenesená",J488,0)</f>
        <v>0</v>
      </c>
      <c r="BI488" s="202">
        <f>IF(N488="nulová",J488,0)</f>
        <v>0</v>
      </c>
      <c r="BJ488" s="23" t="s">
        <v>80</v>
      </c>
      <c r="BK488" s="202">
        <f>ROUND(I488*H488,2)</f>
        <v>0</v>
      </c>
      <c r="BL488" s="23" t="s">
        <v>258</v>
      </c>
      <c r="BM488" s="23" t="s">
        <v>1164</v>
      </c>
    </row>
    <row r="489" spans="2:51" s="11" customFormat="1" ht="13.5">
      <c r="B489" s="207"/>
      <c r="C489" s="208"/>
      <c r="D489" s="209" t="s">
        <v>178</v>
      </c>
      <c r="E489" s="210" t="s">
        <v>21</v>
      </c>
      <c r="F489" s="211" t="s">
        <v>1165</v>
      </c>
      <c r="G489" s="208"/>
      <c r="H489" s="212">
        <v>0.8</v>
      </c>
      <c r="I489" s="213"/>
      <c r="J489" s="208"/>
      <c r="K489" s="208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178</v>
      </c>
      <c r="AU489" s="218" t="s">
        <v>82</v>
      </c>
      <c r="AV489" s="11" t="s">
        <v>82</v>
      </c>
      <c r="AW489" s="11" t="s">
        <v>35</v>
      </c>
      <c r="AX489" s="11" t="s">
        <v>72</v>
      </c>
      <c r="AY489" s="218" t="s">
        <v>135</v>
      </c>
    </row>
    <row r="490" spans="2:51" s="12" customFormat="1" ht="13.5">
      <c r="B490" s="219"/>
      <c r="C490" s="220"/>
      <c r="D490" s="209" t="s">
        <v>178</v>
      </c>
      <c r="E490" s="221" t="s">
        <v>21</v>
      </c>
      <c r="F490" s="222" t="s">
        <v>180</v>
      </c>
      <c r="G490" s="220"/>
      <c r="H490" s="223">
        <v>0.8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178</v>
      </c>
      <c r="AU490" s="229" t="s">
        <v>82</v>
      </c>
      <c r="AV490" s="12" t="s">
        <v>142</v>
      </c>
      <c r="AW490" s="12" t="s">
        <v>35</v>
      </c>
      <c r="AX490" s="12" t="s">
        <v>80</v>
      </c>
      <c r="AY490" s="229" t="s">
        <v>135</v>
      </c>
    </row>
    <row r="491" spans="2:65" s="1" customFormat="1" ht="16.5" customHeight="1">
      <c r="B491" s="40"/>
      <c r="C491" s="235" t="s">
        <v>1166</v>
      </c>
      <c r="D491" s="235" t="s">
        <v>468</v>
      </c>
      <c r="E491" s="236" t="s">
        <v>1167</v>
      </c>
      <c r="F491" s="237" t="s">
        <v>1168</v>
      </c>
      <c r="G491" s="238" t="s">
        <v>176</v>
      </c>
      <c r="H491" s="239">
        <v>0.88</v>
      </c>
      <c r="I491" s="240"/>
      <c r="J491" s="241">
        <f>ROUND(I491*H491,2)</f>
        <v>0</v>
      </c>
      <c r="K491" s="237" t="s">
        <v>141</v>
      </c>
      <c r="L491" s="242"/>
      <c r="M491" s="243" t="s">
        <v>21</v>
      </c>
      <c r="N491" s="244" t="s">
        <v>43</v>
      </c>
      <c r="O491" s="41"/>
      <c r="P491" s="200">
        <f>O491*H491</f>
        <v>0</v>
      </c>
      <c r="Q491" s="200">
        <v>0</v>
      </c>
      <c r="R491" s="200">
        <f>Q491*H491</f>
        <v>0</v>
      </c>
      <c r="S491" s="200">
        <v>0</v>
      </c>
      <c r="T491" s="201">
        <f>S491*H491</f>
        <v>0</v>
      </c>
      <c r="AR491" s="23" t="s">
        <v>367</v>
      </c>
      <c r="AT491" s="23" t="s">
        <v>468</v>
      </c>
      <c r="AU491" s="23" t="s">
        <v>82</v>
      </c>
      <c r="AY491" s="23" t="s">
        <v>135</v>
      </c>
      <c r="BE491" s="202">
        <f>IF(N491="základní",J491,0)</f>
        <v>0</v>
      </c>
      <c r="BF491" s="202">
        <f>IF(N491="snížená",J491,0)</f>
        <v>0</v>
      </c>
      <c r="BG491" s="202">
        <f>IF(N491="zákl. přenesená",J491,0)</f>
        <v>0</v>
      </c>
      <c r="BH491" s="202">
        <f>IF(N491="sníž. přenesená",J491,0)</f>
        <v>0</v>
      </c>
      <c r="BI491" s="202">
        <f>IF(N491="nulová",J491,0)</f>
        <v>0</v>
      </c>
      <c r="BJ491" s="23" t="s">
        <v>80</v>
      </c>
      <c r="BK491" s="202">
        <f>ROUND(I491*H491,2)</f>
        <v>0</v>
      </c>
      <c r="BL491" s="23" t="s">
        <v>258</v>
      </c>
      <c r="BM491" s="23" t="s">
        <v>1169</v>
      </c>
    </row>
    <row r="492" spans="2:51" s="11" customFormat="1" ht="13.5">
      <c r="B492" s="207"/>
      <c r="C492" s="208"/>
      <c r="D492" s="209" t="s">
        <v>178</v>
      </c>
      <c r="E492" s="210" t="s">
        <v>21</v>
      </c>
      <c r="F492" s="211" t="s">
        <v>1170</v>
      </c>
      <c r="G492" s="208"/>
      <c r="H492" s="212">
        <v>0.88</v>
      </c>
      <c r="I492" s="213"/>
      <c r="J492" s="208"/>
      <c r="K492" s="208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178</v>
      </c>
      <c r="AU492" s="218" t="s">
        <v>82</v>
      </c>
      <c r="AV492" s="11" t="s">
        <v>82</v>
      </c>
      <c r="AW492" s="11" t="s">
        <v>35</v>
      </c>
      <c r="AX492" s="11" t="s">
        <v>72</v>
      </c>
      <c r="AY492" s="218" t="s">
        <v>135</v>
      </c>
    </row>
    <row r="493" spans="2:51" s="12" customFormat="1" ht="13.5">
      <c r="B493" s="219"/>
      <c r="C493" s="220"/>
      <c r="D493" s="209" t="s">
        <v>178</v>
      </c>
      <c r="E493" s="221" t="s">
        <v>21</v>
      </c>
      <c r="F493" s="222" t="s">
        <v>180</v>
      </c>
      <c r="G493" s="220"/>
      <c r="H493" s="223">
        <v>0.88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178</v>
      </c>
      <c r="AU493" s="229" t="s">
        <v>82</v>
      </c>
      <c r="AV493" s="12" t="s">
        <v>142</v>
      </c>
      <c r="AW493" s="12" t="s">
        <v>35</v>
      </c>
      <c r="AX493" s="12" t="s">
        <v>80</v>
      </c>
      <c r="AY493" s="229" t="s">
        <v>135</v>
      </c>
    </row>
    <row r="494" spans="2:65" s="1" customFormat="1" ht="16.5" customHeight="1">
      <c r="B494" s="40"/>
      <c r="C494" s="191" t="s">
        <v>1171</v>
      </c>
      <c r="D494" s="191" t="s">
        <v>138</v>
      </c>
      <c r="E494" s="192" t="s">
        <v>1172</v>
      </c>
      <c r="F494" s="193" t="s">
        <v>1173</v>
      </c>
      <c r="G494" s="194" t="s">
        <v>432</v>
      </c>
      <c r="H494" s="195">
        <v>7.2</v>
      </c>
      <c r="I494" s="196"/>
      <c r="J494" s="197">
        <f>ROUND(I494*H494,2)</f>
        <v>0</v>
      </c>
      <c r="K494" s="193" t="s">
        <v>21</v>
      </c>
      <c r="L494" s="60"/>
      <c r="M494" s="198" t="s">
        <v>21</v>
      </c>
      <c r="N494" s="199" t="s">
        <v>43</v>
      </c>
      <c r="O494" s="41"/>
      <c r="P494" s="200">
        <f>O494*H494</f>
        <v>0</v>
      </c>
      <c r="Q494" s="200">
        <v>0</v>
      </c>
      <c r="R494" s="200">
        <f>Q494*H494</f>
        <v>0</v>
      </c>
      <c r="S494" s="200">
        <v>0</v>
      </c>
      <c r="T494" s="201">
        <f>S494*H494</f>
        <v>0</v>
      </c>
      <c r="AR494" s="23" t="s">
        <v>258</v>
      </c>
      <c r="AT494" s="23" t="s">
        <v>138</v>
      </c>
      <c r="AU494" s="23" t="s">
        <v>82</v>
      </c>
      <c r="AY494" s="23" t="s">
        <v>135</v>
      </c>
      <c r="BE494" s="202">
        <f>IF(N494="základní",J494,0)</f>
        <v>0</v>
      </c>
      <c r="BF494" s="202">
        <f>IF(N494="snížená",J494,0)</f>
        <v>0</v>
      </c>
      <c r="BG494" s="202">
        <f>IF(N494="zákl. přenesená",J494,0)</f>
        <v>0</v>
      </c>
      <c r="BH494" s="202">
        <f>IF(N494="sníž. přenesená",J494,0)</f>
        <v>0</v>
      </c>
      <c r="BI494" s="202">
        <f>IF(N494="nulová",J494,0)</f>
        <v>0</v>
      </c>
      <c r="BJ494" s="23" t="s">
        <v>80</v>
      </c>
      <c r="BK494" s="202">
        <f>ROUND(I494*H494,2)</f>
        <v>0</v>
      </c>
      <c r="BL494" s="23" t="s">
        <v>258</v>
      </c>
      <c r="BM494" s="23" t="s">
        <v>1174</v>
      </c>
    </row>
    <row r="495" spans="2:51" s="11" customFormat="1" ht="13.5">
      <c r="B495" s="207"/>
      <c r="C495" s="208"/>
      <c r="D495" s="209" t="s">
        <v>178</v>
      </c>
      <c r="E495" s="210" t="s">
        <v>21</v>
      </c>
      <c r="F495" s="211" t="s">
        <v>1175</v>
      </c>
      <c r="G495" s="208"/>
      <c r="H495" s="212">
        <v>7.2</v>
      </c>
      <c r="I495" s="213"/>
      <c r="J495" s="208"/>
      <c r="K495" s="208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178</v>
      </c>
      <c r="AU495" s="218" t="s">
        <v>82</v>
      </c>
      <c r="AV495" s="11" t="s">
        <v>82</v>
      </c>
      <c r="AW495" s="11" t="s">
        <v>35</v>
      </c>
      <c r="AX495" s="11" t="s">
        <v>72</v>
      </c>
      <c r="AY495" s="218" t="s">
        <v>135</v>
      </c>
    </row>
    <row r="496" spans="2:51" s="12" customFormat="1" ht="13.5">
      <c r="B496" s="219"/>
      <c r="C496" s="220"/>
      <c r="D496" s="209" t="s">
        <v>178</v>
      </c>
      <c r="E496" s="221" t="s">
        <v>21</v>
      </c>
      <c r="F496" s="222" t="s">
        <v>180</v>
      </c>
      <c r="G496" s="220"/>
      <c r="H496" s="223">
        <v>7.2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178</v>
      </c>
      <c r="AU496" s="229" t="s">
        <v>82</v>
      </c>
      <c r="AV496" s="12" t="s">
        <v>142</v>
      </c>
      <c r="AW496" s="12" t="s">
        <v>35</v>
      </c>
      <c r="AX496" s="12" t="s">
        <v>80</v>
      </c>
      <c r="AY496" s="229" t="s">
        <v>135</v>
      </c>
    </row>
    <row r="497" spans="2:65" s="1" customFormat="1" ht="16.5" customHeight="1">
      <c r="B497" s="40"/>
      <c r="C497" s="191" t="s">
        <v>1176</v>
      </c>
      <c r="D497" s="191" t="s">
        <v>138</v>
      </c>
      <c r="E497" s="192" t="s">
        <v>1177</v>
      </c>
      <c r="F497" s="193" t="s">
        <v>1178</v>
      </c>
      <c r="G497" s="194" t="s">
        <v>176</v>
      </c>
      <c r="H497" s="195">
        <v>6.88</v>
      </c>
      <c r="I497" s="196"/>
      <c r="J497" s="197">
        <f>ROUND(I497*H497,2)</f>
        <v>0</v>
      </c>
      <c r="K497" s="193" t="s">
        <v>141</v>
      </c>
      <c r="L497" s="60"/>
      <c r="M497" s="198" t="s">
        <v>21</v>
      </c>
      <c r="N497" s="199" t="s">
        <v>43</v>
      </c>
      <c r="O497" s="41"/>
      <c r="P497" s="200">
        <f>O497*H497</f>
        <v>0</v>
      </c>
      <c r="Q497" s="200">
        <v>0</v>
      </c>
      <c r="R497" s="200">
        <f>Q497*H497</f>
        <v>0</v>
      </c>
      <c r="S497" s="200">
        <v>0</v>
      </c>
      <c r="T497" s="201">
        <f>S497*H497</f>
        <v>0</v>
      </c>
      <c r="AR497" s="23" t="s">
        <v>258</v>
      </c>
      <c r="AT497" s="23" t="s">
        <v>138</v>
      </c>
      <c r="AU497" s="23" t="s">
        <v>82</v>
      </c>
      <c r="AY497" s="23" t="s">
        <v>135</v>
      </c>
      <c r="BE497" s="202">
        <f>IF(N497="základní",J497,0)</f>
        <v>0</v>
      </c>
      <c r="BF497" s="202">
        <f>IF(N497="snížená",J497,0)</f>
        <v>0</v>
      </c>
      <c r="BG497" s="202">
        <f>IF(N497="zákl. přenesená",J497,0)</f>
        <v>0</v>
      </c>
      <c r="BH497" s="202">
        <f>IF(N497="sníž. přenesená",J497,0)</f>
        <v>0</v>
      </c>
      <c r="BI497" s="202">
        <f>IF(N497="nulová",J497,0)</f>
        <v>0</v>
      </c>
      <c r="BJ497" s="23" t="s">
        <v>80</v>
      </c>
      <c r="BK497" s="202">
        <f>ROUND(I497*H497,2)</f>
        <v>0</v>
      </c>
      <c r="BL497" s="23" t="s">
        <v>258</v>
      </c>
      <c r="BM497" s="23" t="s">
        <v>1179</v>
      </c>
    </row>
    <row r="498" spans="2:65" s="1" customFormat="1" ht="16.5" customHeight="1">
      <c r="B498" s="40"/>
      <c r="C498" s="191" t="s">
        <v>1180</v>
      </c>
      <c r="D498" s="191" t="s">
        <v>138</v>
      </c>
      <c r="E498" s="192" t="s">
        <v>1181</v>
      </c>
      <c r="F498" s="193" t="s">
        <v>1182</v>
      </c>
      <c r="G498" s="194" t="s">
        <v>432</v>
      </c>
      <c r="H498" s="195">
        <v>7.2</v>
      </c>
      <c r="I498" s="196"/>
      <c r="J498" s="197">
        <f>ROUND(I498*H498,2)</f>
        <v>0</v>
      </c>
      <c r="K498" s="193" t="s">
        <v>141</v>
      </c>
      <c r="L498" s="60"/>
      <c r="M498" s="198" t="s">
        <v>21</v>
      </c>
      <c r="N498" s="199" t="s">
        <v>43</v>
      </c>
      <c r="O498" s="41"/>
      <c r="P498" s="200">
        <f>O498*H498</f>
        <v>0</v>
      </c>
      <c r="Q498" s="200">
        <v>0</v>
      </c>
      <c r="R498" s="200">
        <f>Q498*H498</f>
        <v>0</v>
      </c>
      <c r="S498" s="200">
        <v>0</v>
      </c>
      <c r="T498" s="201">
        <f>S498*H498</f>
        <v>0</v>
      </c>
      <c r="AR498" s="23" t="s">
        <v>258</v>
      </c>
      <c r="AT498" s="23" t="s">
        <v>138</v>
      </c>
      <c r="AU498" s="23" t="s">
        <v>82</v>
      </c>
      <c r="AY498" s="23" t="s">
        <v>135</v>
      </c>
      <c r="BE498" s="202">
        <f>IF(N498="základní",J498,0)</f>
        <v>0</v>
      </c>
      <c r="BF498" s="202">
        <f>IF(N498="snížená",J498,0)</f>
        <v>0</v>
      </c>
      <c r="BG498" s="202">
        <f>IF(N498="zákl. přenesená",J498,0)</f>
        <v>0</v>
      </c>
      <c r="BH498" s="202">
        <f>IF(N498="sníž. přenesená",J498,0)</f>
        <v>0</v>
      </c>
      <c r="BI498" s="202">
        <f>IF(N498="nulová",J498,0)</f>
        <v>0</v>
      </c>
      <c r="BJ498" s="23" t="s">
        <v>80</v>
      </c>
      <c r="BK498" s="202">
        <f>ROUND(I498*H498,2)</f>
        <v>0</v>
      </c>
      <c r="BL498" s="23" t="s">
        <v>258</v>
      </c>
      <c r="BM498" s="23" t="s">
        <v>1183</v>
      </c>
    </row>
    <row r="499" spans="2:51" s="11" customFormat="1" ht="13.5">
      <c r="B499" s="207"/>
      <c r="C499" s="208"/>
      <c r="D499" s="209" t="s">
        <v>178</v>
      </c>
      <c r="E499" s="210" t="s">
        <v>21</v>
      </c>
      <c r="F499" s="211" t="s">
        <v>1184</v>
      </c>
      <c r="G499" s="208"/>
      <c r="H499" s="212">
        <v>7.2</v>
      </c>
      <c r="I499" s="213"/>
      <c r="J499" s="208"/>
      <c r="K499" s="208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178</v>
      </c>
      <c r="AU499" s="218" t="s">
        <v>82</v>
      </c>
      <c r="AV499" s="11" t="s">
        <v>82</v>
      </c>
      <c r="AW499" s="11" t="s">
        <v>35</v>
      </c>
      <c r="AX499" s="11" t="s">
        <v>72</v>
      </c>
      <c r="AY499" s="218" t="s">
        <v>135</v>
      </c>
    </row>
    <row r="500" spans="2:51" s="12" customFormat="1" ht="13.5">
      <c r="B500" s="219"/>
      <c r="C500" s="220"/>
      <c r="D500" s="209" t="s">
        <v>178</v>
      </c>
      <c r="E500" s="221" t="s">
        <v>21</v>
      </c>
      <c r="F500" s="222" t="s">
        <v>180</v>
      </c>
      <c r="G500" s="220"/>
      <c r="H500" s="223">
        <v>7.2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178</v>
      </c>
      <c r="AU500" s="229" t="s">
        <v>82</v>
      </c>
      <c r="AV500" s="12" t="s">
        <v>142</v>
      </c>
      <c r="AW500" s="12" t="s">
        <v>35</v>
      </c>
      <c r="AX500" s="12" t="s">
        <v>80</v>
      </c>
      <c r="AY500" s="229" t="s">
        <v>135</v>
      </c>
    </row>
    <row r="501" spans="2:65" s="1" customFormat="1" ht="16.5" customHeight="1">
      <c r="B501" s="40"/>
      <c r="C501" s="191" t="s">
        <v>1185</v>
      </c>
      <c r="D501" s="191" t="s">
        <v>138</v>
      </c>
      <c r="E501" s="192" t="s">
        <v>1186</v>
      </c>
      <c r="F501" s="193" t="s">
        <v>1187</v>
      </c>
      <c r="G501" s="194" t="s">
        <v>432</v>
      </c>
      <c r="H501" s="195">
        <v>3.6</v>
      </c>
      <c r="I501" s="196"/>
      <c r="J501" s="197">
        <f>ROUND(I501*H501,2)</f>
        <v>0</v>
      </c>
      <c r="K501" s="193" t="s">
        <v>21</v>
      </c>
      <c r="L501" s="60"/>
      <c r="M501" s="198" t="s">
        <v>21</v>
      </c>
      <c r="N501" s="199" t="s">
        <v>43</v>
      </c>
      <c r="O501" s="41"/>
      <c r="P501" s="200">
        <f>O501*H501</f>
        <v>0</v>
      </c>
      <c r="Q501" s="200">
        <v>0</v>
      </c>
      <c r="R501" s="200">
        <f>Q501*H501</f>
        <v>0</v>
      </c>
      <c r="S501" s="200">
        <v>0</v>
      </c>
      <c r="T501" s="201">
        <f>S501*H501</f>
        <v>0</v>
      </c>
      <c r="AR501" s="23" t="s">
        <v>258</v>
      </c>
      <c r="AT501" s="23" t="s">
        <v>138</v>
      </c>
      <c r="AU501" s="23" t="s">
        <v>82</v>
      </c>
      <c r="AY501" s="23" t="s">
        <v>135</v>
      </c>
      <c r="BE501" s="202">
        <f>IF(N501="základní",J501,0)</f>
        <v>0</v>
      </c>
      <c r="BF501" s="202">
        <f>IF(N501="snížená",J501,0)</f>
        <v>0</v>
      </c>
      <c r="BG501" s="202">
        <f>IF(N501="zákl. přenesená",J501,0)</f>
        <v>0</v>
      </c>
      <c r="BH501" s="202">
        <f>IF(N501="sníž. přenesená",J501,0)</f>
        <v>0</v>
      </c>
      <c r="BI501" s="202">
        <f>IF(N501="nulová",J501,0)</f>
        <v>0</v>
      </c>
      <c r="BJ501" s="23" t="s">
        <v>80</v>
      </c>
      <c r="BK501" s="202">
        <f>ROUND(I501*H501,2)</f>
        <v>0</v>
      </c>
      <c r="BL501" s="23" t="s">
        <v>258</v>
      </c>
      <c r="BM501" s="23" t="s">
        <v>1188</v>
      </c>
    </row>
    <row r="502" spans="2:51" s="11" customFormat="1" ht="13.5">
      <c r="B502" s="207"/>
      <c r="C502" s="208"/>
      <c r="D502" s="209" t="s">
        <v>178</v>
      </c>
      <c r="E502" s="210" t="s">
        <v>21</v>
      </c>
      <c r="F502" s="211" t="s">
        <v>1189</v>
      </c>
      <c r="G502" s="208"/>
      <c r="H502" s="212">
        <v>3.6</v>
      </c>
      <c r="I502" s="213"/>
      <c r="J502" s="208"/>
      <c r="K502" s="208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178</v>
      </c>
      <c r="AU502" s="218" t="s">
        <v>82</v>
      </c>
      <c r="AV502" s="11" t="s">
        <v>82</v>
      </c>
      <c r="AW502" s="11" t="s">
        <v>35</v>
      </c>
      <c r="AX502" s="11" t="s">
        <v>72</v>
      </c>
      <c r="AY502" s="218" t="s">
        <v>135</v>
      </c>
    </row>
    <row r="503" spans="2:51" s="12" customFormat="1" ht="13.5">
      <c r="B503" s="219"/>
      <c r="C503" s="220"/>
      <c r="D503" s="209" t="s">
        <v>178</v>
      </c>
      <c r="E503" s="221" t="s">
        <v>21</v>
      </c>
      <c r="F503" s="222" t="s">
        <v>180</v>
      </c>
      <c r="G503" s="220"/>
      <c r="H503" s="223">
        <v>3.6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178</v>
      </c>
      <c r="AU503" s="229" t="s">
        <v>82</v>
      </c>
      <c r="AV503" s="12" t="s">
        <v>142</v>
      </c>
      <c r="AW503" s="12" t="s">
        <v>35</v>
      </c>
      <c r="AX503" s="12" t="s">
        <v>80</v>
      </c>
      <c r="AY503" s="229" t="s">
        <v>135</v>
      </c>
    </row>
    <row r="504" spans="2:65" s="1" customFormat="1" ht="16.5" customHeight="1">
      <c r="B504" s="40"/>
      <c r="C504" s="191" t="s">
        <v>1190</v>
      </c>
      <c r="D504" s="191" t="s">
        <v>138</v>
      </c>
      <c r="E504" s="192" t="s">
        <v>1191</v>
      </c>
      <c r="F504" s="193" t="s">
        <v>1192</v>
      </c>
      <c r="G504" s="194" t="s">
        <v>432</v>
      </c>
      <c r="H504" s="195">
        <v>7.3</v>
      </c>
      <c r="I504" s="196"/>
      <c r="J504" s="197">
        <f>ROUND(I504*H504,2)</f>
        <v>0</v>
      </c>
      <c r="K504" s="193" t="s">
        <v>21</v>
      </c>
      <c r="L504" s="60"/>
      <c r="M504" s="198" t="s">
        <v>21</v>
      </c>
      <c r="N504" s="199" t="s">
        <v>43</v>
      </c>
      <c r="O504" s="41"/>
      <c r="P504" s="200">
        <f>O504*H504</f>
        <v>0</v>
      </c>
      <c r="Q504" s="200">
        <v>0</v>
      </c>
      <c r="R504" s="200">
        <f>Q504*H504</f>
        <v>0</v>
      </c>
      <c r="S504" s="200">
        <v>0</v>
      </c>
      <c r="T504" s="201">
        <f>S504*H504</f>
        <v>0</v>
      </c>
      <c r="AR504" s="23" t="s">
        <v>258</v>
      </c>
      <c r="AT504" s="23" t="s">
        <v>138</v>
      </c>
      <c r="AU504" s="23" t="s">
        <v>82</v>
      </c>
      <c r="AY504" s="23" t="s">
        <v>135</v>
      </c>
      <c r="BE504" s="202">
        <f>IF(N504="základní",J504,0)</f>
        <v>0</v>
      </c>
      <c r="BF504" s="202">
        <f>IF(N504="snížená",J504,0)</f>
        <v>0</v>
      </c>
      <c r="BG504" s="202">
        <f>IF(N504="zákl. přenesená",J504,0)</f>
        <v>0</v>
      </c>
      <c r="BH504" s="202">
        <f>IF(N504="sníž. přenesená",J504,0)</f>
        <v>0</v>
      </c>
      <c r="BI504" s="202">
        <f>IF(N504="nulová",J504,0)</f>
        <v>0</v>
      </c>
      <c r="BJ504" s="23" t="s">
        <v>80</v>
      </c>
      <c r="BK504" s="202">
        <f>ROUND(I504*H504,2)</f>
        <v>0</v>
      </c>
      <c r="BL504" s="23" t="s">
        <v>258</v>
      </c>
      <c r="BM504" s="23" t="s">
        <v>1193</v>
      </c>
    </row>
    <row r="505" spans="2:51" s="11" customFormat="1" ht="13.5">
      <c r="B505" s="207"/>
      <c r="C505" s="208"/>
      <c r="D505" s="209" t="s">
        <v>178</v>
      </c>
      <c r="E505" s="210" t="s">
        <v>21</v>
      </c>
      <c r="F505" s="211" t="s">
        <v>1194</v>
      </c>
      <c r="G505" s="208"/>
      <c r="H505" s="212">
        <v>2.8</v>
      </c>
      <c r="I505" s="213"/>
      <c r="J505" s="208"/>
      <c r="K505" s="208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178</v>
      </c>
      <c r="AU505" s="218" t="s">
        <v>82</v>
      </c>
      <c r="AV505" s="11" t="s">
        <v>82</v>
      </c>
      <c r="AW505" s="11" t="s">
        <v>35</v>
      </c>
      <c r="AX505" s="11" t="s">
        <v>72</v>
      </c>
      <c r="AY505" s="218" t="s">
        <v>135</v>
      </c>
    </row>
    <row r="506" spans="2:51" s="11" customFormat="1" ht="13.5">
      <c r="B506" s="207"/>
      <c r="C506" s="208"/>
      <c r="D506" s="209" t="s">
        <v>178</v>
      </c>
      <c r="E506" s="210" t="s">
        <v>21</v>
      </c>
      <c r="F506" s="211" t="s">
        <v>1195</v>
      </c>
      <c r="G506" s="208"/>
      <c r="H506" s="212">
        <v>4.5</v>
      </c>
      <c r="I506" s="213"/>
      <c r="J506" s="208"/>
      <c r="K506" s="208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178</v>
      </c>
      <c r="AU506" s="218" t="s">
        <v>82</v>
      </c>
      <c r="AV506" s="11" t="s">
        <v>82</v>
      </c>
      <c r="AW506" s="11" t="s">
        <v>35</v>
      </c>
      <c r="AX506" s="11" t="s">
        <v>72</v>
      </c>
      <c r="AY506" s="218" t="s">
        <v>135</v>
      </c>
    </row>
    <row r="507" spans="2:51" s="12" customFormat="1" ht="13.5">
      <c r="B507" s="219"/>
      <c r="C507" s="220"/>
      <c r="D507" s="209" t="s">
        <v>178</v>
      </c>
      <c r="E507" s="221" t="s">
        <v>21</v>
      </c>
      <c r="F507" s="222" t="s">
        <v>180</v>
      </c>
      <c r="G507" s="220"/>
      <c r="H507" s="223">
        <v>7.3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178</v>
      </c>
      <c r="AU507" s="229" t="s">
        <v>82</v>
      </c>
      <c r="AV507" s="12" t="s">
        <v>142</v>
      </c>
      <c r="AW507" s="12" t="s">
        <v>35</v>
      </c>
      <c r="AX507" s="12" t="s">
        <v>80</v>
      </c>
      <c r="AY507" s="229" t="s">
        <v>135</v>
      </c>
    </row>
    <row r="508" spans="2:65" s="1" customFormat="1" ht="38.25" customHeight="1">
      <c r="B508" s="40"/>
      <c r="C508" s="191" t="s">
        <v>1196</v>
      </c>
      <c r="D508" s="191" t="s">
        <v>138</v>
      </c>
      <c r="E508" s="192" t="s">
        <v>1197</v>
      </c>
      <c r="F508" s="193" t="s">
        <v>1198</v>
      </c>
      <c r="G508" s="194" t="s">
        <v>214</v>
      </c>
      <c r="H508" s="195">
        <v>0.165</v>
      </c>
      <c r="I508" s="196"/>
      <c r="J508" s="197">
        <f>ROUND(I508*H508,2)</f>
        <v>0</v>
      </c>
      <c r="K508" s="193" t="s">
        <v>141</v>
      </c>
      <c r="L508" s="60"/>
      <c r="M508" s="198" t="s">
        <v>21</v>
      </c>
      <c r="N508" s="199" t="s">
        <v>43</v>
      </c>
      <c r="O508" s="41"/>
      <c r="P508" s="200">
        <f>O508*H508</f>
        <v>0</v>
      </c>
      <c r="Q508" s="200">
        <v>0</v>
      </c>
      <c r="R508" s="200">
        <f>Q508*H508</f>
        <v>0</v>
      </c>
      <c r="S508" s="200">
        <v>0</v>
      </c>
      <c r="T508" s="201">
        <f>S508*H508</f>
        <v>0</v>
      </c>
      <c r="AR508" s="23" t="s">
        <v>258</v>
      </c>
      <c r="AT508" s="23" t="s">
        <v>138</v>
      </c>
      <c r="AU508" s="23" t="s">
        <v>82</v>
      </c>
      <c r="AY508" s="23" t="s">
        <v>135</v>
      </c>
      <c r="BE508" s="202">
        <f>IF(N508="základní",J508,0)</f>
        <v>0</v>
      </c>
      <c r="BF508" s="202">
        <f>IF(N508="snížená",J508,0)</f>
        <v>0</v>
      </c>
      <c r="BG508" s="202">
        <f>IF(N508="zákl. přenesená",J508,0)</f>
        <v>0</v>
      </c>
      <c r="BH508" s="202">
        <f>IF(N508="sníž. přenesená",J508,0)</f>
        <v>0</v>
      </c>
      <c r="BI508" s="202">
        <f>IF(N508="nulová",J508,0)</f>
        <v>0</v>
      </c>
      <c r="BJ508" s="23" t="s">
        <v>80</v>
      </c>
      <c r="BK508" s="202">
        <f>ROUND(I508*H508,2)</f>
        <v>0</v>
      </c>
      <c r="BL508" s="23" t="s">
        <v>258</v>
      </c>
      <c r="BM508" s="23" t="s">
        <v>1199</v>
      </c>
    </row>
    <row r="509" spans="2:65" s="1" customFormat="1" ht="38.25" customHeight="1">
      <c r="B509" s="40"/>
      <c r="C509" s="191" t="s">
        <v>1200</v>
      </c>
      <c r="D509" s="191" t="s">
        <v>138</v>
      </c>
      <c r="E509" s="192" t="s">
        <v>1201</v>
      </c>
      <c r="F509" s="193" t="s">
        <v>1202</v>
      </c>
      <c r="G509" s="194" t="s">
        <v>214</v>
      </c>
      <c r="H509" s="195">
        <v>0.165</v>
      </c>
      <c r="I509" s="196"/>
      <c r="J509" s="197">
        <f>ROUND(I509*H509,2)</f>
        <v>0</v>
      </c>
      <c r="K509" s="193" t="s">
        <v>141</v>
      </c>
      <c r="L509" s="60"/>
      <c r="M509" s="198" t="s">
        <v>21</v>
      </c>
      <c r="N509" s="199" t="s">
        <v>43</v>
      </c>
      <c r="O509" s="41"/>
      <c r="P509" s="200">
        <f>O509*H509</f>
        <v>0</v>
      </c>
      <c r="Q509" s="200">
        <v>0</v>
      </c>
      <c r="R509" s="200">
        <f>Q509*H509</f>
        <v>0</v>
      </c>
      <c r="S509" s="200">
        <v>0</v>
      </c>
      <c r="T509" s="201">
        <f>S509*H509</f>
        <v>0</v>
      </c>
      <c r="AR509" s="23" t="s">
        <v>258</v>
      </c>
      <c r="AT509" s="23" t="s">
        <v>138</v>
      </c>
      <c r="AU509" s="23" t="s">
        <v>82</v>
      </c>
      <c r="AY509" s="23" t="s">
        <v>135</v>
      </c>
      <c r="BE509" s="202">
        <f>IF(N509="základní",J509,0)</f>
        <v>0</v>
      </c>
      <c r="BF509" s="202">
        <f>IF(N509="snížená",J509,0)</f>
        <v>0</v>
      </c>
      <c r="BG509" s="202">
        <f>IF(N509="zákl. přenesená",J509,0)</f>
        <v>0</v>
      </c>
      <c r="BH509" s="202">
        <f>IF(N509="sníž. přenesená",J509,0)</f>
        <v>0</v>
      </c>
      <c r="BI509" s="202">
        <f>IF(N509="nulová",J509,0)</f>
        <v>0</v>
      </c>
      <c r="BJ509" s="23" t="s">
        <v>80</v>
      </c>
      <c r="BK509" s="202">
        <f>ROUND(I509*H509,2)</f>
        <v>0</v>
      </c>
      <c r="BL509" s="23" t="s">
        <v>258</v>
      </c>
      <c r="BM509" s="23" t="s">
        <v>1203</v>
      </c>
    </row>
    <row r="510" spans="2:63" s="10" customFormat="1" ht="29.85" customHeight="1">
      <c r="B510" s="175"/>
      <c r="C510" s="176"/>
      <c r="D510" s="177" t="s">
        <v>71</v>
      </c>
      <c r="E510" s="189" t="s">
        <v>479</v>
      </c>
      <c r="F510" s="189" t="s">
        <v>480</v>
      </c>
      <c r="G510" s="176"/>
      <c r="H510" s="176"/>
      <c r="I510" s="179"/>
      <c r="J510" s="190">
        <f>BK510</f>
        <v>0</v>
      </c>
      <c r="K510" s="176"/>
      <c r="L510" s="181"/>
      <c r="M510" s="182"/>
      <c r="N510" s="183"/>
      <c r="O510" s="183"/>
      <c r="P510" s="184">
        <f>SUM(P511:P544)</f>
        <v>0</v>
      </c>
      <c r="Q510" s="183"/>
      <c r="R510" s="184">
        <f>SUM(R511:R544)</f>
        <v>0</v>
      </c>
      <c r="S510" s="183"/>
      <c r="T510" s="185">
        <f>SUM(T511:T544)</f>
        <v>0</v>
      </c>
      <c r="AR510" s="186" t="s">
        <v>82</v>
      </c>
      <c r="AT510" s="187" t="s">
        <v>71</v>
      </c>
      <c r="AU510" s="187" t="s">
        <v>80</v>
      </c>
      <c r="AY510" s="186" t="s">
        <v>135</v>
      </c>
      <c r="BK510" s="188">
        <f>SUM(BK511:BK544)</f>
        <v>0</v>
      </c>
    </row>
    <row r="511" spans="2:65" s="1" customFormat="1" ht="25.5" customHeight="1">
      <c r="B511" s="40"/>
      <c r="C511" s="191" t="s">
        <v>1204</v>
      </c>
      <c r="D511" s="191" t="s">
        <v>138</v>
      </c>
      <c r="E511" s="192" t="s">
        <v>1205</v>
      </c>
      <c r="F511" s="193" t="s">
        <v>1206</v>
      </c>
      <c r="G511" s="194" t="s">
        <v>176</v>
      </c>
      <c r="H511" s="195">
        <v>10.36</v>
      </c>
      <c r="I511" s="196"/>
      <c r="J511" s="197">
        <f>ROUND(I511*H511,2)</f>
        <v>0</v>
      </c>
      <c r="K511" s="193" t="s">
        <v>141</v>
      </c>
      <c r="L511" s="60"/>
      <c r="M511" s="198" t="s">
        <v>21</v>
      </c>
      <c r="N511" s="199" t="s">
        <v>43</v>
      </c>
      <c r="O511" s="41"/>
      <c r="P511" s="200">
        <f>O511*H511</f>
        <v>0</v>
      </c>
      <c r="Q511" s="200">
        <v>0</v>
      </c>
      <c r="R511" s="200">
        <f>Q511*H511</f>
        <v>0</v>
      </c>
      <c r="S511" s="200">
        <v>0</v>
      </c>
      <c r="T511" s="201">
        <f>S511*H511</f>
        <v>0</v>
      </c>
      <c r="AR511" s="23" t="s">
        <v>258</v>
      </c>
      <c r="AT511" s="23" t="s">
        <v>138</v>
      </c>
      <c r="AU511" s="23" t="s">
        <v>82</v>
      </c>
      <c r="AY511" s="23" t="s">
        <v>135</v>
      </c>
      <c r="BE511" s="202">
        <f>IF(N511="základní",J511,0)</f>
        <v>0</v>
      </c>
      <c r="BF511" s="202">
        <f>IF(N511="snížená",J511,0)</f>
        <v>0</v>
      </c>
      <c r="BG511" s="202">
        <f>IF(N511="zákl. přenesená",J511,0)</f>
        <v>0</v>
      </c>
      <c r="BH511" s="202">
        <f>IF(N511="sníž. přenesená",J511,0)</f>
        <v>0</v>
      </c>
      <c r="BI511" s="202">
        <f>IF(N511="nulová",J511,0)</f>
        <v>0</v>
      </c>
      <c r="BJ511" s="23" t="s">
        <v>80</v>
      </c>
      <c r="BK511" s="202">
        <f>ROUND(I511*H511,2)</f>
        <v>0</v>
      </c>
      <c r="BL511" s="23" t="s">
        <v>258</v>
      </c>
      <c r="BM511" s="23" t="s">
        <v>1207</v>
      </c>
    </row>
    <row r="512" spans="2:47" s="1" customFormat="1" ht="27">
      <c r="B512" s="40"/>
      <c r="C512" s="62"/>
      <c r="D512" s="209" t="s">
        <v>255</v>
      </c>
      <c r="E512" s="62"/>
      <c r="F512" s="230" t="s">
        <v>1208</v>
      </c>
      <c r="G512" s="62"/>
      <c r="H512" s="62"/>
      <c r="I512" s="162"/>
      <c r="J512" s="62"/>
      <c r="K512" s="62"/>
      <c r="L512" s="60"/>
      <c r="M512" s="231"/>
      <c r="N512" s="41"/>
      <c r="O512" s="41"/>
      <c r="P512" s="41"/>
      <c r="Q512" s="41"/>
      <c r="R512" s="41"/>
      <c r="S512" s="41"/>
      <c r="T512" s="77"/>
      <c r="AT512" s="23" t="s">
        <v>255</v>
      </c>
      <c r="AU512" s="23" t="s">
        <v>82</v>
      </c>
    </row>
    <row r="513" spans="2:51" s="11" customFormat="1" ht="13.5">
      <c r="B513" s="207"/>
      <c r="C513" s="208"/>
      <c r="D513" s="209" t="s">
        <v>178</v>
      </c>
      <c r="E513" s="210" t="s">
        <v>21</v>
      </c>
      <c r="F513" s="211" t="s">
        <v>1209</v>
      </c>
      <c r="G513" s="208"/>
      <c r="H513" s="212">
        <v>7.96</v>
      </c>
      <c r="I513" s="213"/>
      <c r="J513" s="208"/>
      <c r="K513" s="208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178</v>
      </c>
      <c r="AU513" s="218" t="s">
        <v>82</v>
      </c>
      <c r="AV513" s="11" t="s">
        <v>82</v>
      </c>
      <c r="AW513" s="11" t="s">
        <v>35</v>
      </c>
      <c r="AX513" s="11" t="s">
        <v>72</v>
      </c>
      <c r="AY513" s="218" t="s">
        <v>135</v>
      </c>
    </row>
    <row r="514" spans="2:51" s="11" customFormat="1" ht="13.5">
      <c r="B514" s="207"/>
      <c r="C514" s="208"/>
      <c r="D514" s="209" t="s">
        <v>178</v>
      </c>
      <c r="E514" s="210" t="s">
        <v>21</v>
      </c>
      <c r="F514" s="211" t="s">
        <v>1210</v>
      </c>
      <c r="G514" s="208"/>
      <c r="H514" s="212">
        <v>2.4</v>
      </c>
      <c r="I514" s="213"/>
      <c r="J514" s="208"/>
      <c r="K514" s="208"/>
      <c r="L514" s="214"/>
      <c r="M514" s="215"/>
      <c r="N514" s="216"/>
      <c r="O514" s="216"/>
      <c r="P514" s="216"/>
      <c r="Q514" s="216"/>
      <c r="R514" s="216"/>
      <c r="S514" s="216"/>
      <c r="T514" s="217"/>
      <c r="AT514" s="218" t="s">
        <v>178</v>
      </c>
      <c r="AU514" s="218" t="s">
        <v>82</v>
      </c>
      <c r="AV514" s="11" t="s">
        <v>82</v>
      </c>
      <c r="AW514" s="11" t="s">
        <v>35</v>
      </c>
      <c r="AX514" s="11" t="s">
        <v>72</v>
      </c>
      <c r="AY514" s="218" t="s">
        <v>135</v>
      </c>
    </row>
    <row r="515" spans="2:51" s="12" customFormat="1" ht="13.5">
      <c r="B515" s="219"/>
      <c r="C515" s="220"/>
      <c r="D515" s="209" t="s">
        <v>178</v>
      </c>
      <c r="E515" s="221" t="s">
        <v>21</v>
      </c>
      <c r="F515" s="222" t="s">
        <v>180</v>
      </c>
      <c r="G515" s="220"/>
      <c r="H515" s="223">
        <v>10.36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178</v>
      </c>
      <c r="AU515" s="229" t="s">
        <v>82</v>
      </c>
      <c r="AV515" s="12" t="s">
        <v>142</v>
      </c>
      <c r="AW515" s="12" t="s">
        <v>35</v>
      </c>
      <c r="AX515" s="12" t="s">
        <v>80</v>
      </c>
      <c r="AY515" s="229" t="s">
        <v>135</v>
      </c>
    </row>
    <row r="516" spans="2:65" s="1" customFormat="1" ht="16.5" customHeight="1">
      <c r="B516" s="40"/>
      <c r="C516" s="191" t="s">
        <v>1211</v>
      </c>
      <c r="D516" s="191" t="s">
        <v>138</v>
      </c>
      <c r="E516" s="192" t="s">
        <v>1212</v>
      </c>
      <c r="F516" s="193" t="s">
        <v>1213</v>
      </c>
      <c r="G516" s="194" t="s">
        <v>176</v>
      </c>
      <c r="H516" s="195">
        <v>10.36</v>
      </c>
      <c r="I516" s="196"/>
      <c r="J516" s="197">
        <f>ROUND(I516*H516,2)</f>
        <v>0</v>
      </c>
      <c r="K516" s="193" t="s">
        <v>141</v>
      </c>
      <c r="L516" s="60"/>
      <c r="M516" s="198" t="s">
        <v>21</v>
      </c>
      <c r="N516" s="199" t="s">
        <v>43</v>
      </c>
      <c r="O516" s="41"/>
      <c r="P516" s="200">
        <f>O516*H516</f>
        <v>0</v>
      </c>
      <c r="Q516" s="200">
        <v>0</v>
      </c>
      <c r="R516" s="200">
        <f>Q516*H516</f>
        <v>0</v>
      </c>
      <c r="S516" s="200">
        <v>0</v>
      </c>
      <c r="T516" s="201">
        <f>S516*H516</f>
        <v>0</v>
      </c>
      <c r="AR516" s="23" t="s">
        <v>258</v>
      </c>
      <c r="AT516" s="23" t="s">
        <v>138</v>
      </c>
      <c r="AU516" s="23" t="s">
        <v>82</v>
      </c>
      <c r="AY516" s="23" t="s">
        <v>135</v>
      </c>
      <c r="BE516" s="202">
        <f>IF(N516="základní",J516,0)</f>
        <v>0</v>
      </c>
      <c r="BF516" s="202">
        <f>IF(N516="snížená",J516,0)</f>
        <v>0</v>
      </c>
      <c r="BG516" s="202">
        <f>IF(N516="zákl. přenesená",J516,0)</f>
        <v>0</v>
      </c>
      <c r="BH516" s="202">
        <f>IF(N516="sníž. přenesená",J516,0)</f>
        <v>0</v>
      </c>
      <c r="BI516" s="202">
        <f>IF(N516="nulová",J516,0)</f>
        <v>0</v>
      </c>
      <c r="BJ516" s="23" t="s">
        <v>80</v>
      </c>
      <c r="BK516" s="202">
        <f>ROUND(I516*H516,2)</f>
        <v>0</v>
      </c>
      <c r="BL516" s="23" t="s">
        <v>258</v>
      </c>
      <c r="BM516" s="23" t="s">
        <v>1214</v>
      </c>
    </row>
    <row r="517" spans="2:65" s="1" customFormat="1" ht="25.5" customHeight="1">
      <c r="B517" s="40"/>
      <c r="C517" s="191" t="s">
        <v>1215</v>
      </c>
      <c r="D517" s="191" t="s">
        <v>138</v>
      </c>
      <c r="E517" s="192" t="s">
        <v>1216</v>
      </c>
      <c r="F517" s="193" t="s">
        <v>1217</v>
      </c>
      <c r="G517" s="194" t="s">
        <v>176</v>
      </c>
      <c r="H517" s="195">
        <v>10.36</v>
      </c>
      <c r="I517" s="196"/>
      <c r="J517" s="197">
        <f>ROUND(I517*H517,2)</f>
        <v>0</v>
      </c>
      <c r="K517" s="193" t="s">
        <v>141</v>
      </c>
      <c r="L517" s="60"/>
      <c r="M517" s="198" t="s">
        <v>21</v>
      </c>
      <c r="N517" s="199" t="s">
        <v>43</v>
      </c>
      <c r="O517" s="41"/>
      <c r="P517" s="200">
        <f>O517*H517</f>
        <v>0</v>
      </c>
      <c r="Q517" s="200">
        <v>0</v>
      </c>
      <c r="R517" s="200">
        <f>Q517*H517</f>
        <v>0</v>
      </c>
      <c r="S517" s="200">
        <v>0</v>
      </c>
      <c r="T517" s="201">
        <f>S517*H517</f>
        <v>0</v>
      </c>
      <c r="AR517" s="23" t="s">
        <v>258</v>
      </c>
      <c r="AT517" s="23" t="s">
        <v>138</v>
      </c>
      <c r="AU517" s="23" t="s">
        <v>82</v>
      </c>
      <c r="AY517" s="23" t="s">
        <v>135</v>
      </c>
      <c r="BE517" s="202">
        <f>IF(N517="základní",J517,0)</f>
        <v>0</v>
      </c>
      <c r="BF517" s="202">
        <f>IF(N517="snížená",J517,0)</f>
        <v>0</v>
      </c>
      <c r="BG517" s="202">
        <f>IF(N517="zákl. přenesená",J517,0)</f>
        <v>0</v>
      </c>
      <c r="BH517" s="202">
        <f>IF(N517="sníž. přenesená",J517,0)</f>
        <v>0</v>
      </c>
      <c r="BI517" s="202">
        <f>IF(N517="nulová",J517,0)</f>
        <v>0</v>
      </c>
      <c r="BJ517" s="23" t="s">
        <v>80</v>
      </c>
      <c r="BK517" s="202">
        <f>ROUND(I517*H517,2)</f>
        <v>0</v>
      </c>
      <c r="BL517" s="23" t="s">
        <v>258</v>
      </c>
      <c r="BM517" s="23" t="s">
        <v>1218</v>
      </c>
    </row>
    <row r="518" spans="2:65" s="1" customFormat="1" ht="25.5" customHeight="1">
      <c r="B518" s="40"/>
      <c r="C518" s="191" t="s">
        <v>1219</v>
      </c>
      <c r="D518" s="191" t="s">
        <v>138</v>
      </c>
      <c r="E518" s="192" t="s">
        <v>1220</v>
      </c>
      <c r="F518" s="193" t="s">
        <v>1221</v>
      </c>
      <c r="G518" s="194" t="s">
        <v>176</v>
      </c>
      <c r="H518" s="195">
        <v>63</v>
      </c>
      <c r="I518" s="196"/>
      <c r="J518" s="197">
        <f>ROUND(I518*H518,2)</f>
        <v>0</v>
      </c>
      <c r="K518" s="193" t="s">
        <v>21</v>
      </c>
      <c r="L518" s="60"/>
      <c r="M518" s="198" t="s">
        <v>21</v>
      </c>
      <c r="N518" s="199" t="s">
        <v>43</v>
      </c>
      <c r="O518" s="41"/>
      <c r="P518" s="200">
        <f>O518*H518</f>
        <v>0</v>
      </c>
      <c r="Q518" s="200">
        <v>0</v>
      </c>
      <c r="R518" s="200">
        <f>Q518*H518</f>
        <v>0</v>
      </c>
      <c r="S518" s="200">
        <v>0</v>
      </c>
      <c r="T518" s="201">
        <f>S518*H518</f>
        <v>0</v>
      </c>
      <c r="AR518" s="23" t="s">
        <v>258</v>
      </c>
      <c r="AT518" s="23" t="s">
        <v>138</v>
      </c>
      <c r="AU518" s="23" t="s">
        <v>82</v>
      </c>
      <c r="AY518" s="23" t="s">
        <v>135</v>
      </c>
      <c r="BE518" s="202">
        <f>IF(N518="základní",J518,0)</f>
        <v>0</v>
      </c>
      <c r="BF518" s="202">
        <f>IF(N518="snížená",J518,0)</f>
        <v>0</v>
      </c>
      <c r="BG518" s="202">
        <f>IF(N518="zákl. přenesená",J518,0)</f>
        <v>0</v>
      </c>
      <c r="BH518" s="202">
        <f>IF(N518="sníž. přenesená",J518,0)</f>
        <v>0</v>
      </c>
      <c r="BI518" s="202">
        <f>IF(N518="nulová",J518,0)</f>
        <v>0</v>
      </c>
      <c r="BJ518" s="23" t="s">
        <v>80</v>
      </c>
      <c r="BK518" s="202">
        <f>ROUND(I518*H518,2)</f>
        <v>0</v>
      </c>
      <c r="BL518" s="23" t="s">
        <v>258</v>
      </c>
      <c r="BM518" s="23" t="s">
        <v>1222</v>
      </c>
    </row>
    <row r="519" spans="2:51" s="11" customFormat="1" ht="13.5">
      <c r="B519" s="207"/>
      <c r="C519" s="208"/>
      <c r="D519" s="209" t="s">
        <v>178</v>
      </c>
      <c r="E519" s="210" t="s">
        <v>21</v>
      </c>
      <c r="F519" s="211" t="s">
        <v>1223</v>
      </c>
      <c r="G519" s="208"/>
      <c r="H519" s="212">
        <v>13.5</v>
      </c>
      <c r="I519" s="213"/>
      <c r="J519" s="208"/>
      <c r="K519" s="208"/>
      <c r="L519" s="214"/>
      <c r="M519" s="215"/>
      <c r="N519" s="216"/>
      <c r="O519" s="216"/>
      <c r="P519" s="216"/>
      <c r="Q519" s="216"/>
      <c r="R519" s="216"/>
      <c r="S519" s="216"/>
      <c r="T519" s="217"/>
      <c r="AT519" s="218" t="s">
        <v>178</v>
      </c>
      <c r="AU519" s="218" t="s">
        <v>82</v>
      </c>
      <c r="AV519" s="11" t="s">
        <v>82</v>
      </c>
      <c r="AW519" s="11" t="s">
        <v>35</v>
      </c>
      <c r="AX519" s="11" t="s">
        <v>72</v>
      </c>
      <c r="AY519" s="218" t="s">
        <v>135</v>
      </c>
    </row>
    <row r="520" spans="2:51" s="11" customFormat="1" ht="13.5">
      <c r="B520" s="207"/>
      <c r="C520" s="208"/>
      <c r="D520" s="209" t="s">
        <v>178</v>
      </c>
      <c r="E520" s="210" t="s">
        <v>21</v>
      </c>
      <c r="F520" s="211" t="s">
        <v>1224</v>
      </c>
      <c r="G520" s="208"/>
      <c r="H520" s="212">
        <v>7.5</v>
      </c>
      <c r="I520" s="213"/>
      <c r="J520" s="208"/>
      <c r="K520" s="208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178</v>
      </c>
      <c r="AU520" s="218" t="s">
        <v>82</v>
      </c>
      <c r="AV520" s="11" t="s">
        <v>82</v>
      </c>
      <c r="AW520" s="11" t="s">
        <v>35</v>
      </c>
      <c r="AX520" s="11" t="s">
        <v>72</v>
      </c>
      <c r="AY520" s="218" t="s">
        <v>135</v>
      </c>
    </row>
    <row r="521" spans="2:51" s="11" customFormat="1" ht="13.5">
      <c r="B521" s="207"/>
      <c r="C521" s="208"/>
      <c r="D521" s="209" t="s">
        <v>178</v>
      </c>
      <c r="E521" s="210" t="s">
        <v>21</v>
      </c>
      <c r="F521" s="211" t="s">
        <v>1225</v>
      </c>
      <c r="G521" s="208"/>
      <c r="H521" s="212">
        <v>6</v>
      </c>
      <c r="I521" s="213"/>
      <c r="J521" s="208"/>
      <c r="K521" s="208"/>
      <c r="L521" s="214"/>
      <c r="M521" s="215"/>
      <c r="N521" s="216"/>
      <c r="O521" s="216"/>
      <c r="P521" s="216"/>
      <c r="Q521" s="216"/>
      <c r="R521" s="216"/>
      <c r="S521" s="216"/>
      <c r="T521" s="217"/>
      <c r="AT521" s="218" t="s">
        <v>178</v>
      </c>
      <c r="AU521" s="218" t="s">
        <v>82</v>
      </c>
      <c r="AV521" s="11" t="s">
        <v>82</v>
      </c>
      <c r="AW521" s="11" t="s">
        <v>35</v>
      </c>
      <c r="AX521" s="11" t="s">
        <v>72</v>
      </c>
      <c r="AY521" s="218" t="s">
        <v>135</v>
      </c>
    </row>
    <row r="522" spans="2:51" s="11" customFormat="1" ht="13.5">
      <c r="B522" s="207"/>
      <c r="C522" s="208"/>
      <c r="D522" s="209" t="s">
        <v>178</v>
      </c>
      <c r="E522" s="210" t="s">
        <v>21</v>
      </c>
      <c r="F522" s="211" t="s">
        <v>1226</v>
      </c>
      <c r="G522" s="208"/>
      <c r="H522" s="212">
        <v>10</v>
      </c>
      <c r="I522" s="213"/>
      <c r="J522" s="208"/>
      <c r="K522" s="208"/>
      <c r="L522" s="214"/>
      <c r="M522" s="215"/>
      <c r="N522" s="216"/>
      <c r="O522" s="216"/>
      <c r="P522" s="216"/>
      <c r="Q522" s="216"/>
      <c r="R522" s="216"/>
      <c r="S522" s="216"/>
      <c r="T522" s="217"/>
      <c r="AT522" s="218" t="s">
        <v>178</v>
      </c>
      <c r="AU522" s="218" t="s">
        <v>82</v>
      </c>
      <c r="AV522" s="11" t="s">
        <v>82</v>
      </c>
      <c r="AW522" s="11" t="s">
        <v>35</v>
      </c>
      <c r="AX522" s="11" t="s">
        <v>72</v>
      </c>
      <c r="AY522" s="218" t="s">
        <v>135</v>
      </c>
    </row>
    <row r="523" spans="2:51" s="11" customFormat="1" ht="13.5">
      <c r="B523" s="207"/>
      <c r="C523" s="208"/>
      <c r="D523" s="209" t="s">
        <v>178</v>
      </c>
      <c r="E523" s="210" t="s">
        <v>21</v>
      </c>
      <c r="F523" s="211" t="s">
        <v>1227</v>
      </c>
      <c r="G523" s="208"/>
      <c r="H523" s="212">
        <v>20</v>
      </c>
      <c r="I523" s="213"/>
      <c r="J523" s="208"/>
      <c r="K523" s="208"/>
      <c r="L523" s="214"/>
      <c r="M523" s="215"/>
      <c r="N523" s="216"/>
      <c r="O523" s="216"/>
      <c r="P523" s="216"/>
      <c r="Q523" s="216"/>
      <c r="R523" s="216"/>
      <c r="S523" s="216"/>
      <c r="T523" s="217"/>
      <c r="AT523" s="218" t="s">
        <v>178</v>
      </c>
      <c r="AU523" s="218" t="s">
        <v>82</v>
      </c>
      <c r="AV523" s="11" t="s">
        <v>82</v>
      </c>
      <c r="AW523" s="11" t="s">
        <v>35</v>
      </c>
      <c r="AX523" s="11" t="s">
        <v>72</v>
      </c>
      <c r="AY523" s="218" t="s">
        <v>135</v>
      </c>
    </row>
    <row r="524" spans="2:51" s="11" customFormat="1" ht="13.5">
      <c r="B524" s="207"/>
      <c r="C524" s="208"/>
      <c r="D524" s="209" t="s">
        <v>178</v>
      </c>
      <c r="E524" s="210" t="s">
        <v>21</v>
      </c>
      <c r="F524" s="211" t="s">
        <v>1228</v>
      </c>
      <c r="G524" s="208"/>
      <c r="H524" s="212">
        <v>6</v>
      </c>
      <c r="I524" s="213"/>
      <c r="J524" s="208"/>
      <c r="K524" s="208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178</v>
      </c>
      <c r="AU524" s="218" t="s">
        <v>82</v>
      </c>
      <c r="AV524" s="11" t="s">
        <v>82</v>
      </c>
      <c r="AW524" s="11" t="s">
        <v>35</v>
      </c>
      <c r="AX524" s="11" t="s">
        <v>72</v>
      </c>
      <c r="AY524" s="218" t="s">
        <v>135</v>
      </c>
    </row>
    <row r="525" spans="2:51" s="12" customFormat="1" ht="13.5">
      <c r="B525" s="219"/>
      <c r="C525" s="220"/>
      <c r="D525" s="209" t="s">
        <v>178</v>
      </c>
      <c r="E525" s="221" t="s">
        <v>21</v>
      </c>
      <c r="F525" s="222" t="s">
        <v>180</v>
      </c>
      <c r="G525" s="220"/>
      <c r="H525" s="223">
        <v>63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178</v>
      </c>
      <c r="AU525" s="229" t="s">
        <v>82</v>
      </c>
      <c r="AV525" s="12" t="s">
        <v>142</v>
      </c>
      <c r="AW525" s="12" t="s">
        <v>35</v>
      </c>
      <c r="AX525" s="12" t="s">
        <v>80</v>
      </c>
      <c r="AY525" s="229" t="s">
        <v>135</v>
      </c>
    </row>
    <row r="526" spans="2:65" s="1" customFormat="1" ht="25.5" customHeight="1">
      <c r="B526" s="40"/>
      <c r="C526" s="191" t="s">
        <v>1229</v>
      </c>
      <c r="D526" s="191" t="s">
        <v>138</v>
      </c>
      <c r="E526" s="192" t="s">
        <v>1230</v>
      </c>
      <c r="F526" s="193" t="s">
        <v>1231</v>
      </c>
      <c r="G526" s="194" t="s">
        <v>176</v>
      </c>
      <c r="H526" s="195">
        <v>63</v>
      </c>
      <c r="I526" s="196"/>
      <c r="J526" s="197">
        <f>ROUND(I526*H526,2)</f>
        <v>0</v>
      </c>
      <c r="K526" s="193" t="s">
        <v>141</v>
      </c>
      <c r="L526" s="60"/>
      <c r="M526" s="198" t="s">
        <v>21</v>
      </c>
      <c r="N526" s="199" t="s">
        <v>43</v>
      </c>
      <c r="O526" s="41"/>
      <c r="P526" s="200">
        <f>O526*H526</f>
        <v>0</v>
      </c>
      <c r="Q526" s="200">
        <v>0</v>
      </c>
      <c r="R526" s="200">
        <f>Q526*H526</f>
        <v>0</v>
      </c>
      <c r="S526" s="200">
        <v>0</v>
      </c>
      <c r="T526" s="201">
        <f>S526*H526</f>
        <v>0</v>
      </c>
      <c r="AR526" s="23" t="s">
        <v>258</v>
      </c>
      <c r="AT526" s="23" t="s">
        <v>138</v>
      </c>
      <c r="AU526" s="23" t="s">
        <v>82</v>
      </c>
      <c r="AY526" s="23" t="s">
        <v>135</v>
      </c>
      <c r="BE526" s="202">
        <f>IF(N526="základní",J526,0)</f>
        <v>0</v>
      </c>
      <c r="BF526" s="202">
        <f>IF(N526="snížená",J526,0)</f>
        <v>0</v>
      </c>
      <c r="BG526" s="202">
        <f>IF(N526="zákl. přenesená",J526,0)</f>
        <v>0</v>
      </c>
      <c r="BH526" s="202">
        <f>IF(N526="sníž. přenesená",J526,0)</f>
        <v>0</v>
      </c>
      <c r="BI526" s="202">
        <f>IF(N526="nulová",J526,0)</f>
        <v>0</v>
      </c>
      <c r="BJ526" s="23" t="s">
        <v>80</v>
      </c>
      <c r="BK526" s="202">
        <f>ROUND(I526*H526,2)</f>
        <v>0</v>
      </c>
      <c r="BL526" s="23" t="s">
        <v>258</v>
      </c>
      <c r="BM526" s="23" t="s">
        <v>1232</v>
      </c>
    </row>
    <row r="527" spans="2:65" s="1" customFormat="1" ht="16.5" customHeight="1">
      <c r="B527" s="40"/>
      <c r="C527" s="191" t="s">
        <v>1233</v>
      </c>
      <c r="D527" s="191" t="s">
        <v>138</v>
      </c>
      <c r="E527" s="192" t="s">
        <v>1234</v>
      </c>
      <c r="F527" s="193" t="s">
        <v>1235</v>
      </c>
      <c r="G527" s="194" t="s">
        <v>176</v>
      </c>
      <c r="H527" s="195">
        <v>63</v>
      </c>
      <c r="I527" s="196"/>
      <c r="J527" s="197">
        <f>ROUND(I527*H527,2)</f>
        <v>0</v>
      </c>
      <c r="K527" s="193" t="s">
        <v>141</v>
      </c>
      <c r="L527" s="60"/>
      <c r="M527" s="198" t="s">
        <v>21</v>
      </c>
      <c r="N527" s="199" t="s">
        <v>43</v>
      </c>
      <c r="O527" s="41"/>
      <c r="P527" s="200">
        <f>O527*H527</f>
        <v>0</v>
      </c>
      <c r="Q527" s="200">
        <v>0</v>
      </c>
      <c r="R527" s="200">
        <f>Q527*H527</f>
        <v>0</v>
      </c>
      <c r="S527" s="200">
        <v>0</v>
      </c>
      <c r="T527" s="201">
        <f>S527*H527</f>
        <v>0</v>
      </c>
      <c r="AR527" s="23" t="s">
        <v>258</v>
      </c>
      <c r="AT527" s="23" t="s">
        <v>138</v>
      </c>
      <c r="AU527" s="23" t="s">
        <v>82</v>
      </c>
      <c r="AY527" s="23" t="s">
        <v>135</v>
      </c>
      <c r="BE527" s="202">
        <f>IF(N527="základní",J527,0)</f>
        <v>0</v>
      </c>
      <c r="BF527" s="202">
        <f>IF(N527="snížená",J527,0)</f>
        <v>0</v>
      </c>
      <c r="BG527" s="202">
        <f>IF(N527="zákl. přenesená",J527,0)</f>
        <v>0</v>
      </c>
      <c r="BH527" s="202">
        <f>IF(N527="sníž. přenesená",J527,0)</f>
        <v>0</v>
      </c>
      <c r="BI527" s="202">
        <f>IF(N527="nulová",J527,0)</f>
        <v>0</v>
      </c>
      <c r="BJ527" s="23" t="s">
        <v>80</v>
      </c>
      <c r="BK527" s="202">
        <f>ROUND(I527*H527,2)</f>
        <v>0</v>
      </c>
      <c r="BL527" s="23" t="s">
        <v>258</v>
      </c>
      <c r="BM527" s="23" t="s">
        <v>1236</v>
      </c>
    </row>
    <row r="528" spans="2:65" s="1" customFormat="1" ht="16.5" customHeight="1">
      <c r="B528" s="40"/>
      <c r="C528" s="191" t="s">
        <v>1237</v>
      </c>
      <c r="D528" s="191" t="s">
        <v>138</v>
      </c>
      <c r="E528" s="192" t="s">
        <v>1238</v>
      </c>
      <c r="F528" s="193" t="s">
        <v>1239</v>
      </c>
      <c r="G528" s="194" t="s">
        <v>176</v>
      </c>
      <c r="H528" s="195">
        <v>63</v>
      </c>
      <c r="I528" s="196"/>
      <c r="J528" s="197">
        <f>ROUND(I528*H528,2)</f>
        <v>0</v>
      </c>
      <c r="K528" s="193" t="s">
        <v>141</v>
      </c>
      <c r="L528" s="60"/>
      <c r="M528" s="198" t="s">
        <v>21</v>
      </c>
      <c r="N528" s="199" t="s">
        <v>43</v>
      </c>
      <c r="O528" s="41"/>
      <c r="P528" s="200">
        <f>O528*H528</f>
        <v>0</v>
      </c>
      <c r="Q528" s="200">
        <v>0</v>
      </c>
      <c r="R528" s="200">
        <f>Q528*H528</f>
        <v>0</v>
      </c>
      <c r="S528" s="200">
        <v>0</v>
      </c>
      <c r="T528" s="201">
        <f>S528*H528</f>
        <v>0</v>
      </c>
      <c r="AR528" s="23" t="s">
        <v>258</v>
      </c>
      <c r="AT528" s="23" t="s">
        <v>138</v>
      </c>
      <c r="AU528" s="23" t="s">
        <v>82</v>
      </c>
      <c r="AY528" s="23" t="s">
        <v>135</v>
      </c>
      <c r="BE528" s="202">
        <f>IF(N528="základní",J528,0)</f>
        <v>0</v>
      </c>
      <c r="BF528" s="202">
        <f>IF(N528="snížená",J528,0)</f>
        <v>0</v>
      </c>
      <c r="BG528" s="202">
        <f>IF(N528="zákl. přenesená",J528,0)</f>
        <v>0</v>
      </c>
      <c r="BH528" s="202">
        <f>IF(N528="sníž. přenesená",J528,0)</f>
        <v>0</v>
      </c>
      <c r="BI528" s="202">
        <f>IF(N528="nulová",J528,0)</f>
        <v>0</v>
      </c>
      <c r="BJ528" s="23" t="s">
        <v>80</v>
      </c>
      <c r="BK528" s="202">
        <f>ROUND(I528*H528,2)</f>
        <v>0</v>
      </c>
      <c r="BL528" s="23" t="s">
        <v>258</v>
      </c>
      <c r="BM528" s="23" t="s">
        <v>1240</v>
      </c>
    </row>
    <row r="529" spans="2:65" s="1" customFormat="1" ht="25.5" customHeight="1">
      <c r="B529" s="40"/>
      <c r="C529" s="191" t="s">
        <v>1241</v>
      </c>
      <c r="D529" s="191" t="s">
        <v>138</v>
      </c>
      <c r="E529" s="192" t="s">
        <v>1242</v>
      </c>
      <c r="F529" s="193" t="s">
        <v>1243</v>
      </c>
      <c r="G529" s="194" t="s">
        <v>176</v>
      </c>
      <c r="H529" s="195">
        <v>96.73</v>
      </c>
      <c r="I529" s="196"/>
      <c r="J529" s="197">
        <f>ROUND(I529*H529,2)</f>
        <v>0</v>
      </c>
      <c r="K529" s="193" t="s">
        <v>141</v>
      </c>
      <c r="L529" s="60"/>
      <c r="M529" s="198" t="s">
        <v>21</v>
      </c>
      <c r="N529" s="199" t="s">
        <v>43</v>
      </c>
      <c r="O529" s="41"/>
      <c r="P529" s="200">
        <f>O529*H529</f>
        <v>0</v>
      </c>
      <c r="Q529" s="200">
        <v>0</v>
      </c>
      <c r="R529" s="200">
        <f>Q529*H529</f>
        <v>0</v>
      </c>
      <c r="S529" s="200">
        <v>0</v>
      </c>
      <c r="T529" s="201">
        <f>S529*H529</f>
        <v>0</v>
      </c>
      <c r="AR529" s="23" t="s">
        <v>258</v>
      </c>
      <c r="AT529" s="23" t="s">
        <v>138</v>
      </c>
      <c r="AU529" s="23" t="s">
        <v>82</v>
      </c>
      <c r="AY529" s="23" t="s">
        <v>135</v>
      </c>
      <c r="BE529" s="202">
        <f>IF(N529="základní",J529,0)</f>
        <v>0</v>
      </c>
      <c r="BF529" s="202">
        <f>IF(N529="snížená",J529,0)</f>
        <v>0</v>
      </c>
      <c r="BG529" s="202">
        <f>IF(N529="zákl. přenesená",J529,0)</f>
        <v>0</v>
      </c>
      <c r="BH529" s="202">
        <f>IF(N529="sníž. přenesená",J529,0)</f>
        <v>0</v>
      </c>
      <c r="BI529" s="202">
        <f>IF(N529="nulová",J529,0)</f>
        <v>0</v>
      </c>
      <c r="BJ529" s="23" t="s">
        <v>80</v>
      </c>
      <c r="BK529" s="202">
        <f>ROUND(I529*H529,2)</f>
        <v>0</v>
      </c>
      <c r="BL529" s="23" t="s">
        <v>258</v>
      </c>
      <c r="BM529" s="23" t="s">
        <v>1244</v>
      </c>
    </row>
    <row r="530" spans="2:51" s="11" customFormat="1" ht="13.5">
      <c r="B530" s="207"/>
      <c r="C530" s="208"/>
      <c r="D530" s="209" t="s">
        <v>178</v>
      </c>
      <c r="E530" s="210" t="s">
        <v>21</v>
      </c>
      <c r="F530" s="211" t="s">
        <v>315</v>
      </c>
      <c r="G530" s="208"/>
      <c r="H530" s="212">
        <v>23.26</v>
      </c>
      <c r="I530" s="213"/>
      <c r="J530" s="208"/>
      <c r="K530" s="208"/>
      <c r="L530" s="214"/>
      <c r="M530" s="215"/>
      <c r="N530" s="216"/>
      <c r="O530" s="216"/>
      <c r="P530" s="216"/>
      <c r="Q530" s="216"/>
      <c r="R530" s="216"/>
      <c r="S530" s="216"/>
      <c r="T530" s="217"/>
      <c r="AT530" s="218" t="s">
        <v>178</v>
      </c>
      <c r="AU530" s="218" t="s">
        <v>82</v>
      </c>
      <c r="AV530" s="11" t="s">
        <v>82</v>
      </c>
      <c r="AW530" s="11" t="s">
        <v>35</v>
      </c>
      <c r="AX530" s="11" t="s">
        <v>72</v>
      </c>
      <c r="AY530" s="218" t="s">
        <v>135</v>
      </c>
    </row>
    <row r="531" spans="2:51" s="11" customFormat="1" ht="13.5">
      <c r="B531" s="207"/>
      <c r="C531" s="208"/>
      <c r="D531" s="209" t="s">
        <v>178</v>
      </c>
      <c r="E531" s="210" t="s">
        <v>21</v>
      </c>
      <c r="F531" s="211" t="s">
        <v>316</v>
      </c>
      <c r="G531" s="208"/>
      <c r="H531" s="212">
        <v>68.79</v>
      </c>
      <c r="I531" s="213"/>
      <c r="J531" s="208"/>
      <c r="K531" s="208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178</v>
      </c>
      <c r="AU531" s="218" t="s">
        <v>82</v>
      </c>
      <c r="AV531" s="11" t="s">
        <v>82</v>
      </c>
      <c r="AW531" s="11" t="s">
        <v>35</v>
      </c>
      <c r="AX531" s="11" t="s">
        <v>72</v>
      </c>
      <c r="AY531" s="218" t="s">
        <v>135</v>
      </c>
    </row>
    <row r="532" spans="2:51" s="11" customFormat="1" ht="13.5">
      <c r="B532" s="207"/>
      <c r="C532" s="208"/>
      <c r="D532" s="209" t="s">
        <v>178</v>
      </c>
      <c r="E532" s="210" t="s">
        <v>21</v>
      </c>
      <c r="F532" s="211" t="s">
        <v>317</v>
      </c>
      <c r="G532" s="208"/>
      <c r="H532" s="212">
        <v>4.68</v>
      </c>
      <c r="I532" s="213"/>
      <c r="J532" s="208"/>
      <c r="K532" s="208"/>
      <c r="L532" s="214"/>
      <c r="M532" s="215"/>
      <c r="N532" s="216"/>
      <c r="O532" s="216"/>
      <c r="P532" s="216"/>
      <c r="Q532" s="216"/>
      <c r="R532" s="216"/>
      <c r="S532" s="216"/>
      <c r="T532" s="217"/>
      <c r="AT532" s="218" t="s">
        <v>178</v>
      </c>
      <c r="AU532" s="218" t="s">
        <v>82</v>
      </c>
      <c r="AV532" s="11" t="s">
        <v>82</v>
      </c>
      <c r="AW532" s="11" t="s">
        <v>35</v>
      </c>
      <c r="AX532" s="11" t="s">
        <v>72</v>
      </c>
      <c r="AY532" s="218" t="s">
        <v>135</v>
      </c>
    </row>
    <row r="533" spans="2:51" s="12" customFormat="1" ht="13.5">
      <c r="B533" s="219"/>
      <c r="C533" s="220"/>
      <c r="D533" s="209" t="s">
        <v>178</v>
      </c>
      <c r="E533" s="221" t="s">
        <v>21</v>
      </c>
      <c r="F533" s="222" t="s">
        <v>180</v>
      </c>
      <c r="G533" s="220"/>
      <c r="H533" s="223">
        <v>96.73</v>
      </c>
      <c r="I533" s="224"/>
      <c r="J533" s="220"/>
      <c r="K533" s="220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178</v>
      </c>
      <c r="AU533" s="229" t="s">
        <v>82</v>
      </c>
      <c r="AV533" s="12" t="s">
        <v>142</v>
      </c>
      <c r="AW533" s="12" t="s">
        <v>35</v>
      </c>
      <c r="AX533" s="12" t="s">
        <v>80</v>
      </c>
      <c r="AY533" s="229" t="s">
        <v>135</v>
      </c>
    </row>
    <row r="534" spans="2:65" s="1" customFormat="1" ht="16.5" customHeight="1">
      <c r="B534" s="40"/>
      <c r="C534" s="191" t="s">
        <v>1245</v>
      </c>
      <c r="D534" s="191" t="s">
        <v>138</v>
      </c>
      <c r="E534" s="192" t="s">
        <v>1246</v>
      </c>
      <c r="F534" s="193" t="s">
        <v>1247</v>
      </c>
      <c r="G534" s="194" t="s">
        <v>176</v>
      </c>
      <c r="H534" s="195">
        <v>96.73</v>
      </c>
      <c r="I534" s="196"/>
      <c r="J534" s="197">
        <f>ROUND(I534*H534,2)</f>
        <v>0</v>
      </c>
      <c r="K534" s="193" t="s">
        <v>141</v>
      </c>
      <c r="L534" s="60"/>
      <c r="M534" s="198" t="s">
        <v>21</v>
      </c>
      <c r="N534" s="199" t="s">
        <v>43</v>
      </c>
      <c r="O534" s="41"/>
      <c r="P534" s="200">
        <f>O534*H534</f>
        <v>0</v>
      </c>
      <c r="Q534" s="200">
        <v>0</v>
      </c>
      <c r="R534" s="200">
        <f>Q534*H534</f>
        <v>0</v>
      </c>
      <c r="S534" s="200">
        <v>0</v>
      </c>
      <c r="T534" s="201">
        <f>S534*H534</f>
        <v>0</v>
      </c>
      <c r="AR534" s="23" t="s">
        <v>258</v>
      </c>
      <c r="AT534" s="23" t="s">
        <v>138</v>
      </c>
      <c r="AU534" s="23" t="s">
        <v>82</v>
      </c>
      <c r="AY534" s="23" t="s">
        <v>135</v>
      </c>
      <c r="BE534" s="202">
        <f>IF(N534="základní",J534,0)</f>
        <v>0</v>
      </c>
      <c r="BF534" s="202">
        <f>IF(N534="snížená",J534,0)</f>
        <v>0</v>
      </c>
      <c r="BG534" s="202">
        <f>IF(N534="zákl. přenesená",J534,0)</f>
        <v>0</v>
      </c>
      <c r="BH534" s="202">
        <f>IF(N534="sníž. přenesená",J534,0)</f>
        <v>0</v>
      </c>
      <c r="BI534" s="202">
        <f>IF(N534="nulová",J534,0)</f>
        <v>0</v>
      </c>
      <c r="BJ534" s="23" t="s">
        <v>80</v>
      </c>
      <c r="BK534" s="202">
        <f>ROUND(I534*H534,2)</f>
        <v>0</v>
      </c>
      <c r="BL534" s="23" t="s">
        <v>258</v>
      </c>
      <c r="BM534" s="23" t="s">
        <v>1248</v>
      </c>
    </row>
    <row r="535" spans="2:51" s="11" customFormat="1" ht="13.5">
      <c r="B535" s="207"/>
      <c r="C535" s="208"/>
      <c r="D535" s="209" t="s">
        <v>178</v>
      </c>
      <c r="E535" s="210" t="s">
        <v>21</v>
      </c>
      <c r="F535" s="211" t="s">
        <v>315</v>
      </c>
      <c r="G535" s="208"/>
      <c r="H535" s="212">
        <v>23.26</v>
      </c>
      <c r="I535" s="213"/>
      <c r="J535" s="208"/>
      <c r="K535" s="208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178</v>
      </c>
      <c r="AU535" s="218" t="s">
        <v>82</v>
      </c>
      <c r="AV535" s="11" t="s">
        <v>82</v>
      </c>
      <c r="AW535" s="11" t="s">
        <v>35</v>
      </c>
      <c r="AX535" s="11" t="s">
        <v>72</v>
      </c>
      <c r="AY535" s="218" t="s">
        <v>135</v>
      </c>
    </row>
    <row r="536" spans="2:51" s="11" customFormat="1" ht="13.5">
      <c r="B536" s="207"/>
      <c r="C536" s="208"/>
      <c r="D536" s="209" t="s">
        <v>178</v>
      </c>
      <c r="E536" s="210" t="s">
        <v>21</v>
      </c>
      <c r="F536" s="211" t="s">
        <v>316</v>
      </c>
      <c r="G536" s="208"/>
      <c r="H536" s="212">
        <v>68.79</v>
      </c>
      <c r="I536" s="213"/>
      <c r="J536" s="208"/>
      <c r="K536" s="208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178</v>
      </c>
      <c r="AU536" s="218" t="s">
        <v>82</v>
      </c>
      <c r="AV536" s="11" t="s">
        <v>82</v>
      </c>
      <c r="AW536" s="11" t="s">
        <v>35</v>
      </c>
      <c r="AX536" s="11" t="s">
        <v>72</v>
      </c>
      <c r="AY536" s="218" t="s">
        <v>135</v>
      </c>
    </row>
    <row r="537" spans="2:51" s="11" customFormat="1" ht="13.5">
      <c r="B537" s="207"/>
      <c r="C537" s="208"/>
      <c r="D537" s="209" t="s">
        <v>178</v>
      </c>
      <c r="E537" s="210" t="s">
        <v>21</v>
      </c>
      <c r="F537" s="211" t="s">
        <v>317</v>
      </c>
      <c r="G537" s="208"/>
      <c r="H537" s="212">
        <v>4.68</v>
      </c>
      <c r="I537" s="213"/>
      <c r="J537" s="208"/>
      <c r="K537" s="208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178</v>
      </c>
      <c r="AU537" s="218" t="s">
        <v>82</v>
      </c>
      <c r="AV537" s="11" t="s">
        <v>82</v>
      </c>
      <c r="AW537" s="11" t="s">
        <v>35</v>
      </c>
      <c r="AX537" s="11" t="s">
        <v>72</v>
      </c>
      <c r="AY537" s="218" t="s">
        <v>135</v>
      </c>
    </row>
    <row r="538" spans="2:51" s="12" customFormat="1" ht="13.5">
      <c r="B538" s="219"/>
      <c r="C538" s="220"/>
      <c r="D538" s="209" t="s">
        <v>178</v>
      </c>
      <c r="E538" s="221" t="s">
        <v>21</v>
      </c>
      <c r="F538" s="222" t="s">
        <v>180</v>
      </c>
      <c r="G538" s="220"/>
      <c r="H538" s="223">
        <v>96.73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178</v>
      </c>
      <c r="AU538" s="229" t="s">
        <v>82</v>
      </c>
      <c r="AV538" s="12" t="s">
        <v>142</v>
      </c>
      <c r="AW538" s="12" t="s">
        <v>35</v>
      </c>
      <c r="AX538" s="12" t="s">
        <v>80</v>
      </c>
      <c r="AY538" s="229" t="s">
        <v>135</v>
      </c>
    </row>
    <row r="539" spans="2:65" s="1" customFormat="1" ht="25.5" customHeight="1">
      <c r="B539" s="40"/>
      <c r="C539" s="191" t="s">
        <v>1249</v>
      </c>
      <c r="D539" s="191" t="s">
        <v>138</v>
      </c>
      <c r="E539" s="192" t="s">
        <v>1250</v>
      </c>
      <c r="F539" s="193" t="s">
        <v>1251</v>
      </c>
      <c r="G539" s="194" t="s">
        <v>176</v>
      </c>
      <c r="H539" s="195">
        <v>68.79</v>
      </c>
      <c r="I539" s="196"/>
      <c r="J539" s="197">
        <f>ROUND(I539*H539,2)</f>
        <v>0</v>
      </c>
      <c r="K539" s="193" t="s">
        <v>141</v>
      </c>
      <c r="L539" s="60"/>
      <c r="M539" s="198" t="s">
        <v>21</v>
      </c>
      <c r="N539" s="199" t="s">
        <v>43</v>
      </c>
      <c r="O539" s="41"/>
      <c r="P539" s="200">
        <f>O539*H539</f>
        <v>0</v>
      </c>
      <c r="Q539" s="200">
        <v>0</v>
      </c>
      <c r="R539" s="200">
        <f>Q539*H539</f>
        <v>0</v>
      </c>
      <c r="S539" s="200">
        <v>0</v>
      </c>
      <c r="T539" s="201">
        <f>S539*H539</f>
        <v>0</v>
      </c>
      <c r="AR539" s="23" t="s">
        <v>258</v>
      </c>
      <c r="AT539" s="23" t="s">
        <v>138</v>
      </c>
      <c r="AU539" s="23" t="s">
        <v>82</v>
      </c>
      <c r="AY539" s="23" t="s">
        <v>135</v>
      </c>
      <c r="BE539" s="202">
        <f>IF(N539="základní",J539,0)</f>
        <v>0</v>
      </c>
      <c r="BF539" s="202">
        <f>IF(N539="snížená",J539,0)</f>
        <v>0</v>
      </c>
      <c r="BG539" s="202">
        <f>IF(N539="zákl. přenesená",J539,0)</f>
        <v>0</v>
      </c>
      <c r="BH539" s="202">
        <f>IF(N539="sníž. přenesená",J539,0)</f>
        <v>0</v>
      </c>
      <c r="BI539" s="202">
        <f>IF(N539="nulová",J539,0)</f>
        <v>0</v>
      </c>
      <c r="BJ539" s="23" t="s">
        <v>80</v>
      </c>
      <c r="BK539" s="202">
        <f>ROUND(I539*H539,2)</f>
        <v>0</v>
      </c>
      <c r="BL539" s="23" t="s">
        <v>258</v>
      </c>
      <c r="BM539" s="23" t="s">
        <v>1252</v>
      </c>
    </row>
    <row r="540" spans="2:51" s="11" customFormat="1" ht="13.5">
      <c r="B540" s="207"/>
      <c r="C540" s="208"/>
      <c r="D540" s="209" t="s">
        <v>178</v>
      </c>
      <c r="E540" s="210" t="s">
        <v>21</v>
      </c>
      <c r="F540" s="211" t="s">
        <v>316</v>
      </c>
      <c r="G540" s="208"/>
      <c r="H540" s="212">
        <v>68.79</v>
      </c>
      <c r="I540" s="213"/>
      <c r="J540" s="208"/>
      <c r="K540" s="208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178</v>
      </c>
      <c r="AU540" s="218" t="s">
        <v>82</v>
      </c>
      <c r="AV540" s="11" t="s">
        <v>82</v>
      </c>
      <c r="AW540" s="11" t="s">
        <v>35</v>
      </c>
      <c r="AX540" s="11" t="s">
        <v>72</v>
      </c>
      <c r="AY540" s="218" t="s">
        <v>135</v>
      </c>
    </row>
    <row r="541" spans="2:51" s="12" customFormat="1" ht="13.5">
      <c r="B541" s="219"/>
      <c r="C541" s="220"/>
      <c r="D541" s="209" t="s">
        <v>178</v>
      </c>
      <c r="E541" s="221" t="s">
        <v>21</v>
      </c>
      <c r="F541" s="222" t="s">
        <v>180</v>
      </c>
      <c r="G541" s="220"/>
      <c r="H541" s="223">
        <v>68.79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178</v>
      </c>
      <c r="AU541" s="229" t="s">
        <v>82</v>
      </c>
      <c r="AV541" s="12" t="s">
        <v>142</v>
      </c>
      <c r="AW541" s="12" t="s">
        <v>35</v>
      </c>
      <c r="AX541" s="12" t="s">
        <v>80</v>
      </c>
      <c r="AY541" s="229" t="s">
        <v>135</v>
      </c>
    </row>
    <row r="542" spans="2:65" s="1" customFormat="1" ht="38.25" customHeight="1">
      <c r="B542" s="40"/>
      <c r="C542" s="191" t="s">
        <v>1253</v>
      </c>
      <c r="D542" s="191" t="s">
        <v>138</v>
      </c>
      <c r="E542" s="192" t="s">
        <v>1254</v>
      </c>
      <c r="F542" s="193" t="s">
        <v>1255</v>
      </c>
      <c r="G542" s="194" t="s">
        <v>176</v>
      </c>
      <c r="H542" s="195">
        <v>68.79</v>
      </c>
      <c r="I542" s="196"/>
      <c r="J542" s="197">
        <f>ROUND(I542*H542,2)</f>
        <v>0</v>
      </c>
      <c r="K542" s="193" t="s">
        <v>141</v>
      </c>
      <c r="L542" s="60"/>
      <c r="M542" s="198" t="s">
        <v>21</v>
      </c>
      <c r="N542" s="199" t="s">
        <v>43</v>
      </c>
      <c r="O542" s="41"/>
      <c r="P542" s="200">
        <f>O542*H542</f>
        <v>0</v>
      </c>
      <c r="Q542" s="200">
        <v>0</v>
      </c>
      <c r="R542" s="200">
        <f>Q542*H542</f>
        <v>0</v>
      </c>
      <c r="S542" s="200">
        <v>0</v>
      </c>
      <c r="T542" s="201">
        <f>S542*H542</f>
        <v>0</v>
      </c>
      <c r="AR542" s="23" t="s">
        <v>258</v>
      </c>
      <c r="AT542" s="23" t="s">
        <v>138</v>
      </c>
      <c r="AU542" s="23" t="s">
        <v>82</v>
      </c>
      <c r="AY542" s="23" t="s">
        <v>135</v>
      </c>
      <c r="BE542" s="202">
        <f>IF(N542="základní",J542,0)</f>
        <v>0</v>
      </c>
      <c r="BF542" s="202">
        <f>IF(N542="snížená",J542,0)</f>
        <v>0</v>
      </c>
      <c r="BG542" s="202">
        <f>IF(N542="zákl. přenesená",J542,0)</f>
        <v>0</v>
      </c>
      <c r="BH542" s="202">
        <f>IF(N542="sníž. přenesená",J542,0)</f>
        <v>0</v>
      </c>
      <c r="BI542" s="202">
        <f>IF(N542="nulová",J542,0)</f>
        <v>0</v>
      </c>
      <c r="BJ542" s="23" t="s">
        <v>80</v>
      </c>
      <c r="BK542" s="202">
        <f>ROUND(I542*H542,2)</f>
        <v>0</v>
      </c>
      <c r="BL542" s="23" t="s">
        <v>258</v>
      </c>
      <c r="BM542" s="23" t="s">
        <v>1256</v>
      </c>
    </row>
    <row r="543" spans="2:51" s="11" customFormat="1" ht="13.5">
      <c r="B543" s="207"/>
      <c r="C543" s="208"/>
      <c r="D543" s="209" t="s">
        <v>178</v>
      </c>
      <c r="E543" s="210" t="s">
        <v>21</v>
      </c>
      <c r="F543" s="211" t="s">
        <v>316</v>
      </c>
      <c r="G543" s="208"/>
      <c r="H543" s="212">
        <v>68.79</v>
      </c>
      <c r="I543" s="213"/>
      <c r="J543" s="208"/>
      <c r="K543" s="208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178</v>
      </c>
      <c r="AU543" s="218" t="s">
        <v>82</v>
      </c>
      <c r="AV543" s="11" t="s">
        <v>82</v>
      </c>
      <c r="AW543" s="11" t="s">
        <v>35</v>
      </c>
      <c r="AX543" s="11" t="s">
        <v>72</v>
      </c>
      <c r="AY543" s="218" t="s">
        <v>135</v>
      </c>
    </row>
    <row r="544" spans="2:51" s="12" customFormat="1" ht="13.5">
      <c r="B544" s="219"/>
      <c r="C544" s="220"/>
      <c r="D544" s="209" t="s">
        <v>178</v>
      </c>
      <c r="E544" s="221" t="s">
        <v>21</v>
      </c>
      <c r="F544" s="222" t="s">
        <v>180</v>
      </c>
      <c r="G544" s="220"/>
      <c r="H544" s="223">
        <v>68.79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178</v>
      </c>
      <c r="AU544" s="229" t="s">
        <v>82</v>
      </c>
      <c r="AV544" s="12" t="s">
        <v>142</v>
      </c>
      <c r="AW544" s="12" t="s">
        <v>35</v>
      </c>
      <c r="AX544" s="12" t="s">
        <v>80</v>
      </c>
      <c r="AY544" s="229" t="s">
        <v>135</v>
      </c>
    </row>
    <row r="545" spans="2:63" s="10" customFormat="1" ht="29.85" customHeight="1">
      <c r="B545" s="175"/>
      <c r="C545" s="176"/>
      <c r="D545" s="177" t="s">
        <v>71</v>
      </c>
      <c r="E545" s="189" t="s">
        <v>1257</v>
      </c>
      <c r="F545" s="189" t="s">
        <v>1258</v>
      </c>
      <c r="G545" s="176"/>
      <c r="H545" s="176"/>
      <c r="I545" s="179"/>
      <c r="J545" s="190">
        <f>BK545</f>
        <v>0</v>
      </c>
      <c r="K545" s="176"/>
      <c r="L545" s="181"/>
      <c r="M545" s="182"/>
      <c r="N545" s="183"/>
      <c r="O545" s="183"/>
      <c r="P545" s="184">
        <f>SUM(P546:P565)</f>
        <v>0</v>
      </c>
      <c r="Q545" s="183"/>
      <c r="R545" s="184">
        <f>SUM(R546:R565)</f>
        <v>0</v>
      </c>
      <c r="S545" s="183"/>
      <c r="T545" s="185">
        <f>SUM(T546:T565)</f>
        <v>0</v>
      </c>
      <c r="AR545" s="186" t="s">
        <v>82</v>
      </c>
      <c r="AT545" s="187" t="s">
        <v>71</v>
      </c>
      <c r="AU545" s="187" t="s">
        <v>80</v>
      </c>
      <c r="AY545" s="186" t="s">
        <v>135</v>
      </c>
      <c r="BK545" s="188">
        <f>SUM(BK546:BK565)</f>
        <v>0</v>
      </c>
    </row>
    <row r="546" spans="2:65" s="1" customFormat="1" ht="16.5" customHeight="1">
      <c r="B546" s="40"/>
      <c r="C546" s="191" t="s">
        <v>1259</v>
      </c>
      <c r="D546" s="191" t="s">
        <v>138</v>
      </c>
      <c r="E546" s="192" t="s">
        <v>1260</v>
      </c>
      <c r="F546" s="193" t="s">
        <v>1261</v>
      </c>
      <c r="G546" s="194" t="s">
        <v>176</v>
      </c>
      <c r="H546" s="195">
        <v>1104.56</v>
      </c>
      <c r="I546" s="196"/>
      <c r="J546" s="197">
        <f>ROUND(I546*H546,2)</f>
        <v>0</v>
      </c>
      <c r="K546" s="193" t="s">
        <v>141</v>
      </c>
      <c r="L546" s="60"/>
      <c r="M546" s="198" t="s">
        <v>21</v>
      </c>
      <c r="N546" s="199" t="s">
        <v>43</v>
      </c>
      <c r="O546" s="41"/>
      <c r="P546" s="200">
        <f>O546*H546</f>
        <v>0</v>
      </c>
      <c r="Q546" s="200">
        <v>0</v>
      </c>
      <c r="R546" s="200">
        <f>Q546*H546</f>
        <v>0</v>
      </c>
      <c r="S546" s="200">
        <v>0</v>
      </c>
      <c r="T546" s="201">
        <f>S546*H546</f>
        <v>0</v>
      </c>
      <c r="AR546" s="23" t="s">
        <v>258</v>
      </c>
      <c r="AT546" s="23" t="s">
        <v>138</v>
      </c>
      <c r="AU546" s="23" t="s">
        <v>82</v>
      </c>
      <c r="AY546" s="23" t="s">
        <v>135</v>
      </c>
      <c r="BE546" s="202">
        <f>IF(N546="základní",J546,0)</f>
        <v>0</v>
      </c>
      <c r="BF546" s="202">
        <f>IF(N546="snížená",J546,0)</f>
        <v>0</v>
      </c>
      <c r="BG546" s="202">
        <f>IF(N546="zákl. přenesená",J546,0)</f>
        <v>0</v>
      </c>
      <c r="BH546" s="202">
        <f>IF(N546="sníž. přenesená",J546,0)</f>
        <v>0</v>
      </c>
      <c r="BI546" s="202">
        <f>IF(N546="nulová",J546,0)</f>
        <v>0</v>
      </c>
      <c r="BJ546" s="23" t="s">
        <v>80</v>
      </c>
      <c r="BK546" s="202">
        <f>ROUND(I546*H546,2)</f>
        <v>0</v>
      </c>
      <c r="BL546" s="23" t="s">
        <v>258</v>
      </c>
      <c r="BM546" s="23" t="s">
        <v>1262</v>
      </c>
    </row>
    <row r="547" spans="2:65" s="1" customFormat="1" ht="16.5" customHeight="1">
      <c r="B547" s="40"/>
      <c r="C547" s="191" t="s">
        <v>1263</v>
      </c>
      <c r="D547" s="191" t="s">
        <v>138</v>
      </c>
      <c r="E547" s="192" t="s">
        <v>1264</v>
      </c>
      <c r="F547" s="193" t="s">
        <v>1265</v>
      </c>
      <c r="G547" s="194" t="s">
        <v>176</v>
      </c>
      <c r="H547" s="195">
        <v>843.02</v>
      </c>
      <c r="I547" s="196"/>
      <c r="J547" s="197">
        <f>ROUND(I547*H547,2)</f>
        <v>0</v>
      </c>
      <c r="K547" s="193" t="s">
        <v>141</v>
      </c>
      <c r="L547" s="60"/>
      <c r="M547" s="198" t="s">
        <v>21</v>
      </c>
      <c r="N547" s="199" t="s">
        <v>43</v>
      </c>
      <c r="O547" s="41"/>
      <c r="P547" s="200">
        <f>O547*H547</f>
        <v>0</v>
      </c>
      <c r="Q547" s="200">
        <v>0</v>
      </c>
      <c r="R547" s="200">
        <f>Q547*H547</f>
        <v>0</v>
      </c>
      <c r="S547" s="200">
        <v>0</v>
      </c>
      <c r="T547" s="201">
        <f>S547*H547</f>
        <v>0</v>
      </c>
      <c r="AR547" s="23" t="s">
        <v>258</v>
      </c>
      <c r="AT547" s="23" t="s">
        <v>138</v>
      </c>
      <c r="AU547" s="23" t="s">
        <v>82</v>
      </c>
      <c r="AY547" s="23" t="s">
        <v>135</v>
      </c>
      <c r="BE547" s="202">
        <f>IF(N547="základní",J547,0)</f>
        <v>0</v>
      </c>
      <c r="BF547" s="202">
        <f>IF(N547="snížená",J547,0)</f>
        <v>0</v>
      </c>
      <c r="BG547" s="202">
        <f>IF(N547="zákl. přenesená",J547,0)</f>
        <v>0</v>
      </c>
      <c r="BH547" s="202">
        <f>IF(N547="sníž. přenesená",J547,0)</f>
        <v>0</v>
      </c>
      <c r="BI547" s="202">
        <f>IF(N547="nulová",J547,0)</f>
        <v>0</v>
      </c>
      <c r="BJ547" s="23" t="s">
        <v>80</v>
      </c>
      <c r="BK547" s="202">
        <f>ROUND(I547*H547,2)</f>
        <v>0</v>
      </c>
      <c r="BL547" s="23" t="s">
        <v>258</v>
      </c>
      <c r="BM547" s="23" t="s">
        <v>1266</v>
      </c>
    </row>
    <row r="548" spans="2:51" s="11" customFormat="1" ht="13.5">
      <c r="B548" s="207"/>
      <c r="C548" s="208"/>
      <c r="D548" s="209" t="s">
        <v>178</v>
      </c>
      <c r="E548" s="210" t="s">
        <v>21</v>
      </c>
      <c r="F548" s="211" t="s">
        <v>305</v>
      </c>
      <c r="G548" s="208"/>
      <c r="H548" s="212">
        <v>582.76</v>
      </c>
      <c r="I548" s="213"/>
      <c r="J548" s="208"/>
      <c r="K548" s="208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178</v>
      </c>
      <c r="AU548" s="218" t="s">
        <v>82</v>
      </c>
      <c r="AV548" s="11" t="s">
        <v>82</v>
      </c>
      <c r="AW548" s="11" t="s">
        <v>35</v>
      </c>
      <c r="AX548" s="11" t="s">
        <v>72</v>
      </c>
      <c r="AY548" s="218" t="s">
        <v>135</v>
      </c>
    </row>
    <row r="549" spans="2:51" s="11" customFormat="1" ht="13.5">
      <c r="B549" s="207"/>
      <c r="C549" s="208"/>
      <c r="D549" s="209" t="s">
        <v>178</v>
      </c>
      <c r="E549" s="210" t="s">
        <v>21</v>
      </c>
      <c r="F549" s="211" t="s">
        <v>727</v>
      </c>
      <c r="G549" s="208"/>
      <c r="H549" s="212">
        <v>260.26</v>
      </c>
      <c r="I549" s="213"/>
      <c r="J549" s="208"/>
      <c r="K549" s="208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178</v>
      </c>
      <c r="AU549" s="218" t="s">
        <v>82</v>
      </c>
      <c r="AV549" s="11" t="s">
        <v>82</v>
      </c>
      <c r="AW549" s="11" t="s">
        <v>35</v>
      </c>
      <c r="AX549" s="11" t="s">
        <v>72</v>
      </c>
      <c r="AY549" s="218" t="s">
        <v>135</v>
      </c>
    </row>
    <row r="550" spans="2:51" s="12" customFormat="1" ht="13.5">
      <c r="B550" s="219"/>
      <c r="C550" s="220"/>
      <c r="D550" s="209" t="s">
        <v>178</v>
      </c>
      <c r="E550" s="221" t="s">
        <v>21</v>
      </c>
      <c r="F550" s="222" t="s">
        <v>180</v>
      </c>
      <c r="G550" s="220"/>
      <c r="H550" s="223">
        <v>843.02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178</v>
      </c>
      <c r="AU550" s="229" t="s">
        <v>82</v>
      </c>
      <c r="AV550" s="12" t="s">
        <v>142</v>
      </c>
      <c r="AW550" s="12" t="s">
        <v>35</v>
      </c>
      <c r="AX550" s="12" t="s">
        <v>80</v>
      </c>
      <c r="AY550" s="229" t="s">
        <v>135</v>
      </c>
    </row>
    <row r="551" spans="2:65" s="1" customFormat="1" ht="25.5" customHeight="1">
      <c r="B551" s="40"/>
      <c r="C551" s="191" t="s">
        <v>1267</v>
      </c>
      <c r="D551" s="191" t="s">
        <v>138</v>
      </c>
      <c r="E551" s="192" t="s">
        <v>1268</v>
      </c>
      <c r="F551" s="193" t="s">
        <v>1269</v>
      </c>
      <c r="G551" s="194" t="s">
        <v>176</v>
      </c>
      <c r="H551" s="195">
        <v>1104.56</v>
      </c>
      <c r="I551" s="196"/>
      <c r="J551" s="197">
        <f>ROUND(I551*H551,2)</f>
        <v>0</v>
      </c>
      <c r="K551" s="193" t="s">
        <v>141</v>
      </c>
      <c r="L551" s="60"/>
      <c r="M551" s="198" t="s">
        <v>21</v>
      </c>
      <c r="N551" s="199" t="s">
        <v>43</v>
      </c>
      <c r="O551" s="41"/>
      <c r="P551" s="200">
        <f>O551*H551</f>
        <v>0</v>
      </c>
      <c r="Q551" s="200">
        <v>0</v>
      </c>
      <c r="R551" s="200">
        <f>Q551*H551</f>
        <v>0</v>
      </c>
      <c r="S551" s="200">
        <v>0</v>
      </c>
      <c r="T551" s="201">
        <f>S551*H551</f>
        <v>0</v>
      </c>
      <c r="AR551" s="23" t="s">
        <v>258</v>
      </c>
      <c r="AT551" s="23" t="s">
        <v>138</v>
      </c>
      <c r="AU551" s="23" t="s">
        <v>82</v>
      </c>
      <c r="AY551" s="23" t="s">
        <v>135</v>
      </c>
      <c r="BE551" s="202">
        <f>IF(N551="základní",J551,0)</f>
        <v>0</v>
      </c>
      <c r="BF551" s="202">
        <f>IF(N551="snížená",J551,0)</f>
        <v>0</v>
      </c>
      <c r="BG551" s="202">
        <f>IF(N551="zákl. přenesená",J551,0)</f>
        <v>0</v>
      </c>
      <c r="BH551" s="202">
        <f>IF(N551="sníž. přenesená",J551,0)</f>
        <v>0</v>
      </c>
      <c r="BI551" s="202">
        <f>IF(N551="nulová",J551,0)</f>
        <v>0</v>
      </c>
      <c r="BJ551" s="23" t="s">
        <v>80</v>
      </c>
      <c r="BK551" s="202">
        <f>ROUND(I551*H551,2)</f>
        <v>0</v>
      </c>
      <c r="BL551" s="23" t="s">
        <v>258</v>
      </c>
      <c r="BM551" s="23" t="s">
        <v>1270</v>
      </c>
    </row>
    <row r="552" spans="2:65" s="1" customFormat="1" ht="25.5" customHeight="1">
      <c r="B552" s="40"/>
      <c r="C552" s="191" t="s">
        <v>1271</v>
      </c>
      <c r="D552" s="191" t="s">
        <v>138</v>
      </c>
      <c r="E552" s="192" t="s">
        <v>1272</v>
      </c>
      <c r="F552" s="193" t="s">
        <v>1273</v>
      </c>
      <c r="G552" s="194" t="s">
        <v>176</v>
      </c>
      <c r="H552" s="195">
        <v>874.15</v>
      </c>
      <c r="I552" s="196"/>
      <c r="J552" s="197">
        <f>ROUND(I552*H552,2)</f>
        <v>0</v>
      </c>
      <c r="K552" s="193" t="s">
        <v>141</v>
      </c>
      <c r="L552" s="60"/>
      <c r="M552" s="198" t="s">
        <v>21</v>
      </c>
      <c r="N552" s="199" t="s">
        <v>43</v>
      </c>
      <c r="O552" s="41"/>
      <c r="P552" s="200">
        <f>O552*H552</f>
        <v>0</v>
      </c>
      <c r="Q552" s="200">
        <v>0</v>
      </c>
      <c r="R552" s="200">
        <f>Q552*H552</f>
        <v>0</v>
      </c>
      <c r="S552" s="200">
        <v>0</v>
      </c>
      <c r="T552" s="201">
        <f>S552*H552</f>
        <v>0</v>
      </c>
      <c r="AR552" s="23" t="s">
        <v>258</v>
      </c>
      <c r="AT552" s="23" t="s">
        <v>138</v>
      </c>
      <c r="AU552" s="23" t="s">
        <v>82</v>
      </c>
      <c r="AY552" s="23" t="s">
        <v>135</v>
      </c>
      <c r="BE552" s="202">
        <f>IF(N552="základní",J552,0)</f>
        <v>0</v>
      </c>
      <c r="BF552" s="202">
        <f>IF(N552="snížená",J552,0)</f>
        <v>0</v>
      </c>
      <c r="BG552" s="202">
        <f>IF(N552="zákl. přenesená",J552,0)</f>
        <v>0</v>
      </c>
      <c r="BH552" s="202">
        <f>IF(N552="sníž. přenesená",J552,0)</f>
        <v>0</v>
      </c>
      <c r="BI552" s="202">
        <f>IF(N552="nulová",J552,0)</f>
        <v>0</v>
      </c>
      <c r="BJ552" s="23" t="s">
        <v>80</v>
      </c>
      <c r="BK552" s="202">
        <f>ROUND(I552*H552,2)</f>
        <v>0</v>
      </c>
      <c r="BL552" s="23" t="s">
        <v>258</v>
      </c>
      <c r="BM552" s="23" t="s">
        <v>1274</v>
      </c>
    </row>
    <row r="553" spans="2:51" s="11" customFormat="1" ht="13.5">
      <c r="B553" s="207"/>
      <c r="C553" s="208"/>
      <c r="D553" s="209" t="s">
        <v>178</v>
      </c>
      <c r="E553" s="210" t="s">
        <v>21</v>
      </c>
      <c r="F553" s="211" t="s">
        <v>587</v>
      </c>
      <c r="G553" s="208"/>
      <c r="H553" s="212">
        <v>22.75</v>
      </c>
      <c r="I553" s="213"/>
      <c r="J553" s="208"/>
      <c r="K553" s="208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178</v>
      </c>
      <c r="AU553" s="218" t="s">
        <v>82</v>
      </c>
      <c r="AV553" s="11" t="s">
        <v>82</v>
      </c>
      <c r="AW553" s="11" t="s">
        <v>35</v>
      </c>
      <c r="AX553" s="11" t="s">
        <v>72</v>
      </c>
      <c r="AY553" s="218" t="s">
        <v>135</v>
      </c>
    </row>
    <row r="554" spans="2:51" s="11" customFormat="1" ht="13.5">
      <c r="B554" s="207"/>
      <c r="C554" s="208"/>
      <c r="D554" s="209" t="s">
        <v>178</v>
      </c>
      <c r="E554" s="210" t="s">
        <v>21</v>
      </c>
      <c r="F554" s="211" t="s">
        <v>305</v>
      </c>
      <c r="G554" s="208"/>
      <c r="H554" s="212">
        <v>582.76</v>
      </c>
      <c r="I554" s="213"/>
      <c r="J554" s="208"/>
      <c r="K554" s="208"/>
      <c r="L554" s="214"/>
      <c r="M554" s="215"/>
      <c r="N554" s="216"/>
      <c r="O554" s="216"/>
      <c r="P554" s="216"/>
      <c r="Q554" s="216"/>
      <c r="R554" s="216"/>
      <c r="S554" s="216"/>
      <c r="T554" s="217"/>
      <c r="AT554" s="218" t="s">
        <v>178</v>
      </c>
      <c r="AU554" s="218" t="s">
        <v>82</v>
      </c>
      <c r="AV554" s="11" t="s">
        <v>82</v>
      </c>
      <c r="AW554" s="11" t="s">
        <v>35</v>
      </c>
      <c r="AX554" s="11" t="s">
        <v>72</v>
      </c>
      <c r="AY554" s="218" t="s">
        <v>135</v>
      </c>
    </row>
    <row r="555" spans="2:51" s="11" customFormat="1" ht="13.5">
      <c r="B555" s="207"/>
      <c r="C555" s="208"/>
      <c r="D555" s="209" t="s">
        <v>178</v>
      </c>
      <c r="E555" s="210" t="s">
        <v>21</v>
      </c>
      <c r="F555" s="211" t="s">
        <v>300</v>
      </c>
      <c r="G555" s="208"/>
      <c r="H555" s="212">
        <v>174.65</v>
      </c>
      <c r="I555" s="213"/>
      <c r="J555" s="208"/>
      <c r="K555" s="208"/>
      <c r="L555" s="214"/>
      <c r="M555" s="215"/>
      <c r="N555" s="216"/>
      <c r="O555" s="216"/>
      <c r="P555" s="216"/>
      <c r="Q555" s="216"/>
      <c r="R555" s="216"/>
      <c r="S555" s="216"/>
      <c r="T555" s="217"/>
      <c r="AT555" s="218" t="s">
        <v>178</v>
      </c>
      <c r="AU555" s="218" t="s">
        <v>82</v>
      </c>
      <c r="AV555" s="11" t="s">
        <v>82</v>
      </c>
      <c r="AW555" s="11" t="s">
        <v>35</v>
      </c>
      <c r="AX555" s="11" t="s">
        <v>72</v>
      </c>
      <c r="AY555" s="218" t="s">
        <v>135</v>
      </c>
    </row>
    <row r="556" spans="2:51" s="11" customFormat="1" ht="13.5">
      <c r="B556" s="207"/>
      <c r="C556" s="208"/>
      <c r="D556" s="209" t="s">
        <v>178</v>
      </c>
      <c r="E556" s="210" t="s">
        <v>21</v>
      </c>
      <c r="F556" s="211" t="s">
        <v>601</v>
      </c>
      <c r="G556" s="208"/>
      <c r="H556" s="212">
        <v>8.38</v>
      </c>
      <c r="I556" s="213"/>
      <c r="J556" s="208"/>
      <c r="K556" s="208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178</v>
      </c>
      <c r="AU556" s="218" t="s">
        <v>82</v>
      </c>
      <c r="AV556" s="11" t="s">
        <v>82</v>
      </c>
      <c r="AW556" s="11" t="s">
        <v>35</v>
      </c>
      <c r="AX556" s="11" t="s">
        <v>72</v>
      </c>
      <c r="AY556" s="218" t="s">
        <v>135</v>
      </c>
    </row>
    <row r="557" spans="2:51" s="11" customFormat="1" ht="13.5">
      <c r="B557" s="207"/>
      <c r="C557" s="208"/>
      <c r="D557" s="209" t="s">
        <v>178</v>
      </c>
      <c r="E557" s="210" t="s">
        <v>21</v>
      </c>
      <c r="F557" s="211" t="s">
        <v>856</v>
      </c>
      <c r="G557" s="208"/>
      <c r="H557" s="212">
        <v>85.61</v>
      </c>
      <c r="I557" s="213"/>
      <c r="J557" s="208"/>
      <c r="K557" s="208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178</v>
      </c>
      <c r="AU557" s="218" t="s">
        <v>82</v>
      </c>
      <c r="AV557" s="11" t="s">
        <v>82</v>
      </c>
      <c r="AW557" s="11" t="s">
        <v>35</v>
      </c>
      <c r="AX557" s="11" t="s">
        <v>72</v>
      </c>
      <c r="AY557" s="218" t="s">
        <v>135</v>
      </c>
    </row>
    <row r="558" spans="2:51" s="12" customFormat="1" ht="13.5">
      <c r="B558" s="219"/>
      <c r="C558" s="220"/>
      <c r="D558" s="209" t="s">
        <v>178</v>
      </c>
      <c r="E558" s="221" t="s">
        <v>21</v>
      </c>
      <c r="F558" s="222" t="s">
        <v>180</v>
      </c>
      <c r="G558" s="220"/>
      <c r="H558" s="223">
        <v>874.15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178</v>
      </c>
      <c r="AU558" s="229" t="s">
        <v>82</v>
      </c>
      <c r="AV558" s="12" t="s">
        <v>142</v>
      </c>
      <c r="AW558" s="12" t="s">
        <v>35</v>
      </c>
      <c r="AX558" s="12" t="s">
        <v>80</v>
      </c>
      <c r="AY558" s="229" t="s">
        <v>135</v>
      </c>
    </row>
    <row r="559" spans="2:65" s="1" customFormat="1" ht="25.5" customHeight="1">
      <c r="B559" s="40"/>
      <c r="C559" s="191" t="s">
        <v>1275</v>
      </c>
      <c r="D559" s="191" t="s">
        <v>138</v>
      </c>
      <c r="E559" s="192" t="s">
        <v>1272</v>
      </c>
      <c r="F559" s="193" t="s">
        <v>1273</v>
      </c>
      <c r="G559" s="194" t="s">
        <v>176</v>
      </c>
      <c r="H559" s="195">
        <v>230.41</v>
      </c>
      <c r="I559" s="196"/>
      <c r="J559" s="197">
        <f>ROUND(I559*H559,2)</f>
        <v>0</v>
      </c>
      <c r="K559" s="193" t="s">
        <v>141</v>
      </c>
      <c r="L559" s="60"/>
      <c r="M559" s="198" t="s">
        <v>21</v>
      </c>
      <c r="N559" s="199" t="s">
        <v>43</v>
      </c>
      <c r="O559" s="41"/>
      <c r="P559" s="200">
        <f>O559*H559</f>
        <v>0</v>
      </c>
      <c r="Q559" s="200">
        <v>0</v>
      </c>
      <c r="R559" s="200">
        <f>Q559*H559</f>
        <v>0</v>
      </c>
      <c r="S559" s="200">
        <v>0</v>
      </c>
      <c r="T559" s="201">
        <f>S559*H559</f>
        <v>0</v>
      </c>
      <c r="AR559" s="23" t="s">
        <v>258</v>
      </c>
      <c r="AT559" s="23" t="s">
        <v>138</v>
      </c>
      <c r="AU559" s="23" t="s">
        <v>82</v>
      </c>
      <c r="AY559" s="23" t="s">
        <v>135</v>
      </c>
      <c r="BE559" s="202">
        <f>IF(N559="základní",J559,0)</f>
        <v>0</v>
      </c>
      <c r="BF559" s="202">
        <f>IF(N559="snížená",J559,0)</f>
        <v>0</v>
      </c>
      <c r="BG559" s="202">
        <f>IF(N559="zákl. přenesená",J559,0)</f>
        <v>0</v>
      </c>
      <c r="BH559" s="202">
        <f>IF(N559="sníž. přenesená",J559,0)</f>
        <v>0</v>
      </c>
      <c r="BI559" s="202">
        <f>IF(N559="nulová",J559,0)</f>
        <v>0</v>
      </c>
      <c r="BJ559" s="23" t="s">
        <v>80</v>
      </c>
      <c r="BK559" s="202">
        <f>ROUND(I559*H559,2)</f>
        <v>0</v>
      </c>
      <c r="BL559" s="23" t="s">
        <v>258</v>
      </c>
      <c r="BM559" s="23" t="s">
        <v>1276</v>
      </c>
    </row>
    <row r="560" spans="2:47" s="1" customFormat="1" ht="27">
      <c r="B560" s="40"/>
      <c r="C560" s="62"/>
      <c r="D560" s="209" t="s">
        <v>255</v>
      </c>
      <c r="E560" s="62"/>
      <c r="F560" s="230" t="s">
        <v>1277</v>
      </c>
      <c r="G560" s="62"/>
      <c r="H560" s="62"/>
      <c r="I560" s="162"/>
      <c r="J560" s="62"/>
      <c r="K560" s="62"/>
      <c r="L560" s="60"/>
      <c r="M560" s="231"/>
      <c r="N560" s="41"/>
      <c r="O560" s="41"/>
      <c r="P560" s="41"/>
      <c r="Q560" s="41"/>
      <c r="R560" s="41"/>
      <c r="S560" s="41"/>
      <c r="T560" s="77"/>
      <c r="AT560" s="23" t="s">
        <v>255</v>
      </c>
      <c r="AU560" s="23" t="s">
        <v>82</v>
      </c>
    </row>
    <row r="561" spans="2:51" s="13" customFormat="1" ht="13.5">
      <c r="B561" s="245"/>
      <c r="C561" s="246"/>
      <c r="D561" s="209" t="s">
        <v>178</v>
      </c>
      <c r="E561" s="247" t="s">
        <v>21</v>
      </c>
      <c r="F561" s="248" t="s">
        <v>1278</v>
      </c>
      <c r="G561" s="246"/>
      <c r="H561" s="247" t="s">
        <v>21</v>
      </c>
      <c r="I561" s="249"/>
      <c r="J561" s="246"/>
      <c r="K561" s="246"/>
      <c r="L561" s="250"/>
      <c r="M561" s="251"/>
      <c r="N561" s="252"/>
      <c r="O561" s="252"/>
      <c r="P561" s="252"/>
      <c r="Q561" s="252"/>
      <c r="R561" s="252"/>
      <c r="S561" s="252"/>
      <c r="T561" s="253"/>
      <c r="AT561" s="254" t="s">
        <v>178</v>
      </c>
      <c r="AU561" s="254" t="s">
        <v>82</v>
      </c>
      <c r="AV561" s="13" t="s">
        <v>80</v>
      </c>
      <c r="AW561" s="13" t="s">
        <v>35</v>
      </c>
      <c r="AX561" s="13" t="s">
        <v>72</v>
      </c>
      <c r="AY561" s="254" t="s">
        <v>135</v>
      </c>
    </row>
    <row r="562" spans="2:51" s="11" customFormat="1" ht="13.5">
      <c r="B562" s="207"/>
      <c r="C562" s="208"/>
      <c r="D562" s="209" t="s">
        <v>178</v>
      </c>
      <c r="E562" s="210" t="s">
        <v>21</v>
      </c>
      <c r="F562" s="211" t="s">
        <v>1279</v>
      </c>
      <c r="G562" s="208"/>
      <c r="H562" s="212">
        <v>135.97</v>
      </c>
      <c r="I562" s="213"/>
      <c r="J562" s="208"/>
      <c r="K562" s="208"/>
      <c r="L562" s="214"/>
      <c r="M562" s="215"/>
      <c r="N562" s="216"/>
      <c r="O562" s="216"/>
      <c r="P562" s="216"/>
      <c r="Q562" s="216"/>
      <c r="R562" s="216"/>
      <c r="S562" s="216"/>
      <c r="T562" s="217"/>
      <c r="AT562" s="218" t="s">
        <v>178</v>
      </c>
      <c r="AU562" s="218" t="s">
        <v>82</v>
      </c>
      <c r="AV562" s="11" t="s">
        <v>82</v>
      </c>
      <c r="AW562" s="11" t="s">
        <v>35</v>
      </c>
      <c r="AX562" s="11" t="s">
        <v>72</v>
      </c>
      <c r="AY562" s="218" t="s">
        <v>135</v>
      </c>
    </row>
    <row r="563" spans="2:51" s="11" customFormat="1" ht="13.5">
      <c r="B563" s="207"/>
      <c r="C563" s="208"/>
      <c r="D563" s="209" t="s">
        <v>178</v>
      </c>
      <c r="E563" s="210" t="s">
        <v>21</v>
      </c>
      <c r="F563" s="211" t="s">
        <v>1280</v>
      </c>
      <c r="G563" s="208"/>
      <c r="H563" s="212">
        <v>94.44</v>
      </c>
      <c r="I563" s="213"/>
      <c r="J563" s="208"/>
      <c r="K563" s="208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178</v>
      </c>
      <c r="AU563" s="218" t="s">
        <v>82</v>
      </c>
      <c r="AV563" s="11" t="s">
        <v>82</v>
      </c>
      <c r="AW563" s="11" t="s">
        <v>35</v>
      </c>
      <c r="AX563" s="11" t="s">
        <v>72</v>
      </c>
      <c r="AY563" s="218" t="s">
        <v>135</v>
      </c>
    </row>
    <row r="564" spans="2:51" s="12" customFormat="1" ht="13.5">
      <c r="B564" s="219"/>
      <c r="C564" s="220"/>
      <c r="D564" s="209" t="s">
        <v>178</v>
      </c>
      <c r="E564" s="221" t="s">
        <v>21</v>
      </c>
      <c r="F564" s="222" t="s">
        <v>180</v>
      </c>
      <c r="G564" s="220"/>
      <c r="H564" s="223">
        <v>230.41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178</v>
      </c>
      <c r="AU564" s="229" t="s">
        <v>82</v>
      </c>
      <c r="AV564" s="12" t="s">
        <v>142</v>
      </c>
      <c r="AW564" s="12" t="s">
        <v>35</v>
      </c>
      <c r="AX564" s="12" t="s">
        <v>80</v>
      </c>
      <c r="AY564" s="229" t="s">
        <v>135</v>
      </c>
    </row>
    <row r="565" spans="2:65" s="1" customFormat="1" ht="16.5" customHeight="1">
      <c r="B565" s="40"/>
      <c r="C565" s="191" t="s">
        <v>1281</v>
      </c>
      <c r="D565" s="191" t="s">
        <v>138</v>
      </c>
      <c r="E565" s="192" t="s">
        <v>1282</v>
      </c>
      <c r="F565" s="193" t="s">
        <v>1283</v>
      </c>
      <c r="G565" s="194" t="s">
        <v>1080</v>
      </c>
      <c r="H565" s="195">
        <v>1</v>
      </c>
      <c r="I565" s="196"/>
      <c r="J565" s="197">
        <f>ROUND(I565*H565,2)</f>
        <v>0</v>
      </c>
      <c r="K565" s="193" t="s">
        <v>21</v>
      </c>
      <c r="L565" s="60"/>
      <c r="M565" s="198" t="s">
        <v>21</v>
      </c>
      <c r="N565" s="203" t="s">
        <v>43</v>
      </c>
      <c r="O565" s="204"/>
      <c r="P565" s="205">
        <f>O565*H565</f>
        <v>0</v>
      </c>
      <c r="Q565" s="205">
        <v>0</v>
      </c>
      <c r="R565" s="205">
        <f>Q565*H565</f>
        <v>0</v>
      </c>
      <c r="S565" s="205">
        <v>0</v>
      </c>
      <c r="T565" s="206">
        <f>S565*H565</f>
        <v>0</v>
      </c>
      <c r="AR565" s="23" t="s">
        <v>258</v>
      </c>
      <c r="AT565" s="23" t="s">
        <v>138</v>
      </c>
      <c r="AU565" s="23" t="s">
        <v>82</v>
      </c>
      <c r="AY565" s="23" t="s">
        <v>135</v>
      </c>
      <c r="BE565" s="202">
        <f>IF(N565="základní",J565,0)</f>
        <v>0</v>
      </c>
      <c r="BF565" s="202">
        <f>IF(N565="snížená",J565,0)</f>
        <v>0</v>
      </c>
      <c r="BG565" s="202">
        <f>IF(N565="zákl. přenesená",J565,0)</f>
        <v>0</v>
      </c>
      <c r="BH565" s="202">
        <f>IF(N565="sníž. přenesená",J565,0)</f>
        <v>0</v>
      </c>
      <c r="BI565" s="202">
        <f>IF(N565="nulová",J565,0)</f>
        <v>0</v>
      </c>
      <c r="BJ565" s="23" t="s">
        <v>80</v>
      </c>
      <c r="BK565" s="202">
        <f>ROUND(I565*H565,2)</f>
        <v>0</v>
      </c>
      <c r="BL565" s="23" t="s">
        <v>258</v>
      </c>
      <c r="BM565" s="23" t="s">
        <v>1284</v>
      </c>
    </row>
    <row r="566" spans="2:12" s="1" customFormat="1" ht="6.95" customHeight="1">
      <c r="B566" s="55"/>
      <c r="C566" s="56"/>
      <c r="D566" s="56"/>
      <c r="E566" s="56"/>
      <c r="F566" s="56"/>
      <c r="G566" s="56"/>
      <c r="H566" s="56"/>
      <c r="I566" s="138"/>
      <c r="J566" s="56"/>
      <c r="K566" s="56"/>
      <c r="L566" s="60"/>
    </row>
  </sheetData>
  <sheetProtection algorithmName="SHA-512" hashValue="lv7GqXCf2omCTraoYLgI1gJnlmPGfLnuJ4OkVBiVIiN45MKYFOZamA3O4CDTGf+S3lpaVkL2JycvpEdOR5UJmg==" saltValue="Ho6s9GnegPeQf7pLrpVw4qSvXXx6znMNN58FI+yXlWhBiMbMJD9PVYkgrDb5gDaP6VGbpD3W5hyakXBOsSU8hA==" spinCount="100000" sheet="1" objects="1" scenarios="1" formatColumns="0" formatRows="0" autoFilter="0"/>
  <autoFilter ref="C95:K565"/>
  <mergeCells count="10">
    <mergeCell ref="J51:J52"/>
    <mergeCell ref="E86:H86"/>
    <mergeCell ref="E88:H8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101</v>
      </c>
      <c r="G1" s="380" t="s">
        <v>102</v>
      </c>
      <c r="H1" s="380"/>
      <c r="I1" s="114"/>
      <c r="J1" s="113" t="s">
        <v>103</v>
      </c>
      <c r="K1" s="112" t="s">
        <v>104</v>
      </c>
      <c r="L1" s="113" t="s">
        <v>105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Muzeum Benešov 2018_03_02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107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1285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16. 2. 2018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21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ROUND(SUM(BE83:BE207),2)</f>
        <v>0</v>
      </c>
      <c r="G30" s="41"/>
      <c r="H30" s="41"/>
      <c r="I30" s="130">
        <v>0.21</v>
      </c>
      <c r="J30" s="129">
        <f>ROUND(ROUND((SUM(BE83:BE207)),2)*I30,2)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ROUND(SUM(BF83:BF207),2)</f>
        <v>0</v>
      </c>
      <c r="G31" s="41"/>
      <c r="H31" s="41"/>
      <c r="I31" s="130">
        <v>0.15</v>
      </c>
      <c r="J31" s="129">
        <f>ROUND(ROUND((SUM(BF83:BF207)),2)*I31,2)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9">
        <f>ROUND(SUM(BG83:BG207),2)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9">
        <f>ROUND(SUM(BH83:BH207),2)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9">
        <f>ROUND(SUM(BI83:BI207),2)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Muzeum Benešov 2018_03_02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04 - Elektro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Benešov</v>
      </c>
      <c r="G49" s="41"/>
      <c r="H49" s="41"/>
      <c r="I49" s="118" t="s">
        <v>25</v>
      </c>
      <c r="J49" s="119" t="str">
        <f>IF(J12="","",J12)</f>
        <v>16. 2. 2018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Benešov</v>
      </c>
      <c r="G51" s="41"/>
      <c r="H51" s="41"/>
      <c r="I51" s="118" t="s">
        <v>33</v>
      </c>
      <c r="J51" s="341" t="str">
        <f>E21</f>
        <v>SPS projekt s.r.o.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110</v>
      </c>
      <c r="D54" s="131"/>
      <c r="E54" s="131"/>
      <c r="F54" s="131"/>
      <c r="G54" s="131"/>
      <c r="H54" s="131"/>
      <c r="I54" s="144"/>
      <c r="J54" s="145" t="s">
        <v>111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112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113</v>
      </c>
    </row>
    <row r="57" spans="2:11" s="7" customFormat="1" ht="24.95" customHeight="1">
      <c r="B57" s="148"/>
      <c r="C57" s="149"/>
      <c r="D57" s="150" t="s">
        <v>1286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7" customFormat="1" ht="24.95" customHeight="1">
      <c r="B58" s="148"/>
      <c r="C58" s="149"/>
      <c r="D58" s="150" t="s">
        <v>1287</v>
      </c>
      <c r="E58" s="151"/>
      <c r="F58" s="151"/>
      <c r="G58" s="151"/>
      <c r="H58" s="151"/>
      <c r="I58" s="152"/>
      <c r="J58" s="153">
        <f>J88</f>
        <v>0</v>
      </c>
      <c r="K58" s="154"/>
    </row>
    <row r="59" spans="2:11" s="7" customFormat="1" ht="24.95" customHeight="1">
      <c r="B59" s="148"/>
      <c r="C59" s="149"/>
      <c r="D59" s="150" t="s">
        <v>1288</v>
      </c>
      <c r="E59" s="151"/>
      <c r="F59" s="151"/>
      <c r="G59" s="151"/>
      <c r="H59" s="151"/>
      <c r="I59" s="152"/>
      <c r="J59" s="153">
        <f>J113</f>
        <v>0</v>
      </c>
      <c r="K59" s="154"/>
    </row>
    <row r="60" spans="2:11" s="7" customFormat="1" ht="24.95" customHeight="1">
      <c r="B60" s="148"/>
      <c r="C60" s="149"/>
      <c r="D60" s="150" t="s">
        <v>1289</v>
      </c>
      <c r="E60" s="151"/>
      <c r="F60" s="151"/>
      <c r="G60" s="151"/>
      <c r="H60" s="151"/>
      <c r="I60" s="152"/>
      <c r="J60" s="153">
        <f>J124</f>
        <v>0</v>
      </c>
      <c r="K60" s="154"/>
    </row>
    <row r="61" spans="2:11" s="7" customFormat="1" ht="24.95" customHeight="1">
      <c r="B61" s="148"/>
      <c r="C61" s="149"/>
      <c r="D61" s="150" t="s">
        <v>1290</v>
      </c>
      <c r="E61" s="151"/>
      <c r="F61" s="151"/>
      <c r="G61" s="151"/>
      <c r="H61" s="151"/>
      <c r="I61" s="152"/>
      <c r="J61" s="153">
        <f>J128</f>
        <v>0</v>
      </c>
      <c r="K61" s="154"/>
    </row>
    <row r="62" spans="2:11" s="7" customFormat="1" ht="24.95" customHeight="1">
      <c r="B62" s="148"/>
      <c r="C62" s="149"/>
      <c r="D62" s="150" t="s">
        <v>1291</v>
      </c>
      <c r="E62" s="151"/>
      <c r="F62" s="151"/>
      <c r="G62" s="151"/>
      <c r="H62" s="151"/>
      <c r="I62" s="152"/>
      <c r="J62" s="153">
        <f>J133</f>
        <v>0</v>
      </c>
      <c r="K62" s="154"/>
    </row>
    <row r="63" spans="2:11" s="7" customFormat="1" ht="24.95" customHeight="1">
      <c r="B63" s="148"/>
      <c r="C63" s="149"/>
      <c r="D63" s="150" t="s">
        <v>1292</v>
      </c>
      <c r="E63" s="151"/>
      <c r="F63" s="151"/>
      <c r="G63" s="151"/>
      <c r="H63" s="151"/>
      <c r="I63" s="152"/>
      <c r="J63" s="153">
        <f>J191</f>
        <v>0</v>
      </c>
      <c r="K63" s="154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" customHeight="1">
      <c r="B70" s="40"/>
      <c r="C70" s="61" t="s">
        <v>120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6.5" customHeight="1">
      <c r="B73" s="40"/>
      <c r="C73" s="62"/>
      <c r="D73" s="62"/>
      <c r="E73" s="377" t="str">
        <f>E7</f>
        <v>Muzeum Benešov 2018_03_02</v>
      </c>
      <c r="F73" s="378"/>
      <c r="G73" s="378"/>
      <c r="H73" s="378"/>
      <c r="I73" s="162"/>
      <c r="J73" s="62"/>
      <c r="K73" s="62"/>
      <c r="L73" s="60"/>
    </row>
    <row r="74" spans="2:12" s="1" customFormat="1" ht="14.45" customHeight="1">
      <c r="B74" s="40"/>
      <c r="C74" s="64" t="s">
        <v>107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7.25" customHeight="1">
      <c r="B75" s="40"/>
      <c r="C75" s="62"/>
      <c r="D75" s="62"/>
      <c r="E75" s="352" t="str">
        <f>E9</f>
        <v>04 - Elektro</v>
      </c>
      <c r="F75" s="379"/>
      <c r="G75" s="379"/>
      <c r="H75" s="379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23</v>
      </c>
      <c r="D77" s="62"/>
      <c r="E77" s="62"/>
      <c r="F77" s="163" t="str">
        <f>F12</f>
        <v>Benešov</v>
      </c>
      <c r="G77" s="62"/>
      <c r="H77" s="62"/>
      <c r="I77" s="164" t="s">
        <v>25</v>
      </c>
      <c r="J77" s="72" t="str">
        <f>IF(J12="","",J12)</f>
        <v>16. 2. 2018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3.5">
      <c r="B79" s="40"/>
      <c r="C79" s="64" t="s">
        <v>27</v>
      </c>
      <c r="D79" s="62"/>
      <c r="E79" s="62"/>
      <c r="F79" s="163" t="str">
        <f>E15</f>
        <v>Město Benešov</v>
      </c>
      <c r="G79" s="62"/>
      <c r="H79" s="62"/>
      <c r="I79" s="164" t="s">
        <v>33</v>
      </c>
      <c r="J79" s="163" t="str">
        <f>E21</f>
        <v>SPS projekt s.r.o.</v>
      </c>
      <c r="K79" s="62"/>
      <c r="L79" s="60"/>
    </row>
    <row r="80" spans="2:12" s="1" customFormat="1" ht="14.45" customHeight="1">
      <c r="B80" s="40"/>
      <c r="C80" s="64" t="s">
        <v>31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20" s="9" customFormat="1" ht="29.25" customHeight="1">
      <c r="B82" s="165"/>
      <c r="C82" s="166" t="s">
        <v>121</v>
      </c>
      <c r="D82" s="167" t="s">
        <v>57</v>
      </c>
      <c r="E82" s="167" t="s">
        <v>53</v>
      </c>
      <c r="F82" s="167" t="s">
        <v>122</v>
      </c>
      <c r="G82" s="167" t="s">
        <v>123</v>
      </c>
      <c r="H82" s="167" t="s">
        <v>124</v>
      </c>
      <c r="I82" s="168" t="s">
        <v>125</v>
      </c>
      <c r="J82" s="167" t="s">
        <v>111</v>
      </c>
      <c r="K82" s="169" t="s">
        <v>126</v>
      </c>
      <c r="L82" s="170"/>
      <c r="M82" s="80" t="s">
        <v>127</v>
      </c>
      <c r="N82" s="81" t="s">
        <v>42</v>
      </c>
      <c r="O82" s="81" t="s">
        <v>128</v>
      </c>
      <c r="P82" s="81" t="s">
        <v>129</v>
      </c>
      <c r="Q82" s="81" t="s">
        <v>130</v>
      </c>
      <c r="R82" s="81" t="s">
        <v>131</v>
      </c>
      <c r="S82" s="81" t="s">
        <v>132</v>
      </c>
      <c r="T82" s="82" t="s">
        <v>133</v>
      </c>
    </row>
    <row r="83" spans="2:63" s="1" customFormat="1" ht="29.25" customHeight="1">
      <c r="B83" s="40"/>
      <c r="C83" s="86" t="s">
        <v>112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P84+P88+P113+P124+P128+P133+P191</f>
        <v>0</v>
      </c>
      <c r="Q83" s="84"/>
      <c r="R83" s="172">
        <f>R84+R88+R113+R124+R128+R133+R191</f>
        <v>0</v>
      </c>
      <c r="S83" s="84"/>
      <c r="T83" s="173">
        <f>T84+T88+T113+T124+T128+T133+T191</f>
        <v>0</v>
      </c>
      <c r="AT83" s="23" t="s">
        <v>71</v>
      </c>
      <c r="AU83" s="23" t="s">
        <v>113</v>
      </c>
      <c r="BK83" s="174">
        <f>BK84+BK88+BK113+BK124+BK128+BK133+BK191</f>
        <v>0</v>
      </c>
    </row>
    <row r="84" spans="2:63" s="10" customFormat="1" ht="37.35" customHeight="1">
      <c r="B84" s="175"/>
      <c r="C84" s="176"/>
      <c r="D84" s="177" t="s">
        <v>71</v>
      </c>
      <c r="E84" s="178" t="s">
        <v>1293</v>
      </c>
      <c r="F84" s="178" t="s">
        <v>1294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SUM(P85:P87)</f>
        <v>0</v>
      </c>
      <c r="Q84" s="183"/>
      <c r="R84" s="184">
        <f>SUM(R85:R87)</f>
        <v>0</v>
      </c>
      <c r="S84" s="183"/>
      <c r="T84" s="185">
        <f>SUM(T85:T87)</f>
        <v>0</v>
      </c>
      <c r="AR84" s="186" t="s">
        <v>82</v>
      </c>
      <c r="AT84" s="187" t="s">
        <v>71</v>
      </c>
      <c r="AU84" s="187" t="s">
        <v>72</v>
      </c>
      <c r="AY84" s="186" t="s">
        <v>135</v>
      </c>
      <c r="BK84" s="188">
        <f>SUM(BK85:BK87)</f>
        <v>0</v>
      </c>
    </row>
    <row r="85" spans="2:65" s="1" customFormat="1" ht="25.5" customHeight="1">
      <c r="B85" s="40"/>
      <c r="C85" s="235" t="s">
        <v>80</v>
      </c>
      <c r="D85" s="235" t="s">
        <v>468</v>
      </c>
      <c r="E85" s="236" t="s">
        <v>1295</v>
      </c>
      <c r="F85" s="237" t="s">
        <v>1296</v>
      </c>
      <c r="G85" s="238" t="s">
        <v>1297</v>
      </c>
      <c r="H85" s="239">
        <v>1</v>
      </c>
      <c r="I85" s="240"/>
      <c r="J85" s="241">
        <f>ROUND(I85*H85,2)</f>
        <v>0</v>
      </c>
      <c r="K85" s="237" t="s">
        <v>21</v>
      </c>
      <c r="L85" s="242"/>
      <c r="M85" s="243" t="s">
        <v>21</v>
      </c>
      <c r="N85" s="244" t="s">
        <v>43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367</v>
      </c>
      <c r="AT85" s="23" t="s">
        <v>468</v>
      </c>
      <c r="AU85" s="23" t="s">
        <v>80</v>
      </c>
      <c r="AY85" s="23" t="s">
        <v>135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80</v>
      </c>
      <c r="BK85" s="202">
        <f>ROUND(I85*H85,2)</f>
        <v>0</v>
      </c>
      <c r="BL85" s="23" t="s">
        <v>258</v>
      </c>
      <c r="BM85" s="23" t="s">
        <v>1298</v>
      </c>
    </row>
    <row r="86" spans="2:65" s="1" customFormat="1" ht="16.5" customHeight="1">
      <c r="B86" s="40"/>
      <c r="C86" s="235" t="s">
        <v>82</v>
      </c>
      <c r="D86" s="235" t="s">
        <v>468</v>
      </c>
      <c r="E86" s="236" t="s">
        <v>1299</v>
      </c>
      <c r="F86" s="237" t="s">
        <v>1300</v>
      </c>
      <c r="G86" s="238" t="s">
        <v>1301</v>
      </c>
      <c r="H86" s="239">
        <v>1</v>
      </c>
      <c r="I86" s="240"/>
      <c r="J86" s="241">
        <f>ROUND(I86*H86,2)</f>
        <v>0</v>
      </c>
      <c r="K86" s="237" t="s">
        <v>21</v>
      </c>
      <c r="L86" s="242"/>
      <c r="M86" s="243" t="s">
        <v>21</v>
      </c>
      <c r="N86" s="244" t="s">
        <v>43</v>
      </c>
      <c r="O86" s="41"/>
      <c r="P86" s="200">
        <f>O86*H86</f>
        <v>0</v>
      </c>
      <c r="Q86" s="200">
        <v>0</v>
      </c>
      <c r="R86" s="200">
        <f>Q86*H86</f>
        <v>0</v>
      </c>
      <c r="S86" s="200">
        <v>0</v>
      </c>
      <c r="T86" s="201">
        <f>S86*H86</f>
        <v>0</v>
      </c>
      <c r="AR86" s="23" t="s">
        <v>367</v>
      </c>
      <c r="AT86" s="23" t="s">
        <v>468</v>
      </c>
      <c r="AU86" s="23" t="s">
        <v>80</v>
      </c>
      <c r="AY86" s="23" t="s">
        <v>135</v>
      </c>
      <c r="BE86" s="202">
        <f>IF(N86="základní",J86,0)</f>
        <v>0</v>
      </c>
      <c r="BF86" s="202">
        <f>IF(N86="snížená",J86,0)</f>
        <v>0</v>
      </c>
      <c r="BG86" s="202">
        <f>IF(N86="zákl. přenesená",J86,0)</f>
        <v>0</v>
      </c>
      <c r="BH86" s="202">
        <f>IF(N86="sníž. přenesená",J86,0)</f>
        <v>0</v>
      </c>
      <c r="BI86" s="202">
        <f>IF(N86="nulová",J86,0)</f>
        <v>0</v>
      </c>
      <c r="BJ86" s="23" t="s">
        <v>80</v>
      </c>
      <c r="BK86" s="202">
        <f>ROUND(I86*H86,2)</f>
        <v>0</v>
      </c>
      <c r="BL86" s="23" t="s">
        <v>258</v>
      </c>
      <c r="BM86" s="23" t="s">
        <v>1302</v>
      </c>
    </row>
    <row r="87" spans="2:65" s="1" customFormat="1" ht="16.5" customHeight="1">
      <c r="B87" s="40"/>
      <c r="C87" s="191" t="s">
        <v>151</v>
      </c>
      <c r="D87" s="191" t="s">
        <v>138</v>
      </c>
      <c r="E87" s="192" t="s">
        <v>1303</v>
      </c>
      <c r="F87" s="193" t="s">
        <v>1304</v>
      </c>
      <c r="G87" s="194" t="s">
        <v>1297</v>
      </c>
      <c r="H87" s="195">
        <v>1</v>
      </c>
      <c r="I87" s="196"/>
      <c r="J87" s="197">
        <f>ROUND(I87*H87,2)</f>
        <v>0</v>
      </c>
      <c r="K87" s="193" t="s">
        <v>21</v>
      </c>
      <c r="L87" s="60"/>
      <c r="M87" s="198" t="s">
        <v>21</v>
      </c>
      <c r="N87" s="199" t="s">
        <v>43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258</v>
      </c>
      <c r="AT87" s="23" t="s">
        <v>138</v>
      </c>
      <c r="AU87" s="23" t="s">
        <v>80</v>
      </c>
      <c r="AY87" s="23" t="s">
        <v>135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80</v>
      </c>
      <c r="BK87" s="202">
        <f>ROUND(I87*H87,2)</f>
        <v>0</v>
      </c>
      <c r="BL87" s="23" t="s">
        <v>258</v>
      </c>
      <c r="BM87" s="23" t="s">
        <v>1305</v>
      </c>
    </row>
    <row r="88" spans="2:63" s="10" customFormat="1" ht="37.35" customHeight="1">
      <c r="B88" s="175"/>
      <c r="C88" s="176"/>
      <c r="D88" s="177" t="s">
        <v>71</v>
      </c>
      <c r="E88" s="178" t="s">
        <v>1306</v>
      </c>
      <c r="F88" s="178" t="s">
        <v>1307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SUM(P89:P112)</f>
        <v>0</v>
      </c>
      <c r="Q88" s="183"/>
      <c r="R88" s="184">
        <f>SUM(R89:R112)</f>
        <v>0</v>
      </c>
      <c r="S88" s="183"/>
      <c r="T88" s="185">
        <f>SUM(T89:T112)</f>
        <v>0</v>
      </c>
      <c r="AR88" s="186" t="s">
        <v>82</v>
      </c>
      <c r="AT88" s="187" t="s">
        <v>71</v>
      </c>
      <c r="AU88" s="187" t="s">
        <v>72</v>
      </c>
      <c r="AY88" s="186" t="s">
        <v>135</v>
      </c>
      <c r="BK88" s="188">
        <f>SUM(BK89:BK112)</f>
        <v>0</v>
      </c>
    </row>
    <row r="89" spans="2:65" s="1" customFormat="1" ht="25.5" customHeight="1">
      <c r="B89" s="40"/>
      <c r="C89" s="235" t="s">
        <v>142</v>
      </c>
      <c r="D89" s="235" t="s">
        <v>468</v>
      </c>
      <c r="E89" s="236" t="s">
        <v>1308</v>
      </c>
      <c r="F89" s="237" t="s">
        <v>1309</v>
      </c>
      <c r="G89" s="238" t="s">
        <v>1297</v>
      </c>
      <c r="H89" s="239">
        <v>1</v>
      </c>
      <c r="I89" s="240"/>
      <c r="J89" s="241">
        <f aca="true" t="shared" si="0" ref="J89:J112">ROUND(I89*H89,2)</f>
        <v>0</v>
      </c>
      <c r="K89" s="237" t="s">
        <v>21</v>
      </c>
      <c r="L89" s="242"/>
      <c r="M89" s="243" t="s">
        <v>21</v>
      </c>
      <c r="N89" s="244" t="s">
        <v>43</v>
      </c>
      <c r="O89" s="41"/>
      <c r="P89" s="200">
        <f aca="true" t="shared" si="1" ref="P89:P112">O89*H89</f>
        <v>0</v>
      </c>
      <c r="Q89" s="200">
        <v>0</v>
      </c>
      <c r="R89" s="200">
        <f aca="true" t="shared" si="2" ref="R89:R112">Q89*H89</f>
        <v>0</v>
      </c>
      <c r="S89" s="200">
        <v>0</v>
      </c>
      <c r="T89" s="201">
        <f aca="true" t="shared" si="3" ref="T89:T112">S89*H89</f>
        <v>0</v>
      </c>
      <c r="AR89" s="23" t="s">
        <v>367</v>
      </c>
      <c r="AT89" s="23" t="s">
        <v>468</v>
      </c>
      <c r="AU89" s="23" t="s">
        <v>80</v>
      </c>
      <c r="AY89" s="23" t="s">
        <v>135</v>
      </c>
      <c r="BE89" s="202">
        <f aca="true" t="shared" si="4" ref="BE89:BE112">IF(N89="základní",J89,0)</f>
        <v>0</v>
      </c>
      <c r="BF89" s="202">
        <f aca="true" t="shared" si="5" ref="BF89:BF112">IF(N89="snížená",J89,0)</f>
        <v>0</v>
      </c>
      <c r="BG89" s="202">
        <f aca="true" t="shared" si="6" ref="BG89:BG112">IF(N89="zákl. přenesená",J89,0)</f>
        <v>0</v>
      </c>
      <c r="BH89" s="202">
        <f aca="true" t="shared" si="7" ref="BH89:BH112">IF(N89="sníž. přenesená",J89,0)</f>
        <v>0</v>
      </c>
      <c r="BI89" s="202">
        <f aca="true" t="shared" si="8" ref="BI89:BI112">IF(N89="nulová",J89,0)</f>
        <v>0</v>
      </c>
      <c r="BJ89" s="23" t="s">
        <v>80</v>
      </c>
      <c r="BK89" s="202">
        <f aca="true" t="shared" si="9" ref="BK89:BK112">ROUND(I89*H89,2)</f>
        <v>0</v>
      </c>
      <c r="BL89" s="23" t="s">
        <v>258</v>
      </c>
      <c r="BM89" s="23" t="s">
        <v>1310</v>
      </c>
    </row>
    <row r="90" spans="2:65" s="1" customFormat="1" ht="16.5" customHeight="1">
      <c r="B90" s="40"/>
      <c r="C90" s="235" t="s">
        <v>146</v>
      </c>
      <c r="D90" s="235" t="s">
        <v>468</v>
      </c>
      <c r="E90" s="236" t="s">
        <v>1311</v>
      </c>
      <c r="F90" s="237" t="s">
        <v>1312</v>
      </c>
      <c r="G90" s="238" t="s">
        <v>1301</v>
      </c>
      <c r="H90" s="239">
        <v>1</v>
      </c>
      <c r="I90" s="240"/>
      <c r="J90" s="241">
        <f t="shared" si="0"/>
        <v>0</v>
      </c>
      <c r="K90" s="237" t="s">
        <v>21</v>
      </c>
      <c r="L90" s="242"/>
      <c r="M90" s="243" t="s">
        <v>21</v>
      </c>
      <c r="N90" s="244" t="s">
        <v>43</v>
      </c>
      <c r="O90" s="41"/>
      <c r="P90" s="200">
        <f t="shared" si="1"/>
        <v>0</v>
      </c>
      <c r="Q90" s="200">
        <v>0</v>
      </c>
      <c r="R90" s="200">
        <f t="shared" si="2"/>
        <v>0</v>
      </c>
      <c r="S90" s="200">
        <v>0</v>
      </c>
      <c r="T90" s="201">
        <f t="shared" si="3"/>
        <v>0</v>
      </c>
      <c r="AR90" s="23" t="s">
        <v>367</v>
      </c>
      <c r="AT90" s="23" t="s">
        <v>468</v>
      </c>
      <c r="AU90" s="23" t="s">
        <v>80</v>
      </c>
      <c r="AY90" s="23" t="s">
        <v>135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23" t="s">
        <v>80</v>
      </c>
      <c r="BK90" s="202">
        <f t="shared" si="9"/>
        <v>0</v>
      </c>
      <c r="BL90" s="23" t="s">
        <v>258</v>
      </c>
      <c r="BM90" s="23" t="s">
        <v>1313</v>
      </c>
    </row>
    <row r="91" spans="2:65" s="1" customFormat="1" ht="16.5" customHeight="1">
      <c r="B91" s="40"/>
      <c r="C91" s="191" t="s">
        <v>198</v>
      </c>
      <c r="D91" s="191" t="s">
        <v>138</v>
      </c>
      <c r="E91" s="192" t="s">
        <v>1314</v>
      </c>
      <c r="F91" s="193" t="s">
        <v>1315</v>
      </c>
      <c r="G91" s="194" t="s">
        <v>1297</v>
      </c>
      <c r="H91" s="195">
        <v>10</v>
      </c>
      <c r="I91" s="196"/>
      <c r="J91" s="197">
        <f t="shared" si="0"/>
        <v>0</v>
      </c>
      <c r="K91" s="193" t="s">
        <v>21</v>
      </c>
      <c r="L91" s="60"/>
      <c r="M91" s="198" t="s">
        <v>21</v>
      </c>
      <c r="N91" s="199" t="s">
        <v>43</v>
      </c>
      <c r="O91" s="41"/>
      <c r="P91" s="200">
        <f t="shared" si="1"/>
        <v>0</v>
      </c>
      <c r="Q91" s="200">
        <v>0</v>
      </c>
      <c r="R91" s="200">
        <f t="shared" si="2"/>
        <v>0</v>
      </c>
      <c r="S91" s="200">
        <v>0</v>
      </c>
      <c r="T91" s="201">
        <f t="shared" si="3"/>
        <v>0</v>
      </c>
      <c r="AR91" s="23" t="s">
        <v>258</v>
      </c>
      <c r="AT91" s="23" t="s">
        <v>138</v>
      </c>
      <c r="AU91" s="23" t="s">
        <v>80</v>
      </c>
      <c r="AY91" s="23" t="s">
        <v>135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23" t="s">
        <v>80</v>
      </c>
      <c r="BK91" s="202">
        <f t="shared" si="9"/>
        <v>0</v>
      </c>
      <c r="BL91" s="23" t="s">
        <v>258</v>
      </c>
      <c r="BM91" s="23" t="s">
        <v>1316</v>
      </c>
    </row>
    <row r="92" spans="2:65" s="1" customFormat="1" ht="16.5" customHeight="1">
      <c r="B92" s="40"/>
      <c r="C92" s="191" t="s">
        <v>202</v>
      </c>
      <c r="D92" s="191" t="s">
        <v>138</v>
      </c>
      <c r="E92" s="192" t="s">
        <v>1317</v>
      </c>
      <c r="F92" s="193" t="s">
        <v>1318</v>
      </c>
      <c r="G92" s="194" t="s">
        <v>1297</v>
      </c>
      <c r="H92" s="195">
        <v>6</v>
      </c>
      <c r="I92" s="196"/>
      <c r="J92" s="197">
        <f t="shared" si="0"/>
        <v>0</v>
      </c>
      <c r="K92" s="193" t="s">
        <v>21</v>
      </c>
      <c r="L92" s="60"/>
      <c r="M92" s="198" t="s">
        <v>21</v>
      </c>
      <c r="N92" s="199" t="s">
        <v>43</v>
      </c>
      <c r="O92" s="41"/>
      <c r="P92" s="200">
        <f t="shared" si="1"/>
        <v>0</v>
      </c>
      <c r="Q92" s="200">
        <v>0</v>
      </c>
      <c r="R92" s="200">
        <f t="shared" si="2"/>
        <v>0</v>
      </c>
      <c r="S92" s="200">
        <v>0</v>
      </c>
      <c r="T92" s="201">
        <f t="shared" si="3"/>
        <v>0</v>
      </c>
      <c r="AR92" s="23" t="s">
        <v>258</v>
      </c>
      <c r="AT92" s="23" t="s">
        <v>138</v>
      </c>
      <c r="AU92" s="23" t="s">
        <v>80</v>
      </c>
      <c r="AY92" s="23" t="s">
        <v>135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23" t="s">
        <v>80</v>
      </c>
      <c r="BK92" s="202">
        <f t="shared" si="9"/>
        <v>0</v>
      </c>
      <c r="BL92" s="23" t="s">
        <v>258</v>
      </c>
      <c r="BM92" s="23" t="s">
        <v>1319</v>
      </c>
    </row>
    <row r="93" spans="2:65" s="1" customFormat="1" ht="16.5" customHeight="1">
      <c r="B93" s="40"/>
      <c r="C93" s="191" t="s">
        <v>206</v>
      </c>
      <c r="D93" s="191" t="s">
        <v>138</v>
      </c>
      <c r="E93" s="192" t="s">
        <v>1320</v>
      </c>
      <c r="F93" s="193" t="s">
        <v>1321</v>
      </c>
      <c r="G93" s="194" t="s">
        <v>1297</v>
      </c>
      <c r="H93" s="195">
        <v>1</v>
      </c>
      <c r="I93" s="196"/>
      <c r="J93" s="197">
        <f t="shared" si="0"/>
        <v>0</v>
      </c>
      <c r="K93" s="193" t="s">
        <v>21</v>
      </c>
      <c r="L93" s="60"/>
      <c r="M93" s="198" t="s">
        <v>21</v>
      </c>
      <c r="N93" s="199" t="s">
        <v>43</v>
      </c>
      <c r="O93" s="41"/>
      <c r="P93" s="200">
        <f t="shared" si="1"/>
        <v>0</v>
      </c>
      <c r="Q93" s="200">
        <v>0</v>
      </c>
      <c r="R93" s="200">
        <f t="shared" si="2"/>
        <v>0</v>
      </c>
      <c r="S93" s="200">
        <v>0</v>
      </c>
      <c r="T93" s="201">
        <f t="shared" si="3"/>
        <v>0</v>
      </c>
      <c r="AR93" s="23" t="s">
        <v>258</v>
      </c>
      <c r="AT93" s="23" t="s">
        <v>138</v>
      </c>
      <c r="AU93" s="23" t="s">
        <v>80</v>
      </c>
      <c r="AY93" s="23" t="s">
        <v>135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23" t="s">
        <v>80</v>
      </c>
      <c r="BK93" s="202">
        <f t="shared" si="9"/>
        <v>0</v>
      </c>
      <c r="BL93" s="23" t="s">
        <v>258</v>
      </c>
      <c r="BM93" s="23" t="s">
        <v>1322</v>
      </c>
    </row>
    <row r="94" spans="2:65" s="1" customFormat="1" ht="16.5" customHeight="1">
      <c r="B94" s="40"/>
      <c r="C94" s="191" t="s">
        <v>211</v>
      </c>
      <c r="D94" s="191" t="s">
        <v>138</v>
      </c>
      <c r="E94" s="192" t="s">
        <v>1323</v>
      </c>
      <c r="F94" s="193" t="s">
        <v>1324</v>
      </c>
      <c r="G94" s="194" t="s">
        <v>1297</v>
      </c>
      <c r="H94" s="195">
        <v>1</v>
      </c>
      <c r="I94" s="196"/>
      <c r="J94" s="197">
        <f t="shared" si="0"/>
        <v>0</v>
      </c>
      <c r="K94" s="193" t="s">
        <v>21</v>
      </c>
      <c r="L94" s="60"/>
      <c r="M94" s="198" t="s">
        <v>21</v>
      </c>
      <c r="N94" s="199" t="s">
        <v>43</v>
      </c>
      <c r="O94" s="41"/>
      <c r="P94" s="200">
        <f t="shared" si="1"/>
        <v>0</v>
      </c>
      <c r="Q94" s="200">
        <v>0</v>
      </c>
      <c r="R94" s="200">
        <f t="shared" si="2"/>
        <v>0</v>
      </c>
      <c r="S94" s="200">
        <v>0</v>
      </c>
      <c r="T94" s="201">
        <f t="shared" si="3"/>
        <v>0</v>
      </c>
      <c r="AR94" s="23" t="s">
        <v>258</v>
      </c>
      <c r="AT94" s="23" t="s">
        <v>138</v>
      </c>
      <c r="AU94" s="23" t="s">
        <v>80</v>
      </c>
      <c r="AY94" s="23" t="s">
        <v>135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23" t="s">
        <v>80</v>
      </c>
      <c r="BK94" s="202">
        <f t="shared" si="9"/>
        <v>0</v>
      </c>
      <c r="BL94" s="23" t="s">
        <v>258</v>
      </c>
      <c r="BM94" s="23" t="s">
        <v>1325</v>
      </c>
    </row>
    <row r="95" spans="2:65" s="1" customFormat="1" ht="16.5" customHeight="1">
      <c r="B95" s="40"/>
      <c r="C95" s="191" t="s">
        <v>218</v>
      </c>
      <c r="D95" s="191" t="s">
        <v>138</v>
      </c>
      <c r="E95" s="192" t="s">
        <v>1326</v>
      </c>
      <c r="F95" s="193" t="s">
        <v>1327</v>
      </c>
      <c r="G95" s="194" t="s">
        <v>1297</v>
      </c>
      <c r="H95" s="195">
        <v>5</v>
      </c>
      <c r="I95" s="196"/>
      <c r="J95" s="197">
        <f t="shared" si="0"/>
        <v>0</v>
      </c>
      <c r="K95" s="193" t="s">
        <v>21</v>
      </c>
      <c r="L95" s="60"/>
      <c r="M95" s="198" t="s">
        <v>21</v>
      </c>
      <c r="N95" s="199" t="s">
        <v>43</v>
      </c>
      <c r="O95" s="41"/>
      <c r="P95" s="200">
        <f t="shared" si="1"/>
        <v>0</v>
      </c>
      <c r="Q95" s="200">
        <v>0</v>
      </c>
      <c r="R95" s="200">
        <f t="shared" si="2"/>
        <v>0</v>
      </c>
      <c r="S95" s="200">
        <v>0</v>
      </c>
      <c r="T95" s="201">
        <f t="shared" si="3"/>
        <v>0</v>
      </c>
      <c r="AR95" s="23" t="s">
        <v>258</v>
      </c>
      <c r="AT95" s="23" t="s">
        <v>138</v>
      </c>
      <c r="AU95" s="23" t="s">
        <v>80</v>
      </c>
      <c r="AY95" s="23" t="s">
        <v>135</v>
      </c>
      <c r="BE95" s="202">
        <f t="shared" si="4"/>
        <v>0</v>
      </c>
      <c r="BF95" s="202">
        <f t="shared" si="5"/>
        <v>0</v>
      </c>
      <c r="BG95" s="202">
        <f t="shared" si="6"/>
        <v>0</v>
      </c>
      <c r="BH95" s="202">
        <f t="shared" si="7"/>
        <v>0</v>
      </c>
      <c r="BI95" s="202">
        <f t="shared" si="8"/>
        <v>0</v>
      </c>
      <c r="BJ95" s="23" t="s">
        <v>80</v>
      </c>
      <c r="BK95" s="202">
        <f t="shared" si="9"/>
        <v>0</v>
      </c>
      <c r="BL95" s="23" t="s">
        <v>258</v>
      </c>
      <c r="BM95" s="23" t="s">
        <v>1328</v>
      </c>
    </row>
    <row r="96" spans="2:65" s="1" customFormat="1" ht="16.5" customHeight="1">
      <c r="B96" s="40"/>
      <c r="C96" s="191" t="s">
        <v>222</v>
      </c>
      <c r="D96" s="191" t="s">
        <v>138</v>
      </c>
      <c r="E96" s="192" t="s">
        <v>1329</v>
      </c>
      <c r="F96" s="193" t="s">
        <v>1330</v>
      </c>
      <c r="G96" s="194" t="s">
        <v>1297</v>
      </c>
      <c r="H96" s="195">
        <v>1</v>
      </c>
      <c r="I96" s="196"/>
      <c r="J96" s="197">
        <f t="shared" si="0"/>
        <v>0</v>
      </c>
      <c r="K96" s="193" t="s">
        <v>21</v>
      </c>
      <c r="L96" s="60"/>
      <c r="M96" s="198" t="s">
        <v>21</v>
      </c>
      <c r="N96" s="199" t="s">
        <v>43</v>
      </c>
      <c r="O96" s="41"/>
      <c r="P96" s="200">
        <f t="shared" si="1"/>
        <v>0</v>
      </c>
      <c r="Q96" s="200">
        <v>0</v>
      </c>
      <c r="R96" s="200">
        <f t="shared" si="2"/>
        <v>0</v>
      </c>
      <c r="S96" s="200">
        <v>0</v>
      </c>
      <c r="T96" s="201">
        <f t="shared" si="3"/>
        <v>0</v>
      </c>
      <c r="AR96" s="23" t="s">
        <v>258</v>
      </c>
      <c r="AT96" s="23" t="s">
        <v>138</v>
      </c>
      <c r="AU96" s="23" t="s">
        <v>80</v>
      </c>
      <c r="AY96" s="23" t="s">
        <v>135</v>
      </c>
      <c r="BE96" s="202">
        <f t="shared" si="4"/>
        <v>0</v>
      </c>
      <c r="BF96" s="202">
        <f t="shared" si="5"/>
        <v>0</v>
      </c>
      <c r="BG96" s="202">
        <f t="shared" si="6"/>
        <v>0</v>
      </c>
      <c r="BH96" s="202">
        <f t="shared" si="7"/>
        <v>0</v>
      </c>
      <c r="BI96" s="202">
        <f t="shared" si="8"/>
        <v>0</v>
      </c>
      <c r="BJ96" s="23" t="s">
        <v>80</v>
      </c>
      <c r="BK96" s="202">
        <f t="shared" si="9"/>
        <v>0</v>
      </c>
      <c r="BL96" s="23" t="s">
        <v>258</v>
      </c>
      <c r="BM96" s="23" t="s">
        <v>1331</v>
      </c>
    </row>
    <row r="97" spans="2:65" s="1" customFormat="1" ht="16.5" customHeight="1">
      <c r="B97" s="40"/>
      <c r="C97" s="191" t="s">
        <v>227</v>
      </c>
      <c r="D97" s="191" t="s">
        <v>138</v>
      </c>
      <c r="E97" s="192" t="s">
        <v>1332</v>
      </c>
      <c r="F97" s="193" t="s">
        <v>1333</v>
      </c>
      <c r="G97" s="194" t="s">
        <v>1297</v>
      </c>
      <c r="H97" s="195">
        <v>1</v>
      </c>
      <c r="I97" s="196"/>
      <c r="J97" s="197">
        <f t="shared" si="0"/>
        <v>0</v>
      </c>
      <c r="K97" s="193" t="s">
        <v>21</v>
      </c>
      <c r="L97" s="60"/>
      <c r="M97" s="198" t="s">
        <v>21</v>
      </c>
      <c r="N97" s="199" t="s">
        <v>43</v>
      </c>
      <c r="O97" s="41"/>
      <c r="P97" s="200">
        <f t="shared" si="1"/>
        <v>0</v>
      </c>
      <c r="Q97" s="200">
        <v>0</v>
      </c>
      <c r="R97" s="200">
        <f t="shared" si="2"/>
        <v>0</v>
      </c>
      <c r="S97" s="200">
        <v>0</v>
      </c>
      <c r="T97" s="201">
        <f t="shared" si="3"/>
        <v>0</v>
      </c>
      <c r="AR97" s="23" t="s">
        <v>258</v>
      </c>
      <c r="AT97" s="23" t="s">
        <v>138</v>
      </c>
      <c r="AU97" s="23" t="s">
        <v>80</v>
      </c>
      <c r="AY97" s="23" t="s">
        <v>135</v>
      </c>
      <c r="BE97" s="202">
        <f t="shared" si="4"/>
        <v>0</v>
      </c>
      <c r="BF97" s="202">
        <f t="shared" si="5"/>
        <v>0</v>
      </c>
      <c r="BG97" s="202">
        <f t="shared" si="6"/>
        <v>0</v>
      </c>
      <c r="BH97" s="202">
        <f t="shared" si="7"/>
        <v>0</v>
      </c>
      <c r="BI97" s="202">
        <f t="shared" si="8"/>
        <v>0</v>
      </c>
      <c r="BJ97" s="23" t="s">
        <v>80</v>
      </c>
      <c r="BK97" s="202">
        <f t="shared" si="9"/>
        <v>0</v>
      </c>
      <c r="BL97" s="23" t="s">
        <v>258</v>
      </c>
      <c r="BM97" s="23" t="s">
        <v>1334</v>
      </c>
    </row>
    <row r="98" spans="2:65" s="1" customFormat="1" ht="16.5" customHeight="1">
      <c r="B98" s="40"/>
      <c r="C98" s="191" t="s">
        <v>232</v>
      </c>
      <c r="D98" s="191" t="s">
        <v>138</v>
      </c>
      <c r="E98" s="192" t="s">
        <v>1335</v>
      </c>
      <c r="F98" s="193" t="s">
        <v>1336</v>
      </c>
      <c r="G98" s="194" t="s">
        <v>1297</v>
      </c>
      <c r="H98" s="195">
        <v>12</v>
      </c>
      <c r="I98" s="196"/>
      <c r="J98" s="197">
        <f t="shared" si="0"/>
        <v>0</v>
      </c>
      <c r="K98" s="193" t="s">
        <v>21</v>
      </c>
      <c r="L98" s="60"/>
      <c r="M98" s="198" t="s">
        <v>21</v>
      </c>
      <c r="N98" s="199" t="s">
        <v>43</v>
      </c>
      <c r="O98" s="41"/>
      <c r="P98" s="200">
        <f t="shared" si="1"/>
        <v>0</v>
      </c>
      <c r="Q98" s="200">
        <v>0</v>
      </c>
      <c r="R98" s="200">
        <f t="shared" si="2"/>
        <v>0</v>
      </c>
      <c r="S98" s="200">
        <v>0</v>
      </c>
      <c r="T98" s="201">
        <f t="shared" si="3"/>
        <v>0</v>
      </c>
      <c r="AR98" s="23" t="s">
        <v>258</v>
      </c>
      <c r="AT98" s="23" t="s">
        <v>138</v>
      </c>
      <c r="AU98" s="23" t="s">
        <v>80</v>
      </c>
      <c r="AY98" s="23" t="s">
        <v>135</v>
      </c>
      <c r="BE98" s="202">
        <f t="shared" si="4"/>
        <v>0</v>
      </c>
      <c r="BF98" s="202">
        <f t="shared" si="5"/>
        <v>0</v>
      </c>
      <c r="BG98" s="202">
        <f t="shared" si="6"/>
        <v>0</v>
      </c>
      <c r="BH98" s="202">
        <f t="shared" si="7"/>
        <v>0</v>
      </c>
      <c r="BI98" s="202">
        <f t="shared" si="8"/>
        <v>0</v>
      </c>
      <c r="BJ98" s="23" t="s">
        <v>80</v>
      </c>
      <c r="BK98" s="202">
        <f t="shared" si="9"/>
        <v>0</v>
      </c>
      <c r="BL98" s="23" t="s">
        <v>258</v>
      </c>
      <c r="BM98" s="23" t="s">
        <v>1337</v>
      </c>
    </row>
    <row r="99" spans="2:65" s="1" customFormat="1" ht="16.5" customHeight="1">
      <c r="B99" s="40"/>
      <c r="C99" s="191" t="s">
        <v>245</v>
      </c>
      <c r="D99" s="191" t="s">
        <v>138</v>
      </c>
      <c r="E99" s="192" t="s">
        <v>1338</v>
      </c>
      <c r="F99" s="193" t="s">
        <v>1339</v>
      </c>
      <c r="G99" s="194" t="s">
        <v>1297</v>
      </c>
      <c r="H99" s="195">
        <v>2</v>
      </c>
      <c r="I99" s="196"/>
      <c r="J99" s="197">
        <f t="shared" si="0"/>
        <v>0</v>
      </c>
      <c r="K99" s="193" t="s">
        <v>21</v>
      </c>
      <c r="L99" s="60"/>
      <c r="M99" s="198" t="s">
        <v>21</v>
      </c>
      <c r="N99" s="199" t="s">
        <v>43</v>
      </c>
      <c r="O99" s="41"/>
      <c r="P99" s="200">
        <f t="shared" si="1"/>
        <v>0</v>
      </c>
      <c r="Q99" s="200">
        <v>0</v>
      </c>
      <c r="R99" s="200">
        <f t="shared" si="2"/>
        <v>0</v>
      </c>
      <c r="S99" s="200">
        <v>0</v>
      </c>
      <c r="T99" s="201">
        <f t="shared" si="3"/>
        <v>0</v>
      </c>
      <c r="AR99" s="23" t="s">
        <v>258</v>
      </c>
      <c r="AT99" s="23" t="s">
        <v>138</v>
      </c>
      <c r="AU99" s="23" t="s">
        <v>80</v>
      </c>
      <c r="AY99" s="23" t="s">
        <v>135</v>
      </c>
      <c r="BE99" s="202">
        <f t="shared" si="4"/>
        <v>0</v>
      </c>
      <c r="BF99" s="202">
        <f t="shared" si="5"/>
        <v>0</v>
      </c>
      <c r="BG99" s="202">
        <f t="shared" si="6"/>
        <v>0</v>
      </c>
      <c r="BH99" s="202">
        <f t="shared" si="7"/>
        <v>0</v>
      </c>
      <c r="BI99" s="202">
        <f t="shared" si="8"/>
        <v>0</v>
      </c>
      <c r="BJ99" s="23" t="s">
        <v>80</v>
      </c>
      <c r="BK99" s="202">
        <f t="shared" si="9"/>
        <v>0</v>
      </c>
      <c r="BL99" s="23" t="s">
        <v>258</v>
      </c>
      <c r="BM99" s="23" t="s">
        <v>1340</v>
      </c>
    </row>
    <row r="100" spans="2:65" s="1" customFormat="1" ht="25.5" customHeight="1">
      <c r="B100" s="40"/>
      <c r="C100" s="191" t="s">
        <v>10</v>
      </c>
      <c r="D100" s="191" t="s">
        <v>138</v>
      </c>
      <c r="E100" s="192" t="s">
        <v>1341</v>
      </c>
      <c r="F100" s="193" t="s">
        <v>1342</v>
      </c>
      <c r="G100" s="194" t="s">
        <v>1297</v>
      </c>
      <c r="H100" s="195">
        <v>5</v>
      </c>
      <c r="I100" s="196"/>
      <c r="J100" s="197">
        <f t="shared" si="0"/>
        <v>0</v>
      </c>
      <c r="K100" s="193" t="s">
        <v>21</v>
      </c>
      <c r="L100" s="60"/>
      <c r="M100" s="198" t="s">
        <v>21</v>
      </c>
      <c r="N100" s="199" t="s">
        <v>43</v>
      </c>
      <c r="O100" s="41"/>
      <c r="P100" s="200">
        <f t="shared" si="1"/>
        <v>0</v>
      </c>
      <c r="Q100" s="200">
        <v>0</v>
      </c>
      <c r="R100" s="200">
        <f t="shared" si="2"/>
        <v>0</v>
      </c>
      <c r="S100" s="200">
        <v>0</v>
      </c>
      <c r="T100" s="201">
        <f t="shared" si="3"/>
        <v>0</v>
      </c>
      <c r="AR100" s="23" t="s">
        <v>258</v>
      </c>
      <c r="AT100" s="23" t="s">
        <v>138</v>
      </c>
      <c r="AU100" s="23" t="s">
        <v>80</v>
      </c>
      <c r="AY100" s="23" t="s">
        <v>135</v>
      </c>
      <c r="BE100" s="202">
        <f t="shared" si="4"/>
        <v>0</v>
      </c>
      <c r="BF100" s="202">
        <f t="shared" si="5"/>
        <v>0</v>
      </c>
      <c r="BG100" s="202">
        <f t="shared" si="6"/>
        <v>0</v>
      </c>
      <c r="BH100" s="202">
        <f t="shared" si="7"/>
        <v>0</v>
      </c>
      <c r="BI100" s="202">
        <f t="shared" si="8"/>
        <v>0</v>
      </c>
      <c r="BJ100" s="23" t="s">
        <v>80</v>
      </c>
      <c r="BK100" s="202">
        <f t="shared" si="9"/>
        <v>0</v>
      </c>
      <c r="BL100" s="23" t="s">
        <v>258</v>
      </c>
      <c r="BM100" s="23" t="s">
        <v>1343</v>
      </c>
    </row>
    <row r="101" spans="2:65" s="1" customFormat="1" ht="16.5" customHeight="1">
      <c r="B101" s="40"/>
      <c r="C101" s="191" t="s">
        <v>258</v>
      </c>
      <c r="D101" s="191" t="s">
        <v>138</v>
      </c>
      <c r="E101" s="192" t="s">
        <v>1344</v>
      </c>
      <c r="F101" s="193" t="s">
        <v>1345</v>
      </c>
      <c r="G101" s="194" t="s">
        <v>1297</v>
      </c>
      <c r="H101" s="195">
        <v>1</v>
      </c>
      <c r="I101" s="196"/>
      <c r="J101" s="197">
        <f t="shared" si="0"/>
        <v>0</v>
      </c>
      <c r="K101" s="193" t="s">
        <v>21</v>
      </c>
      <c r="L101" s="60"/>
      <c r="M101" s="198" t="s">
        <v>21</v>
      </c>
      <c r="N101" s="199" t="s">
        <v>43</v>
      </c>
      <c r="O101" s="41"/>
      <c r="P101" s="200">
        <f t="shared" si="1"/>
        <v>0</v>
      </c>
      <c r="Q101" s="200">
        <v>0</v>
      </c>
      <c r="R101" s="200">
        <f t="shared" si="2"/>
        <v>0</v>
      </c>
      <c r="S101" s="200">
        <v>0</v>
      </c>
      <c r="T101" s="201">
        <f t="shared" si="3"/>
        <v>0</v>
      </c>
      <c r="AR101" s="23" t="s">
        <v>258</v>
      </c>
      <c r="AT101" s="23" t="s">
        <v>138</v>
      </c>
      <c r="AU101" s="23" t="s">
        <v>80</v>
      </c>
      <c r="AY101" s="23" t="s">
        <v>135</v>
      </c>
      <c r="BE101" s="202">
        <f t="shared" si="4"/>
        <v>0</v>
      </c>
      <c r="BF101" s="202">
        <f t="shared" si="5"/>
        <v>0</v>
      </c>
      <c r="BG101" s="202">
        <f t="shared" si="6"/>
        <v>0</v>
      </c>
      <c r="BH101" s="202">
        <f t="shared" si="7"/>
        <v>0</v>
      </c>
      <c r="BI101" s="202">
        <f t="shared" si="8"/>
        <v>0</v>
      </c>
      <c r="BJ101" s="23" t="s">
        <v>80</v>
      </c>
      <c r="BK101" s="202">
        <f t="shared" si="9"/>
        <v>0</v>
      </c>
      <c r="BL101" s="23" t="s">
        <v>258</v>
      </c>
      <c r="BM101" s="23" t="s">
        <v>1346</v>
      </c>
    </row>
    <row r="102" spans="2:65" s="1" customFormat="1" ht="16.5" customHeight="1">
      <c r="B102" s="40"/>
      <c r="C102" s="191" t="s">
        <v>272</v>
      </c>
      <c r="D102" s="191" t="s">
        <v>138</v>
      </c>
      <c r="E102" s="192" t="s">
        <v>1347</v>
      </c>
      <c r="F102" s="193" t="s">
        <v>1348</v>
      </c>
      <c r="G102" s="194" t="s">
        <v>1297</v>
      </c>
      <c r="H102" s="195">
        <v>1</v>
      </c>
      <c r="I102" s="196"/>
      <c r="J102" s="197">
        <f t="shared" si="0"/>
        <v>0</v>
      </c>
      <c r="K102" s="193" t="s">
        <v>21</v>
      </c>
      <c r="L102" s="60"/>
      <c r="M102" s="198" t="s">
        <v>21</v>
      </c>
      <c r="N102" s="199" t="s">
        <v>43</v>
      </c>
      <c r="O102" s="41"/>
      <c r="P102" s="200">
        <f t="shared" si="1"/>
        <v>0</v>
      </c>
      <c r="Q102" s="200">
        <v>0</v>
      </c>
      <c r="R102" s="200">
        <f t="shared" si="2"/>
        <v>0</v>
      </c>
      <c r="S102" s="200">
        <v>0</v>
      </c>
      <c r="T102" s="201">
        <f t="shared" si="3"/>
        <v>0</v>
      </c>
      <c r="AR102" s="23" t="s">
        <v>258</v>
      </c>
      <c r="AT102" s="23" t="s">
        <v>138</v>
      </c>
      <c r="AU102" s="23" t="s">
        <v>80</v>
      </c>
      <c r="AY102" s="23" t="s">
        <v>135</v>
      </c>
      <c r="BE102" s="202">
        <f t="shared" si="4"/>
        <v>0</v>
      </c>
      <c r="BF102" s="202">
        <f t="shared" si="5"/>
        <v>0</v>
      </c>
      <c r="BG102" s="202">
        <f t="shared" si="6"/>
        <v>0</v>
      </c>
      <c r="BH102" s="202">
        <f t="shared" si="7"/>
        <v>0</v>
      </c>
      <c r="BI102" s="202">
        <f t="shared" si="8"/>
        <v>0</v>
      </c>
      <c r="BJ102" s="23" t="s">
        <v>80</v>
      </c>
      <c r="BK102" s="202">
        <f t="shared" si="9"/>
        <v>0</v>
      </c>
      <c r="BL102" s="23" t="s">
        <v>258</v>
      </c>
      <c r="BM102" s="23" t="s">
        <v>1349</v>
      </c>
    </row>
    <row r="103" spans="2:65" s="1" customFormat="1" ht="16.5" customHeight="1">
      <c r="B103" s="40"/>
      <c r="C103" s="191" t="s">
        <v>277</v>
      </c>
      <c r="D103" s="191" t="s">
        <v>138</v>
      </c>
      <c r="E103" s="192" t="s">
        <v>1350</v>
      </c>
      <c r="F103" s="193" t="s">
        <v>1351</v>
      </c>
      <c r="G103" s="194" t="s">
        <v>1297</v>
      </c>
      <c r="H103" s="195">
        <v>1</v>
      </c>
      <c r="I103" s="196"/>
      <c r="J103" s="197">
        <f t="shared" si="0"/>
        <v>0</v>
      </c>
      <c r="K103" s="193" t="s">
        <v>21</v>
      </c>
      <c r="L103" s="60"/>
      <c r="M103" s="198" t="s">
        <v>21</v>
      </c>
      <c r="N103" s="199" t="s">
        <v>43</v>
      </c>
      <c r="O103" s="41"/>
      <c r="P103" s="200">
        <f t="shared" si="1"/>
        <v>0</v>
      </c>
      <c r="Q103" s="200">
        <v>0</v>
      </c>
      <c r="R103" s="200">
        <f t="shared" si="2"/>
        <v>0</v>
      </c>
      <c r="S103" s="200">
        <v>0</v>
      </c>
      <c r="T103" s="201">
        <f t="shared" si="3"/>
        <v>0</v>
      </c>
      <c r="AR103" s="23" t="s">
        <v>258</v>
      </c>
      <c r="AT103" s="23" t="s">
        <v>138</v>
      </c>
      <c r="AU103" s="23" t="s">
        <v>80</v>
      </c>
      <c r="AY103" s="23" t="s">
        <v>135</v>
      </c>
      <c r="BE103" s="202">
        <f t="shared" si="4"/>
        <v>0</v>
      </c>
      <c r="BF103" s="202">
        <f t="shared" si="5"/>
        <v>0</v>
      </c>
      <c r="BG103" s="202">
        <f t="shared" si="6"/>
        <v>0</v>
      </c>
      <c r="BH103" s="202">
        <f t="shared" si="7"/>
        <v>0</v>
      </c>
      <c r="BI103" s="202">
        <f t="shared" si="8"/>
        <v>0</v>
      </c>
      <c r="BJ103" s="23" t="s">
        <v>80</v>
      </c>
      <c r="BK103" s="202">
        <f t="shared" si="9"/>
        <v>0</v>
      </c>
      <c r="BL103" s="23" t="s">
        <v>258</v>
      </c>
      <c r="BM103" s="23" t="s">
        <v>1352</v>
      </c>
    </row>
    <row r="104" spans="2:65" s="1" customFormat="1" ht="16.5" customHeight="1">
      <c r="B104" s="40"/>
      <c r="C104" s="191" t="s">
        <v>285</v>
      </c>
      <c r="D104" s="191" t="s">
        <v>138</v>
      </c>
      <c r="E104" s="192" t="s">
        <v>1353</v>
      </c>
      <c r="F104" s="193" t="s">
        <v>1354</v>
      </c>
      <c r="G104" s="194" t="s">
        <v>1297</v>
      </c>
      <c r="H104" s="195">
        <v>16</v>
      </c>
      <c r="I104" s="196"/>
      <c r="J104" s="197">
        <f t="shared" si="0"/>
        <v>0</v>
      </c>
      <c r="K104" s="193" t="s">
        <v>21</v>
      </c>
      <c r="L104" s="60"/>
      <c r="M104" s="198" t="s">
        <v>21</v>
      </c>
      <c r="N104" s="199" t="s">
        <v>43</v>
      </c>
      <c r="O104" s="41"/>
      <c r="P104" s="200">
        <f t="shared" si="1"/>
        <v>0</v>
      </c>
      <c r="Q104" s="200">
        <v>0</v>
      </c>
      <c r="R104" s="200">
        <f t="shared" si="2"/>
        <v>0</v>
      </c>
      <c r="S104" s="200">
        <v>0</v>
      </c>
      <c r="T104" s="201">
        <f t="shared" si="3"/>
        <v>0</v>
      </c>
      <c r="AR104" s="23" t="s">
        <v>258</v>
      </c>
      <c r="AT104" s="23" t="s">
        <v>138</v>
      </c>
      <c r="AU104" s="23" t="s">
        <v>80</v>
      </c>
      <c r="AY104" s="23" t="s">
        <v>135</v>
      </c>
      <c r="BE104" s="202">
        <f t="shared" si="4"/>
        <v>0</v>
      </c>
      <c r="BF104" s="202">
        <f t="shared" si="5"/>
        <v>0</v>
      </c>
      <c r="BG104" s="202">
        <f t="shared" si="6"/>
        <v>0</v>
      </c>
      <c r="BH104" s="202">
        <f t="shared" si="7"/>
        <v>0</v>
      </c>
      <c r="BI104" s="202">
        <f t="shared" si="8"/>
        <v>0</v>
      </c>
      <c r="BJ104" s="23" t="s">
        <v>80</v>
      </c>
      <c r="BK104" s="202">
        <f t="shared" si="9"/>
        <v>0</v>
      </c>
      <c r="BL104" s="23" t="s">
        <v>258</v>
      </c>
      <c r="BM104" s="23" t="s">
        <v>1355</v>
      </c>
    </row>
    <row r="105" spans="2:65" s="1" customFormat="1" ht="16.5" customHeight="1">
      <c r="B105" s="40"/>
      <c r="C105" s="191" t="s">
        <v>292</v>
      </c>
      <c r="D105" s="191" t="s">
        <v>138</v>
      </c>
      <c r="E105" s="192" t="s">
        <v>1356</v>
      </c>
      <c r="F105" s="193" t="s">
        <v>1357</v>
      </c>
      <c r="G105" s="194" t="s">
        <v>1297</v>
      </c>
      <c r="H105" s="195">
        <v>1</v>
      </c>
      <c r="I105" s="196"/>
      <c r="J105" s="197">
        <f t="shared" si="0"/>
        <v>0</v>
      </c>
      <c r="K105" s="193" t="s">
        <v>21</v>
      </c>
      <c r="L105" s="60"/>
      <c r="M105" s="198" t="s">
        <v>21</v>
      </c>
      <c r="N105" s="199" t="s">
        <v>43</v>
      </c>
      <c r="O105" s="41"/>
      <c r="P105" s="200">
        <f t="shared" si="1"/>
        <v>0</v>
      </c>
      <c r="Q105" s="200">
        <v>0</v>
      </c>
      <c r="R105" s="200">
        <f t="shared" si="2"/>
        <v>0</v>
      </c>
      <c r="S105" s="200">
        <v>0</v>
      </c>
      <c r="T105" s="201">
        <f t="shared" si="3"/>
        <v>0</v>
      </c>
      <c r="AR105" s="23" t="s">
        <v>258</v>
      </c>
      <c r="AT105" s="23" t="s">
        <v>138</v>
      </c>
      <c r="AU105" s="23" t="s">
        <v>80</v>
      </c>
      <c r="AY105" s="23" t="s">
        <v>135</v>
      </c>
      <c r="BE105" s="202">
        <f t="shared" si="4"/>
        <v>0</v>
      </c>
      <c r="BF105" s="202">
        <f t="shared" si="5"/>
        <v>0</v>
      </c>
      <c r="BG105" s="202">
        <f t="shared" si="6"/>
        <v>0</v>
      </c>
      <c r="BH105" s="202">
        <f t="shared" si="7"/>
        <v>0</v>
      </c>
      <c r="BI105" s="202">
        <f t="shared" si="8"/>
        <v>0</v>
      </c>
      <c r="BJ105" s="23" t="s">
        <v>80</v>
      </c>
      <c r="BK105" s="202">
        <f t="shared" si="9"/>
        <v>0</v>
      </c>
      <c r="BL105" s="23" t="s">
        <v>258</v>
      </c>
      <c r="BM105" s="23" t="s">
        <v>1358</v>
      </c>
    </row>
    <row r="106" spans="2:65" s="1" customFormat="1" ht="16.5" customHeight="1">
      <c r="B106" s="40"/>
      <c r="C106" s="191" t="s">
        <v>9</v>
      </c>
      <c r="D106" s="191" t="s">
        <v>138</v>
      </c>
      <c r="E106" s="192" t="s">
        <v>1359</v>
      </c>
      <c r="F106" s="193" t="s">
        <v>1360</v>
      </c>
      <c r="G106" s="194" t="s">
        <v>1297</v>
      </c>
      <c r="H106" s="195">
        <v>1</v>
      </c>
      <c r="I106" s="196"/>
      <c r="J106" s="197">
        <f t="shared" si="0"/>
        <v>0</v>
      </c>
      <c r="K106" s="193" t="s">
        <v>21</v>
      </c>
      <c r="L106" s="60"/>
      <c r="M106" s="198" t="s">
        <v>21</v>
      </c>
      <c r="N106" s="199" t="s">
        <v>43</v>
      </c>
      <c r="O106" s="41"/>
      <c r="P106" s="200">
        <f t="shared" si="1"/>
        <v>0</v>
      </c>
      <c r="Q106" s="200">
        <v>0</v>
      </c>
      <c r="R106" s="200">
        <f t="shared" si="2"/>
        <v>0</v>
      </c>
      <c r="S106" s="200">
        <v>0</v>
      </c>
      <c r="T106" s="201">
        <f t="shared" si="3"/>
        <v>0</v>
      </c>
      <c r="AR106" s="23" t="s">
        <v>258</v>
      </c>
      <c r="AT106" s="23" t="s">
        <v>138</v>
      </c>
      <c r="AU106" s="23" t="s">
        <v>80</v>
      </c>
      <c r="AY106" s="23" t="s">
        <v>135</v>
      </c>
      <c r="BE106" s="202">
        <f t="shared" si="4"/>
        <v>0</v>
      </c>
      <c r="BF106" s="202">
        <f t="shared" si="5"/>
        <v>0</v>
      </c>
      <c r="BG106" s="202">
        <f t="shared" si="6"/>
        <v>0</v>
      </c>
      <c r="BH106" s="202">
        <f t="shared" si="7"/>
        <v>0</v>
      </c>
      <c r="BI106" s="202">
        <f t="shared" si="8"/>
        <v>0</v>
      </c>
      <c r="BJ106" s="23" t="s">
        <v>80</v>
      </c>
      <c r="BK106" s="202">
        <f t="shared" si="9"/>
        <v>0</v>
      </c>
      <c r="BL106" s="23" t="s">
        <v>258</v>
      </c>
      <c r="BM106" s="23" t="s">
        <v>1361</v>
      </c>
    </row>
    <row r="107" spans="2:65" s="1" customFormat="1" ht="16.5" customHeight="1">
      <c r="B107" s="40"/>
      <c r="C107" s="191" t="s">
        <v>301</v>
      </c>
      <c r="D107" s="191" t="s">
        <v>138</v>
      </c>
      <c r="E107" s="192" t="s">
        <v>1362</v>
      </c>
      <c r="F107" s="193" t="s">
        <v>1363</v>
      </c>
      <c r="G107" s="194" t="s">
        <v>1297</v>
      </c>
      <c r="H107" s="195">
        <v>1</v>
      </c>
      <c r="I107" s="196"/>
      <c r="J107" s="197">
        <f t="shared" si="0"/>
        <v>0</v>
      </c>
      <c r="K107" s="193" t="s">
        <v>21</v>
      </c>
      <c r="L107" s="60"/>
      <c r="M107" s="198" t="s">
        <v>21</v>
      </c>
      <c r="N107" s="199" t="s">
        <v>43</v>
      </c>
      <c r="O107" s="41"/>
      <c r="P107" s="200">
        <f t="shared" si="1"/>
        <v>0</v>
      </c>
      <c r="Q107" s="200">
        <v>0</v>
      </c>
      <c r="R107" s="200">
        <f t="shared" si="2"/>
        <v>0</v>
      </c>
      <c r="S107" s="200">
        <v>0</v>
      </c>
      <c r="T107" s="201">
        <f t="shared" si="3"/>
        <v>0</v>
      </c>
      <c r="AR107" s="23" t="s">
        <v>258</v>
      </c>
      <c r="AT107" s="23" t="s">
        <v>138</v>
      </c>
      <c r="AU107" s="23" t="s">
        <v>80</v>
      </c>
      <c r="AY107" s="23" t="s">
        <v>135</v>
      </c>
      <c r="BE107" s="202">
        <f t="shared" si="4"/>
        <v>0</v>
      </c>
      <c r="BF107" s="202">
        <f t="shared" si="5"/>
        <v>0</v>
      </c>
      <c r="BG107" s="202">
        <f t="shared" si="6"/>
        <v>0</v>
      </c>
      <c r="BH107" s="202">
        <f t="shared" si="7"/>
        <v>0</v>
      </c>
      <c r="BI107" s="202">
        <f t="shared" si="8"/>
        <v>0</v>
      </c>
      <c r="BJ107" s="23" t="s">
        <v>80</v>
      </c>
      <c r="BK107" s="202">
        <f t="shared" si="9"/>
        <v>0</v>
      </c>
      <c r="BL107" s="23" t="s">
        <v>258</v>
      </c>
      <c r="BM107" s="23" t="s">
        <v>1364</v>
      </c>
    </row>
    <row r="108" spans="2:65" s="1" customFormat="1" ht="25.5" customHeight="1">
      <c r="B108" s="40"/>
      <c r="C108" s="191" t="s">
        <v>306</v>
      </c>
      <c r="D108" s="191" t="s">
        <v>138</v>
      </c>
      <c r="E108" s="192" t="s">
        <v>1365</v>
      </c>
      <c r="F108" s="193" t="s">
        <v>1366</v>
      </c>
      <c r="G108" s="194" t="s">
        <v>1297</v>
      </c>
      <c r="H108" s="195">
        <v>1</v>
      </c>
      <c r="I108" s="196"/>
      <c r="J108" s="197">
        <f t="shared" si="0"/>
        <v>0</v>
      </c>
      <c r="K108" s="193" t="s">
        <v>21</v>
      </c>
      <c r="L108" s="60"/>
      <c r="M108" s="198" t="s">
        <v>21</v>
      </c>
      <c r="N108" s="199" t="s">
        <v>43</v>
      </c>
      <c r="O108" s="41"/>
      <c r="P108" s="200">
        <f t="shared" si="1"/>
        <v>0</v>
      </c>
      <c r="Q108" s="200">
        <v>0</v>
      </c>
      <c r="R108" s="200">
        <f t="shared" si="2"/>
        <v>0</v>
      </c>
      <c r="S108" s="200">
        <v>0</v>
      </c>
      <c r="T108" s="201">
        <f t="shared" si="3"/>
        <v>0</v>
      </c>
      <c r="AR108" s="23" t="s">
        <v>258</v>
      </c>
      <c r="AT108" s="23" t="s">
        <v>138</v>
      </c>
      <c r="AU108" s="23" t="s">
        <v>80</v>
      </c>
      <c r="AY108" s="23" t="s">
        <v>135</v>
      </c>
      <c r="BE108" s="202">
        <f t="shared" si="4"/>
        <v>0</v>
      </c>
      <c r="BF108" s="202">
        <f t="shared" si="5"/>
        <v>0</v>
      </c>
      <c r="BG108" s="202">
        <f t="shared" si="6"/>
        <v>0</v>
      </c>
      <c r="BH108" s="202">
        <f t="shared" si="7"/>
        <v>0</v>
      </c>
      <c r="BI108" s="202">
        <f t="shared" si="8"/>
        <v>0</v>
      </c>
      <c r="BJ108" s="23" t="s">
        <v>80</v>
      </c>
      <c r="BK108" s="202">
        <f t="shared" si="9"/>
        <v>0</v>
      </c>
      <c r="BL108" s="23" t="s">
        <v>258</v>
      </c>
      <c r="BM108" s="23" t="s">
        <v>1367</v>
      </c>
    </row>
    <row r="109" spans="2:65" s="1" customFormat="1" ht="16.5" customHeight="1">
      <c r="B109" s="40"/>
      <c r="C109" s="191" t="s">
        <v>311</v>
      </c>
      <c r="D109" s="191" t="s">
        <v>138</v>
      </c>
      <c r="E109" s="192" t="s">
        <v>1368</v>
      </c>
      <c r="F109" s="193" t="s">
        <v>1369</v>
      </c>
      <c r="G109" s="194" t="s">
        <v>1297</v>
      </c>
      <c r="H109" s="195">
        <v>1</v>
      </c>
      <c r="I109" s="196"/>
      <c r="J109" s="197">
        <f t="shared" si="0"/>
        <v>0</v>
      </c>
      <c r="K109" s="193" t="s">
        <v>21</v>
      </c>
      <c r="L109" s="60"/>
      <c r="M109" s="198" t="s">
        <v>21</v>
      </c>
      <c r="N109" s="199" t="s">
        <v>43</v>
      </c>
      <c r="O109" s="41"/>
      <c r="P109" s="200">
        <f t="shared" si="1"/>
        <v>0</v>
      </c>
      <c r="Q109" s="200">
        <v>0</v>
      </c>
      <c r="R109" s="200">
        <f t="shared" si="2"/>
        <v>0</v>
      </c>
      <c r="S109" s="200">
        <v>0</v>
      </c>
      <c r="T109" s="201">
        <f t="shared" si="3"/>
        <v>0</v>
      </c>
      <c r="AR109" s="23" t="s">
        <v>258</v>
      </c>
      <c r="AT109" s="23" t="s">
        <v>138</v>
      </c>
      <c r="AU109" s="23" t="s">
        <v>80</v>
      </c>
      <c r="AY109" s="23" t="s">
        <v>135</v>
      </c>
      <c r="BE109" s="202">
        <f t="shared" si="4"/>
        <v>0</v>
      </c>
      <c r="BF109" s="202">
        <f t="shared" si="5"/>
        <v>0</v>
      </c>
      <c r="BG109" s="202">
        <f t="shared" si="6"/>
        <v>0</v>
      </c>
      <c r="BH109" s="202">
        <f t="shared" si="7"/>
        <v>0</v>
      </c>
      <c r="BI109" s="202">
        <f t="shared" si="8"/>
        <v>0</v>
      </c>
      <c r="BJ109" s="23" t="s">
        <v>80</v>
      </c>
      <c r="BK109" s="202">
        <f t="shared" si="9"/>
        <v>0</v>
      </c>
      <c r="BL109" s="23" t="s">
        <v>258</v>
      </c>
      <c r="BM109" s="23" t="s">
        <v>1370</v>
      </c>
    </row>
    <row r="110" spans="2:65" s="1" customFormat="1" ht="16.5" customHeight="1">
      <c r="B110" s="40"/>
      <c r="C110" s="191" t="s">
        <v>320</v>
      </c>
      <c r="D110" s="191" t="s">
        <v>138</v>
      </c>
      <c r="E110" s="192" t="s">
        <v>1371</v>
      </c>
      <c r="F110" s="193" t="s">
        <v>1372</v>
      </c>
      <c r="G110" s="194" t="s">
        <v>1297</v>
      </c>
      <c r="H110" s="195">
        <v>172</v>
      </c>
      <c r="I110" s="196"/>
      <c r="J110" s="197">
        <f t="shared" si="0"/>
        <v>0</v>
      </c>
      <c r="K110" s="193" t="s">
        <v>21</v>
      </c>
      <c r="L110" s="60"/>
      <c r="M110" s="198" t="s">
        <v>21</v>
      </c>
      <c r="N110" s="199" t="s">
        <v>43</v>
      </c>
      <c r="O110" s="41"/>
      <c r="P110" s="200">
        <f t="shared" si="1"/>
        <v>0</v>
      </c>
      <c r="Q110" s="200">
        <v>0</v>
      </c>
      <c r="R110" s="200">
        <f t="shared" si="2"/>
        <v>0</v>
      </c>
      <c r="S110" s="200">
        <v>0</v>
      </c>
      <c r="T110" s="201">
        <f t="shared" si="3"/>
        <v>0</v>
      </c>
      <c r="AR110" s="23" t="s">
        <v>258</v>
      </c>
      <c r="AT110" s="23" t="s">
        <v>138</v>
      </c>
      <c r="AU110" s="23" t="s">
        <v>80</v>
      </c>
      <c r="AY110" s="23" t="s">
        <v>135</v>
      </c>
      <c r="BE110" s="202">
        <f t="shared" si="4"/>
        <v>0</v>
      </c>
      <c r="BF110" s="202">
        <f t="shared" si="5"/>
        <v>0</v>
      </c>
      <c r="BG110" s="202">
        <f t="shared" si="6"/>
        <v>0</v>
      </c>
      <c r="BH110" s="202">
        <f t="shared" si="7"/>
        <v>0</v>
      </c>
      <c r="BI110" s="202">
        <f t="shared" si="8"/>
        <v>0</v>
      </c>
      <c r="BJ110" s="23" t="s">
        <v>80</v>
      </c>
      <c r="BK110" s="202">
        <f t="shared" si="9"/>
        <v>0</v>
      </c>
      <c r="BL110" s="23" t="s">
        <v>258</v>
      </c>
      <c r="BM110" s="23" t="s">
        <v>1373</v>
      </c>
    </row>
    <row r="111" spans="2:65" s="1" customFormat="1" ht="16.5" customHeight="1">
      <c r="B111" s="40"/>
      <c r="C111" s="191" t="s">
        <v>324</v>
      </c>
      <c r="D111" s="191" t="s">
        <v>138</v>
      </c>
      <c r="E111" s="192" t="s">
        <v>1374</v>
      </c>
      <c r="F111" s="193" t="s">
        <v>1375</v>
      </c>
      <c r="G111" s="194" t="s">
        <v>1297</v>
      </c>
      <c r="H111" s="195">
        <v>3</v>
      </c>
      <c r="I111" s="196"/>
      <c r="J111" s="197">
        <f t="shared" si="0"/>
        <v>0</v>
      </c>
      <c r="K111" s="193" t="s">
        <v>21</v>
      </c>
      <c r="L111" s="60"/>
      <c r="M111" s="198" t="s">
        <v>21</v>
      </c>
      <c r="N111" s="199" t="s">
        <v>43</v>
      </c>
      <c r="O111" s="41"/>
      <c r="P111" s="200">
        <f t="shared" si="1"/>
        <v>0</v>
      </c>
      <c r="Q111" s="200">
        <v>0</v>
      </c>
      <c r="R111" s="200">
        <f t="shared" si="2"/>
        <v>0</v>
      </c>
      <c r="S111" s="200">
        <v>0</v>
      </c>
      <c r="T111" s="201">
        <f t="shared" si="3"/>
        <v>0</v>
      </c>
      <c r="AR111" s="23" t="s">
        <v>258</v>
      </c>
      <c r="AT111" s="23" t="s">
        <v>138</v>
      </c>
      <c r="AU111" s="23" t="s">
        <v>80</v>
      </c>
      <c r="AY111" s="23" t="s">
        <v>135</v>
      </c>
      <c r="BE111" s="202">
        <f t="shared" si="4"/>
        <v>0</v>
      </c>
      <c r="BF111" s="202">
        <f t="shared" si="5"/>
        <v>0</v>
      </c>
      <c r="BG111" s="202">
        <f t="shared" si="6"/>
        <v>0</v>
      </c>
      <c r="BH111" s="202">
        <f t="shared" si="7"/>
        <v>0</v>
      </c>
      <c r="BI111" s="202">
        <f t="shared" si="8"/>
        <v>0</v>
      </c>
      <c r="BJ111" s="23" t="s">
        <v>80</v>
      </c>
      <c r="BK111" s="202">
        <f t="shared" si="9"/>
        <v>0</v>
      </c>
      <c r="BL111" s="23" t="s">
        <v>258</v>
      </c>
      <c r="BM111" s="23" t="s">
        <v>1376</v>
      </c>
    </row>
    <row r="112" spans="2:65" s="1" customFormat="1" ht="16.5" customHeight="1">
      <c r="B112" s="40"/>
      <c r="C112" s="191" t="s">
        <v>328</v>
      </c>
      <c r="D112" s="191" t="s">
        <v>138</v>
      </c>
      <c r="E112" s="192" t="s">
        <v>1377</v>
      </c>
      <c r="F112" s="193" t="s">
        <v>1378</v>
      </c>
      <c r="G112" s="194" t="s">
        <v>1297</v>
      </c>
      <c r="H112" s="195">
        <v>12</v>
      </c>
      <c r="I112" s="196"/>
      <c r="J112" s="197">
        <f t="shared" si="0"/>
        <v>0</v>
      </c>
      <c r="K112" s="193" t="s">
        <v>21</v>
      </c>
      <c r="L112" s="60"/>
      <c r="M112" s="198" t="s">
        <v>21</v>
      </c>
      <c r="N112" s="199" t="s">
        <v>43</v>
      </c>
      <c r="O112" s="41"/>
      <c r="P112" s="200">
        <f t="shared" si="1"/>
        <v>0</v>
      </c>
      <c r="Q112" s="200">
        <v>0</v>
      </c>
      <c r="R112" s="200">
        <f t="shared" si="2"/>
        <v>0</v>
      </c>
      <c r="S112" s="200">
        <v>0</v>
      </c>
      <c r="T112" s="201">
        <f t="shared" si="3"/>
        <v>0</v>
      </c>
      <c r="AR112" s="23" t="s">
        <v>258</v>
      </c>
      <c r="AT112" s="23" t="s">
        <v>138</v>
      </c>
      <c r="AU112" s="23" t="s">
        <v>80</v>
      </c>
      <c r="AY112" s="23" t="s">
        <v>135</v>
      </c>
      <c r="BE112" s="202">
        <f t="shared" si="4"/>
        <v>0</v>
      </c>
      <c r="BF112" s="202">
        <f t="shared" si="5"/>
        <v>0</v>
      </c>
      <c r="BG112" s="202">
        <f t="shared" si="6"/>
        <v>0</v>
      </c>
      <c r="BH112" s="202">
        <f t="shared" si="7"/>
        <v>0</v>
      </c>
      <c r="BI112" s="202">
        <f t="shared" si="8"/>
        <v>0</v>
      </c>
      <c r="BJ112" s="23" t="s">
        <v>80</v>
      </c>
      <c r="BK112" s="202">
        <f t="shared" si="9"/>
        <v>0</v>
      </c>
      <c r="BL112" s="23" t="s">
        <v>258</v>
      </c>
      <c r="BM112" s="23" t="s">
        <v>1379</v>
      </c>
    </row>
    <row r="113" spans="2:63" s="10" customFormat="1" ht="37.35" customHeight="1">
      <c r="B113" s="175"/>
      <c r="C113" s="176"/>
      <c r="D113" s="177" t="s">
        <v>71</v>
      </c>
      <c r="E113" s="178" t="s">
        <v>1380</v>
      </c>
      <c r="F113" s="178" t="s">
        <v>1381</v>
      </c>
      <c r="G113" s="176"/>
      <c r="H113" s="176"/>
      <c r="I113" s="179"/>
      <c r="J113" s="180">
        <f>BK113</f>
        <v>0</v>
      </c>
      <c r="K113" s="176"/>
      <c r="L113" s="181"/>
      <c r="M113" s="182"/>
      <c r="N113" s="183"/>
      <c r="O113" s="183"/>
      <c r="P113" s="184">
        <f>SUM(P114:P123)</f>
        <v>0</v>
      </c>
      <c r="Q113" s="183"/>
      <c r="R113" s="184">
        <f>SUM(R114:R123)</f>
        <v>0</v>
      </c>
      <c r="S113" s="183"/>
      <c r="T113" s="185">
        <f>SUM(T114:T123)</f>
        <v>0</v>
      </c>
      <c r="AR113" s="186" t="s">
        <v>82</v>
      </c>
      <c r="AT113" s="187" t="s">
        <v>71</v>
      </c>
      <c r="AU113" s="187" t="s">
        <v>72</v>
      </c>
      <c r="AY113" s="186" t="s">
        <v>135</v>
      </c>
      <c r="BK113" s="188">
        <f>SUM(BK114:BK123)</f>
        <v>0</v>
      </c>
    </row>
    <row r="114" spans="2:65" s="1" customFormat="1" ht="25.5" customHeight="1">
      <c r="B114" s="40"/>
      <c r="C114" s="235" t="s">
        <v>333</v>
      </c>
      <c r="D114" s="235" t="s">
        <v>468</v>
      </c>
      <c r="E114" s="236" t="s">
        <v>1382</v>
      </c>
      <c r="F114" s="237" t="s">
        <v>1383</v>
      </c>
      <c r="G114" s="238" t="s">
        <v>1297</v>
      </c>
      <c r="H114" s="239">
        <v>1</v>
      </c>
      <c r="I114" s="240"/>
      <c r="J114" s="241">
        <f aca="true" t="shared" si="10" ref="J114:J123">ROUND(I114*H114,2)</f>
        <v>0</v>
      </c>
      <c r="K114" s="237" t="s">
        <v>21</v>
      </c>
      <c r="L114" s="242"/>
      <c r="M114" s="243" t="s">
        <v>21</v>
      </c>
      <c r="N114" s="244" t="s">
        <v>43</v>
      </c>
      <c r="O114" s="41"/>
      <c r="P114" s="200">
        <f aca="true" t="shared" si="11" ref="P114:P123">O114*H114</f>
        <v>0</v>
      </c>
      <c r="Q114" s="200">
        <v>0</v>
      </c>
      <c r="R114" s="200">
        <f aca="true" t="shared" si="12" ref="R114:R123">Q114*H114</f>
        <v>0</v>
      </c>
      <c r="S114" s="200">
        <v>0</v>
      </c>
      <c r="T114" s="201">
        <f aca="true" t="shared" si="13" ref="T114:T123">S114*H114</f>
        <v>0</v>
      </c>
      <c r="AR114" s="23" t="s">
        <v>367</v>
      </c>
      <c r="AT114" s="23" t="s">
        <v>468</v>
      </c>
      <c r="AU114" s="23" t="s">
        <v>80</v>
      </c>
      <c r="AY114" s="23" t="s">
        <v>135</v>
      </c>
      <c r="BE114" s="202">
        <f aca="true" t="shared" si="14" ref="BE114:BE123">IF(N114="základní",J114,0)</f>
        <v>0</v>
      </c>
      <c r="BF114" s="202">
        <f aca="true" t="shared" si="15" ref="BF114:BF123">IF(N114="snížená",J114,0)</f>
        <v>0</v>
      </c>
      <c r="BG114" s="202">
        <f aca="true" t="shared" si="16" ref="BG114:BG123">IF(N114="zákl. přenesená",J114,0)</f>
        <v>0</v>
      </c>
      <c r="BH114" s="202">
        <f aca="true" t="shared" si="17" ref="BH114:BH123">IF(N114="sníž. přenesená",J114,0)</f>
        <v>0</v>
      </c>
      <c r="BI114" s="202">
        <f aca="true" t="shared" si="18" ref="BI114:BI123">IF(N114="nulová",J114,0)</f>
        <v>0</v>
      </c>
      <c r="BJ114" s="23" t="s">
        <v>80</v>
      </c>
      <c r="BK114" s="202">
        <f aca="true" t="shared" si="19" ref="BK114:BK123">ROUND(I114*H114,2)</f>
        <v>0</v>
      </c>
      <c r="BL114" s="23" t="s">
        <v>258</v>
      </c>
      <c r="BM114" s="23" t="s">
        <v>1384</v>
      </c>
    </row>
    <row r="115" spans="2:65" s="1" customFormat="1" ht="16.5" customHeight="1">
      <c r="B115" s="40"/>
      <c r="C115" s="191" t="s">
        <v>337</v>
      </c>
      <c r="D115" s="191" t="s">
        <v>138</v>
      </c>
      <c r="E115" s="192" t="s">
        <v>1314</v>
      </c>
      <c r="F115" s="193" t="s">
        <v>1315</v>
      </c>
      <c r="G115" s="194" t="s">
        <v>1297</v>
      </c>
      <c r="H115" s="195">
        <v>3</v>
      </c>
      <c r="I115" s="196"/>
      <c r="J115" s="197">
        <f t="shared" si="10"/>
        <v>0</v>
      </c>
      <c r="K115" s="193" t="s">
        <v>21</v>
      </c>
      <c r="L115" s="60"/>
      <c r="M115" s="198" t="s">
        <v>21</v>
      </c>
      <c r="N115" s="199" t="s">
        <v>43</v>
      </c>
      <c r="O115" s="41"/>
      <c r="P115" s="200">
        <f t="shared" si="11"/>
        <v>0</v>
      </c>
      <c r="Q115" s="200">
        <v>0</v>
      </c>
      <c r="R115" s="200">
        <f t="shared" si="12"/>
        <v>0</v>
      </c>
      <c r="S115" s="200">
        <v>0</v>
      </c>
      <c r="T115" s="201">
        <f t="shared" si="13"/>
        <v>0</v>
      </c>
      <c r="AR115" s="23" t="s">
        <v>258</v>
      </c>
      <c r="AT115" s="23" t="s">
        <v>138</v>
      </c>
      <c r="AU115" s="23" t="s">
        <v>80</v>
      </c>
      <c r="AY115" s="23" t="s">
        <v>135</v>
      </c>
      <c r="BE115" s="202">
        <f t="shared" si="14"/>
        <v>0</v>
      </c>
      <c r="BF115" s="202">
        <f t="shared" si="15"/>
        <v>0</v>
      </c>
      <c r="BG115" s="202">
        <f t="shared" si="16"/>
        <v>0</v>
      </c>
      <c r="BH115" s="202">
        <f t="shared" si="17"/>
        <v>0</v>
      </c>
      <c r="BI115" s="202">
        <f t="shared" si="18"/>
        <v>0</v>
      </c>
      <c r="BJ115" s="23" t="s">
        <v>80</v>
      </c>
      <c r="BK115" s="202">
        <f t="shared" si="19"/>
        <v>0</v>
      </c>
      <c r="BL115" s="23" t="s">
        <v>258</v>
      </c>
      <c r="BM115" s="23" t="s">
        <v>1385</v>
      </c>
    </row>
    <row r="116" spans="2:65" s="1" customFormat="1" ht="16.5" customHeight="1">
      <c r="B116" s="40"/>
      <c r="C116" s="191" t="s">
        <v>346</v>
      </c>
      <c r="D116" s="191" t="s">
        <v>138</v>
      </c>
      <c r="E116" s="192" t="s">
        <v>1317</v>
      </c>
      <c r="F116" s="193" t="s">
        <v>1318</v>
      </c>
      <c r="G116" s="194" t="s">
        <v>1297</v>
      </c>
      <c r="H116" s="195">
        <v>3</v>
      </c>
      <c r="I116" s="196"/>
      <c r="J116" s="197">
        <f t="shared" si="10"/>
        <v>0</v>
      </c>
      <c r="K116" s="193" t="s">
        <v>21</v>
      </c>
      <c r="L116" s="60"/>
      <c r="M116" s="198" t="s">
        <v>21</v>
      </c>
      <c r="N116" s="199" t="s">
        <v>43</v>
      </c>
      <c r="O116" s="41"/>
      <c r="P116" s="200">
        <f t="shared" si="11"/>
        <v>0</v>
      </c>
      <c r="Q116" s="200">
        <v>0</v>
      </c>
      <c r="R116" s="200">
        <f t="shared" si="12"/>
        <v>0</v>
      </c>
      <c r="S116" s="200">
        <v>0</v>
      </c>
      <c r="T116" s="201">
        <f t="shared" si="13"/>
        <v>0</v>
      </c>
      <c r="AR116" s="23" t="s">
        <v>258</v>
      </c>
      <c r="AT116" s="23" t="s">
        <v>138</v>
      </c>
      <c r="AU116" s="23" t="s">
        <v>80</v>
      </c>
      <c r="AY116" s="23" t="s">
        <v>135</v>
      </c>
      <c r="BE116" s="202">
        <f t="shared" si="14"/>
        <v>0</v>
      </c>
      <c r="BF116" s="202">
        <f t="shared" si="15"/>
        <v>0</v>
      </c>
      <c r="BG116" s="202">
        <f t="shared" si="16"/>
        <v>0</v>
      </c>
      <c r="BH116" s="202">
        <f t="shared" si="17"/>
        <v>0</v>
      </c>
      <c r="BI116" s="202">
        <f t="shared" si="18"/>
        <v>0</v>
      </c>
      <c r="BJ116" s="23" t="s">
        <v>80</v>
      </c>
      <c r="BK116" s="202">
        <f t="shared" si="19"/>
        <v>0</v>
      </c>
      <c r="BL116" s="23" t="s">
        <v>258</v>
      </c>
      <c r="BM116" s="23" t="s">
        <v>1386</v>
      </c>
    </row>
    <row r="117" spans="2:65" s="1" customFormat="1" ht="16.5" customHeight="1">
      <c r="B117" s="40"/>
      <c r="C117" s="191" t="s">
        <v>361</v>
      </c>
      <c r="D117" s="191" t="s">
        <v>138</v>
      </c>
      <c r="E117" s="192" t="s">
        <v>1387</v>
      </c>
      <c r="F117" s="193" t="s">
        <v>1388</v>
      </c>
      <c r="G117" s="194" t="s">
        <v>1297</v>
      </c>
      <c r="H117" s="195">
        <v>1</v>
      </c>
      <c r="I117" s="196"/>
      <c r="J117" s="197">
        <f t="shared" si="10"/>
        <v>0</v>
      </c>
      <c r="K117" s="193" t="s">
        <v>21</v>
      </c>
      <c r="L117" s="60"/>
      <c r="M117" s="198" t="s">
        <v>21</v>
      </c>
      <c r="N117" s="199" t="s">
        <v>43</v>
      </c>
      <c r="O117" s="41"/>
      <c r="P117" s="200">
        <f t="shared" si="11"/>
        <v>0</v>
      </c>
      <c r="Q117" s="200">
        <v>0</v>
      </c>
      <c r="R117" s="200">
        <f t="shared" si="12"/>
        <v>0</v>
      </c>
      <c r="S117" s="200">
        <v>0</v>
      </c>
      <c r="T117" s="201">
        <f t="shared" si="13"/>
        <v>0</v>
      </c>
      <c r="AR117" s="23" t="s">
        <v>258</v>
      </c>
      <c r="AT117" s="23" t="s">
        <v>138</v>
      </c>
      <c r="AU117" s="23" t="s">
        <v>80</v>
      </c>
      <c r="AY117" s="23" t="s">
        <v>135</v>
      </c>
      <c r="BE117" s="202">
        <f t="shared" si="14"/>
        <v>0</v>
      </c>
      <c r="BF117" s="202">
        <f t="shared" si="15"/>
        <v>0</v>
      </c>
      <c r="BG117" s="202">
        <f t="shared" si="16"/>
        <v>0</v>
      </c>
      <c r="BH117" s="202">
        <f t="shared" si="17"/>
        <v>0</v>
      </c>
      <c r="BI117" s="202">
        <f t="shared" si="18"/>
        <v>0</v>
      </c>
      <c r="BJ117" s="23" t="s">
        <v>80</v>
      </c>
      <c r="BK117" s="202">
        <f t="shared" si="19"/>
        <v>0</v>
      </c>
      <c r="BL117" s="23" t="s">
        <v>258</v>
      </c>
      <c r="BM117" s="23" t="s">
        <v>1389</v>
      </c>
    </row>
    <row r="118" spans="2:65" s="1" customFormat="1" ht="16.5" customHeight="1">
      <c r="B118" s="40"/>
      <c r="C118" s="191" t="s">
        <v>367</v>
      </c>
      <c r="D118" s="191" t="s">
        <v>138</v>
      </c>
      <c r="E118" s="192" t="s">
        <v>1335</v>
      </c>
      <c r="F118" s="193" t="s">
        <v>1336</v>
      </c>
      <c r="G118" s="194" t="s">
        <v>1297</v>
      </c>
      <c r="H118" s="195">
        <v>10</v>
      </c>
      <c r="I118" s="196"/>
      <c r="J118" s="197">
        <f t="shared" si="10"/>
        <v>0</v>
      </c>
      <c r="K118" s="193" t="s">
        <v>21</v>
      </c>
      <c r="L118" s="60"/>
      <c r="M118" s="198" t="s">
        <v>21</v>
      </c>
      <c r="N118" s="199" t="s">
        <v>43</v>
      </c>
      <c r="O118" s="41"/>
      <c r="P118" s="200">
        <f t="shared" si="11"/>
        <v>0</v>
      </c>
      <c r="Q118" s="200">
        <v>0</v>
      </c>
      <c r="R118" s="200">
        <f t="shared" si="12"/>
        <v>0</v>
      </c>
      <c r="S118" s="200">
        <v>0</v>
      </c>
      <c r="T118" s="201">
        <f t="shared" si="13"/>
        <v>0</v>
      </c>
      <c r="AR118" s="23" t="s">
        <v>258</v>
      </c>
      <c r="AT118" s="23" t="s">
        <v>138</v>
      </c>
      <c r="AU118" s="23" t="s">
        <v>80</v>
      </c>
      <c r="AY118" s="23" t="s">
        <v>135</v>
      </c>
      <c r="BE118" s="202">
        <f t="shared" si="14"/>
        <v>0</v>
      </c>
      <c r="BF118" s="202">
        <f t="shared" si="15"/>
        <v>0</v>
      </c>
      <c r="BG118" s="202">
        <f t="shared" si="16"/>
        <v>0</v>
      </c>
      <c r="BH118" s="202">
        <f t="shared" si="17"/>
        <v>0</v>
      </c>
      <c r="BI118" s="202">
        <f t="shared" si="18"/>
        <v>0</v>
      </c>
      <c r="BJ118" s="23" t="s">
        <v>80</v>
      </c>
      <c r="BK118" s="202">
        <f t="shared" si="19"/>
        <v>0</v>
      </c>
      <c r="BL118" s="23" t="s">
        <v>258</v>
      </c>
      <c r="BM118" s="23" t="s">
        <v>1390</v>
      </c>
    </row>
    <row r="119" spans="2:65" s="1" customFormat="1" ht="16.5" customHeight="1">
      <c r="B119" s="40"/>
      <c r="C119" s="191" t="s">
        <v>372</v>
      </c>
      <c r="D119" s="191" t="s">
        <v>138</v>
      </c>
      <c r="E119" s="192" t="s">
        <v>1344</v>
      </c>
      <c r="F119" s="193" t="s">
        <v>1345</v>
      </c>
      <c r="G119" s="194" t="s">
        <v>1297</v>
      </c>
      <c r="H119" s="195">
        <v>1</v>
      </c>
      <c r="I119" s="196"/>
      <c r="J119" s="197">
        <f t="shared" si="10"/>
        <v>0</v>
      </c>
      <c r="K119" s="193" t="s">
        <v>21</v>
      </c>
      <c r="L119" s="60"/>
      <c r="M119" s="198" t="s">
        <v>21</v>
      </c>
      <c r="N119" s="199" t="s">
        <v>43</v>
      </c>
      <c r="O119" s="41"/>
      <c r="P119" s="200">
        <f t="shared" si="11"/>
        <v>0</v>
      </c>
      <c r="Q119" s="200">
        <v>0</v>
      </c>
      <c r="R119" s="200">
        <f t="shared" si="12"/>
        <v>0</v>
      </c>
      <c r="S119" s="200">
        <v>0</v>
      </c>
      <c r="T119" s="201">
        <f t="shared" si="13"/>
        <v>0</v>
      </c>
      <c r="AR119" s="23" t="s">
        <v>258</v>
      </c>
      <c r="AT119" s="23" t="s">
        <v>138</v>
      </c>
      <c r="AU119" s="23" t="s">
        <v>80</v>
      </c>
      <c r="AY119" s="23" t="s">
        <v>135</v>
      </c>
      <c r="BE119" s="202">
        <f t="shared" si="14"/>
        <v>0</v>
      </c>
      <c r="BF119" s="202">
        <f t="shared" si="15"/>
        <v>0</v>
      </c>
      <c r="BG119" s="202">
        <f t="shared" si="16"/>
        <v>0</v>
      </c>
      <c r="BH119" s="202">
        <f t="shared" si="17"/>
        <v>0</v>
      </c>
      <c r="BI119" s="202">
        <f t="shared" si="18"/>
        <v>0</v>
      </c>
      <c r="BJ119" s="23" t="s">
        <v>80</v>
      </c>
      <c r="BK119" s="202">
        <f t="shared" si="19"/>
        <v>0</v>
      </c>
      <c r="BL119" s="23" t="s">
        <v>258</v>
      </c>
      <c r="BM119" s="23" t="s">
        <v>1391</v>
      </c>
    </row>
    <row r="120" spans="2:65" s="1" customFormat="1" ht="16.5" customHeight="1">
      <c r="B120" s="40"/>
      <c r="C120" s="191" t="s">
        <v>375</v>
      </c>
      <c r="D120" s="191" t="s">
        <v>138</v>
      </c>
      <c r="E120" s="192" t="s">
        <v>1392</v>
      </c>
      <c r="F120" s="193" t="s">
        <v>1393</v>
      </c>
      <c r="G120" s="194" t="s">
        <v>1297</v>
      </c>
      <c r="H120" s="195">
        <v>1</v>
      </c>
      <c r="I120" s="196"/>
      <c r="J120" s="197">
        <f t="shared" si="10"/>
        <v>0</v>
      </c>
      <c r="K120" s="193" t="s">
        <v>21</v>
      </c>
      <c r="L120" s="60"/>
      <c r="M120" s="198" t="s">
        <v>21</v>
      </c>
      <c r="N120" s="199" t="s">
        <v>43</v>
      </c>
      <c r="O120" s="41"/>
      <c r="P120" s="200">
        <f t="shared" si="11"/>
        <v>0</v>
      </c>
      <c r="Q120" s="200">
        <v>0</v>
      </c>
      <c r="R120" s="200">
        <f t="shared" si="12"/>
        <v>0</v>
      </c>
      <c r="S120" s="200">
        <v>0</v>
      </c>
      <c r="T120" s="201">
        <f t="shared" si="13"/>
        <v>0</v>
      </c>
      <c r="AR120" s="23" t="s">
        <v>258</v>
      </c>
      <c r="AT120" s="23" t="s">
        <v>138</v>
      </c>
      <c r="AU120" s="23" t="s">
        <v>80</v>
      </c>
      <c r="AY120" s="23" t="s">
        <v>135</v>
      </c>
      <c r="BE120" s="202">
        <f t="shared" si="14"/>
        <v>0</v>
      </c>
      <c r="BF120" s="202">
        <f t="shared" si="15"/>
        <v>0</v>
      </c>
      <c r="BG120" s="202">
        <f t="shared" si="16"/>
        <v>0</v>
      </c>
      <c r="BH120" s="202">
        <f t="shared" si="17"/>
        <v>0</v>
      </c>
      <c r="BI120" s="202">
        <f t="shared" si="18"/>
        <v>0</v>
      </c>
      <c r="BJ120" s="23" t="s">
        <v>80</v>
      </c>
      <c r="BK120" s="202">
        <f t="shared" si="19"/>
        <v>0</v>
      </c>
      <c r="BL120" s="23" t="s">
        <v>258</v>
      </c>
      <c r="BM120" s="23" t="s">
        <v>1394</v>
      </c>
    </row>
    <row r="121" spans="2:65" s="1" customFormat="1" ht="16.5" customHeight="1">
      <c r="B121" s="40"/>
      <c r="C121" s="191" t="s">
        <v>656</v>
      </c>
      <c r="D121" s="191" t="s">
        <v>138</v>
      </c>
      <c r="E121" s="192" t="s">
        <v>1395</v>
      </c>
      <c r="F121" s="193" t="s">
        <v>1396</v>
      </c>
      <c r="G121" s="194" t="s">
        <v>1297</v>
      </c>
      <c r="H121" s="195">
        <v>1</v>
      </c>
      <c r="I121" s="196"/>
      <c r="J121" s="197">
        <f t="shared" si="10"/>
        <v>0</v>
      </c>
      <c r="K121" s="193" t="s">
        <v>21</v>
      </c>
      <c r="L121" s="60"/>
      <c r="M121" s="198" t="s">
        <v>21</v>
      </c>
      <c r="N121" s="199" t="s">
        <v>43</v>
      </c>
      <c r="O121" s="41"/>
      <c r="P121" s="200">
        <f t="shared" si="11"/>
        <v>0</v>
      </c>
      <c r="Q121" s="200">
        <v>0</v>
      </c>
      <c r="R121" s="200">
        <f t="shared" si="12"/>
        <v>0</v>
      </c>
      <c r="S121" s="200">
        <v>0</v>
      </c>
      <c r="T121" s="201">
        <f t="shared" si="13"/>
        <v>0</v>
      </c>
      <c r="AR121" s="23" t="s">
        <v>258</v>
      </c>
      <c r="AT121" s="23" t="s">
        <v>138</v>
      </c>
      <c r="AU121" s="23" t="s">
        <v>80</v>
      </c>
      <c r="AY121" s="23" t="s">
        <v>135</v>
      </c>
      <c r="BE121" s="202">
        <f t="shared" si="14"/>
        <v>0</v>
      </c>
      <c r="BF121" s="202">
        <f t="shared" si="15"/>
        <v>0</v>
      </c>
      <c r="BG121" s="202">
        <f t="shared" si="16"/>
        <v>0</v>
      </c>
      <c r="BH121" s="202">
        <f t="shared" si="17"/>
        <v>0</v>
      </c>
      <c r="BI121" s="202">
        <f t="shared" si="18"/>
        <v>0</v>
      </c>
      <c r="BJ121" s="23" t="s">
        <v>80</v>
      </c>
      <c r="BK121" s="202">
        <f t="shared" si="19"/>
        <v>0</v>
      </c>
      <c r="BL121" s="23" t="s">
        <v>258</v>
      </c>
      <c r="BM121" s="23" t="s">
        <v>1397</v>
      </c>
    </row>
    <row r="122" spans="2:65" s="1" customFormat="1" ht="16.5" customHeight="1">
      <c r="B122" s="40"/>
      <c r="C122" s="191" t="s">
        <v>661</v>
      </c>
      <c r="D122" s="191" t="s">
        <v>138</v>
      </c>
      <c r="E122" s="192" t="s">
        <v>1371</v>
      </c>
      <c r="F122" s="193" t="s">
        <v>1372</v>
      </c>
      <c r="G122" s="194" t="s">
        <v>1297</v>
      </c>
      <c r="H122" s="195">
        <v>27</v>
      </c>
      <c r="I122" s="196"/>
      <c r="J122" s="197">
        <f t="shared" si="10"/>
        <v>0</v>
      </c>
      <c r="K122" s="193" t="s">
        <v>21</v>
      </c>
      <c r="L122" s="60"/>
      <c r="M122" s="198" t="s">
        <v>21</v>
      </c>
      <c r="N122" s="199" t="s">
        <v>43</v>
      </c>
      <c r="O122" s="41"/>
      <c r="P122" s="200">
        <f t="shared" si="11"/>
        <v>0</v>
      </c>
      <c r="Q122" s="200">
        <v>0</v>
      </c>
      <c r="R122" s="200">
        <f t="shared" si="12"/>
        <v>0</v>
      </c>
      <c r="S122" s="200">
        <v>0</v>
      </c>
      <c r="T122" s="201">
        <f t="shared" si="13"/>
        <v>0</v>
      </c>
      <c r="AR122" s="23" t="s">
        <v>258</v>
      </c>
      <c r="AT122" s="23" t="s">
        <v>138</v>
      </c>
      <c r="AU122" s="23" t="s">
        <v>80</v>
      </c>
      <c r="AY122" s="23" t="s">
        <v>135</v>
      </c>
      <c r="BE122" s="202">
        <f t="shared" si="14"/>
        <v>0</v>
      </c>
      <c r="BF122" s="202">
        <f t="shared" si="15"/>
        <v>0</v>
      </c>
      <c r="BG122" s="202">
        <f t="shared" si="16"/>
        <v>0</v>
      </c>
      <c r="BH122" s="202">
        <f t="shared" si="17"/>
        <v>0</v>
      </c>
      <c r="BI122" s="202">
        <f t="shared" si="18"/>
        <v>0</v>
      </c>
      <c r="BJ122" s="23" t="s">
        <v>80</v>
      </c>
      <c r="BK122" s="202">
        <f t="shared" si="19"/>
        <v>0</v>
      </c>
      <c r="BL122" s="23" t="s">
        <v>258</v>
      </c>
      <c r="BM122" s="23" t="s">
        <v>1398</v>
      </c>
    </row>
    <row r="123" spans="2:65" s="1" customFormat="1" ht="16.5" customHeight="1">
      <c r="B123" s="40"/>
      <c r="C123" s="191" t="s">
        <v>667</v>
      </c>
      <c r="D123" s="191" t="s">
        <v>138</v>
      </c>
      <c r="E123" s="192" t="s">
        <v>1374</v>
      </c>
      <c r="F123" s="193" t="s">
        <v>1375</v>
      </c>
      <c r="G123" s="194" t="s">
        <v>1297</v>
      </c>
      <c r="H123" s="195">
        <v>3</v>
      </c>
      <c r="I123" s="196"/>
      <c r="J123" s="197">
        <f t="shared" si="10"/>
        <v>0</v>
      </c>
      <c r="K123" s="193" t="s">
        <v>21</v>
      </c>
      <c r="L123" s="60"/>
      <c r="M123" s="198" t="s">
        <v>21</v>
      </c>
      <c r="N123" s="199" t="s">
        <v>43</v>
      </c>
      <c r="O123" s="41"/>
      <c r="P123" s="200">
        <f t="shared" si="11"/>
        <v>0</v>
      </c>
      <c r="Q123" s="200">
        <v>0</v>
      </c>
      <c r="R123" s="200">
        <f t="shared" si="12"/>
        <v>0</v>
      </c>
      <c r="S123" s="200">
        <v>0</v>
      </c>
      <c r="T123" s="201">
        <f t="shared" si="13"/>
        <v>0</v>
      </c>
      <c r="AR123" s="23" t="s">
        <v>258</v>
      </c>
      <c r="AT123" s="23" t="s">
        <v>138</v>
      </c>
      <c r="AU123" s="23" t="s">
        <v>80</v>
      </c>
      <c r="AY123" s="23" t="s">
        <v>135</v>
      </c>
      <c r="BE123" s="202">
        <f t="shared" si="14"/>
        <v>0</v>
      </c>
      <c r="BF123" s="202">
        <f t="shared" si="15"/>
        <v>0</v>
      </c>
      <c r="BG123" s="202">
        <f t="shared" si="16"/>
        <v>0</v>
      </c>
      <c r="BH123" s="202">
        <f t="shared" si="17"/>
        <v>0</v>
      </c>
      <c r="BI123" s="202">
        <f t="shared" si="18"/>
        <v>0</v>
      </c>
      <c r="BJ123" s="23" t="s">
        <v>80</v>
      </c>
      <c r="BK123" s="202">
        <f t="shared" si="19"/>
        <v>0</v>
      </c>
      <c r="BL123" s="23" t="s">
        <v>258</v>
      </c>
      <c r="BM123" s="23" t="s">
        <v>1399</v>
      </c>
    </row>
    <row r="124" spans="2:63" s="10" customFormat="1" ht="37.35" customHeight="1">
      <c r="B124" s="175"/>
      <c r="C124" s="176"/>
      <c r="D124" s="177" t="s">
        <v>71</v>
      </c>
      <c r="E124" s="178" t="s">
        <v>1400</v>
      </c>
      <c r="F124" s="178" t="s">
        <v>1401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SUM(P125:P127)</f>
        <v>0</v>
      </c>
      <c r="Q124" s="183"/>
      <c r="R124" s="184">
        <f>SUM(R125:R127)</f>
        <v>0</v>
      </c>
      <c r="S124" s="183"/>
      <c r="T124" s="185">
        <f>SUM(T125:T127)</f>
        <v>0</v>
      </c>
      <c r="AR124" s="186" t="s">
        <v>82</v>
      </c>
      <c r="AT124" s="187" t="s">
        <v>71</v>
      </c>
      <c r="AU124" s="187" t="s">
        <v>72</v>
      </c>
      <c r="AY124" s="186" t="s">
        <v>135</v>
      </c>
      <c r="BK124" s="188">
        <f>SUM(BK125:BK127)</f>
        <v>0</v>
      </c>
    </row>
    <row r="125" spans="2:65" s="1" customFormat="1" ht="25.5" customHeight="1">
      <c r="B125" s="40"/>
      <c r="C125" s="235" t="s">
        <v>673</v>
      </c>
      <c r="D125" s="235" t="s">
        <v>468</v>
      </c>
      <c r="E125" s="236" t="s">
        <v>1402</v>
      </c>
      <c r="F125" s="237" t="s">
        <v>1403</v>
      </c>
      <c r="G125" s="238" t="s">
        <v>1297</v>
      </c>
      <c r="H125" s="239">
        <v>1</v>
      </c>
      <c r="I125" s="240"/>
      <c r="J125" s="241">
        <f>ROUND(I125*H125,2)</f>
        <v>0</v>
      </c>
      <c r="K125" s="237" t="s">
        <v>21</v>
      </c>
      <c r="L125" s="242"/>
      <c r="M125" s="243" t="s">
        <v>21</v>
      </c>
      <c r="N125" s="244" t="s">
        <v>43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367</v>
      </c>
      <c r="AT125" s="23" t="s">
        <v>468</v>
      </c>
      <c r="AU125" s="23" t="s">
        <v>80</v>
      </c>
      <c r="AY125" s="23" t="s">
        <v>135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80</v>
      </c>
      <c r="BK125" s="202">
        <f>ROUND(I125*H125,2)</f>
        <v>0</v>
      </c>
      <c r="BL125" s="23" t="s">
        <v>258</v>
      </c>
      <c r="BM125" s="23" t="s">
        <v>1404</v>
      </c>
    </row>
    <row r="126" spans="2:65" s="1" customFormat="1" ht="16.5" customHeight="1">
      <c r="B126" s="40"/>
      <c r="C126" s="191" t="s">
        <v>678</v>
      </c>
      <c r="D126" s="191" t="s">
        <v>138</v>
      </c>
      <c r="E126" s="192" t="s">
        <v>1405</v>
      </c>
      <c r="F126" s="193" t="s">
        <v>1406</v>
      </c>
      <c r="G126" s="194" t="s">
        <v>1297</v>
      </c>
      <c r="H126" s="195">
        <v>16</v>
      </c>
      <c r="I126" s="196"/>
      <c r="J126" s="197">
        <f>ROUND(I126*H126,2)</f>
        <v>0</v>
      </c>
      <c r="K126" s="193" t="s">
        <v>21</v>
      </c>
      <c r="L126" s="60"/>
      <c r="M126" s="198" t="s">
        <v>21</v>
      </c>
      <c r="N126" s="199" t="s">
        <v>43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258</v>
      </c>
      <c r="AT126" s="23" t="s">
        <v>138</v>
      </c>
      <c r="AU126" s="23" t="s">
        <v>80</v>
      </c>
      <c r="AY126" s="23" t="s">
        <v>135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80</v>
      </c>
      <c r="BK126" s="202">
        <f>ROUND(I126*H126,2)</f>
        <v>0</v>
      </c>
      <c r="BL126" s="23" t="s">
        <v>258</v>
      </c>
      <c r="BM126" s="23" t="s">
        <v>1407</v>
      </c>
    </row>
    <row r="127" spans="2:65" s="1" customFormat="1" ht="16.5" customHeight="1">
      <c r="B127" s="40"/>
      <c r="C127" s="191" t="s">
        <v>683</v>
      </c>
      <c r="D127" s="191" t="s">
        <v>138</v>
      </c>
      <c r="E127" s="192" t="s">
        <v>1371</v>
      </c>
      <c r="F127" s="193" t="s">
        <v>1372</v>
      </c>
      <c r="G127" s="194" t="s">
        <v>1297</v>
      </c>
      <c r="H127" s="195">
        <v>39</v>
      </c>
      <c r="I127" s="196"/>
      <c r="J127" s="197">
        <f>ROUND(I127*H127,2)</f>
        <v>0</v>
      </c>
      <c r="K127" s="193" t="s">
        <v>21</v>
      </c>
      <c r="L127" s="60"/>
      <c r="M127" s="198" t="s">
        <v>21</v>
      </c>
      <c r="N127" s="199" t="s">
        <v>43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3" t="s">
        <v>258</v>
      </c>
      <c r="AT127" s="23" t="s">
        <v>138</v>
      </c>
      <c r="AU127" s="23" t="s">
        <v>80</v>
      </c>
      <c r="AY127" s="23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80</v>
      </c>
      <c r="BK127" s="202">
        <f>ROUND(I127*H127,2)</f>
        <v>0</v>
      </c>
      <c r="BL127" s="23" t="s">
        <v>258</v>
      </c>
      <c r="BM127" s="23" t="s">
        <v>1408</v>
      </c>
    </row>
    <row r="128" spans="2:63" s="10" customFormat="1" ht="37.35" customHeight="1">
      <c r="B128" s="175"/>
      <c r="C128" s="176"/>
      <c r="D128" s="177" t="s">
        <v>71</v>
      </c>
      <c r="E128" s="178" t="s">
        <v>1409</v>
      </c>
      <c r="F128" s="178" t="s">
        <v>1410</v>
      </c>
      <c r="G128" s="176"/>
      <c r="H128" s="176"/>
      <c r="I128" s="179"/>
      <c r="J128" s="180">
        <f>BK128</f>
        <v>0</v>
      </c>
      <c r="K128" s="176"/>
      <c r="L128" s="181"/>
      <c r="M128" s="182"/>
      <c r="N128" s="183"/>
      <c r="O128" s="183"/>
      <c r="P128" s="184">
        <f>SUM(P129:P132)</f>
        <v>0</v>
      </c>
      <c r="Q128" s="183"/>
      <c r="R128" s="184">
        <f>SUM(R129:R132)</f>
        <v>0</v>
      </c>
      <c r="S128" s="183"/>
      <c r="T128" s="185">
        <f>SUM(T129:T132)</f>
        <v>0</v>
      </c>
      <c r="AR128" s="186" t="s">
        <v>82</v>
      </c>
      <c r="AT128" s="187" t="s">
        <v>71</v>
      </c>
      <c r="AU128" s="187" t="s">
        <v>72</v>
      </c>
      <c r="AY128" s="186" t="s">
        <v>135</v>
      </c>
      <c r="BK128" s="188">
        <f>SUM(BK129:BK132)</f>
        <v>0</v>
      </c>
    </row>
    <row r="129" spans="2:65" s="1" customFormat="1" ht="16.5" customHeight="1">
      <c r="B129" s="40"/>
      <c r="C129" s="235" t="s">
        <v>689</v>
      </c>
      <c r="D129" s="235" t="s">
        <v>468</v>
      </c>
      <c r="E129" s="236" t="s">
        <v>1411</v>
      </c>
      <c r="F129" s="237" t="s">
        <v>1307</v>
      </c>
      <c r="G129" s="238" t="s">
        <v>1297</v>
      </c>
      <c r="H129" s="239">
        <v>1</v>
      </c>
      <c r="I129" s="240"/>
      <c r="J129" s="241">
        <f>ROUND(I129*H129,2)</f>
        <v>0</v>
      </c>
      <c r="K129" s="237" t="s">
        <v>21</v>
      </c>
      <c r="L129" s="242"/>
      <c r="M129" s="243" t="s">
        <v>21</v>
      </c>
      <c r="N129" s="244" t="s">
        <v>43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367</v>
      </c>
      <c r="AT129" s="23" t="s">
        <v>468</v>
      </c>
      <c r="AU129" s="23" t="s">
        <v>80</v>
      </c>
      <c r="AY129" s="23" t="s">
        <v>135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80</v>
      </c>
      <c r="BK129" s="202">
        <f>ROUND(I129*H129,2)</f>
        <v>0</v>
      </c>
      <c r="BL129" s="23" t="s">
        <v>258</v>
      </c>
      <c r="BM129" s="23" t="s">
        <v>1412</v>
      </c>
    </row>
    <row r="130" spans="2:65" s="1" customFormat="1" ht="16.5" customHeight="1">
      <c r="B130" s="40"/>
      <c r="C130" s="235" t="s">
        <v>694</v>
      </c>
      <c r="D130" s="235" t="s">
        <v>468</v>
      </c>
      <c r="E130" s="236" t="s">
        <v>1413</v>
      </c>
      <c r="F130" s="237" t="s">
        <v>1294</v>
      </c>
      <c r="G130" s="238" t="s">
        <v>1297</v>
      </c>
      <c r="H130" s="239">
        <v>1</v>
      </c>
      <c r="I130" s="240"/>
      <c r="J130" s="241">
        <f>ROUND(I130*H130,2)</f>
        <v>0</v>
      </c>
      <c r="K130" s="237" t="s">
        <v>21</v>
      </c>
      <c r="L130" s="242"/>
      <c r="M130" s="243" t="s">
        <v>21</v>
      </c>
      <c r="N130" s="244" t="s">
        <v>43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367</v>
      </c>
      <c r="AT130" s="23" t="s">
        <v>468</v>
      </c>
      <c r="AU130" s="23" t="s">
        <v>80</v>
      </c>
      <c r="AY130" s="23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80</v>
      </c>
      <c r="BK130" s="202">
        <f>ROUND(I130*H130,2)</f>
        <v>0</v>
      </c>
      <c r="BL130" s="23" t="s">
        <v>258</v>
      </c>
      <c r="BM130" s="23" t="s">
        <v>1414</v>
      </c>
    </row>
    <row r="131" spans="2:65" s="1" customFormat="1" ht="16.5" customHeight="1">
      <c r="B131" s="40"/>
      <c r="C131" s="235" t="s">
        <v>698</v>
      </c>
      <c r="D131" s="235" t="s">
        <v>468</v>
      </c>
      <c r="E131" s="236" t="s">
        <v>1415</v>
      </c>
      <c r="F131" s="237" t="s">
        <v>1381</v>
      </c>
      <c r="G131" s="238" t="s">
        <v>1297</v>
      </c>
      <c r="H131" s="239">
        <v>1</v>
      </c>
      <c r="I131" s="240"/>
      <c r="J131" s="241">
        <f>ROUND(I131*H131,2)</f>
        <v>0</v>
      </c>
      <c r="K131" s="237" t="s">
        <v>21</v>
      </c>
      <c r="L131" s="242"/>
      <c r="M131" s="243" t="s">
        <v>21</v>
      </c>
      <c r="N131" s="244" t="s">
        <v>43</v>
      </c>
      <c r="O131" s="4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AR131" s="23" t="s">
        <v>367</v>
      </c>
      <c r="AT131" s="23" t="s">
        <v>468</v>
      </c>
      <c r="AU131" s="23" t="s">
        <v>80</v>
      </c>
      <c r="AY131" s="23" t="s">
        <v>135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80</v>
      </c>
      <c r="BK131" s="202">
        <f>ROUND(I131*H131,2)</f>
        <v>0</v>
      </c>
      <c r="BL131" s="23" t="s">
        <v>258</v>
      </c>
      <c r="BM131" s="23" t="s">
        <v>1416</v>
      </c>
    </row>
    <row r="132" spans="2:65" s="1" customFormat="1" ht="16.5" customHeight="1">
      <c r="B132" s="40"/>
      <c r="C132" s="235" t="s">
        <v>703</v>
      </c>
      <c r="D132" s="235" t="s">
        <v>468</v>
      </c>
      <c r="E132" s="236" t="s">
        <v>1417</v>
      </c>
      <c r="F132" s="237" t="s">
        <v>1401</v>
      </c>
      <c r="G132" s="238" t="s">
        <v>1297</v>
      </c>
      <c r="H132" s="239">
        <v>1</v>
      </c>
      <c r="I132" s="240"/>
      <c r="J132" s="241">
        <f>ROUND(I132*H132,2)</f>
        <v>0</v>
      </c>
      <c r="K132" s="237" t="s">
        <v>21</v>
      </c>
      <c r="L132" s="242"/>
      <c r="M132" s="243" t="s">
        <v>21</v>
      </c>
      <c r="N132" s="244" t="s">
        <v>43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367</v>
      </c>
      <c r="AT132" s="23" t="s">
        <v>468</v>
      </c>
      <c r="AU132" s="23" t="s">
        <v>80</v>
      </c>
      <c r="AY132" s="23" t="s">
        <v>135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80</v>
      </c>
      <c r="BK132" s="202">
        <f>ROUND(I132*H132,2)</f>
        <v>0</v>
      </c>
      <c r="BL132" s="23" t="s">
        <v>258</v>
      </c>
      <c r="BM132" s="23" t="s">
        <v>1418</v>
      </c>
    </row>
    <row r="133" spans="2:63" s="10" customFormat="1" ht="37.35" customHeight="1">
      <c r="B133" s="175"/>
      <c r="C133" s="176"/>
      <c r="D133" s="177" t="s">
        <v>71</v>
      </c>
      <c r="E133" s="178" t="s">
        <v>1419</v>
      </c>
      <c r="F133" s="178" t="s">
        <v>1420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SUM(P134:P190)</f>
        <v>0</v>
      </c>
      <c r="Q133" s="183"/>
      <c r="R133" s="184">
        <f>SUM(R134:R190)</f>
        <v>0</v>
      </c>
      <c r="S133" s="183"/>
      <c r="T133" s="185">
        <f>SUM(T134:T190)</f>
        <v>0</v>
      </c>
      <c r="AR133" s="186" t="s">
        <v>82</v>
      </c>
      <c r="AT133" s="187" t="s">
        <v>71</v>
      </c>
      <c r="AU133" s="187" t="s">
        <v>72</v>
      </c>
      <c r="AY133" s="186" t="s">
        <v>135</v>
      </c>
      <c r="BK133" s="188">
        <f>SUM(BK134:BK190)</f>
        <v>0</v>
      </c>
    </row>
    <row r="134" spans="2:65" s="1" customFormat="1" ht="16.5" customHeight="1">
      <c r="B134" s="40"/>
      <c r="C134" s="191" t="s">
        <v>713</v>
      </c>
      <c r="D134" s="191" t="s">
        <v>138</v>
      </c>
      <c r="E134" s="192" t="s">
        <v>1421</v>
      </c>
      <c r="F134" s="193" t="s">
        <v>1422</v>
      </c>
      <c r="G134" s="194" t="s">
        <v>1297</v>
      </c>
      <c r="H134" s="195">
        <v>70</v>
      </c>
      <c r="I134" s="196"/>
      <c r="J134" s="197">
        <f aca="true" t="shared" si="20" ref="J134:J165">ROUND(I134*H134,2)</f>
        <v>0</v>
      </c>
      <c r="K134" s="193" t="s">
        <v>21</v>
      </c>
      <c r="L134" s="60"/>
      <c r="M134" s="198" t="s">
        <v>21</v>
      </c>
      <c r="N134" s="199" t="s">
        <v>43</v>
      </c>
      <c r="O134" s="41"/>
      <c r="P134" s="200">
        <f aca="true" t="shared" si="21" ref="P134:P165">O134*H134</f>
        <v>0</v>
      </c>
      <c r="Q134" s="200">
        <v>0</v>
      </c>
      <c r="R134" s="200">
        <f aca="true" t="shared" si="22" ref="R134:R165">Q134*H134</f>
        <v>0</v>
      </c>
      <c r="S134" s="200">
        <v>0</v>
      </c>
      <c r="T134" s="201">
        <f aca="true" t="shared" si="23" ref="T134:T165">S134*H134</f>
        <v>0</v>
      </c>
      <c r="AR134" s="23" t="s">
        <v>258</v>
      </c>
      <c r="AT134" s="23" t="s">
        <v>138</v>
      </c>
      <c r="AU134" s="23" t="s">
        <v>80</v>
      </c>
      <c r="AY134" s="23" t="s">
        <v>135</v>
      </c>
      <c r="BE134" s="202">
        <f aca="true" t="shared" si="24" ref="BE134:BE165">IF(N134="základní",J134,0)</f>
        <v>0</v>
      </c>
      <c r="BF134" s="202">
        <f aca="true" t="shared" si="25" ref="BF134:BF165">IF(N134="snížená",J134,0)</f>
        <v>0</v>
      </c>
      <c r="BG134" s="202">
        <f aca="true" t="shared" si="26" ref="BG134:BG165">IF(N134="zákl. přenesená",J134,0)</f>
        <v>0</v>
      </c>
      <c r="BH134" s="202">
        <f aca="true" t="shared" si="27" ref="BH134:BH165">IF(N134="sníž. přenesená",J134,0)</f>
        <v>0</v>
      </c>
      <c r="BI134" s="202">
        <f aca="true" t="shared" si="28" ref="BI134:BI165">IF(N134="nulová",J134,0)</f>
        <v>0</v>
      </c>
      <c r="BJ134" s="23" t="s">
        <v>80</v>
      </c>
      <c r="BK134" s="202">
        <f aca="true" t="shared" si="29" ref="BK134:BK165">ROUND(I134*H134,2)</f>
        <v>0</v>
      </c>
      <c r="BL134" s="23" t="s">
        <v>258</v>
      </c>
      <c r="BM134" s="23" t="s">
        <v>1423</v>
      </c>
    </row>
    <row r="135" spans="2:65" s="1" customFormat="1" ht="16.5" customHeight="1">
      <c r="B135" s="40"/>
      <c r="C135" s="191" t="s">
        <v>719</v>
      </c>
      <c r="D135" s="191" t="s">
        <v>138</v>
      </c>
      <c r="E135" s="192" t="s">
        <v>1424</v>
      </c>
      <c r="F135" s="193" t="s">
        <v>1425</v>
      </c>
      <c r="G135" s="194" t="s">
        <v>1297</v>
      </c>
      <c r="H135" s="195">
        <v>9</v>
      </c>
      <c r="I135" s="196"/>
      <c r="J135" s="197">
        <f t="shared" si="20"/>
        <v>0</v>
      </c>
      <c r="K135" s="193" t="s">
        <v>21</v>
      </c>
      <c r="L135" s="60"/>
      <c r="M135" s="198" t="s">
        <v>21</v>
      </c>
      <c r="N135" s="199" t="s">
        <v>43</v>
      </c>
      <c r="O135" s="41"/>
      <c r="P135" s="200">
        <f t="shared" si="21"/>
        <v>0</v>
      </c>
      <c r="Q135" s="200">
        <v>0</v>
      </c>
      <c r="R135" s="200">
        <f t="shared" si="22"/>
        <v>0</v>
      </c>
      <c r="S135" s="200">
        <v>0</v>
      </c>
      <c r="T135" s="201">
        <f t="shared" si="23"/>
        <v>0</v>
      </c>
      <c r="AR135" s="23" t="s">
        <v>258</v>
      </c>
      <c r="AT135" s="23" t="s">
        <v>138</v>
      </c>
      <c r="AU135" s="23" t="s">
        <v>80</v>
      </c>
      <c r="AY135" s="23" t="s">
        <v>135</v>
      </c>
      <c r="BE135" s="202">
        <f t="shared" si="24"/>
        <v>0</v>
      </c>
      <c r="BF135" s="202">
        <f t="shared" si="25"/>
        <v>0</v>
      </c>
      <c r="BG135" s="202">
        <f t="shared" si="26"/>
        <v>0</v>
      </c>
      <c r="BH135" s="202">
        <f t="shared" si="27"/>
        <v>0</v>
      </c>
      <c r="BI135" s="202">
        <f t="shared" si="28"/>
        <v>0</v>
      </c>
      <c r="BJ135" s="23" t="s">
        <v>80</v>
      </c>
      <c r="BK135" s="202">
        <f t="shared" si="29"/>
        <v>0</v>
      </c>
      <c r="BL135" s="23" t="s">
        <v>258</v>
      </c>
      <c r="BM135" s="23" t="s">
        <v>1426</v>
      </c>
    </row>
    <row r="136" spans="2:65" s="1" customFormat="1" ht="16.5" customHeight="1">
      <c r="B136" s="40"/>
      <c r="C136" s="191" t="s">
        <v>723</v>
      </c>
      <c r="D136" s="191" t="s">
        <v>138</v>
      </c>
      <c r="E136" s="192" t="s">
        <v>1427</v>
      </c>
      <c r="F136" s="193" t="s">
        <v>1428</v>
      </c>
      <c r="G136" s="194" t="s">
        <v>1297</v>
      </c>
      <c r="H136" s="195">
        <v>80</v>
      </c>
      <c r="I136" s="196"/>
      <c r="J136" s="197">
        <f t="shared" si="20"/>
        <v>0</v>
      </c>
      <c r="K136" s="193" t="s">
        <v>21</v>
      </c>
      <c r="L136" s="60"/>
      <c r="M136" s="198" t="s">
        <v>21</v>
      </c>
      <c r="N136" s="199" t="s">
        <v>43</v>
      </c>
      <c r="O136" s="41"/>
      <c r="P136" s="200">
        <f t="shared" si="21"/>
        <v>0</v>
      </c>
      <c r="Q136" s="200">
        <v>0</v>
      </c>
      <c r="R136" s="200">
        <f t="shared" si="22"/>
        <v>0</v>
      </c>
      <c r="S136" s="200">
        <v>0</v>
      </c>
      <c r="T136" s="201">
        <f t="shared" si="23"/>
        <v>0</v>
      </c>
      <c r="AR136" s="23" t="s">
        <v>258</v>
      </c>
      <c r="AT136" s="23" t="s">
        <v>138</v>
      </c>
      <c r="AU136" s="23" t="s">
        <v>80</v>
      </c>
      <c r="AY136" s="23" t="s">
        <v>135</v>
      </c>
      <c r="BE136" s="202">
        <f t="shared" si="24"/>
        <v>0</v>
      </c>
      <c r="BF136" s="202">
        <f t="shared" si="25"/>
        <v>0</v>
      </c>
      <c r="BG136" s="202">
        <f t="shared" si="26"/>
        <v>0</v>
      </c>
      <c r="BH136" s="202">
        <f t="shared" si="27"/>
        <v>0</v>
      </c>
      <c r="BI136" s="202">
        <f t="shared" si="28"/>
        <v>0</v>
      </c>
      <c r="BJ136" s="23" t="s">
        <v>80</v>
      </c>
      <c r="BK136" s="202">
        <f t="shared" si="29"/>
        <v>0</v>
      </c>
      <c r="BL136" s="23" t="s">
        <v>258</v>
      </c>
      <c r="BM136" s="23" t="s">
        <v>1429</v>
      </c>
    </row>
    <row r="137" spans="2:65" s="1" customFormat="1" ht="16.5" customHeight="1">
      <c r="B137" s="40"/>
      <c r="C137" s="191" t="s">
        <v>728</v>
      </c>
      <c r="D137" s="191" t="s">
        <v>138</v>
      </c>
      <c r="E137" s="192" t="s">
        <v>1430</v>
      </c>
      <c r="F137" s="193" t="s">
        <v>1431</v>
      </c>
      <c r="G137" s="194" t="s">
        <v>1297</v>
      </c>
      <c r="H137" s="195">
        <v>60</v>
      </c>
      <c r="I137" s="196"/>
      <c r="J137" s="197">
        <f t="shared" si="20"/>
        <v>0</v>
      </c>
      <c r="K137" s="193" t="s">
        <v>21</v>
      </c>
      <c r="L137" s="60"/>
      <c r="M137" s="198" t="s">
        <v>21</v>
      </c>
      <c r="N137" s="199" t="s">
        <v>43</v>
      </c>
      <c r="O137" s="41"/>
      <c r="P137" s="200">
        <f t="shared" si="21"/>
        <v>0</v>
      </c>
      <c r="Q137" s="200">
        <v>0</v>
      </c>
      <c r="R137" s="200">
        <f t="shared" si="22"/>
        <v>0</v>
      </c>
      <c r="S137" s="200">
        <v>0</v>
      </c>
      <c r="T137" s="201">
        <f t="shared" si="23"/>
        <v>0</v>
      </c>
      <c r="AR137" s="23" t="s">
        <v>258</v>
      </c>
      <c r="AT137" s="23" t="s">
        <v>138</v>
      </c>
      <c r="AU137" s="23" t="s">
        <v>80</v>
      </c>
      <c r="AY137" s="23" t="s">
        <v>135</v>
      </c>
      <c r="BE137" s="202">
        <f t="shared" si="24"/>
        <v>0</v>
      </c>
      <c r="BF137" s="202">
        <f t="shared" si="25"/>
        <v>0</v>
      </c>
      <c r="BG137" s="202">
        <f t="shared" si="26"/>
        <v>0</v>
      </c>
      <c r="BH137" s="202">
        <f t="shared" si="27"/>
        <v>0</v>
      </c>
      <c r="BI137" s="202">
        <f t="shared" si="28"/>
        <v>0</v>
      </c>
      <c r="BJ137" s="23" t="s">
        <v>80</v>
      </c>
      <c r="BK137" s="202">
        <f t="shared" si="29"/>
        <v>0</v>
      </c>
      <c r="BL137" s="23" t="s">
        <v>258</v>
      </c>
      <c r="BM137" s="23" t="s">
        <v>1432</v>
      </c>
    </row>
    <row r="138" spans="2:65" s="1" customFormat="1" ht="16.5" customHeight="1">
      <c r="B138" s="40"/>
      <c r="C138" s="191" t="s">
        <v>732</v>
      </c>
      <c r="D138" s="191" t="s">
        <v>138</v>
      </c>
      <c r="E138" s="192" t="s">
        <v>1433</v>
      </c>
      <c r="F138" s="193" t="s">
        <v>1434</v>
      </c>
      <c r="G138" s="194" t="s">
        <v>432</v>
      </c>
      <c r="H138" s="195">
        <v>60</v>
      </c>
      <c r="I138" s="196"/>
      <c r="J138" s="197">
        <f t="shared" si="20"/>
        <v>0</v>
      </c>
      <c r="K138" s="193" t="s">
        <v>21</v>
      </c>
      <c r="L138" s="60"/>
      <c r="M138" s="198" t="s">
        <v>21</v>
      </c>
      <c r="N138" s="199" t="s">
        <v>43</v>
      </c>
      <c r="O138" s="41"/>
      <c r="P138" s="200">
        <f t="shared" si="21"/>
        <v>0</v>
      </c>
      <c r="Q138" s="200">
        <v>0</v>
      </c>
      <c r="R138" s="200">
        <f t="shared" si="22"/>
        <v>0</v>
      </c>
      <c r="S138" s="200">
        <v>0</v>
      </c>
      <c r="T138" s="201">
        <f t="shared" si="23"/>
        <v>0</v>
      </c>
      <c r="AR138" s="23" t="s">
        <v>258</v>
      </c>
      <c r="AT138" s="23" t="s">
        <v>138</v>
      </c>
      <c r="AU138" s="23" t="s">
        <v>80</v>
      </c>
      <c r="AY138" s="23" t="s">
        <v>135</v>
      </c>
      <c r="BE138" s="202">
        <f t="shared" si="24"/>
        <v>0</v>
      </c>
      <c r="BF138" s="202">
        <f t="shared" si="25"/>
        <v>0</v>
      </c>
      <c r="BG138" s="202">
        <f t="shared" si="26"/>
        <v>0</v>
      </c>
      <c r="BH138" s="202">
        <f t="shared" si="27"/>
        <v>0</v>
      </c>
      <c r="BI138" s="202">
        <f t="shared" si="28"/>
        <v>0</v>
      </c>
      <c r="BJ138" s="23" t="s">
        <v>80</v>
      </c>
      <c r="BK138" s="202">
        <f t="shared" si="29"/>
        <v>0</v>
      </c>
      <c r="BL138" s="23" t="s">
        <v>258</v>
      </c>
      <c r="BM138" s="23" t="s">
        <v>1435</v>
      </c>
    </row>
    <row r="139" spans="2:65" s="1" customFormat="1" ht="16.5" customHeight="1">
      <c r="B139" s="40"/>
      <c r="C139" s="191" t="s">
        <v>736</v>
      </c>
      <c r="D139" s="191" t="s">
        <v>138</v>
      </c>
      <c r="E139" s="192" t="s">
        <v>1436</v>
      </c>
      <c r="F139" s="193" t="s">
        <v>1437</v>
      </c>
      <c r="G139" s="194" t="s">
        <v>432</v>
      </c>
      <c r="H139" s="195">
        <v>40</v>
      </c>
      <c r="I139" s="196"/>
      <c r="J139" s="197">
        <f t="shared" si="20"/>
        <v>0</v>
      </c>
      <c r="K139" s="193" t="s">
        <v>21</v>
      </c>
      <c r="L139" s="60"/>
      <c r="M139" s="198" t="s">
        <v>21</v>
      </c>
      <c r="N139" s="199" t="s">
        <v>43</v>
      </c>
      <c r="O139" s="41"/>
      <c r="P139" s="200">
        <f t="shared" si="21"/>
        <v>0</v>
      </c>
      <c r="Q139" s="200">
        <v>0</v>
      </c>
      <c r="R139" s="200">
        <f t="shared" si="22"/>
        <v>0</v>
      </c>
      <c r="S139" s="200">
        <v>0</v>
      </c>
      <c r="T139" s="201">
        <f t="shared" si="23"/>
        <v>0</v>
      </c>
      <c r="AR139" s="23" t="s">
        <v>258</v>
      </c>
      <c r="AT139" s="23" t="s">
        <v>138</v>
      </c>
      <c r="AU139" s="23" t="s">
        <v>80</v>
      </c>
      <c r="AY139" s="23" t="s">
        <v>135</v>
      </c>
      <c r="BE139" s="202">
        <f t="shared" si="24"/>
        <v>0</v>
      </c>
      <c r="BF139" s="202">
        <f t="shared" si="25"/>
        <v>0</v>
      </c>
      <c r="BG139" s="202">
        <f t="shared" si="26"/>
        <v>0</v>
      </c>
      <c r="BH139" s="202">
        <f t="shared" si="27"/>
        <v>0</v>
      </c>
      <c r="BI139" s="202">
        <f t="shared" si="28"/>
        <v>0</v>
      </c>
      <c r="BJ139" s="23" t="s">
        <v>80</v>
      </c>
      <c r="BK139" s="202">
        <f t="shared" si="29"/>
        <v>0</v>
      </c>
      <c r="BL139" s="23" t="s">
        <v>258</v>
      </c>
      <c r="BM139" s="23" t="s">
        <v>1438</v>
      </c>
    </row>
    <row r="140" spans="2:65" s="1" customFormat="1" ht="16.5" customHeight="1">
      <c r="B140" s="40"/>
      <c r="C140" s="191" t="s">
        <v>741</v>
      </c>
      <c r="D140" s="191" t="s">
        <v>138</v>
      </c>
      <c r="E140" s="192" t="s">
        <v>1439</v>
      </c>
      <c r="F140" s="193" t="s">
        <v>1440</v>
      </c>
      <c r="G140" s="194" t="s">
        <v>432</v>
      </c>
      <c r="H140" s="195">
        <v>60</v>
      </c>
      <c r="I140" s="196"/>
      <c r="J140" s="197">
        <f t="shared" si="20"/>
        <v>0</v>
      </c>
      <c r="K140" s="193" t="s">
        <v>21</v>
      </c>
      <c r="L140" s="60"/>
      <c r="M140" s="198" t="s">
        <v>21</v>
      </c>
      <c r="N140" s="199" t="s">
        <v>43</v>
      </c>
      <c r="O140" s="41"/>
      <c r="P140" s="200">
        <f t="shared" si="21"/>
        <v>0</v>
      </c>
      <c r="Q140" s="200">
        <v>0</v>
      </c>
      <c r="R140" s="200">
        <f t="shared" si="22"/>
        <v>0</v>
      </c>
      <c r="S140" s="200">
        <v>0</v>
      </c>
      <c r="T140" s="201">
        <f t="shared" si="23"/>
        <v>0</v>
      </c>
      <c r="AR140" s="23" t="s">
        <v>258</v>
      </c>
      <c r="AT140" s="23" t="s">
        <v>138</v>
      </c>
      <c r="AU140" s="23" t="s">
        <v>80</v>
      </c>
      <c r="AY140" s="23" t="s">
        <v>135</v>
      </c>
      <c r="BE140" s="202">
        <f t="shared" si="24"/>
        <v>0</v>
      </c>
      <c r="BF140" s="202">
        <f t="shared" si="25"/>
        <v>0</v>
      </c>
      <c r="BG140" s="202">
        <f t="shared" si="26"/>
        <v>0</v>
      </c>
      <c r="BH140" s="202">
        <f t="shared" si="27"/>
        <v>0</v>
      </c>
      <c r="BI140" s="202">
        <f t="shared" si="28"/>
        <v>0</v>
      </c>
      <c r="BJ140" s="23" t="s">
        <v>80</v>
      </c>
      <c r="BK140" s="202">
        <f t="shared" si="29"/>
        <v>0</v>
      </c>
      <c r="BL140" s="23" t="s">
        <v>258</v>
      </c>
      <c r="BM140" s="23" t="s">
        <v>1441</v>
      </c>
    </row>
    <row r="141" spans="2:65" s="1" customFormat="1" ht="16.5" customHeight="1">
      <c r="B141" s="40"/>
      <c r="C141" s="191" t="s">
        <v>751</v>
      </c>
      <c r="D141" s="191" t="s">
        <v>138</v>
      </c>
      <c r="E141" s="192" t="s">
        <v>1442</v>
      </c>
      <c r="F141" s="193" t="s">
        <v>1443</v>
      </c>
      <c r="G141" s="194" t="s">
        <v>432</v>
      </c>
      <c r="H141" s="195">
        <v>910</v>
      </c>
      <c r="I141" s="196"/>
      <c r="J141" s="197">
        <f t="shared" si="20"/>
        <v>0</v>
      </c>
      <c r="K141" s="193" t="s">
        <v>21</v>
      </c>
      <c r="L141" s="60"/>
      <c r="M141" s="198" t="s">
        <v>21</v>
      </c>
      <c r="N141" s="199" t="s">
        <v>43</v>
      </c>
      <c r="O141" s="41"/>
      <c r="P141" s="200">
        <f t="shared" si="21"/>
        <v>0</v>
      </c>
      <c r="Q141" s="200">
        <v>0</v>
      </c>
      <c r="R141" s="200">
        <f t="shared" si="22"/>
        <v>0</v>
      </c>
      <c r="S141" s="200">
        <v>0</v>
      </c>
      <c r="T141" s="201">
        <f t="shared" si="23"/>
        <v>0</v>
      </c>
      <c r="AR141" s="23" t="s">
        <v>258</v>
      </c>
      <c r="AT141" s="23" t="s">
        <v>138</v>
      </c>
      <c r="AU141" s="23" t="s">
        <v>80</v>
      </c>
      <c r="AY141" s="23" t="s">
        <v>135</v>
      </c>
      <c r="BE141" s="202">
        <f t="shared" si="24"/>
        <v>0</v>
      </c>
      <c r="BF141" s="202">
        <f t="shared" si="25"/>
        <v>0</v>
      </c>
      <c r="BG141" s="202">
        <f t="shared" si="26"/>
        <v>0</v>
      </c>
      <c r="BH141" s="202">
        <f t="shared" si="27"/>
        <v>0</v>
      </c>
      <c r="BI141" s="202">
        <f t="shared" si="28"/>
        <v>0</v>
      </c>
      <c r="BJ141" s="23" t="s">
        <v>80</v>
      </c>
      <c r="BK141" s="202">
        <f t="shared" si="29"/>
        <v>0</v>
      </c>
      <c r="BL141" s="23" t="s">
        <v>258</v>
      </c>
      <c r="BM141" s="23" t="s">
        <v>1444</v>
      </c>
    </row>
    <row r="142" spans="2:65" s="1" customFormat="1" ht="16.5" customHeight="1">
      <c r="B142" s="40"/>
      <c r="C142" s="191" t="s">
        <v>754</v>
      </c>
      <c r="D142" s="191" t="s">
        <v>138</v>
      </c>
      <c r="E142" s="192" t="s">
        <v>1445</v>
      </c>
      <c r="F142" s="193" t="s">
        <v>1446</v>
      </c>
      <c r="G142" s="194" t="s">
        <v>432</v>
      </c>
      <c r="H142" s="195">
        <v>820</v>
      </c>
      <c r="I142" s="196"/>
      <c r="J142" s="197">
        <f t="shared" si="20"/>
        <v>0</v>
      </c>
      <c r="K142" s="193" t="s">
        <v>21</v>
      </c>
      <c r="L142" s="60"/>
      <c r="M142" s="198" t="s">
        <v>21</v>
      </c>
      <c r="N142" s="199" t="s">
        <v>43</v>
      </c>
      <c r="O142" s="41"/>
      <c r="P142" s="200">
        <f t="shared" si="21"/>
        <v>0</v>
      </c>
      <c r="Q142" s="200">
        <v>0</v>
      </c>
      <c r="R142" s="200">
        <f t="shared" si="22"/>
        <v>0</v>
      </c>
      <c r="S142" s="200">
        <v>0</v>
      </c>
      <c r="T142" s="201">
        <f t="shared" si="23"/>
        <v>0</v>
      </c>
      <c r="AR142" s="23" t="s">
        <v>258</v>
      </c>
      <c r="AT142" s="23" t="s">
        <v>138</v>
      </c>
      <c r="AU142" s="23" t="s">
        <v>80</v>
      </c>
      <c r="AY142" s="23" t="s">
        <v>135</v>
      </c>
      <c r="BE142" s="202">
        <f t="shared" si="24"/>
        <v>0</v>
      </c>
      <c r="BF142" s="202">
        <f t="shared" si="25"/>
        <v>0</v>
      </c>
      <c r="BG142" s="202">
        <f t="shared" si="26"/>
        <v>0</v>
      </c>
      <c r="BH142" s="202">
        <f t="shared" si="27"/>
        <v>0</v>
      </c>
      <c r="BI142" s="202">
        <f t="shared" si="28"/>
        <v>0</v>
      </c>
      <c r="BJ142" s="23" t="s">
        <v>80</v>
      </c>
      <c r="BK142" s="202">
        <f t="shared" si="29"/>
        <v>0</v>
      </c>
      <c r="BL142" s="23" t="s">
        <v>258</v>
      </c>
      <c r="BM142" s="23" t="s">
        <v>1447</v>
      </c>
    </row>
    <row r="143" spans="2:65" s="1" customFormat="1" ht="16.5" customHeight="1">
      <c r="B143" s="40"/>
      <c r="C143" s="191" t="s">
        <v>758</v>
      </c>
      <c r="D143" s="191" t="s">
        <v>138</v>
      </c>
      <c r="E143" s="192" t="s">
        <v>1448</v>
      </c>
      <c r="F143" s="193" t="s">
        <v>1449</v>
      </c>
      <c r="G143" s="194" t="s">
        <v>432</v>
      </c>
      <c r="H143" s="195">
        <v>100</v>
      </c>
      <c r="I143" s="196"/>
      <c r="J143" s="197">
        <f t="shared" si="20"/>
        <v>0</v>
      </c>
      <c r="K143" s="193" t="s">
        <v>21</v>
      </c>
      <c r="L143" s="60"/>
      <c r="M143" s="198" t="s">
        <v>21</v>
      </c>
      <c r="N143" s="199" t="s">
        <v>43</v>
      </c>
      <c r="O143" s="41"/>
      <c r="P143" s="200">
        <f t="shared" si="21"/>
        <v>0</v>
      </c>
      <c r="Q143" s="200">
        <v>0</v>
      </c>
      <c r="R143" s="200">
        <f t="shared" si="22"/>
        <v>0</v>
      </c>
      <c r="S143" s="200">
        <v>0</v>
      </c>
      <c r="T143" s="201">
        <f t="shared" si="23"/>
        <v>0</v>
      </c>
      <c r="AR143" s="23" t="s">
        <v>258</v>
      </c>
      <c r="AT143" s="23" t="s">
        <v>138</v>
      </c>
      <c r="AU143" s="23" t="s">
        <v>80</v>
      </c>
      <c r="AY143" s="23" t="s">
        <v>135</v>
      </c>
      <c r="BE143" s="202">
        <f t="shared" si="24"/>
        <v>0</v>
      </c>
      <c r="BF143" s="202">
        <f t="shared" si="25"/>
        <v>0</v>
      </c>
      <c r="BG143" s="202">
        <f t="shared" si="26"/>
        <v>0</v>
      </c>
      <c r="BH143" s="202">
        <f t="shared" si="27"/>
        <v>0</v>
      </c>
      <c r="BI143" s="202">
        <f t="shared" si="28"/>
        <v>0</v>
      </c>
      <c r="BJ143" s="23" t="s">
        <v>80</v>
      </c>
      <c r="BK143" s="202">
        <f t="shared" si="29"/>
        <v>0</v>
      </c>
      <c r="BL143" s="23" t="s">
        <v>258</v>
      </c>
      <c r="BM143" s="23" t="s">
        <v>1450</v>
      </c>
    </row>
    <row r="144" spans="2:65" s="1" customFormat="1" ht="16.5" customHeight="1">
      <c r="B144" s="40"/>
      <c r="C144" s="191" t="s">
        <v>763</v>
      </c>
      <c r="D144" s="191" t="s">
        <v>138</v>
      </c>
      <c r="E144" s="192" t="s">
        <v>1451</v>
      </c>
      <c r="F144" s="193" t="s">
        <v>1452</v>
      </c>
      <c r="G144" s="194" t="s">
        <v>432</v>
      </c>
      <c r="H144" s="195">
        <v>30</v>
      </c>
      <c r="I144" s="196"/>
      <c r="J144" s="197">
        <f t="shared" si="20"/>
        <v>0</v>
      </c>
      <c r="K144" s="193" t="s">
        <v>21</v>
      </c>
      <c r="L144" s="60"/>
      <c r="M144" s="198" t="s">
        <v>21</v>
      </c>
      <c r="N144" s="199" t="s">
        <v>43</v>
      </c>
      <c r="O144" s="41"/>
      <c r="P144" s="200">
        <f t="shared" si="21"/>
        <v>0</v>
      </c>
      <c r="Q144" s="200">
        <v>0</v>
      </c>
      <c r="R144" s="200">
        <f t="shared" si="22"/>
        <v>0</v>
      </c>
      <c r="S144" s="200">
        <v>0</v>
      </c>
      <c r="T144" s="201">
        <f t="shared" si="23"/>
        <v>0</v>
      </c>
      <c r="AR144" s="23" t="s">
        <v>258</v>
      </c>
      <c r="AT144" s="23" t="s">
        <v>138</v>
      </c>
      <c r="AU144" s="23" t="s">
        <v>80</v>
      </c>
      <c r="AY144" s="23" t="s">
        <v>135</v>
      </c>
      <c r="BE144" s="202">
        <f t="shared" si="24"/>
        <v>0</v>
      </c>
      <c r="BF144" s="202">
        <f t="shared" si="25"/>
        <v>0</v>
      </c>
      <c r="BG144" s="202">
        <f t="shared" si="26"/>
        <v>0</v>
      </c>
      <c r="BH144" s="202">
        <f t="shared" si="27"/>
        <v>0</v>
      </c>
      <c r="BI144" s="202">
        <f t="shared" si="28"/>
        <v>0</v>
      </c>
      <c r="BJ144" s="23" t="s">
        <v>80</v>
      </c>
      <c r="BK144" s="202">
        <f t="shared" si="29"/>
        <v>0</v>
      </c>
      <c r="BL144" s="23" t="s">
        <v>258</v>
      </c>
      <c r="BM144" s="23" t="s">
        <v>1453</v>
      </c>
    </row>
    <row r="145" spans="2:65" s="1" customFormat="1" ht="16.5" customHeight="1">
      <c r="B145" s="40"/>
      <c r="C145" s="191" t="s">
        <v>767</v>
      </c>
      <c r="D145" s="191" t="s">
        <v>138</v>
      </c>
      <c r="E145" s="192" t="s">
        <v>1454</v>
      </c>
      <c r="F145" s="193" t="s">
        <v>1455</v>
      </c>
      <c r="G145" s="194" t="s">
        <v>432</v>
      </c>
      <c r="H145" s="195">
        <v>170</v>
      </c>
      <c r="I145" s="196"/>
      <c r="J145" s="197">
        <f t="shared" si="20"/>
        <v>0</v>
      </c>
      <c r="K145" s="193" t="s">
        <v>21</v>
      </c>
      <c r="L145" s="60"/>
      <c r="M145" s="198" t="s">
        <v>21</v>
      </c>
      <c r="N145" s="199" t="s">
        <v>43</v>
      </c>
      <c r="O145" s="41"/>
      <c r="P145" s="200">
        <f t="shared" si="21"/>
        <v>0</v>
      </c>
      <c r="Q145" s="200">
        <v>0</v>
      </c>
      <c r="R145" s="200">
        <f t="shared" si="22"/>
        <v>0</v>
      </c>
      <c r="S145" s="200">
        <v>0</v>
      </c>
      <c r="T145" s="201">
        <f t="shared" si="23"/>
        <v>0</v>
      </c>
      <c r="AR145" s="23" t="s">
        <v>258</v>
      </c>
      <c r="AT145" s="23" t="s">
        <v>138</v>
      </c>
      <c r="AU145" s="23" t="s">
        <v>80</v>
      </c>
      <c r="AY145" s="23" t="s">
        <v>135</v>
      </c>
      <c r="BE145" s="202">
        <f t="shared" si="24"/>
        <v>0</v>
      </c>
      <c r="BF145" s="202">
        <f t="shared" si="25"/>
        <v>0</v>
      </c>
      <c r="BG145" s="202">
        <f t="shared" si="26"/>
        <v>0</v>
      </c>
      <c r="BH145" s="202">
        <f t="shared" si="27"/>
        <v>0</v>
      </c>
      <c r="BI145" s="202">
        <f t="shared" si="28"/>
        <v>0</v>
      </c>
      <c r="BJ145" s="23" t="s">
        <v>80</v>
      </c>
      <c r="BK145" s="202">
        <f t="shared" si="29"/>
        <v>0</v>
      </c>
      <c r="BL145" s="23" t="s">
        <v>258</v>
      </c>
      <c r="BM145" s="23" t="s">
        <v>1456</v>
      </c>
    </row>
    <row r="146" spans="2:65" s="1" customFormat="1" ht="16.5" customHeight="1">
      <c r="B146" s="40"/>
      <c r="C146" s="191" t="s">
        <v>772</v>
      </c>
      <c r="D146" s="191" t="s">
        <v>138</v>
      </c>
      <c r="E146" s="192" t="s">
        <v>1457</v>
      </c>
      <c r="F146" s="193" t="s">
        <v>1458</v>
      </c>
      <c r="G146" s="194" t="s">
        <v>432</v>
      </c>
      <c r="H146" s="195">
        <v>33</v>
      </c>
      <c r="I146" s="196"/>
      <c r="J146" s="197">
        <f t="shared" si="20"/>
        <v>0</v>
      </c>
      <c r="K146" s="193" t="s">
        <v>21</v>
      </c>
      <c r="L146" s="60"/>
      <c r="M146" s="198" t="s">
        <v>21</v>
      </c>
      <c r="N146" s="199" t="s">
        <v>43</v>
      </c>
      <c r="O146" s="41"/>
      <c r="P146" s="200">
        <f t="shared" si="21"/>
        <v>0</v>
      </c>
      <c r="Q146" s="200">
        <v>0</v>
      </c>
      <c r="R146" s="200">
        <f t="shared" si="22"/>
        <v>0</v>
      </c>
      <c r="S146" s="200">
        <v>0</v>
      </c>
      <c r="T146" s="201">
        <f t="shared" si="23"/>
        <v>0</v>
      </c>
      <c r="AR146" s="23" t="s">
        <v>258</v>
      </c>
      <c r="AT146" s="23" t="s">
        <v>138</v>
      </c>
      <c r="AU146" s="23" t="s">
        <v>80</v>
      </c>
      <c r="AY146" s="23" t="s">
        <v>135</v>
      </c>
      <c r="BE146" s="202">
        <f t="shared" si="24"/>
        <v>0</v>
      </c>
      <c r="BF146" s="202">
        <f t="shared" si="25"/>
        <v>0</v>
      </c>
      <c r="BG146" s="202">
        <f t="shared" si="26"/>
        <v>0</v>
      </c>
      <c r="BH146" s="202">
        <f t="shared" si="27"/>
        <v>0</v>
      </c>
      <c r="BI146" s="202">
        <f t="shared" si="28"/>
        <v>0</v>
      </c>
      <c r="BJ146" s="23" t="s">
        <v>80</v>
      </c>
      <c r="BK146" s="202">
        <f t="shared" si="29"/>
        <v>0</v>
      </c>
      <c r="BL146" s="23" t="s">
        <v>258</v>
      </c>
      <c r="BM146" s="23" t="s">
        <v>1459</v>
      </c>
    </row>
    <row r="147" spans="2:65" s="1" customFormat="1" ht="16.5" customHeight="1">
      <c r="B147" s="40"/>
      <c r="C147" s="191" t="s">
        <v>777</v>
      </c>
      <c r="D147" s="191" t="s">
        <v>138</v>
      </c>
      <c r="E147" s="192" t="s">
        <v>1460</v>
      </c>
      <c r="F147" s="193" t="s">
        <v>1461</v>
      </c>
      <c r="G147" s="194" t="s">
        <v>432</v>
      </c>
      <c r="H147" s="195">
        <v>15</v>
      </c>
      <c r="I147" s="196"/>
      <c r="J147" s="197">
        <f t="shared" si="20"/>
        <v>0</v>
      </c>
      <c r="K147" s="193" t="s">
        <v>21</v>
      </c>
      <c r="L147" s="60"/>
      <c r="M147" s="198" t="s">
        <v>21</v>
      </c>
      <c r="N147" s="199" t="s">
        <v>43</v>
      </c>
      <c r="O147" s="41"/>
      <c r="P147" s="200">
        <f t="shared" si="21"/>
        <v>0</v>
      </c>
      <c r="Q147" s="200">
        <v>0</v>
      </c>
      <c r="R147" s="200">
        <f t="shared" si="22"/>
        <v>0</v>
      </c>
      <c r="S147" s="200">
        <v>0</v>
      </c>
      <c r="T147" s="201">
        <f t="shared" si="23"/>
        <v>0</v>
      </c>
      <c r="AR147" s="23" t="s">
        <v>258</v>
      </c>
      <c r="AT147" s="23" t="s">
        <v>138</v>
      </c>
      <c r="AU147" s="23" t="s">
        <v>80</v>
      </c>
      <c r="AY147" s="23" t="s">
        <v>135</v>
      </c>
      <c r="BE147" s="202">
        <f t="shared" si="24"/>
        <v>0</v>
      </c>
      <c r="BF147" s="202">
        <f t="shared" si="25"/>
        <v>0</v>
      </c>
      <c r="BG147" s="202">
        <f t="shared" si="26"/>
        <v>0</v>
      </c>
      <c r="BH147" s="202">
        <f t="shared" si="27"/>
        <v>0</v>
      </c>
      <c r="BI147" s="202">
        <f t="shared" si="28"/>
        <v>0</v>
      </c>
      <c r="BJ147" s="23" t="s">
        <v>80</v>
      </c>
      <c r="BK147" s="202">
        <f t="shared" si="29"/>
        <v>0</v>
      </c>
      <c r="BL147" s="23" t="s">
        <v>258</v>
      </c>
      <c r="BM147" s="23" t="s">
        <v>1462</v>
      </c>
    </row>
    <row r="148" spans="2:65" s="1" customFormat="1" ht="16.5" customHeight="1">
      <c r="B148" s="40"/>
      <c r="C148" s="191" t="s">
        <v>781</v>
      </c>
      <c r="D148" s="191" t="s">
        <v>138</v>
      </c>
      <c r="E148" s="192" t="s">
        <v>1463</v>
      </c>
      <c r="F148" s="193" t="s">
        <v>1464</v>
      </c>
      <c r="G148" s="194" t="s">
        <v>432</v>
      </c>
      <c r="H148" s="195">
        <v>25</v>
      </c>
      <c r="I148" s="196"/>
      <c r="J148" s="197">
        <f t="shared" si="20"/>
        <v>0</v>
      </c>
      <c r="K148" s="193" t="s">
        <v>21</v>
      </c>
      <c r="L148" s="60"/>
      <c r="M148" s="198" t="s">
        <v>21</v>
      </c>
      <c r="N148" s="199" t="s">
        <v>43</v>
      </c>
      <c r="O148" s="41"/>
      <c r="P148" s="200">
        <f t="shared" si="21"/>
        <v>0</v>
      </c>
      <c r="Q148" s="200">
        <v>0</v>
      </c>
      <c r="R148" s="200">
        <f t="shared" si="22"/>
        <v>0</v>
      </c>
      <c r="S148" s="200">
        <v>0</v>
      </c>
      <c r="T148" s="201">
        <f t="shared" si="23"/>
        <v>0</v>
      </c>
      <c r="AR148" s="23" t="s">
        <v>258</v>
      </c>
      <c r="AT148" s="23" t="s">
        <v>138</v>
      </c>
      <c r="AU148" s="23" t="s">
        <v>80</v>
      </c>
      <c r="AY148" s="23" t="s">
        <v>135</v>
      </c>
      <c r="BE148" s="202">
        <f t="shared" si="24"/>
        <v>0</v>
      </c>
      <c r="BF148" s="202">
        <f t="shared" si="25"/>
        <v>0</v>
      </c>
      <c r="BG148" s="202">
        <f t="shared" si="26"/>
        <v>0</v>
      </c>
      <c r="BH148" s="202">
        <f t="shared" si="27"/>
        <v>0</v>
      </c>
      <c r="BI148" s="202">
        <f t="shared" si="28"/>
        <v>0</v>
      </c>
      <c r="BJ148" s="23" t="s">
        <v>80</v>
      </c>
      <c r="BK148" s="202">
        <f t="shared" si="29"/>
        <v>0</v>
      </c>
      <c r="BL148" s="23" t="s">
        <v>258</v>
      </c>
      <c r="BM148" s="23" t="s">
        <v>1465</v>
      </c>
    </row>
    <row r="149" spans="2:65" s="1" customFormat="1" ht="16.5" customHeight="1">
      <c r="B149" s="40"/>
      <c r="C149" s="191" t="s">
        <v>787</v>
      </c>
      <c r="D149" s="191" t="s">
        <v>138</v>
      </c>
      <c r="E149" s="192" t="s">
        <v>1466</v>
      </c>
      <c r="F149" s="193" t="s">
        <v>1467</v>
      </c>
      <c r="G149" s="194" t="s">
        <v>432</v>
      </c>
      <c r="H149" s="195">
        <v>540</v>
      </c>
      <c r="I149" s="196"/>
      <c r="J149" s="197">
        <f t="shared" si="20"/>
        <v>0</v>
      </c>
      <c r="K149" s="193" t="s">
        <v>21</v>
      </c>
      <c r="L149" s="60"/>
      <c r="M149" s="198" t="s">
        <v>21</v>
      </c>
      <c r="N149" s="199" t="s">
        <v>43</v>
      </c>
      <c r="O149" s="41"/>
      <c r="P149" s="200">
        <f t="shared" si="21"/>
        <v>0</v>
      </c>
      <c r="Q149" s="200">
        <v>0</v>
      </c>
      <c r="R149" s="200">
        <f t="shared" si="22"/>
        <v>0</v>
      </c>
      <c r="S149" s="200">
        <v>0</v>
      </c>
      <c r="T149" s="201">
        <f t="shared" si="23"/>
        <v>0</v>
      </c>
      <c r="AR149" s="23" t="s">
        <v>258</v>
      </c>
      <c r="AT149" s="23" t="s">
        <v>138</v>
      </c>
      <c r="AU149" s="23" t="s">
        <v>80</v>
      </c>
      <c r="AY149" s="23" t="s">
        <v>135</v>
      </c>
      <c r="BE149" s="202">
        <f t="shared" si="24"/>
        <v>0</v>
      </c>
      <c r="BF149" s="202">
        <f t="shared" si="25"/>
        <v>0</v>
      </c>
      <c r="BG149" s="202">
        <f t="shared" si="26"/>
        <v>0</v>
      </c>
      <c r="BH149" s="202">
        <f t="shared" si="27"/>
        <v>0</v>
      </c>
      <c r="BI149" s="202">
        <f t="shared" si="28"/>
        <v>0</v>
      </c>
      <c r="BJ149" s="23" t="s">
        <v>80</v>
      </c>
      <c r="BK149" s="202">
        <f t="shared" si="29"/>
        <v>0</v>
      </c>
      <c r="BL149" s="23" t="s">
        <v>258</v>
      </c>
      <c r="BM149" s="23" t="s">
        <v>1468</v>
      </c>
    </row>
    <row r="150" spans="2:65" s="1" customFormat="1" ht="16.5" customHeight="1">
      <c r="B150" s="40"/>
      <c r="C150" s="191" t="s">
        <v>791</v>
      </c>
      <c r="D150" s="191" t="s">
        <v>138</v>
      </c>
      <c r="E150" s="192" t="s">
        <v>1469</v>
      </c>
      <c r="F150" s="193" t="s">
        <v>1470</v>
      </c>
      <c r="G150" s="194" t="s">
        <v>432</v>
      </c>
      <c r="H150" s="195">
        <v>30</v>
      </c>
      <c r="I150" s="196"/>
      <c r="J150" s="197">
        <f t="shared" si="20"/>
        <v>0</v>
      </c>
      <c r="K150" s="193" t="s">
        <v>21</v>
      </c>
      <c r="L150" s="60"/>
      <c r="M150" s="198" t="s">
        <v>21</v>
      </c>
      <c r="N150" s="199" t="s">
        <v>43</v>
      </c>
      <c r="O150" s="41"/>
      <c r="P150" s="200">
        <f t="shared" si="21"/>
        <v>0</v>
      </c>
      <c r="Q150" s="200">
        <v>0</v>
      </c>
      <c r="R150" s="200">
        <f t="shared" si="22"/>
        <v>0</v>
      </c>
      <c r="S150" s="200">
        <v>0</v>
      </c>
      <c r="T150" s="201">
        <f t="shared" si="23"/>
        <v>0</v>
      </c>
      <c r="AR150" s="23" t="s">
        <v>258</v>
      </c>
      <c r="AT150" s="23" t="s">
        <v>138</v>
      </c>
      <c r="AU150" s="23" t="s">
        <v>80</v>
      </c>
      <c r="AY150" s="23" t="s">
        <v>135</v>
      </c>
      <c r="BE150" s="202">
        <f t="shared" si="24"/>
        <v>0</v>
      </c>
      <c r="BF150" s="202">
        <f t="shared" si="25"/>
        <v>0</v>
      </c>
      <c r="BG150" s="202">
        <f t="shared" si="26"/>
        <v>0</v>
      </c>
      <c r="BH150" s="202">
        <f t="shared" si="27"/>
        <v>0</v>
      </c>
      <c r="BI150" s="202">
        <f t="shared" si="28"/>
        <v>0</v>
      </c>
      <c r="BJ150" s="23" t="s">
        <v>80</v>
      </c>
      <c r="BK150" s="202">
        <f t="shared" si="29"/>
        <v>0</v>
      </c>
      <c r="BL150" s="23" t="s">
        <v>258</v>
      </c>
      <c r="BM150" s="23" t="s">
        <v>1471</v>
      </c>
    </row>
    <row r="151" spans="2:65" s="1" customFormat="1" ht="16.5" customHeight="1">
      <c r="B151" s="40"/>
      <c r="C151" s="191" t="s">
        <v>796</v>
      </c>
      <c r="D151" s="191" t="s">
        <v>138</v>
      </c>
      <c r="E151" s="192" t="s">
        <v>1472</v>
      </c>
      <c r="F151" s="193" t="s">
        <v>1473</v>
      </c>
      <c r="G151" s="194" t="s">
        <v>1297</v>
      </c>
      <c r="H151" s="195">
        <v>280</v>
      </c>
      <c r="I151" s="196"/>
      <c r="J151" s="197">
        <f t="shared" si="20"/>
        <v>0</v>
      </c>
      <c r="K151" s="193" t="s">
        <v>21</v>
      </c>
      <c r="L151" s="60"/>
      <c r="M151" s="198" t="s">
        <v>21</v>
      </c>
      <c r="N151" s="199" t="s">
        <v>43</v>
      </c>
      <c r="O151" s="41"/>
      <c r="P151" s="200">
        <f t="shared" si="21"/>
        <v>0</v>
      </c>
      <c r="Q151" s="200">
        <v>0</v>
      </c>
      <c r="R151" s="200">
        <f t="shared" si="22"/>
        <v>0</v>
      </c>
      <c r="S151" s="200">
        <v>0</v>
      </c>
      <c r="T151" s="201">
        <f t="shared" si="23"/>
        <v>0</v>
      </c>
      <c r="AR151" s="23" t="s">
        <v>258</v>
      </c>
      <c r="AT151" s="23" t="s">
        <v>138</v>
      </c>
      <c r="AU151" s="23" t="s">
        <v>80</v>
      </c>
      <c r="AY151" s="23" t="s">
        <v>135</v>
      </c>
      <c r="BE151" s="202">
        <f t="shared" si="24"/>
        <v>0</v>
      </c>
      <c r="BF151" s="202">
        <f t="shared" si="25"/>
        <v>0</v>
      </c>
      <c r="BG151" s="202">
        <f t="shared" si="26"/>
        <v>0</v>
      </c>
      <c r="BH151" s="202">
        <f t="shared" si="27"/>
        <v>0</v>
      </c>
      <c r="BI151" s="202">
        <f t="shared" si="28"/>
        <v>0</v>
      </c>
      <c r="BJ151" s="23" t="s">
        <v>80</v>
      </c>
      <c r="BK151" s="202">
        <f t="shared" si="29"/>
        <v>0</v>
      </c>
      <c r="BL151" s="23" t="s">
        <v>258</v>
      </c>
      <c r="BM151" s="23" t="s">
        <v>1474</v>
      </c>
    </row>
    <row r="152" spans="2:65" s="1" customFormat="1" ht="16.5" customHeight="1">
      <c r="B152" s="40"/>
      <c r="C152" s="191" t="s">
        <v>800</v>
      </c>
      <c r="D152" s="191" t="s">
        <v>138</v>
      </c>
      <c r="E152" s="192" t="s">
        <v>1475</v>
      </c>
      <c r="F152" s="193" t="s">
        <v>1476</v>
      </c>
      <c r="G152" s="194" t="s">
        <v>1297</v>
      </c>
      <c r="H152" s="195">
        <v>20</v>
      </c>
      <c r="I152" s="196"/>
      <c r="J152" s="197">
        <f t="shared" si="20"/>
        <v>0</v>
      </c>
      <c r="K152" s="193" t="s">
        <v>21</v>
      </c>
      <c r="L152" s="60"/>
      <c r="M152" s="198" t="s">
        <v>21</v>
      </c>
      <c r="N152" s="199" t="s">
        <v>43</v>
      </c>
      <c r="O152" s="41"/>
      <c r="P152" s="200">
        <f t="shared" si="21"/>
        <v>0</v>
      </c>
      <c r="Q152" s="200">
        <v>0</v>
      </c>
      <c r="R152" s="200">
        <f t="shared" si="22"/>
        <v>0</v>
      </c>
      <c r="S152" s="200">
        <v>0</v>
      </c>
      <c r="T152" s="201">
        <f t="shared" si="23"/>
        <v>0</v>
      </c>
      <c r="AR152" s="23" t="s">
        <v>258</v>
      </c>
      <c r="AT152" s="23" t="s">
        <v>138</v>
      </c>
      <c r="AU152" s="23" t="s">
        <v>80</v>
      </c>
      <c r="AY152" s="23" t="s">
        <v>135</v>
      </c>
      <c r="BE152" s="202">
        <f t="shared" si="24"/>
        <v>0</v>
      </c>
      <c r="BF152" s="202">
        <f t="shared" si="25"/>
        <v>0</v>
      </c>
      <c r="BG152" s="202">
        <f t="shared" si="26"/>
        <v>0</v>
      </c>
      <c r="BH152" s="202">
        <f t="shared" si="27"/>
        <v>0</v>
      </c>
      <c r="BI152" s="202">
        <f t="shared" si="28"/>
        <v>0</v>
      </c>
      <c r="BJ152" s="23" t="s">
        <v>80</v>
      </c>
      <c r="BK152" s="202">
        <f t="shared" si="29"/>
        <v>0</v>
      </c>
      <c r="BL152" s="23" t="s">
        <v>258</v>
      </c>
      <c r="BM152" s="23" t="s">
        <v>1477</v>
      </c>
    </row>
    <row r="153" spans="2:65" s="1" customFormat="1" ht="16.5" customHeight="1">
      <c r="B153" s="40"/>
      <c r="C153" s="191" t="s">
        <v>1478</v>
      </c>
      <c r="D153" s="191" t="s">
        <v>138</v>
      </c>
      <c r="E153" s="192" t="s">
        <v>1479</v>
      </c>
      <c r="F153" s="193" t="s">
        <v>1480</v>
      </c>
      <c r="G153" s="194" t="s">
        <v>1297</v>
      </c>
      <c r="H153" s="195">
        <v>40</v>
      </c>
      <c r="I153" s="196"/>
      <c r="J153" s="197">
        <f t="shared" si="20"/>
        <v>0</v>
      </c>
      <c r="K153" s="193" t="s">
        <v>21</v>
      </c>
      <c r="L153" s="60"/>
      <c r="M153" s="198" t="s">
        <v>21</v>
      </c>
      <c r="N153" s="199" t="s">
        <v>43</v>
      </c>
      <c r="O153" s="41"/>
      <c r="P153" s="200">
        <f t="shared" si="21"/>
        <v>0</v>
      </c>
      <c r="Q153" s="200">
        <v>0</v>
      </c>
      <c r="R153" s="200">
        <f t="shared" si="22"/>
        <v>0</v>
      </c>
      <c r="S153" s="200">
        <v>0</v>
      </c>
      <c r="T153" s="201">
        <f t="shared" si="23"/>
        <v>0</v>
      </c>
      <c r="AR153" s="23" t="s">
        <v>258</v>
      </c>
      <c r="AT153" s="23" t="s">
        <v>138</v>
      </c>
      <c r="AU153" s="23" t="s">
        <v>80</v>
      </c>
      <c r="AY153" s="23" t="s">
        <v>135</v>
      </c>
      <c r="BE153" s="202">
        <f t="shared" si="24"/>
        <v>0</v>
      </c>
      <c r="BF153" s="202">
        <f t="shared" si="25"/>
        <v>0</v>
      </c>
      <c r="BG153" s="202">
        <f t="shared" si="26"/>
        <v>0</v>
      </c>
      <c r="BH153" s="202">
        <f t="shared" si="27"/>
        <v>0</v>
      </c>
      <c r="BI153" s="202">
        <f t="shared" si="28"/>
        <v>0</v>
      </c>
      <c r="BJ153" s="23" t="s">
        <v>80</v>
      </c>
      <c r="BK153" s="202">
        <f t="shared" si="29"/>
        <v>0</v>
      </c>
      <c r="BL153" s="23" t="s">
        <v>258</v>
      </c>
      <c r="BM153" s="23" t="s">
        <v>1481</v>
      </c>
    </row>
    <row r="154" spans="2:65" s="1" customFormat="1" ht="16.5" customHeight="1">
      <c r="B154" s="40"/>
      <c r="C154" s="191" t="s">
        <v>1482</v>
      </c>
      <c r="D154" s="191" t="s">
        <v>138</v>
      </c>
      <c r="E154" s="192" t="s">
        <v>1483</v>
      </c>
      <c r="F154" s="193" t="s">
        <v>1484</v>
      </c>
      <c r="G154" s="194" t="s">
        <v>1297</v>
      </c>
      <c r="H154" s="195">
        <v>120</v>
      </c>
      <c r="I154" s="196"/>
      <c r="J154" s="197">
        <f t="shared" si="20"/>
        <v>0</v>
      </c>
      <c r="K154" s="193" t="s">
        <v>21</v>
      </c>
      <c r="L154" s="60"/>
      <c r="M154" s="198" t="s">
        <v>21</v>
      </c>
      <c r="N154" s="199" t="s">
        <v>43</v>
      </c>
      <c r="O154" s="41"/>
      <c r="P154" s="200">
        <f t="shared" si="21"/>
        <v>0</v>
      </c>
      <c r="Q154" s="200">
        <v>0</v>
      </c>
      <c r="R154" s="200">
        <f t="shared" si="22"/>
        <v>0</v>
      </c>
      <c r="S154" s="200">
        <v>0</v>
      </c>
      <c r="T154" s="201">
        <f t="shared" si="23"/>
        <v>0</v>
      </c>
      <c r="AR154" s="23" t="s">
        <v>258</v>
      </c>
      <c r="AT154" s="23" t="s">
        <v>138</v>
      </c>
      <c r="AU154" s="23" t="s">
        <v>80</v>
      </c>
      <c r="AY154" s="23" t="s">
        <v>135</v>
      </c>
      <c r="BE154" s="202">
        <f t="shared" si="24"/>
        <v>0</v>
      </c>
      <c r="BF154" s="202">
        <f t="shared" si="25"/>
        <v>0</v>
      </c>
      <c r="BG154" s="202">
        <f t="shared" si="26"/>
        <v>0</v>
      </c>
      <c r="BH154" s="202">
        <f t="shared" si="27"/>
        <v>0</v>
      </c>
      <c r="BI154" s="202">
        <f t="shared" si="28"/>
        <v>0</v>
      </c>
      <c r="BJ154" s="23" t="s">
        <v>80</v>
      </c>
      <c r="BK154" s="202">
        <f t="shared" si="29"/>
        <v>0</v>
      </c>
      <c r="BL154" s="23" t="s">
        <v>258</v>
      </c>
      <c r="BM154" s="23" t="s">
        <v>1485</v>
      </c>
    </row>
    <row r="155" spans="2:65" s="1" customFormat="1" ht="16.5" customHeight="1">
      <c r="B155" s="40"/>
      <c r="C155" s="191" t="s">
        <v>806</v>
      </c>
      <c r="D155" s="191" t="s">
        <v>138</v>
      </c>
      <c r="E155" s="192" t="s">
        <v>1486</v>
      </c>
      <c r="F155" s="193" t="s">
        <v>1487</v>
      </c>
      <c r="G155" s="194" t="s">
        <v>1297</v>
      </c>
      <c r="H155" s="195">
        <v>4</v>
      </c>
      <c r="I155" s="196"/>
      <c r="J155" s="197">
        <f t="shared" si="20"/>
        <v>0</v>
      </c>
      <c r="K155" s="193" t="s">
        <v>21</v>
      </c>
      <c r="L155" s="60"/>
      <c r="M155" s="198" t="s">
        <v>21</v>
      </c>
      <c r="N155" s="199" t="s">
        <v>43</v>
      </c>
      <c r="O155" s="41"/>
      <c r="P155" s="200">
        <f t="shared" si="21"/>
        <v>0</v>
      </c>
      <c r="Q155" s="200">
        <v>0</v>
      </c>
      <c r="R155" s="200">
        <f t="shared" si="22"/>
        <v>0</v>
      </c>
      <c r="S155" s="200">
        <v>0</v>
      </c>
      <c r="T155" s="201">
        <f t="shared" si="23"/>
        <v>0</v>
      </c>
      <c r="AR155" s="23" t="s">
        <v>258</v>
      </c>
      <c r="AT155" s="23" t="s">
        <v>138</v>
      </c>
      <c r="AU155" s="23" t="s">
        <v>80</v>
      </c>
      <c r="AY155" s="23" t="s">
        <v>135</v>
      </c>
      <c r="BE155" s="202">
        <f t="shared" si="24"/>
        <v>0</v>
      </c>
      <c r="BF155" s="202">
        <f t="shared" si="25"/>
        <v>0</v>
      </c>
      <c r="BG155" s="202">
        <f t="shared" si="26"/>
        <v>0</v>
      </c>
      <c r="BH155" s="202">
        <f t="shared" si="27"/>
        <v>0</v>
      </c>
      <c r="BI155" s="202">
        <f t="shared" si="28"/>
        <v>0</v>
      </c>
      <c r="BJ155" s="23" t="s">
        <v>80</v>
      </c>
      <c r="BK155" s="202">
        <f t="shared" si="29"/>
        <v>0</v>
      </c>
      <c r="BL155" s="23" t="s">
        <v>258</v>
      </c>
      <c r="BM155" s="23" t="s">
        <v>1488</v>
      </c>
    </row>
    <row r="156" spans="2:65" s="1" customFormat="1" ht="16.5" customHeight="1">
      <c r="B156" s="40"/>
      <c r="C156" s="191" t="s">
        <v>812</v>
      </c>
      <c r="D156" s="191" t="s">
        <v>138</v>
      </c>
      <c r="E156" s="192" t="s">
        <v>1489</v>
      </c>
      <c r="F156" s="193" t="s">
        <v>1490</v>
      </c>
      <c r="G156" s="194" t="s">
        <v>1297</v>
      </c>
      <c r="H156" s="195">
        <v>5</v>
      </c>
      <c r="I156" s="196"/>
      <c r="J156" s="197">
        <f t="shared" si="20"/>
        <v>0</v>
      </c>
      <c r="K156" s="193" t="s">
        <v>21</v>
      </c>
      <c r="L156" s="60"/>
      <c r="M156" s="198" t="s">
        <v>21</v>
      </c>
      <c r="N156" s="199" t="s">
        <v>43</v>
      </c>
      <c r="O156" s="41"/>
      <c r="P156" s="200">
        <f t="shared" si="21"/>
        <v>0</v>
      </c>
      <c r="Q156" s="200">
        <v>0</v>
      </c>
      <c r="R156" s="200">
        <f t="shared" si="22"/>
        <v>0</v>
      </c>
      <c r="S156" s="200">
        <v>0</v>
      </c>
      <c r="T156" s="201">
        <f t="shared" si="23"/>
        <v>0</v>
      </c>
      <c r="AR156" s="23" t="s">
        <v>258</v>
      </c>
      <c r="AT156" s="23" t="s">
        <v>138</v>
      </c>
      <c r="AU156" s="23" t="s">
        <v>80</v>
      </c>
      <c r="AY156" s="23" t="s">
        <v>135</v>
      </c>
      <c r="BE156" s="202">
        <f t="shared" si="24"/>
        <v>0</v>
      </c>
      <c r="BF156" s="202">
        <f t="shared" si="25"/>
        <v>0</v>
      </c>
      <c r="BG156" s="202">
        <f t="shared" si="26"/>
        <v>0</v>
      </c>
      <c r="BH156" s="202">
        <f t="shared" si="27"/>
        <v>0</v>
      </c>
      <c r="BI156" s="202">
        <f t="shared" si="28"/>
        <v>0</v>
      </c>
      <c r="BJ156" s="23" t="s">
        <v>80</v>
      </c>
      <c r="BK156" s="202">
        <f t="shared" si="29"/>
        <v>0</v>
      </c>
      <c r="BL156" s="23" t="s">
        <v>258</v>
      </c>
      <c r="BM156" s="23" t="s">
        <v>1491</v>
      </c>
    </row>
    <row r="157" spans="2:65" s="1" customFormat="1" ht="16.5" customHeight="1">
      <c r="B157" s="40"/>
      <c r="C157" s="191" t="s">
        <v>817</v>
      </c>
      <c r="D157" s="191" t="s">
        <v>138</v>
      </c>
      <c r="E157" s="192" t="s">
        <v>1492</v>
      </c>
      <c r="F157" s="193" t="s">
        <v>1493</v>
      </c>
      <c r="G157" s="194" t="s">
        <v>1297</v>
      </c>
      <c r="H157" s="195">
        <v>13</v>
      </c>
      <c r="I157" s="196"/>
      <c r="J157" s="197">
        <f t="shared" si="20"/>
        <v>0</v>
      </c>
      <c r="K157" s="193" t="s">
        <v>21</v>
      </c>
      <c r="L157" s="60"/>
      <c r="M157" s="198" t="s">
        <v>21</v>
      </c>
      <c r="N157" s="199" t="s">
        <v>43</v>
      </c>
      <c r="O157" s="41"/>
      <c r="P157" s="200">
        <f t="shared" si="21"/>
        <v>0</v>
      </c>
      <c r="Q157" s="200">
        <v>0</v>
      </c>
      <c r="R157" s="200">
        <f t="shared" si="22"/>
        <v>0</v>
      </c>
      <c r="S157" s="200">
        <v>0</v>
      </c>
      <c r="T157" s="201">
        <f t="shared" si="23"/>
        <v>0</v>
      </c>
      <c r="AR157" s="23" t="s">
        <v>258</v>
      </c>
      <c r="AT157" s="23" t="s">
        <v>138</v>
      </c>
      <c r="AU157" s="23" t="s">
        <v>80</v>
      </c>
      <c r="AY157" s="23" t="s">
        <v>135</v>
      </c>
      <c r="BE157" s="202">
        <f t="shared" si="24"/>
        <v>0</v>
      </c>
      <c r="BF157" s="202">
        <f t="shared" si="25"/>
        <v>0</v>
      </c>
      <c r="BG157" s="202">
        <f t="shared" si="26"/>
        <v>0</v>
      </c>
      <c r="BH157" s="202">
        <f t="shared" si="27"/>
        <v>0</v>
      </c>
      <c r="BI157" s="202">
        <f t="shared" si="28"/>
        <v>0</v>
      </c>
      <c r="BJ157" s="23" t="s">
        <v>80</v>
      </c>
      <c r="BK157" s="202">
        <f t="shared" si="29"/>
        <v>0</v>
      </c>
      <c r="BL157" s="23" t="s">
        <v>258</v>
      </c>
      <c r="BM157" s="23" t="s">
        <v>1494</v>
      </c>
    </row>
    <row r="158" spans="2:65" s="1" customFormat="1" ht="16.5" customHeight="1">
      <c r="B158" s="40"/>
      <c r="C158" s="191" t="s">
        <v>822</v>
      </c>
      <c r="D158" s="191" t="s">
        <v>138</v>
      </c>
      <c r="E158" s="192" t="s">
        <v>1495</v>
      </c>
      <c r="F158" s="193" t="s">
        <v>1496</v>
      </c>
      <c r="G158" s="194" t="s">
        <v>1297</v>
      </c>
      <c r="H158" s="195">
        <v>11</v>
      </c>
      <c r="I158" s="196"/>
      <c r="J158" s="197">
        <f t="shared" si="20"/>
        <v>0</v>
      </c>
      <c r="K158" s="193" t="s">
        <v>21</v>
      </c>
      <c r="L158" s="60"/>
      <c r="M158" s="198" t="s">
        <v>21</v>
      </c>
      <c r="N158" s="199" t="s">
        <v>43</v>
      </c>
      <c r="O158" s="41"/>
      <c r="P158" s="200">
        <f t="shared" si="21"/>
        <v>0</v>
      </c>
      <c r="Q158" s="200">
        <v>0</v>
      </c>
      <c r="R158" s="200">
        <f t="shared" si="22"/>
        <v>0</v>
      </c>
      <c r="S158" s="200">
        <v>0</v>
      </c>
      <c r="T158" s="201">
        <f t="shared" si="23"/>
        <v>0</v>
      </c>
      <c r="AR158" s="23" t="s">
        <v>258</v>
      </c>
      <c r="AT158" s="23" t="s">
        <v>138</v>
      </c>
      <c r="AU158" s="23" t="s">
        <v>80</v>
      </c>
      <c r="AY158" s="23" t="s">
        <v>135</v>
      </c>
      <c r="BE158" s="202">
        <f t="shared" si="24"/>
        <v>0</v>
      </c>
      <c r="BF158" s="202">
        <f t="shared" si="25"/>
        <v>0</v>
      </c>
      <c r="BG158" s="202">
        <f t="shared" si="26"/>
        <v>0</v>
      </c>
      <c r="BH158" s="202">
        <f t="shared" si="27"/>
        <v>0</v>
      </c>
      <c r="BI158" s="202">
        <f t="shared" si="28"/>
        <v>0</v>
      </c>
      <c r="BJ158" s="23" t="s">
        <v>80</v>
      </c>
      <c r="BK158" s="202">
        <f t="shared" si="29"/>
        <v>0</v>
      </c>
      <c r="BL158" s="23" t="s">
        <v>258</v>
      </c>
      <c r="BM158" s="23" t="s">
        <v>1497</v>
      </c>
    </row>
    <row r="159" spans="2:65" s="1" customFormat="1" ht="25.5" customHeight="1">
      <c r="B159" s="40"/>
      <c r="C159" s="191" t="s">
        <v>827</v>
      </c>
      <c r="D159" s="191" t="s">
        <v>138</v>
      </c>
      <c r="E159" s="192" t="s">
        <v>1498</v>
      </c>
      <c r="F159" s="193" t="s">
        <v>1499</v>
      </c>
      <c r="G159" s="194" t="s">
        <v>1297</v>
      </c>
      <c r="H159" s="195">
        <v>2</v>
      </c>
      <c r="I159" s="196"/>
      <c r="J159" s="197">
        <f t="shared" si="20"/>
        <v>0</v>
      </c>
      <c r="K159" s="193" t="s">
        <v>21</v>
      </c>
      <c r="L159" s="60"/>
      <c r="M159" s="198" t="s">
        <v>21</v>
      </c>
      <c r="N159" s="199" t="s">
        <v>43</v>
      </c>
      <c r="O159" s="41"/>
      <c r="P159" s="200">
        <f t="shared" si="21"/>
        <v>0</v>
      </c>
      <c r="Q159" s="200">
        <v>0</v>
      </c>
      <c r="R159" s="200">
        <f t="shared" si="22"/>
        <v>0</v>
      </c>
      <c r="S159" s="200">
        <v>0</v>
      </c>
      <c r="T159" s="201">
        <f t="shared" si="23"/>
        <v>0</v>
      </c>
      <c r="AR159" s="23" t="s">
        <v>258</v>
      </c>
      <c r="AT159" s="23" t="s">
        <v>138</v>
      </c>
      <c r="AU159" s="23" t="s">
        <v>80</v>
      </c>
      <c r="AY159" s="23" t="s">
        <v>135</v>
      </c>
      <c r="BE159" s="202">
        <f t="shared" si="24"/>
        <v>0</v>
      </c>
      <c r="BF159" s="202">
        <f t="shared" si="25"/>
        <v>0</v>
      </c>
      <c r="BG159" s="202">
        <f t="shared" si="26"/>
        <v>0</v>
      </c>
      <c r="BH159" s="202">
        <f t="shared" si="27"/>
        <v>0</v>
      </c>
      <c r="BI159" s="202">
        <f t="shared" si="28"/>
        <v>0</v>
      </c>
      <c r="BJ159" s="23" t="s">
        <v>80</v>
      </c>
      <c r="BK159" s="202">
        <f t="shared" si="29"/>
        <v>0</v>
      </c>
      <c r="BL159" s="23" t="s">
        <v>258</v>
      </c>
      <c r="BM159" s="23" t="s">
        <v>1500</v>
      </c>
    </row>
    <row r="160" spans="2:65" s="1" customFormat="1" ht="16.5" customHeight="1">
      <c r="B160" s="40"/>
      <c r="C160" s="191" t="s">
        <v>832</v>
      </c>
      <c r="D160" s="191" t="s">
        <v>138</v>
      </c>
      <c r="E160" s="192" t="s">
        <v>1501</v>
      </c>
      <c r="F160" s="193" t="s">
        <v>1502</v>
      </c>
      <c r="G160" s="194" t="s">
        <v>1297</v>
      </c>
      <c r="H160" s="195">
        <v>18</v>
      </c>
      <c r="I160" s="196"/>
      <c r="J160" s="197">
        <f t="shared" si="20"/>
        <v>0</v>
      </c>
      <c r="K160" s="193" t="s">
        <v>21</v>
      </c>
      <c r="L160" s="60"/>
      <c r="M160" s="198" t="s">
        <v>21</v>
      </c>
      <c r="N160" s="199" t="s">
        <v>43</v>
      </c>
      <c r="O160" s="41"/>
      <c r="P160" s="200">
        <f t="shared" si="21"/>
        <v>0</v>
      </c>
      <c r="Q160" s="200">
        <v>0</v>
      </c>
      <c r="R160" s="200">
        <f t="shared" si="22"/>
        <v>0</v>
      </c>
      <c r="S160" s="200">
        <v>0</v>
      </c>
      <c r="T160" s="201">
        <f t="shared" si="23"/>
        <v>0</v>
      </c>
      <c r="AR160" s="23" t="s">
        <v>258</v>
      </c>
      <c r="AT160" s="23" t="s">
        <v>138</v>
      </c>
      <c r="AU160" s="23" t="s">
        <v>80</v>
      </c>
      <c r="AY160" s="23" t="s">
        <v>135</v>
      </c>
      <c r="BE160" s="202">
        <f t="shared" si="24"/>
        <v>0</v>
      </c>
      <c r="BF160" s="202">
        <f t="shared" si="25"/>
        <v>0</v>
      </c>
      <c r="BG160" s="202">
        <f t="shared" si="26"/>
        <v>0</v>
      </c>
      <c r="BH160" s="202">
        <f t="shared" si="27"/>
        <v>0</v>
      </c>
      <c r="BI160" s="202">
        <f t="shared" si="28"/>
        <v>0</v>
      </c>
      <c r="BJ160" s="23" t="s">
        <v>80</v>
      </c>
      <c r="BK160" s="202">
        <f t="shared" si="29"/>
        <v>0</v>
      </c>
      <c r="BL160" s="23" t="s">
        <v>258</v>
      </c>
      <c r="BM160" s="23" t="s">
        <v>1503</v>
      </c>
    </row>
    <row r="161" spans="2:65" s="1" customFormat="1" ht="16.5" customHeight="1">
      <c r="B161" s="40"/>
      <c r="C161" s="191" t="s">
        <v>1504</v>
      </c>
      <c r="D161" s="191" t="s">
        <v>138</v>
      </c>
      <c r="E161" s="192" t="s">
        <v>1505</v>
      </c>
      <c r="F161" s="193" t="s">
        <v>1506</v>
      </c>
      <c r="G161" s="194" t="s">
        <v>1297</v>
      </c>
      <c r="H161" s="195">
        <v>16</v>
      </c>
      <c r="I161" s="196"/>
      <c r="J161" s="197">
        <f t="shared" si="20"/>
        <v>0</v>
      </c>
      <c r="K161" s="193" t="s">
        <v>21</v>
      </c>
      <c r="L161" s="60"/>
      <c r="M161" s="198" t="s">
        <v>21</v>
      </c>
      <c r="N161" s="199" t="s">
        <v>43</v>
      </c>
      <c r="O161" s="41"/>
      <c r="P161" s="200">
        <f t="shared" si="21"/>
        <v>0</v>
      </c>
      <c r="Q161" s="200">
        <v>0</v>
      </c>
      <c r="R161" s="200">
        <f t="shared" si="22"/>
        <v>0</v>
      </c>
      <c r="S161" s="200">
        <v>0</v>
      </c>
      <c r="T161" s="201">
        <f t="shared" si="23"/>
        <v>0</v>
      </c>
      <c r="AR161" s="23" t="s">
        <v>258</v>
      </c>
      <c r="AT161" s="23" t="s">
        <v>138</v>
      </c>
      <c r="AU161" s="23" t="s">
        <v>80</v>
      </c>
      <c r="AY161" s="23" t="s">
        <v>135</v>
      </c>
      <c r="BE161" s="202">
        <f t="shared" si="24"/>
        <v>0</v>
      </c>
      <c r="BF161" s="202">
        <f t="shared" si="25"/>
        <v>0</v>
      </c>
      <c r="BG161" s="202">
        <f t="shared" si="26"/>
        <v>0</v>
      </c>
      <c r="BH161" s="202">
        <f t="shared" si="27"/>
        <v>0</v>
      </c>
      <c r="BI161" s="202">
        <f t="shared" si="28"/>
        <v>0</v>
      </c>
      <c r="BJ161" s="23" t="s">
        <v>80</v>
      </c>
      <c r="BK161" s="202">
        <f t="shared" si="29"/>
        <v>0</v>
      </c>
      <c r="BL161" s="23" t="s">
        <v>258</v>
      </c>
      <c r="BM161" s="23" t="s">
        <v>1507</v>
      </c>
    </row>
    <row r="162" spans="2:65" s="1" customFormat="1" ht="16.5" customHeight="1">
      <c r="B162" s="40"/>
      <c r="C162" s="191" t="s">
        <v>1508</v>
      </c>
      <c r="D162" s="191" t="s">
        <v>138</v>
      </c>
      <c r="E162" s="192" t="s">
        <v>1509</v>
      </c>
      <c r="F162" s="193" t="s">
        <v>1510</v>
      </c>
      <c r="G162" s="194" t="s">
        <v>1297</v>
      </c>
      <c r="H162" s="195">
        <v>55</v>
      </c>
      <c r="I162" s="196"/>
      <c r="J162" s="197">
        <f t="shared" si="20"/>
        <v>0</v>
      </c>
      <c r="K162" s="193" t="s">
        <v>21</v>
      </c>
      <c r="L162" s="60"/>
      <c r="M162" s="198" t="s">
        <v>21</v>
      </c>
      <c r="N162" s="199" t="s">
        <v>43</v>
      </c>
      <c r="O162" s="41"/>
      <c r="P162" s="200">
        <f t="shared" si="21"/>
        <v>0</v>
      </c>
      <c r="Q162" s="200">
        <v>0</v>
      </c>
      <c r="R162" s="200">
        <f t="shared" si="22"/>
        <v>0</v>
      </c>
      <c r="S162" s="200">
        <v>0</v>
      </c>
      <c r="T162" s="201">
        <f t="shared" si="23"/>
        <v>0</v>
      </c>
      <c r="AR162" s="23" t="s">
        <v>258</v>
      </c>
      <c r="AT162" s="23" t="s">
        <v>138</v>
      </c>
      <c r="AU162" s="23" t="s">
        <v>80</v>
      </c>
      <c r="AY162" s="23" t="s">
        <v>135</v>
      </c>
      <c r="BE162" s="202">
        <f t="shared" si="24"/>
        <v>0</v>
      </c>
      <c r="BF162" s="202">
        <f t="shared" si="25"/>
        <v>0</v>
      </c>
      <c r="BG162" s="202">
        <f t="shared" si="26"/>
        <v>0</v>
      </c>
      <c r="BH162" s="202">
        <f t="shared" si="27"/>
        <v>0</v>
      </c>
      <c r="BI162" s="202">
        <f t="shared" si="28"/>
        <v>0</v>
      </c>
      <c r="BJ162" s="23" t="s">
        <v>80</v>
      </c>
      <c r="BK162" s="202">
        <f t="shared" si="29"/>
        <v>0</v>
      </c>
      <c r="BL162" s="23" t="s">
        <v>258</v>
      </c>
      <c r="BM162" s="23" t="s">
        <v>1511</v>
      </c>
    </row>
    <row r="163" spans="2:65" s="1" customFormat="1" ht="16.5" customHeight="1">
      <c r="B163" s="40"/>
      <c r="C163" s="191" t="s">
        <v>1512</v>
      </c>
      <c r="D163" s="191" t="s">
        <v>138</v>
      </c>
      <c r="E163" s="192" t="s">
        <v>1513</v>
      </c>
      <c r="F163" s="193" t="s">
        <v>1514</v>
      </c>
      <c r="G163" s="194" t="s">
        <v>1297</v>
      </c>
      <c r="H163" s="195">
        <v>1</v>
      </c>
      <c r="I163" s="196"/>
      <c r="J163" s="197">
        <f t="shared" si="20"/>
        <v>0</v>
      </c>
      <c r="K163" s="193" t="s">
        <v>21</v>
      </c>
      <c r="L163" s="60"/>
      <c r="M163" s="198" t="s">
        <v>21</v>
      </c>
      <c r="N163" s="199" t="s">
        <v>43</v>
      </c>
      <c r="O163" s="41"/>
      <c r="P163" s="200">
        <f t="shared" si="21"/>
        <v>0</v>
      </c>
      <c r="Q163" s="200">
        <v>0</v>
      </c>
      <c r="R163" s="200">
        <f t="shared" si="22"/>
        <v>0</v>
      </c>
      <c r="S163" s="200">
        <v>0</v>
      </c>
      <c r="T163" s="201">
        <f t="shared" si="23"/>
        <v>0</v>
      </c>
      <c r="AR163" s="23" t="s">
        <v>258</v>
      </c>
      <c r="AT163" s="23" t="s">
        <v>138</v>
      </c>
      <c r="AU163" s="23" t="s">
        <v>80</v>
      </c>
      <c r="AY163" s="23" t="s">
        <v>135</v>
      </c>
      <c r="BE163" s="202">
        <f t="shared" si="24"/>
        <v>0</v>
      </c>
      <c r="BF163" s="202">
        <f t="shared" si="25"/>
        <v>0</v>
      </c>
      <c r="BG163" s="202">
        <f t="shared" si="26"/>
        <v>0</v>
      </c>
      <c r="BH163" s="202">
        <f t="shared" si="27"/>
        <v>0</v>
      </c>
      <c r="BI163" s="202">
        <f t="shared" si="28"/>
        <v>0</v>
      </c>
      <c r="BJ163" s="23" t="s">
        <v>80</v>
      </c>
      <c r="BK163" s="202">
        <f t="shared" si="29"/>
        <v>0</v>
      </c>
      <c r="BL163" s="23" t="s">
        <v>258</v>
      </c>
      <c r="BM163" s="23" t="s">
        <v>1515</v>
      </c>
    </row>
    <row r="164" spans="2:65" s="1" customFormat="1" ht="16.5" customHeight="1">
      <c r="B164" s="40"/>
      <c r="C164" s="191" t="s">
        <v>1516</v>
      </c>
      <c r="D164" s="191" t="s">
        <v>138</v>
      </c>
      <c r="E164" s="192" t="s">
        <v>1517</v>
      </c>
      <c r="F164" s="193" t="s">
        <v>1518</v>
      </c>
      <c r="G164" s="194" t="s">
        <v>1297</v>
      </c>
      <c r="H164" s="195">
        <v>21</v>
      </c>
      <c r="I164" s="196"/>
      <c r="J164" s="197">
        <f t="shared" si="20"/>
        <v>0</v>
      </c>
      <c r="K164" s="193" t="s">
        <v>21</v>
      </c>
      <c r="L164" s="60"/>
      <c r="M164" s="198" t="s">
        <v>21</v>
      </c>
      <c r="N164" s="199" t="s">
        <v>43</v>
      </c>
      <c r="O164" s="41"/>
      <c r="P164" s="200">
        <f t="shared" si="21"/>
        <v>0</v>
      </c>
      <c r="Q164" s="200">
        <v>0</v>
      </c>
      <c r="R164" s="200">
        <f t="shared" si="22"/>
        <v>0</v>
      </c>
      <c r="S164" s="200">
        <v>0</v>
      </c>
      <c r="T164" s="201">
        <f t="shared" si="23"/>
        <v>0</v>
      </c>
      <c r="AR164" s="23" t="s">
        <v>258</v>
      </c>
      <c r="AT164" s="23" t="s">
        <v>138</v>
      </c>
      <c r="AU164" s="23" t="s">
        <v>80</v>
      </c>
      <c r="AY164" s="23" t="s">
        <v>135</v>
      </c>
      <c r="BE164" s="202">
        <f t="shared" si="24"/>
        <v>0</v>
      </c>
      <c r="BF164" s="202">
        <f t="shared" si="25"/>
        <v>0</v>
      </c>
      <c r="BG164" s="202">
        <f t="shared" si="26"/>
        <v>0</v>
      </c>
      <c r="BH164" s="202">
        <f t="shared" si="27"/>
        <v>0</v>
      </c>
      <c r="BI164" s="202">
        <f t="shared" si="28"/>
        <v>0</v>
      </c>
      <c r="BJ164" s="23" t="s">
        <v>80</v>
      </c>
      <c r="BK164" s="202">
        <f t="shared" si="29"/>
        <v>0</v>
      </c>
      <c r="BL164" s="23" t="s">
        <v>258</v>
      </c>
      <c r="BM164" s="23" t="s">
        <v>1519</v>
      </c>
    </row>
    <row r="165" spans="2:65" s="1" customFormat="1" ht="16.5" customHeight="1">
      <c r="B165" s="40"/>
      <c r="C165" s="191" t="s">
        <v>1520</v>
      </c>
      <c r="D165" s="191" t="s">
        <v>138</v>
      </c>
      <c r="E165" s="192" t="s">
        <v>1521</v>
      </c>
      <c r="F165" s="193" t="s">
        <v>1522</v>
      </c>
      <c r="G165" s="194" t="s">
        <v>1297</v>
      </c>
      <c r="H165" s="195">
        <v>2</v>
      </c>
      <c r="I165" s="196"/>
      <c r="J165" s="197">
        <f t="shared" si="20"/>
        <v>0</v>
      </c>
      <c r="K165" s="193" t="s">
        <v>21</v>
      </c>
      <c r="L165" s="60"/>
      <c r="M165" s="198" t="s">
        <v>21</v>
      </c>
      <c r="N165" s="199" t="s">
        <v>43</v>
      </c>
      <c r="O165" s="41"/>
      <c r="P165" s="200">
        <f t="shared" si="21"/>
        <v>0</v>
      </c>
      <c r="Q165" s="200">
        <v>0</v>
      </c>
      <c r="R165" s="200">
        <f t="shared" si="22"/>
        <v>0</v>
      </c>
      <c r="S165" s="200">
        <v>0</v>
      </c>
      <c r="T165" s="201">
        <f t="shared" si="23"/>
        <v>0</v>
      </c>
      <c r="AR165" s="23" t="s">
        <v>258</v>
      </c>
      <c r="AT165" s="23" t="s">
        <v>138</v>
      </c>
      <c r="AU165" s="23" t="s">
        <v>80</v>
      </c>
      <c r="AY165" s="23" t="s">
        <v>135</v>
      </c>
      <c r="BE165" s="202">
        <f t="shared" si="24"/>
        <v>0</v>
      </c>
      <c r="BF165" s="202">
        <f t="shared" si="25"/>
        <v>0</v>
      </c>
      <c r="BG165" s="202">
        <f t="shared" si="26"/>
        <v>0</v>
      </c>
      <c r="BH165" s="202">
        <f t="shared" si="27"/>
        <v>0</v>
      </c>
      <c r="BI165" s="202">
        <f t="shared" si="28"/>
        <v>0</v>
      </c>
      <c r="BJ165" s="23" t="s">
        <v>80</v>
      </c>
      <c r="BK165" s="202">
        <f t="shared" si="29"/>
        <v>0</v>
      </c>
      <c r="BL165" s="23" t="s">
        <v>258</v>
      </c>
      <c r="BM165" s="23" t="s">
        <v>1523</v>
      </c>
    </row>
    <row r="166" spans="2:65" s="1" customFormat="1" ht="16.5" customHeight="1">
      <c r="B166" s="40"/>
      <c r="C166" s="191" t="s">
        <v>1524</v>
      </c>
      <c r="D166" s="191" t="s">
        <v>138</v>
      </c>
      <c r="E166" s="192" t="s">
        <v>1525</v>
      </c>
      <c r="F166" s="193" t="s">
        <v>1526</v>
      </c>
      <c r="G166" s="194" t="s">
        <v>1297</v>
      </c>
      <c r="H166" s="195">
        <v>3</v>
      </c>
      <c r="I166" s="196"/>
      <c r="J166" s="197">
        <f aca="true" t="shared" si="30" ref="J166:J197">ROUND(I166*H166,2)</f>
        <v>0</v>
      </c>
      <c r="K166" s="193" t="s">
        <v>21</v>
      </c>
      <c r="L166" s="60"/>
      <c r="M166" s="198" t="s">
        <v>21</v>
      </c>
      <c r="N166" s="199" t="s">
        <v>43</v>
      </c>
      <c r="O166" s="41"/>
      <c r="P166" s="200">
        <f aca="true" t="shared" si="31" ref="P166:P197">O166*H166</f>
        <v>0</v>
      </c>
      <c r="Q166" s="200">
        <v>0</v>
      </c>
      <c r="R166" s="200">
        <f aca="true" t="shared" si="32" ref="R166:R197">Q166*H166</f>
        <v>0</v>
      </c>
      <c r="S166" s="200">
        <v>0</v>
      </c>
      <c r="T166" s="201">
        <f aca="true" t="shared" si="33" ref="T166:T197">S166*H166</f>
        <v>0</v>
      </c>
      <c r="AR166" s="23" t="s">
        <v>258</v>
      </c>
      <c r="AT166" s="23" t="s">
        <v>138</v>
      </c>
      <c r="AU166" s="23" t="s">
        <v>80</v>
      </c>
      <c r="AY166" s="23" t="s">
        <v>135</v>
      </c>
      <c r="BE166" s="202">
        <f aca="true" t="shared" si="34" ref="BE166:BE190">IF(N166="základní",J166,0)</f>
        <v>0</v>
      </c>
      <c r="BF166" s="202">
        <f aca="true" t="shared" si="35" ref="BF166:BF190">IF(N166="snížená",J166,0)</f>
        <v>0</v>
      </c>
      <c r="BG166" s="202">
        <f aca="true" t="shared" si="36" ref="BG166:BG190">IF(N166="zákl. přenesená",J166,0)</f>
        <v>0</v>
      </c>
      <c r="BH166" s="202">
        <f aca="true" t="shared" si="37" ref="BH166:BH190">IF(N166="sníž. přenesená",J166,0)</f>
        <v>0</v>
      </c>
      <c r="BI166" s="202">
        <f aca="true" t="shared" si="38" ref="BI166:BI190">IF(N166="nulová",J166,0)</f>
        <v>0</v>
      </c>
      <c r="BJ166" s="23" t="s">
        <v>80</v>
      </c>
      <c r="BK166" s="202">
        <f aca="true" t="shared" si="39" ref="BK166:BK190">ROUND(I166*H166,2)</f>
        <v>0</v>
      </c>
      <c r="BL166" s="23" t="s">
        <v>258</v>
      </c>
      <c r="BM166" s="23" t="s">
        <v>1527</v>
      </c>
    </row>
    <row r="167" spans="2:65" s="1" customFormat="1" ht="16.5" customHeight="1">
      <c r="B167" s="40"/>
      <c r="C167" s="191" t="s">
        <v>837</v>
      </c>
      <c r="D167" s="191" t="s">
        <v>138</v>
      </c>
      <c r="E167" s="192" t="s">
        <v>1528</v>
      </c>
      <c r="F167" s="193" t="s">
        <v>1529</v>
      </c>
      <c r="G167" s="194" t="s">
        <v>1297</v>
      </c>
      <c r="H167" s="195">
        <v>2</v>
      </c>
      <c r="I167" s="196"/>
      <c r="J167" s="197">
        <f t="shared" si="30"/>
        <v>0</v>
      </c>
      <c r="K167" s="193" t="s">
        <v>21</v>
      </c>
      <c r="L167" s="60"/>
      <c r="M167" s="198" t="s">
        <v>21</v>
      </c>
      <c r="N167" s="199" t="s">
        <v>43</v>
      </c>
      <c r="O167" s="41"/>
      <c r="P167" s="200">
        <f t="shared" si="31"/>
        <v>0</v>
      </c>
      <c r="Q167" s="200">
        <v>0</v>
      </c>
      <c r="R167" s="200">
        <f t="shared" si="32"/>
        <v>0</v>
      </c>
      <c r="S167" s="200">
        <v>0</v>
      </c>
      <c r="T167" s="201">
        <f t="shared" si="33"/>
        <v>0</v>
      </c>
      <c r="AR167" s="23" t="s">
        <v>258</v>
      </c>
      <c r="AT167" s="23" t="s">
        <v>138</v>
      </c>
      <c r="AU167" s="23" t="s">
        <v>80</v>
      </c>
      <c r="AY167" s="23" t="s">
        <v>135</v>
      </c>
      <c r="BE167" s="202">
        <f t="shared" si="34"/>
        <v>0</v>
      </c>
      <c r="BF167" s="202">
        <f t="shared" si="35"/>
        <v>0</v>
      </c>
      <c r="BG167" s="202">
        <f t="shared" si="36"/>
        <v>0</v>
      </c>
      <c r="BH167" s="202">
        <f t="shared" si="37"/>
        <v>0</v>
      </c>
      <c r="BI167" s="202">
        <f t="shared" si="38"/>
        <v>0</v>
      </c>
      <c r="BJ167" s="23" t="s">
        <v>80</v>
      </c>
      <c r="BK167" s="202">
        <f t="shared" si="39"/>
        <v>0</v>
      </c>
      <c r="BL167" s="23" t="s">
        <v>258</v>
      </c>
      <c r="BM167" s="23" t="s">
        <v>1530</v>
      </c>
    </row>
    <row r="168" spans="2:65" s="1" customFormat="1" ht="25.5" customHeight="1">
      <c r="B168" s="40"/>
      <c r="C168" s="191" t="s">
        <v>1531</v>
      </c>
      <c r="D168" s="191" t="s">
        <v>138</v>
      </c>
      <c r="E168" s="192" t="s">
        <v>1532</v>
      </c>
      <c r="F168" s="193" t="s">
        <v>1533</v>
      </c>
      <c r="G168" s="194" t="s">
        <v>1297</v>
      </c>
      <c r="H168" s="195">
        <v>12</v>
      </c>
      <c r="I168" s="196"/>
      <c r="J168" s="197">
        <f t="shared" si="30"/>
        <v>0</v>
      </c>
      <c r="K168" s="193" t="s">
        <v>21</v>
      </c>
      <c r="L168" s="60"/>
      <c r="M168" s="198" t="s">
        <v>21</v>
      </c>
      <c r="N168" s="199" t="s">
        <v>43</v>
      </c>
      <c r="O168" s="41"/>
      <c r="P168" s="200">
        <f t="shared" si="31"/>
        <v>0</v>
      </c>
      <c r="Q168" s="200">
        <v>0</v>
      </c>
      <c r="R168" s="200">
        <f t="shared" si="32"/>
        <v>0</v>
      </c>
      <c r="S168" s="200">
        <v>0</v>
      </c>
      <c r="T168" s="201">
        <f t="shared" si="33"/>
        <v>0</v>
      </c>
      <c r="AR168" s="23" t="s">
        <v>258</v>
      </c>
      <c r="AT168" s="23" t="s">
        <v>138</v>
      </c>
      <c r="AU168" s="23" t="s">
        <v>80</v>
      </c>
      <c r="AY168" s="23" t="s">
        <v>135</v>
      </c>
      <c r="BE168" s="202">
        <f t="shared" si="34"/>
        <v>0</v>
      </c>
      <c r="BF168" s="202">
        <f t="shared" si="35"/>
        <v>0</v>
      </c>
      <c r="BG168" s="202">
        <f t="shared" si="36"/>
        <v>0</v>
      </c>
      <c r="BH168" s="202">
        <f t="shared" si="37"/>
        <v>0</v>
      </c>
      <c r="BI168" s="202">
        <f t="shared" si="38"/>
        <v>0</v>
      </c>
      <c r="BJ168" s="23" t="s">
        <v>80</v>
      </c>
      <c r="BK168" s="202">
        <f t="shared" si="39"/>
        <v>0</v>
      </c>
      <c r="BL168" s="23" t="s">
        <v>258</v>
      </c>
      <c r="BM168" s="23" t="s">
        <v>1534</v>
      </c>
    </row>
    <row r="169" spans="2:65" s="1" customFormat="1" ht="25.5" customHeight="1">
      <c r="B169" s="40"/>
      <c r="C169" s="191" t="s">
        <v>1535</v>
      </c>
      <c r="D169" s="191" t="s">
        <v>138</v>
      </c>
      <c r="E169" s="192" t="s">
        <v>1536</v>
      </c>
      <c r="F169" s="193" t="s">
        <v>1537</v>
      </c>
      <c r="G169" s="194" t="s">
        <v>1297</v>
      </c>
      <c r="H169" s="195">
        <v>1</v>
      </c>
      <c r="I169" s="196"/>
      <c r="J169" s="197">
        <f t="shared" si="30"/>
        <v>0</v>
      </c>
      <c r="K169" s="193" t="s">
        <v>21</v>
      </c>
      <c r="L169" s="60"/>
      <c r="M169" s="198" t="s">
        <v>21</v>
      </c>
      <c r="N169" s="199" t="s">
        <v>43</v>
      </c>
      <c r="O169" s="41"/>
      <c r="P169" s="200">
        <f t="shared" si="31"/>
        <v>0</v>
      </c>
      <c r="Q169" s="200">
        <v>0</v>
      </c>
      <c r="R169" s="200">
        <f t="shared" si="32"/>
        <v>0</v>
      </c>
      <c r="S169" s="200">
        <v>0</v>
      </c>
      <c r="T169" s="201">
        <f t="shared" si="33"/>
        <v>0</v>
      </c>
      <c r="AR169" s="23" t="s">
        <v>258</v>
      </c>
      <c r="AT169" s="23" t="s">
        <v>138</v>
      </c>
      <c r="AU169" s="23" t="s">
        <v>80</v>
      </c>
      <c r="AY169" s="23" t="s">
        <v>135</v>
      </c>
      <c r="BE169" s="202">
        <f t="shared" si="34"/>
        <v>0</v>
      </c>
      <c r="BF169" s="202">
        <f t="shared" si="35"/>
        <v>0</v>
      </c>
      <c r="BG169" s="202">
        <f t="shared" si="36"/>
        <v>0</v>
      </c>
      <c r="BH169" s="202">
        <f t="shared" si="37"/>
        <v>0</v>
      </c>
      <c r="BI169" s="202">
        <f t="shared" si="38"/>
        <v>0</v>
      </c>
      <c r="BJ169" s="23" t="s">
        <v>80</v>
      </c>
      <c r="BK169" s="202">
        <f t="shared" si="39"/>
        <v>0</v>
      </c>
      <c r="BL169" s="23" t="s">
        <v>258</v>
      </c>
      <c r="BM169" s="23" t="s">
        <v>1538</v>
      </c>
    </row>
    <row r="170" spans="2:65" s="1" customFormat="1" ht="16.5" customHeight="1">
      <c r="B170" s="40"/>
      <c r="C170" s="191" t="s">
        <v>1539</v>
      </c>
      <c r="D170" s="191" t="s">
        <v>138</v>
      </c>
      <c r="E170" s="192" t="s">
        <v>1540</v>
      </c>
      <c r="F170" s="193" t="s">
        <v>1541</v>
      </c>
      <c r="G170" s="194" t="s">
        <v>1297</v>
      </c>
      <c r="H170" s="195">
        <v>1</v>
      </c>
      <c r="I170" s="196"/>
      <c r="J170" s="197">
        <f t="shared" si="30"/>
        <v>0</v>
      </c>
      <c r="K170" s="193" t="s">
        <v>21</v>
      </c>
      <c r="L170" s="60"/>
      <c r="M170" s="198" t="s">
        <v>21</v>
      </c>
      <c r="N170" s="199" t="s">
        <v>43</v>
      </c>
      <c r="O170" s="41"/>
      <c r="P170" s="200">
        <f t="shared" si="31"/>
        <v>0</v>
      </c>
      <c r="Q170" s="200">
        <v>0</v>
      </c>
      <c r="R170" s="200">
        <f t="shared" si="32"/>
        <v>0</v>
      </c>
      <c r="S170" s="200">
        <v>0</v>
      </c>
      <c r="T170" s="201">
        <f t="shared" si="33"/>
        <v>0</v>
      </c>
      <c r="AR170" s="23" t="s">
        <v>258</v>
      </c>
      <c r="AT170" s="23" t="s">
        <v>138</v>
      </c>
      <c r="AU170" s="23" t="s">
        <v>80</v>
      </c>
      <c r="AY170" s="23" t="s">
        <v>135</v>
      </c>
      <c r="BE170" s="202">
        <f t="shared" si="34"/>
        <v>0</v>
      </c>
      <c r="BF170" s="202">
        <f t="shared" si="35"/>
        <v>0</v>
      </c>
      <c r="BG170" s="202">
        <f t="shared" si="36"/>
        <v>0</v>
      </c>
      <c r="BH170" s="202">
        <f t="shared" si="37"/>
        <v>0</v>
      </c>
      <c r="BI170" s="202">
        <f t="shared" si="38"/>
        <v>0</v>
      </c>
      <c r="BJ170" s="23" t="s">
        <v>80</v>
      </c>
      <c r="BK170" s="202">
        <f t="shared" si="39"/>
        <v>0</v>
      </c>
      <c r="BL170" s="23" t="s">
        <v>258</v>
      </c>
      <c r="BM170" s="23" t="s">
        <v>1542</v>
      </c>
    </row>
    <row r="171" spans="2:65" s="1" customFormat="1" ht="16.5" customHeight="1">
      <c r="B171" s="40"/>
      <c r="C171" s="191" t="s">
        <v>1543</v>
      </c>
      <c r="D171" s="191" t="s">
        <v>138</v>
      </c>
      <c r="E171" s="192" t="s">
        <v>1544</v>
      </c>
      <c r="F171" s="193" t="s">
        <v>1545</v>
      </c>
      <c r="G171" s="194" t="s">
        <v>1297</v>
      </c>
      <c r="H171" s="195">
        <v>3</v>
      </c>
      <c r="I171" s="196"/>
      <c r="J171" s="197">
        <f t="shared" si="30"/>
        <v>0</v>
      </c>
      <c r="K171" s="193" t="s">
        <v>21</v>
      </c>
      <c r="L171" s="60"/>
      <c r="M171" s="198" t="s">
        <v>21</v>
      </c>
      <c r="N171" s="199" t="s">
        <v>43</v>
      </c>
      <c r="O171" s="41"/>
      <c r="P171" s="200">
        <f t="shared" si="31"/>
        <v>0</v>
      </c>
      <c r="Q171" s="200">
        <v>0</v>
      </c>
      <c r="R171" s="200">
        <f t="shared" si="32"/>
        <v>0</v>
      </c>
      <c r="S171" s="200">
        <v>0</v>
      </c>
      <c r="T171" s="201">
        <f t="shared" si="33"/>
        <v>0</v>
      </c>
      <c r="AR171" s="23" t="s">
        <v>258</v>
      </c>
      <c r="AT171" s="23" t="s">
        <v>138</v>
      </c>
      <c r="AU171" s="23" t="s">
        <v>80</v>
      </c>
      <c r="AY171" s="23" t="s">
        <v>135</v>
      </c>
      <c r="BE171" s="202">
        <f t="shared" si="34"/>
        <v>0</v>
      </c>
      <c r="BF171" s="202">
        <f t="shared" si="35"/>
        <v>0</v>
      </c>
      <c r="BG171" s="202">
        <f t="shared" si="36"/>
        <v>0</v>
      </c>
      <c r="BH171" s="202">
        <f t="shared" si="37"/>
        <v>0</v>
      </c>
      <c r="BI171" s="202">
        <f t="shared" si="38"/>
        <v>0</v>
      </c>
      <c r="BJ171" s="23" t="s">
        <v>80</v>
      </c>
      <c r="BK171" s="202">
        <f t="shared" si="39"/>
        <v>0</v>
      </c>
      <c r="BL171" s="23" t="s">
        <v>258</v>
      </c>
      <c r="BM171" s="23" t="s">
        <v>1546</v>
      </c>
    </row>
    <row r="172" spans="2:65" s="1" customFormat="1" ht="16.5" customHeight="1">
      <c r="B172" s="40"/>
      <c r="C172" s="191" t="s">
        <v>1547</v>
      </c>
      <c r="D172" s="191" t="s">
        <v>138</v>
      </c>
      <c r="E172" s="192" t="s">
        <v>1548</v>
      </c>
      <c r="F172" s="193" t="s">
        <v>1549</v>
      </c>
      <c r="G172" s="194" t="s">
        <v>1297</v>
      </c>
      <c r="H172" s="195">
        <v>1</v>
      </c>
      <c r="I172" s="196"/>
      <c r="J172" s="197">
        <f t="shared" si="30"/>
        <v>0</v>
      </c>
      <c r="K172" s="193" t="s">
        <v>21</v>
      </c>
      <c r="L172" s="60"/>
      <c r="M172" s="198" t="s">
        <v>21</v>
      </c>
      <c r="N172" s="199" t="s">
        <v>43</v>
      </c>
      <c r="O172" s="41"/>
      <c r="P172" s="200">
        <f t="shared" si="31"/>
        <v>0</v>
      </c>
      <c r="Q172" s="200">
        <v>0</v>
      </c>
      <c r="R172" s="200">
        <f t="shared" si="32"/>
        <v>0</v>
      </c>
      <c r="S172" s="200">
        <v>0</v>
      </c>
      <c r="T172" s="201">
        <f t="shared" si="33"/>
        <v>0</v>
      </c>
      <c r="AR172" s="23" t="s">
        <v>258</v>
      </c>
      <c r="AT172" s="23" t="s">
        <v>138</v>
      </c>
      <c r="AU172" s="23" t="s">
        <v>80</v>
      </c>
      <c r="AY172" s="23" t="s">
        <v>135</v>
      </c>
      <c r="BE172" s="202">
        <f t="shared" si="34"/>
        <v>0</v>
      </c>
      <c r="BF172" s="202">
        <f t="shared" si="35"/>
        <v>0</v>
      </c>
      <c r="BG172" s="202">
        <f t="shared" si="36"/>
        <v>0</v>
      </c>
      <c r="BH172" s="202">
        <f t="shared" si="37"/>
        <v>0</v>
      </c>
      <c r="BI172" s="202">
        <f t="shared" si="38"/>
        <v>0</v>
      </c>
      <c r="BJ172" s="23" t="s">
        <v>80</v>
      </c>
      <c r="BK172" s="202">
        <f t="shared" si="39"/>
        <v>0</v>
      </c>
      <c r="BL172" s="23" t="s">
        <v>258</v>
      </c>
      <c r="BM172" s="23" t="s">
        <v>1550</v>
      </c>
    </row>
    <row r="173" spans="2:65" s="1" customFormat="1" ht="25.5" customHeight="1">
      <c r="B173" s="40"/>
      <c r="C173" s="191" t="s">
        <v>1551</v>
      </c>
      <c r="D173" s="191" t="s">
        <v>138</v>
      </c>
      <c r="E173" s="192" t="s">
        <v>1552</v>
      </c>
      <c r="F173" s="193" t="s">
        <v>1553</v>
      </c>
      <c r="G173" s="194" t="s">
        <v>1297</v>
      </c>
      <c r="H173" s="195">
        <v>5</v>
      </c>
      <c r="I173" s="196"/>
      <c r="J173" s="197">
        <f t="shared" si="30"/>
        <v>0</v>
      </c>
      <c r="K173" s="193" t="s">
        <v>21</v>
      </c>
      <c r="L173" s="60"/>
      <c r="M173" s="198" t="s">
        <v>21</v>
      </c>
      <c r="N173" s="199" t="s">
        <v>43</v>
      </c>
      <c r="O173" s="41"/>
      <c r="P173" s="200">
        <f t="shared" si="31"/>
        <v>0</v>
      </c>
      <c r="Q173" s="200">
        <v>0</v>
      </c>
      <c r="R173" s="200">
        <f t="shared" si="32"/>
        <v>0</v>
      </c>
      <c r="S173" s="200">
        <v>0</v>
      </c>
      <c r="T173" s="201">
        <f t="shared" si="33"/>
        <v>0</v>
      </c>
      <c r="AR173" s="23" t="s">
        <v>258</v>
      </c>
      <c r="AT173" s="23" t="s">
        <v>138</v>
      </c>
      <c r="AU173" s="23" t="s">
        <v>80</v>
      </c>
      <c r="AY173" s="23" t="s">
        <v>135</v>
      </c>
      <c r="BE173" s="202">
        <f t="shared" si="34"/>
        <v>0</v>
      </c>
      <c r="BF173" s="202">
        <f t="shared" si="35"/>
        <v>0</v>
      </c>
      <c r="BG173" s="202">
        <f t="shared" si="36"/>
        <v>0</v>
      </c>
      <c r="BH173" s="202">
        <f t="shared" si="37"/>
        <v>0</v>
      </c>
      <c r="BI173" s="202">
        <f t="shared" si="38"/>
        <v>0</v>
      </c>
      <c r="BJ173" s="23" t="s">
        <v>80</v>
      </c>
      <c r="BK173" s="202">
        <f t="shared" si="39"/>
        <v>0</v>
      </c>
      <c r="BL173" s="23" t="s">
        <v>258</v>
      </c>
      <c r="BM173" s="23" t="s">
        <v>1554</v>
      </c>
    </row>
    <row r="174" spans="2:65" s="1" customFormat="1" ht="16.5" customHeight="1">
      <c r="B174" s="40"/>
      <c r="C174" s="191" t="s">
        <v>1555</v>
      </c>
      <c r="D174" s="191" t="s">
        <v>138</v>
      </c>
      <c r="E174" s="192" t="s">
        <v>1556</v>
      </c>
      <c r="F174" s="193" t="s">
        <v>1557</v>
      </c>
      <c r="G174" s="194" t="s">
        <v>1297</v>
      </c>
      <c r="H174" s="195">
        <v>20</v>
      </c>
      <c r="I174" s="196"/>
      <c r="J174" s="197">
        <f t="shared" si="30"/>
        <v>0</v>
      </c>
      <c r="K174" s="193" t="s">
        <v>21</v>
      </c>
      <c r="L174" s="60"/>
      <c r="M174" s="198" t="s">
        <v>21</v>
      </c>
      <c r="N174" s="199" t="s">
        <v>43</v>
      </c>
      <c r="O174" s="41"/>
      <c r="P174" s="200">
        <f t="shared" si="31"/>
        <v>0</v>
      </c>
      <c r="Q174" s="200">
        <v>0</v>
      </c>
      <c r="R174" s="200">
        <f t="shared" si="32"/>
        <v>0</v>
      </c>
      <c r="S174" s="200">
        <v>0</v>
      </c>
      <c r="T174" s="201">
        <f t="shared" si="33"/>
        <v>0</v>
      </c>
      <c r="AR174" s="23" t="s">
        <v>258</v>
      </c>
      <c r="AT174" s="23" t="s">
        <v>138</v>
      </c>
      <c r="AU174" s="23" t="s">
        <v>80</v>
      </c>
      <c r="AY174" s="23" t="s">
        <v>135</v>
      </c>
      <c r="BE174" s="202">
        <f t="shared" si="34"/>
        <v>0</v>
      </c>
      <c r="BF174" s="202">
        <f t="shared" si="35"/>
        <v>0</v>
      </c>
      <c r="BG174" s="202">
        <f t="shared" si="36"/>
        <v>0</v>
      </c>
      <c r="BH174" s="202">
        <f t="shared" si="37"/>
        <v>0</v>
      </c>
      <c r="BI174" s="202">
        <f t="shared" si="38"/>
        <v>0</v>
      </c>
      <c r="BJ174" s="23" t="s">
        <v>80</v>
      </c>
      <c r="BK174" s="202">
        <f t="shared" si="39"/>
        <v>0</v>
      </c>
      <c r="BL174" s="23" t="s">
        <v>258</v>
      </c>
      <c r="BM174" s="23" t="s">
        <v>1558</v>
      </c>
    </row>
    <row r="175" spans="2:65" s="1" customFormat="1" ht="16.5" customHeight="1">
      <c r="B175" s="40"/>
      <c r="C175" s="191" t="s">
        <v>1559</v>
      </c>
      <c r="D175" s="191" t="s">
        <v>138</v>
      </c>
      <c r="E175" s="192" t="s">
        <v>1560</v>
      </c>
      <c r="F175" s="193" t="s">
        <v>1561</v>
      </c>
      <c r="G175" s="194" t="s">
        <v>1297</v>
      </c>
      <c r="H175" s="195">
        <v>6</v>
      </c>
      <c r="I175" s="196"/>
      <c r="J175" s="197">
        <f t="shared" si="30"/>
        <v>0</v>
      </c>
      <c r="K175" s="193" t="s">
        <v>21</v>
      </c>
      <c r="L175" s="60"/>
      <c r="M175" s="198" t="s">
        <v>21</v>
      </c>
      <c r="N175" s="199" t="s">
        <v>43</v>
      </c>
      <c r="O175" s="41"/>
      <c r="P175" s="200">
        <f t="shared" si="31"/>
        <v>0</v>
      </c>
      <c r="Q175" s="200">
        <v>0</v>
      </c>
      <c r="R175" s="200">
        <f t="shared" si="32"/>
        <v>0</v>
      </c>
      <c r="S175" s="200">
        <v>0</v>
      </c>
      <c r="T175" s="201">
        <f t="shared" si="33"/>
        <v>0</v>
      </c>
      <c r="AR175" s="23" t="s">
        <v>258</v>
      </c>
      <c r="AT175" s="23" t="s">
        <v>138</v>
      </c>
      <c r="AU175" s="23" t="s">
        <v>80</v>
      </c>
      <c r="AY175" s="23" t="s">
        <v>135</v>
      </c>
      <c r="BE175" s="202">
        <f t="shared" si="34"/>
        <v>0</v>
      </c>
      <c r="BF175" s="202">
        <f t="shared" si="35"/>
        <v>0</v>
      </c>
      <c r="BG175" s="202">
        <f t="shared" si="36"/>
        <v>0</v>
      </c>
      <c r="BH175" s="202">
        <f t="shared" si="37"/>
        <v>0</v>
      </c>
      <c r="BI175" s="202">
        <f t="shared" si="38"/>
        <v>0</v>
      </c>
      <c r="BJ175" s="23" t="s">
        <v>80</v>
      </c>
      <c r="BK175" s="202">
        <f t="shared" si="39"/>
        <v>0</v>
      </c>
      <c r="BL175" s="23" t="s">
        <v>258</v>
      </c>
      <c r="BM175" s="23" t="s">
        <v>1562</v>
      </c>
    </row>
    <row r="176" spans="2:65" s="1" customFormat="1" ht="16.5" customHeight="1">
      <c r="B176" s="40"/>
      <c r="C176" s="191" t="s">
        <v>1563</v>
      </c>
      <c r="D176" s="191" t="s">
        <v>138</v>
      </c>
      <c r="E176" s="192" t="s">
        <v>1564</v>
      </c>
      <c r="F176" s="193" t="s">
        <v>1565</v>
      </c>
      <c r="G176" s="194" t="s">
        <v>1297</v>
      </c>
      <c r="H176" s="195">
        <v>3</v>
      </c>
      <c r="I176" s="196"/>
      <c r="J176" s="197">
        <f t="shared" si="30"/>
        <v>0</v>
      </c>
      <c r="K176" s="193" t="s">
        <v>21</v>
      </c>
      <c r="L176" s="60"/>
      <c r="M176" s="198" t="s">
        <v>21</v>
      </c>
      <c r="N176" s="199" t="s">
        <v>43</v>
      </c>
      <c r="O176" s="41"/>
      <c r="P176" s="200">
        <f t="shared" si="31"/>
        <v>0</v>
      </c>
      <c r="Q176" s="200">
        <v>0</v>
      </c>
      <c r="R176" s="200">
        <f t="shared" si="32"/>
        <v>0</v>
      </c>
      <c r="S176" s="200">
        <v>0</v>
      </c>
      <c r="T176" s="201">
        <f t="shared" si="33"/>
        <v>0</v>
      </c>
      <c r="AR176" s="23" t="s">
        <v>258</v>
      </c>
      <c r="AT176" s="23" t="s">
        <v>138</v>
      </c>
      <c r="AU176" s="23" t="s">
        <v>80</v>
      </c>
      <c r="AY176" s="23" t="s">
        <v>135</v>
      </c>
      <c r="BE176" s="202">
        <f t="shared" si="34"/>
        <v>0</v>
      </c>
      <c r="BF176" s="202">
        <f t="shared" si="35"/>
        <v>0</v>
      </c>
      <c r="BG176" s="202">
        <f t="shared" si="36"/>
        <v>0</v>
      </c>
      <c r="BH176" s="202">
        <f t="shared" si="37"/>
        <v>0</v>
      </c>
      <c r="BI176" s="202">
        <f t="shared" si="38"/>
        <v>0</v>
      </c>
      <c r="BJ176" s="23" t="s">
        <v>80</v>
      </c>
      <c r="BK176" s="202">
        <f t="shared" si="39"/>
        <v>0</v>
      </c>
      <c r="BL176" s="23" t="s">
        <v>258</v>
      </c>
      <c r="BM176" s="23" t="s">
        <v>1566</v>
      </c>
    </row>
    <row r="177" spans="2:65" s="1" customFormat="1" ht="16.5" customHeight="1">
      <c r="B177" s="40"/>
      <c r="C177" s="191" t="s">
        <v>1567</v>
      </c>
      <c r="D177" s="191" t="s">
        <v>138</v>
      </c>
      <c r="E177" s="192" t="s">
        <v>1568</v>
      </c>
      <c r="F177" s="193" t="s">
        <v>1569</v>
      </c>
      <c r="G177" s="194" t="s">
        <v>1297</v>
      </c>
      <c r="H177" s="195">
        <v>7</v>
      </c>
      <c r="I177" s="196"/>
      <c r="J177" s="197">
        <f t="shared" si="30"/>
        <v>0</v>
      </c>
      <c r="K177" s="193" t="s">
        <v>21</v>
      </c>
      <c r="L177" s="60"/>
      <c r="M177" s="198" t="s">
        <v>21</v>
      </c>
      <c r="N177" s="199" t="s">
        <v>43</v>
      </c>
      <c r="O177" s="41"/>
      <c r="P177" s="200">
        <f t="shared" si="31"/>
        <v>0</v>
      </c>
      <c r="Q177" s="200">
        <v>0</v>
      </c>
      <c r="R177" s="200">
        <f t="shared" si="32"/>
        <v>0</v>
      </c>
      <c r="S177" s="200">
        <v>0</v>
      </c>
      <c r="T177" s="201">
        <f t="shared" si="33"/>
        <v>0</v>
      </c>
      <c r="AR177" s="23" t="s">
        <v>258</v>
      </c>
      <c r="AT177" s="23" t="s">
        <v>138</v>
      </c>
      <c r="AU177" s="23" t="s">
        <v>80</v>
      </c>
      <c r="AY177" s="23" t="s">
        <v>135</v>
      </c>
      <c r="BE177" s="202">
        <f t="shared" si="34"/>
        <v>0</v>
      </c>
      <c r="BF177" s="202">
        <f t="shared" si="35"/>
        <v>0</v>
      </c>
      <c r="BG177" s="202">
        <f t="shared" si="36"/>
        <v>0</v>
      </c>
      <c r="BH177" s="202">
        <f t="shared" si="37"/>
        <v>0</v>
      </c>
      <c r="BI177" s="202">
        <f t="shared" si="38"/>
        <v>0</v>
      </c>
      <c r="BJ177" s="23" t="s">
        <v>80</v>
      </c>
      <c r="BK177" s="202">
        <f t="shared" si="39"/>
        <v>0</v>
      </c>
      <c r="BL177" s="23" t="s">
        <v>258</v>
      </c>
      <c r="BM177" s="23" t="s">
        <v>1570</v>
      </c>
    </row>
    <row r="178" spans="2:65" s="1" customFormat="1" ht="16.5" customHeight="1">
      <c r="B178" s="40"/>
      <c r="C178" s="191" t="s">
        <v>1571</v>
      </c>
      <c r="D178" s="191" t="s">
        <v>138</v>
      </c>
      <c r="E178" s="192" t="s">
        <v>1572</v>
      </c>
      <c r="F178" s="193" t="s">
        <v>1573</v>
      </c>
      <c r="G178" s="194" t="s">
        <v>432</v>
      </c>
      <c r="H178" s="195">
        <v>60</v>
      </c>
      <c r="I178" s="196"/>
      <c r="J178" s="197">
        <f t="shared" si="30"/>
        <v>0</v>
      </c>
      <c r="K178" s="193" t="s">
        <v>21</v>
      </c>
      <c r="L178" s="60"/>
      <c r="M178" s="198" t="s">
        <v>21</v>
      </c>
      <c r="N178" s="199" t="s">
        <v>43</v>
      </c>
      <c r="O178" s="41"/>
      <c r="P178" s="200">
        <f t="shared" si="31"/>
        <v>0</v>
      </c>
      <c r="Q178" s="200">
        <v>0</v>
      </c>
      <c r="R178" s="200">
        <f t="shared" si="32"/>
        <v>0</v>
      </c>
      <c r="S178" s="200">
        <v>0</v>
      </c>
      <c r="T178" s="201">
        <f t="shared" si="33"/>
        <v>0</v>
      </c>
      <c r="AR178" s="23" t="s">
        <v>258</v>
      </c>
      <c r="AT178" s="23" t="s">
        <v>138</v>
      </c>
      <c r="AU178" s="23" t="s">
        <v>80</v>
      </c>
      <c r="AY178" s="23" t="s">
        <v>135</v>
      </c>
      <c r="BE178" s="202">
        <f t="shared" si="34"/>
        <v>0</v>
      </c>
      <c r="BF178" s="202">
        <f t="shared" si="35"/>
        <v>0</v>
      </c>
      <c r="BG178" s="202">
        <f t="shared" si="36"/>
        <v>0</v>
      </c>
      <c r="BH178" s="202">
        <f t="shared" si="37"/>
        <v>0</v>
      </c>
      <c r="BI178" s="202">
        <f t="shared" si="38"/>
        <v>0</v>
      </c>
      <c r="BJ178" s="23" t="s">
        <v>80</v>
      </c>
      <c r="BK178" s="202">
        <f t="shared" si="39"/>
        <v>0</v>
      </c>
      <c r="BL178" s="23" t="s">
        <v>258</v>
      </c>
      <c r="BM178" s="23" t="s">
        <v>1574</v>
      </c>
    </row>
    <row r="179" spans="2:65" s="1" customFormat="1" ht="16.5" customHeight="1">
      <c r="B179" s="40"/>
      <c r="C179" s="191" t="s">
        <v>1575</v>
      </c>
      <c r="D179" s="191" t="s">
        <v>138</v>
      </c>
      <c r="E179" s="192" t="s">
        <v>1576</v>
      </c>
      <c r="F179" s="193" t="s">
        <v>1577</v>
      </c>
      <c r="G179" s="194" t="s">
        <v>432</v>
      </c>
      <c r="H179" s="195">
        <v>80</v>
      </c>
      <c r="I179" s="196"/>
      <c r="J179" s="197">
        <f t="shared" si="30"/>
        <v>0</v>
      </c>
      <c r="K179" s="193" t="s">
        <v>21</v>
      </c>
      <c r="L179" s="60"/>
      <c r="M179" s="198" t="s">
        <v>21</v>
      </c>
      <c r="N179" s="199" t="s">
        <v>43</v>
      </c>
      <c r="O179" s="41"/>
      <c r="P179" s="200">
        <f t="shared" si="31"/>
        <v>0</v>
      </c>
      <c r="Q179" s="200">
        <v>0</v>
      </c>
      <c r="R179" s="200">
        <f t="shared" si="32"/>
        <v>0</v>
      </c>
      <c r="S179" s="200">
        <v>0</v>
      </c>
      <c r="T179" s="201">
        <f t="shared" si="33"/>
        <v>0</v>
      </c>
      <c r="AR179" s="23" t="s">
        <v>258</v>
      </c>
      <c r="AT179" s="23" t="s">
        <v>138</v>
      </c>
      <c r="AU179" s="23" t="s">
        <v>80</v>
      </c>
      <c r="AY179" s="23" t="s">
        <v>135</v>
      </c>
      <c r="BE179" s="202">
        <f t="shared" si="34"/>
        <v>0</v>
      </c>
      <c r="BF179" s="202">
        <f t="shared" si="35"/>
        <v>0</v>
      </c>
      <c r="BG179" s="202">
        <f t="shared" si="36"/>
        <v>0</v>
      </c>
      <c r="BH179" s="202">
        <f t="shared" si="37"/>
        <v>0</v>
      </c>
      <c r="BI179" s="202">
        <f t="shared" si="38"/>
        <v>0</v>
      </c>
      <c r="BJ179" s="23" t="s">
        <v>80</v>
      </c>
      <c r="BK179" s="202">
        <f t="shared" si="39"/>
        <v>0</v>
      </c>
      <c r="BL179" s="23" t="s">
        <v>258</v>
      </c>
      <c r="BM179" s="23" t="s">
        <v>1578</v>
      </c>
    </row>
    <row r="180" spans="2:65" s="1" customFormat="1" ht="25.5" customHeight="1">
      <c r="B180" s="40"/>
      <c r="C180" s="191" t="s">
        <v>1579</v>
      </c>
      <c r="D180" s="191" t="s">
        <v>138</v>
      </c>
      <c r="E180" s="192" t="s">
        <v>1580</v>
      </c>
      <c r="F180" s="193" t="s">
        <v>1581</v>
      </c>
      <c r="G180" s="194" t="s">
        <v>1297</v>
      </c>
      <c r="H180" s="195">
        <v>12</v>
      </c>
      <c r="I180" s="196"/>
      <c r="J180" s="197">
        <f t="shared" si="30"/>
        <v>0</v>
      </c>
      <c r="K180" s="193" t="s">
        <v>21</v>
      </c>
      <c r="L180" s="60"/>
      <c r="M180" s="198" t="s">
        <v>21</v>
      </c>
      <c r="N180" s="199" t="s">
        <v>43</v>
      </c>
      <c r="O180" s="41"/>
      <c r="P180" s="200">
        <f t="shared" si="31"/>
        <v>0</v>
      </c>
      <c r="Q180" s="200">
        <v>0</v>
      </c>
      <c r="R180" s="200">
        <f t="shared" si="32"/>
        <v>0</v>
      </c>
      <c r="S180" s="200">
        <v>0</v>
      </c>
      <c r="T180" s="201">
        <f t="shared" si="33"/>
        <v>0</v>
      </c>
      <c r="AR180" s="23" t="s">
        <v>258</v>
      </c>
      <c r="AT180" s="23" t="s">
        <v>138</v>
      </c>
      <c r="AU180" s="23" t="s">
        <v>80</v>
      </c>
      <c r="AY180" s="23" t="s">
        <v>135</v>
      </c>
      <c r="BE180" s="202">
        <f t="shared" si="34"/>
        <v>0</v>
      </c>
      <c r="BF180" s="202">
        <f t="shared" si="35"/>
        <v>0</v>
      </c>
      <c r="BG180" s="202">
        <f t="shared" si="36"/>
        <v>0</v>
      </c>
      <c r="BH180" s="202">
        <f t="shared" si="37"/>
        <v>0</v>
      </c>
      <c r="BI180" s="202">
        <f t="shared" si="38"/>
        <v>0</v>
      </c>
      <c r="BJ180" s="23" t="s">
        <v>80</v>
      </c>
      <c r="BK180" s="202">
        <f t="shared" si="39"/>
        <v>0</v>
      </c>
      <c r="BL180" s="23" t="s">
        <v>258</v>
      </c>
      <c r="BM180" s="23" t="s">
        <v>1582</v>
      </c>
    </row>
    <row r="181" spans="2:65" s="1" customFormat="1" ht="25.5" customHeight="1">
      <c r="B181" s="40"/>
      <c r="C181" s="191" t="s">
        <v>1583</v>
      </c>
      <c r="D181" s="191" t="s">
        <v>138</v>
      </c>
      <c r="E181" s="192" t="s">
        <v>1584</v>
      </c>
      <c r="F181" s="193" t="s">
        <v>1585</v>
      </c>
      <c r="G181" s="194" t="s">
        <v>1297</v>
      </c>
      <c r="H181" s="195">
        <v>9</v>
      </c>
      <c r="I181" s="196"/>
      <c r="J181" s="197">
        <f t="shared" si="30"/>
        <v>0</v>
      </c>
      <c r="K181" s="193" t="s">
        <v>21</v>
      </c>
      <c r="L181" s="60"/>
      <c r="M181" s="198" t="s">
        <v>21</v>
      </c>
      <c r="N181" s="199" t="s">
        <v>43</v>
      </c>
      <c r="O181" s="41"/>
      <c r="P181" s="200">
        <f t="shared" si="31"/>
        <v>0</v>
      </c>
      <c r="Q181" s="200">
        <v>0</v>
      </c>
      <c r="R181" s="200">
        <f t="shared" si="32"/>
        <v>0</v>
      </c>
      <c r="S181" s="200">
        <v>0</v>
      </c>
      <c r="T181" s="201">
        <f t="shared" si="33"/>
        <v>0</v>
      </c>
      <c r="AR181" s="23" t="s">
        <v>258</v>
      </c>
      <c r="AT181" s="23" t="s">
        <v>138</v>
      </c>
      <c r="AU181" s="23" t="s">
        <v>80</v>
      </c>
      <c r="AY181" s="23" t="s">
        <v>135</v>
      </c>
      <c r="BE181" s="202">
        <f t="shared" si="34"/>
        <v>0</v>
      </c>
      <c r="BF181" s="202">
        <f t="shared" si="35"/>
        <v>0</v>
      </c>
      <c r="BG181" s="202">
        <f t="shared" si="36"/>
        <v>0</v>
      </c>
      <c r="BH181" s="202">
        <f t="shared" si="37"/>
        <v>0</v>
      </c>
      <c r="BI181" s="202">
        <f t="shared" si="38"/>
        <v>0</v>
      </c>
      <c r="BJ181" s="23" t="s">
        <v>80</v>
      </c>
      <c r="BK181" s="202">
        <f t="shared" si="39"/>
        <v>0</v>
      </c>
      <c r="BL181" s="23" t="s">
        <v>258</v>
      </c>
      <c r="BM181" s="23" t="s">
        <v>1586</v>
      </c>
    </row>
    <row r="182" spans="2:65" s="1" customFormat="1" ht="25.5" customHeight="1">
      <c r="B182" s="40"/>
      <c r="C182" s="191" t="s">
        <v>842</v>
      </c>
      <c r="D182" s="191" t="s">
        <v>138</v>
      </c>
      <c r="E182" s="192" t="s">
        <v>1587</v>
      </c>
      <c r="F182" s="193" t="s">
        <v>1588</v>
      </c>
      <c r="G182" s="194" t="s">
        <v>1297</v>
      </c>
      <c r="H182" s="195">
        <v>6</v>
      </c>
      <c r="I182" s="196"/>
      <c r="J182" s="197">
        <f t="shared" si="30"/>
        <v>0</v>
      </c>
      <c r="K182" s="193" t="s">
        <v>21</v>
      </c>
      <c r="L182" s="60"/>
      <c r="M182" s="198" t="s">
        <v>21</v>
      </c>
      <c r="N182" s="199" t="s">
        <v>43</v>
      </c>
      <c r="O182" s="41"/>
      <c r="P182" s="200">
        <f t="shared" si="31"/>
        <v>0</v>
      </c>
      <c r="Q182" s="200">
        <v>0</v>
      </c>
      <c r="R182" s="200">
        <f t="shared" si="32"/>
        <v>0</v>
      </c>
      <c r="S182" s="200">
        <v>0</v>
      </c>
      <c r="T182" s="201">
        <f t="shared" si="33"/>
        <v>0</v>
      </c>
      <c r="AR182" s="23" t="s">
        <v>258</v>
      </c>
      <c r="AT182" s="23" t="s">
        <v>138</v>
      </c>
      <c r="AU182" s="23" t="s">
        <v>80</v>
      </c>
      <c r="AY182" s="23" t="s">
        <v>135</v>
      </c>
      <c r="BE182" s="202">
        <f t="shared" si="34"/>
        <v>0</v>
      </c>
      <c r="BF182" s="202">
        <f t="shared" si="35"/>
        <v>0</v>
      </c>
      <c r="BG182" s="202">
        <f t="shared" si="36"/>
        <v>0</v>
      </c>
      <c r="BH182" s="202">
        <f t="shared" si="37"/>
        <v>0</v>
      </c>
      <c r="BI182" s="202">
        <f t="shared" si="38"/>
        <v>0</v>
      </c>
      <c r="BJ182" s="23" t="s">
        <v>80</v>
      </c>
      <c r="BK182" s="202">
        <f t="shared" si="39"/>
        <v>0</v>
      </c>
      <c r="BL182" s="23" t="s">
        <v>258</v>
      </c>
      <c r="BM182" s="23" t="s">
        <v>1589</v>
      </c>
    </row>
    <row r="183" spans="2:65" s="1" customFormat="1" ht="25.5" customHeight="1">
      <c r="B183" s="40"/>
      <c r="C183" s="191" t="s">
        <v>847</v>
      </c>
      <c r="D183" s="191" t="s">
        <v>138</v>
      </c>
      <c r="E183" s="192" t="s">
        <v>1590</v>
      </c>
      <c r="F183" s="193" t="s">
        <v>1591</v>
      </c>
      <c r="G183" s="194" t="s">
        <v>1297</v>
      </c>
      <c r="H183" s="195">
        <v>6</v>
      </c>
      <c r="I183" s="196"/>
      <c r="J183" s="197">
        <f t="shared" si="30"/>
        <v>0</v>
      </c>
      <c r="K183" s="193" t="s">
        <v>21</v>
      </c>
      <c r="L183" s="60"/>
      <c r="M183" s="198" t="s">
        <v>21</v>
      </c>
      <c r="N183" s="199" t="s">
        <v>43</v>
      </c>
      <c r="O183" s="41"/>
      <c r="P183" s="200">
        <f t="shared" si="31"/>
        <v>0</v>
      </c>
      <c r="Q183" s="200">
        <v>0</v>
      </c>
      <c r="R183" s="200">
        <f t="shared" si="32"/>
        <v>0</v>
      </c>
      <c r="S183" s="200">
        <v>0</v>
      </c>
      <c r="T183" s="201">
        <f t="shared" si="33"/>
        <v>0</v>
      </c>
      <c r="AR183" s="23" t="s">
        <v>258</v>
      </c>
      <c r="AT183" s="23" t="s">
        <v>138</v>
      </c>
      <c r="AU183" s="23" t="s">
        <v>80</v>
      </c>
      <c r="AY183" s="23" t="s">
        <v>135</v>
      </c>
      <c r="BE183" s="202">
        <f t="shared" si="34"/>
        <v>0</v>
      </c>
      <c r="BF183" s="202">
        <f t="shared" si="35"/>
        <v>0</v>
      </c>
      <c r="BG183" s="202">
        <f t="shared" si="36"/>
        <v>0</v>
      </c>
      <c r="BH183" s="202">
        <f t="shared" si="37"/>
        <v>0</v>
      </c>
      <c r="BI183" s="202">
        <f t="shared" si="38"/>
        <v>0</v>
      </c>
      <c r="BJ183" s="23" t="s">
        <v>80</v>
      </c>
      <c r="BK183" s="202">
        <f t="shared" si="39"/>
        <v>0</v>
      </c>
      <c r="BL183" s="23" t="s">
        <v>258</v>
      </c>
      <c r="BM183" s="23" t="s">
        <v>1592</v>
      </c>
    </row>
    <row r="184" spans="2:65" s="1" customFormat="1" ht="25.5" customHeight="1">
      <c r="B184" s="40"/>
      <c r="C184" s="191" t="s">
        <v>852</v>
      </c>
      <c r="D184" s="191" t="s">
        <v>138</v>
      </c>
      <c r="E184" s="192" t="s">
        <v>1593</v>
      </c>
      <c r="F184" s="193" t="s">
        <v>1594</v>
      </c>
      <c r="G184" s="194" t="s">
        <v>1297</v>
      </c>
      <c r="H184" s="195">
        <v>6</v>
      </c>
      <c r="I184" s="196"/>
      <c r="J184" s="197">
        <f t="shared" si="30"/>
        <v>0</v>
      </c>
      <c r="K184" s="193" t="s">
        <v>21</v>
      </c>
      <c r="L184" s="60"/>
      <c r="M184" s="198" t="s">
        <v>21</v>
      </c>
      <c r="N184" s="199" t="s">
        <v>43</v>
      </c>
      <c r="O184" s="41"/>
      <c r="P184" s="200">
        <f t="shared" si="31"/>
        <v>0</v>
      </c>
      <c r="Q184" s="200">
        <v>0</v>
      </c>
      <c r="R184" s="200">
        <f t="shared" si="32"/>
        <v>0</v>
      </c>
      <c r="S184" s="200">
        <v>0</v>
      </c>
      <c r="T184" s="201">
        <f t="shared" si="33"/>
        <v>0</v>
      </c>
      <c r="AR184" s="23" t="s">
        <v>258</v>
      </c>
      <c r="AT184" s="23" t="s">
        <v>138</v>
      </c>
      <c r="AU184" s="23" t="s">
        <v>80</v>
      </c>
      <c r="AY184" s="23" t="s">
        <v>135</v>
      </c>
      <c r="BE184" s="202">
        <f t="shared" si="34"/>
        <v>0</v>
      </c>
      <c r="BF184" s="202">
        <f t="shared" si="35"/>
        <v>0</v>
      </c>
      <c r="BG184" s="202">
        <f t="shared" si="36"/>
        <v>0</v>
      </c>
      <c r="BH184" s="202">
        <f t="shared" si="37"/>
        <v>0</v>
      </c>
      <c r="BI184" s="202">
        <f t="shared" si="38"/>
        <v>0</v>
      </c>
      <c r="BJ184" s="23" t="s">
        <v>80</v>
      </c>
      <c r="BK184" s="202">
        <f t="shared" si="39"/>
        <v>0</v>
      </c>
      <c r="BL184" s="23" t="s">
        <v>258</v>
      </c>
      <c r="BM184" s="23" t="s">
        <v>1595</v>
      </c>
    </row>
    <row r="185" spans="2:65" s="1" customFormat="1" ht="25.5" customHeight="1">
      <c r="B185" s="40"/>
      <c r="C185" s="191" t="s">
        <v>857</v>
      </c>
      <c r="D185" s="191" t="s">
        <v>138</v>
      </c>
      <c r="E185" s="192" t="s">
        <v>1596</v>
      </c>
      <c r="F185" s="193" t="s">
        <v>1597</v>
      </c>
      <c r="G185" s="194" t="s">
        <v>432</v>
      </c>
      <c r="H185" s="195">
        <v>25</v>
      </c>
      <c r="I185" s="196"/>
      <c r="J185" s="197">
        <f t="shared" si="30"/>
        <v>0</v>
      </c>
      <c r="K185" s="193" t="s">
        <v>21</v>
      </c>
      <c r="L185" s="60"/>
      <c r="M185" s="198" t="s">
        <v>21</v>
      </c>
      <c r="N185" s="199" t="s">
        <v>43</v>
      </c>
      <c r="O185" s="41"/>
      <c r="P185" s="200">
        <f t="shared" si="31"/>
        <v>0</v>
      </c>
      <c r="Q185" s="200">
        <v>0</v>
      </c>
      <c r="R185" s="200">
        <f t="shared" si="32"/>
        <v>0</v>
      </c>
      <c r="S185" s="200">
        <v>0</v>
      </c>
      <c r="T185" s="201">
        <f t="shared" si="33"/>
        <v>0</v>
      </c>
      <c r="AR185" s="23" t="s">
        <v>258</v>
      </c>
      <c r="AT185" s="23" t="s">
        <v>138</v>
      </c>
      <c r="AU185" s="23" t="s">
        <v>80</v>
      </c>
      <c r="AY185" s="23" t="s">
        <v>135</v>
      </c>
      <c r="BE185" s="202">
        <f t="shared" si="34"/>
        <v>0</v>
      </c>
      <c r="BF185" s="202">
        <f t="shared" si="35"/>
        <v>0</v>
      </c>
      <c r="BG185" s="202">
        <f t="shared" si="36"/>
        <v>0</v>
      </c>
      <c r="BH185" s="202">
        <f t="shared" si="37"/>
        <v>0</v>
      </c>
      <c r="BI185" s="202">
        <f t="shared" si="38"/>
        <v>0</v>
      </c>
      <c r="BJ185" s="23" t="s">
        <v>80</v>
      </c>
      <c r="BK185" s="202">
        <f t="shared" si="39"/>
        <v>0</v>
      </c>
      <c r="BL185" s="23" t="s">
        <v>258</v>
      </c>
      <c r="BM185" s="23" t="s">
        <v>1598</v>
      </c>
    </row>
    <row r="186" spans="2:65" s="1" customFormat="1" ht="16.5" customHeight="1">
      <c r="B186" s="40"/>
      <c r="C186" s="191" t="s">
        <v>861</v>
      </c>
      <c r="D186" s="191" t="s">
        <v>138</v>
      </c>
      <c r="E186" s="192" t="s">
        <v>1599</v>
      </c>
      <c r="F186" s="193" t="s">
        <v>1600</v>
      </c>
      <c r="G186" s="194" t="s">
        <v>432</v>
      </c>
      <c r="H186" s="195">
        <v>200</v>
      </c>
      <c r="I186" s="196"/>
      <c r="J186" s="197">
        <f t="shared" si="30"/>
        <v>0</v>
      </c>
      <c r="K186" s="193" t="s">
        <v>21</v>
      </c>
      <c r="L186" s="60"/>
      <c r="M186" s="198" t="s">
        <v>21</v>
      </c>
      <c r="N186" s="199" t="s">
        <v>43</v>
      </c>
      <c r="O186" s="41"/>
      <c r="P186" s="200">
        <f t="shared" si="31"/>
        <v>0</v>
      </c>
      <c r="Q186" s="200">
        <v>0</v>
      </c>
      <c r="R186" s="200">
        <f t="shared" si="32"/>
        <v>0</v>
      </c>
      <c r="S186" s="200">
        <v>0</v>
      </c>
      <c r="T186" s="201">
        <f t="shared" si="33"/>
        <v>0</v>
      </c>
      <c r="AR186" s="23" t="s">
        <v>258</v>
      </c>
      <c r="AT186" s="23" t="s">
        <v>138</v>
      </c>
      <c r="AU186" s="23" t="s">
        <v>80</v>
      </c>
      <c r="AY186" s="23" t="s">
        <v>135</v>
      </c>
      <c r="BE186" s="202">
        <f t="shared" si="34"/>
        <v>0</v>
      </c>
      <c r="BF186" s="202">
        <f t="shared" si="35"/>
        <v>0</v>
      </c>
      <c r="BG186" s="202">
        <f t="shared" si="36"/>
        <v>0</v>
      </c>
      <c r="BH186" s="202">
        <f t="shared" si="37"/>
        <v>0</v>
      </c>
      <c r="BI186" s="202">
        <f t="shared" si="38"/>
        <v>0</v>
      </c>
      <c r="BJ186" s="23" t="s">
        <v>80</v>
      </c>
      <c r="BK186" s="202">
        <f t="shared" si="39"/>
        <v>0</v>
      </c>
      <c r="BL186" s="23" t="s">
        <v>258</v>
      </c>
      <c r="BM186" s="23" t="s">
        <v>1601</v>
      </c>
    </row>
    <row r="187" spans="2:65" s="1" customFormat="1" ht="16.5" customHeight="1">
      <c r="B187" s="40"/>
      <c r="C187" s="191" t="s">
        <v>866</v>
      </c>
      <c r="D187" s="191" t="s">
        <v>138</v>
      </c>
      <c r="E187" s="192" t="s">
        <v>1602</v>
      </c>
      <c r="F187" s="193" t="s">
        <v>1603</v>
      </c>
      <c r="G187" s="194" t="s">
        <v>432</v>
      </c>
      <c r="H187" s="195">
        <v>40</v>
      </c>
      <c r="I187" s="196"/>
      <c r="J187" s="197">
        <f t="shared" si="30"/>
        <v>0</v>
      </c>
      <c r="K187" s="193" t="s">
        <v>21</v>
      </c>
      <c r="L187" s="60"/>
      <c r="M187" s="198" t="s">
        <v>21</v>
      </c>
      <c r="N187" s="199" t="s">
        <v>43</v>
      </c>
      <c r="O187" s="41"/>
      <c r="P187" s="200">
        <f t="shared" si="31"/>
        <v>0</v>
      </c>
      <c r="Q187" s="200">
        <v>0</v>
      </c>
      <c r="R187" s="200">
        <f t="shared" si="32"/>
        <v>0</v>
      </c>
      <c r="S187" s="200">
        <v>0</v>
      </c>
      <c r="T187" s="201">
        <f t="shared" si="33"/>
        <v>0</v>
      </c>
      <c r="AR187" s="23" t="s">
        <v>258</v>
      </c>
      <c r="AT187" s="23" t="s">
        <v>138</v>
      </c>
      <c r="AU187" s="23" t="s">
        <v>80</v>
      </c>
      <c r="AY187" s="23" t="s">
        <v>135</v>
      </c>
      <c r="BE187" s="202">
        <f t="shared" si="34"/>
        <v>0</v>
      </c>
      <c r="BF187" s="202">
        <f t="shared" si="35"/>
        <v>0</v>
      </c>
      <c r="BG187" s="202">
        <f t="shared" si="36"/>
        <v>0</v>
      </c>
      <c r="BH187" s="202">
        <f t="shared" si="37"/>
        <v>0</v>
      </c>
      <c r="BI187" s="202">
        <f t="shared" si="38"/>
        <v>0</v>
      </c>
      <c r="BJ187" s="23" t="s">
        <v>80</v>
      </c>
      <c r="BK187" s="202">
        <f t="shared" si="39"/>
        <v>0</v>
      </c>
      <c r="BL187" s="23" t="s">
        <v>258</v>
      </c>
      <c r="BM187" s="23" t="s">
        <v>1604</v>
      </c>
    </row>
    <row r="188" spans="2:65" s="1" customFormat="1" ht="16.5" customHeight="1">
      <c r="B188" s="40"/>
      <c r="C188" s="191" t="s">
        <v>870</v>
      </c>
      <c r="D188" s="191" t="s">
        <v>138</v>
      </c>
      <c r="E188" s="192" t="s">
        <v>1605</v>
      </c>
      <c r="F188" s="193" t="s">
        <v>1606</v>
      </c>
      <c r="G188" s="194" t="s">
        <v>432</v>
      </c>
      <c r="H188" s="195">
        <v>25</v>
      </c>
      <c r="I188" s="196"/>
      <c r="J188" s="197">
        <f t="shared" si="30"/>
        <v>0</v>
      </c>
      <c r="K188" s="193" t="s">
        <v>21</v>
      </c>
      <c r="L188" s="60"/>
      <c r="M188" s="198" t="s">
        <v>21</v>
      </c>
      <c r="N188" s="199" t="s">
        <v>43</v>
      </c>
      <c r="O188" s="41"/>
      <c r="P188" s="200">
        <f t="shared" si="31"/>
        <v>0</v>
      </c>
      <c r="Q188" s="200">
        <v>0</v>
      </c>
      <c r="R188" s="200">
        <f t="shared" si="32"/>
        <v>0</v>
      </c>
      <c r="S188" s="200">
        <v>0</v>
      </c>
      <c r="T188" s="201">
        <f t="shared" si="33"/>
        <v>0</v>
      </c>
      <c r="AR188" s="23" t="s">
        <v>258</v>
      </c>
      <c r="AT188" s="23" t="s">
        <v>138</v>
      </c>
      <c r="AU188" s="23" t="s">
        <v>80</v>
      </c>
      <c r="AY188" s="23" t="s">
        <v>135</v>
      </c>
      <c r="BE188" s="202">
        <f t="shared" si="34"/>
        <v>0</v>
      </c>
      <c r="BF188" s="202">
        <f t="shared" si="35"/>
        <v>0</v>
      </c>
      <c r="BG188" s="202">
        <f t="shared" si="36"/>
        <v>0</v>
      </c>
      <c r="BH188" s="202">
        <f t="shared" si="37"/>
        <v>0</v>
      </c>
      <c r="BI188" s="202">
        <f t="shared" si="38"/>
        <v>0</v>
      </c>
      <c r="BJ188" s="23" t="s">
        <v>80</v>
      </c>
      <c r="BK188" s="202">
        <f t="shared" si="39"/>
        <v>0</v>
      </c>
      <c r="BL188" s="23" t="s">
        <v>258</v>
      </c>
      <c r="BM188" s="23" t="s">
        <v>1607</v>
      </c>
    </row>
    <row r="189" spans="2:65" s="1" customFormat="1" ht="16.5" customHeight="1">
      <c r="B189" s="40"/>
      <c r="C189" s="191" t="s">
        <v>874</v>
      </c>
      <c r="D189" s="191" t="s">
        <v>138</v>
      </c>
      <c r="E189" s="192" t="s">
        <v>1608</v>
      </c>
      <c r="F189" s="193" t="s">
        <v>1609</v>
      </c>
      <c r="G189" s="194" t="s">
        <v>432</v>
      </c>
      <c r="H189" s="195">
        <v>40</v>
      </c>
      <c r="I189" s="196"/>
      <c r="J189" s="197">
        <f t="shared" si="30"/>
        <v>0</v>
      </c>
      <c r="K189" s="193" t="s">
        <v>21</v>
      </c>
      <c r="L189" s="60"/>
      <c r="M189" s="198" t="s">
        <v>21</v>
      </c>
      <c r="N189" s="199" t="s">
        <v>43</v>
      </c>
      <c r="O189" s="41"/>
      <c r="P189" s="200">
        <f t="shared" si="31"/>
        <v>0</v>
      </c>
      <c r="Q189" s="200">
        <v>0</v>
      </c>
      <c r="R189" s="200">
        <f t="shared" si="32"/>
        <v>0</v>
      </c>
      <c r="S189" s="200">
        <v>0</v>
      </c>
      <c r="T189" s="201">
        <f t="shared" si="33"/>
        <v>0</v>
      </c>
      <c r="AR189" s="23" t="s">
        <v>258</v>
      </c>
      <c r="AT189" s="23" t="s">
        <v>138</v>
      </c>
      <c r="AU189" s="23" t="s">
        <v>80</v>
      </c>
      <c r="AY189" s="23" t="s">
        <v>135</v>
      </c>
      <c r="BE189" s="202">
        <f t="shared" si="34"/>
        <v>0</v>
      </c>
      <c r="BF189" s="202">
        <f t="shared" si="35"/>
        <v>0</v>
      </c>
      <c r="BG189" s="202">
        <f t="shared" si="36"/>
        <v>0</v>
      </c>
      <c r="BH189" s="202">
        <f t="shared" si="37"/>
        <v>0</v>
      </c>
      <c r="BI189" s="202">
        <f t="shared" si="38"/>
        <v>0</v>
      </c>
      <c r="BJ189" s="23" t="s">
        <v>80</v>
      </c>
      <c r="BK189" s="202">
        <f t="shared" si="39"/>
        <v>0</v>
      </c>
      <c r="BL189" s="23" t="s">
        <v>258</v>
      </c>
      <c r="BM189" s="23" t="s">
        <v>1610</v>
      </c>
    </row>
    <row r="190" spans="2:65" s="1" customFormat="1" ht="16.5" customHeight="1">
      <c r="B190" s="40"/>
      <c r="C190" s="191" t="s">
        <v>879</v>
      </c>
      <c r="D190" s="191" t="s">
        <v>138</v>
      </c>
      <c r="E190" s="192" t="s">
        <v>1611</v>
      </c>
      <c r="F190" s="193" t="s">
        <v>1612</v>
      </c>
      <c r="G190" s="194" t="s">
        <v>432</v>
      </c>
      <c r="H190" s="195">
        <v>36</v>
      </c>
      <c r="I190" s="196"/>
      <c r="J190" s="197">
        <f t="shared" si="30"/>
        <v>0</v>
      </c>
      <c r="K190" s="193" t="s">
        <v>21</v>
      </c>
      <c r="L190" s="60"/>
      <c r="M190" s="198" t="s">
        <v>21</v>
      </c>
      <c r="N190" s="199" t="s">
        <v>43</v>
      </c>
      <c r="O190" s="41"/>
      <c r="P190" s="200">
        <f t="shared" si="31"/>
        <v>0</v>
      </c>
      <c r="Q190" s="200">
        <v>0</v>
      </c>
      <c r="R190" s="200">
        <f t="shared" si="32"/>
        <v>0</v>
      </c>
      <c r="S190" s="200">
        <v>0</v>
      </c>
      <c r="T190" s="201">
        <f t="shared" si="33"/>
        <v>0</v>
      </c>
      <c r="AR190" s="23" t="s">
        <v>258</v>
      </c>
      <c r="AT190" s="23" t="s">
        <v>138</v>
      </c>
      <c r="AU190" s="23" t="s">
        <v>80</v>
      </c>
      <c r="AY190" s="23" t="s">
        <v>135</v>
      </c>
      <c r="BE190" s="202">
        <f t="shared" si="34"/>
        <v>0</v>
      </c>
      <c r="BF190" s="202">
        <f t="shared" si="35"/>
        <v>0</v>
      </c>
      <c r="BG190" s="202">
        <f t="shared" si="36"/>
        <v>0</v>
      </c>
      <c r="BH190" s="202">
        <f t="shared" si="37"/>
        <v>0</v>
      </c>
      <c r="BI190" s="202">
        <f t="shared" si="38"/>
        <v>0</v>
      </c>
      <c r="BJ190" s="23" t="s">
        <v>80</v>
      </c>
      <c r="BK190" s="202">
        <f t="shared" si="39"/>
        <v>0</v>
      </c>
      <c r="BL190" s="23" t="s">
        <v>258</v>
      </c>
      <c r="BM190" s="23" t="s">
        <v>1613</v>
      </c>
    </row>
    <row r="191" spans="2:63" s="10" customFormat="1" ht="37.35" customHeight="1">
      <c r="B191" s="175"/>
      <c r="C191" s="176"/>
      <c r="D191" s="177" t="s">
        <v>71</v>
      </c>
      <c r="E191" s="178" t="s">
        <v>1614</v>
      </c>
      <c r="F191" s="178" t="s">
        <v>1615</v>
      </c>
      <c r="G191" s="176"/>
      <c r="H191" s="176"/>
      <c r="I191" s="179"/>
      <c r="J191" s="180">
        <f>BK191</f>
        <v>0</v>
      </c>
      <c r="K191" s="176"/>
      <c r="L191" s="181"/>
      <c r="M191" s="182"/>
      <c r="N191" s="183"/>
      <c r="O191" s="183"/>
      <c r="P191" s="184">
        <f>SUM(P192:P207)</f>
        <v>0</v>
      </c>
      <c r="Q191" s="183"/>
      <c r="R191" s="184">
        <f>SUM(R192:R207)</f>
        <v>0</v>
      </c>
      <c r="S191" s="183"/>
      <c r="T191" s="185">
        <f>SUM(T192:T207)</f>
        <v>0</v>
      </c>
      <c r="AR191" s="186" t="s">
        <v>82</v>
      </c>
      <c r="AT191" s="187" t="s">
        <v>71</v>
      </c>
      <c r="AU191" s="187" t="s">
        <v>72</v>
      </c>
      <c r="AY191" s="186" t="s">
        <v>135</v>
      </c>
      <c r="BK191" s="188">
        <f>SUM(BK192:BK207)</f>
        <v>0</v>
      </c>
    </row>
    <row r="192" spans="2:65" s="1" customFormat="1" ht="16.5" customHeight="1">
      <c r="B192" s="40"/>
      <c r="C192" s="191" t="s">
        <v>883</v>
      </c>
      <c r="D192" s="191" t="s">
        <v>138</v>
      </c>
      <c r="E192" s="192" t="s">
        <v>1616</v>
      </c>
      <c r="F192" s="193" t="s">
        <v>1617</v>
      </c>
      <c r="G192" s="194" t="s">
        <v>1618</v>
      </c>
      <c r="H192" s="195">
        <v>22</v>
      </c>
      <c r="I192" s="196"/>
      <c r="J192" s="197">
        <f aca="true" t="shared" si="40" ref="J192:J207">ROUND(I192*H192,2)</f>
        <v>0</v>
      </c>
      <c r="K192" s="193" t="s">
        <v>21</v>
      </c>
      <c r="L192" s="60"/>
      <c r="M192" s="198" t="s">
        <v>21</v>
      </c>
      <c r="N192" s="199" t="s">
        <v>43</v>
      </c>
      <c r="O192" s="41"/>
      <c r="P192" s="200">
        <f aca="true" t="shared" si="41" ref="P192:P207">O192*H192</f>
        <v>0</v>
      </c>
      <c r="Q192" s="200">
        <v>0</v>
      </c>
      <c r="R192" s="200">
        <f aca="true" t="shared" si="42" ref="R192:R207">Q192*H192</f>
        <v>0</v>
      </c>
      <c r="S192" s="200">
        <v>0</v>
      </c>
      <c r="T192" s="201">
        <f aca="true" t="shared" si="43" ref="T192:T207">S192*H192</f>
        <v>0</v>
      </c>
      <c r="AR192" s="23" t="s">
        <v>258</v>
      </c>
      <c r="AT192" s="23" t="s">
        <v>138</v>
      </c>
      <c r="AU192" s="23" t="s">
        <v>80</v>
      </c>
      <c r="AY192" s="23" t="s">
        <v>135</v>
      </c>
      <c r="BE192" s="202">
        <f aca="true" t="shared" si="44" ref="BE192:BE207">IF(N192="základní",J192,0)</f>
        <v>0</v>
      </c>
      <c r="BF192" s="202">
        <f aca="true" t="shared" si="45" ref="BF192:BF207">IF(N192="snížená",J192,0)</f>
        <v>0</v>
      </c>
      <c r="BG192" s="202">
        <f aca="true" t="shared" si="46" ref="BG192:BG207">IF(N192="zákl. přenesená",J192,0)</f>
        <v>0</v>
      </c>
      <c r="BH192" s="202">
        <f aca="true" t="shared" si="47" ref="BH192:BH207">IF(N192="sníž. přenesená",J192,0)</f>
        <v>0</v>
      </c>
      <c r="BI192" s="202">
        <f aca="true" t="shared" si="48" ref="BI192:BI207">IF(N192="nulová",J192,0)</f>
        <v>0</v>
      </c>
      <c r="BJ192" s="23" t="s">
        <v>80</v>
      </c>
      <c r="BK192" s="202">
        <f aca="true" t="shared" si="49" ref="BK192:BK207">ROUND(I192*H192,2)</f>
        <v>0</v>
      </c>
      <c r="BL192" s="23" t="s">
        <v>258</v>
      </c>
      <c r="BM192" s="23" t="s">
        <v>1619</v>
      </c>
    </row>
    <row r="193" spans="2:65" s="1" customFormat="1" ht="16.5" customHeight="1">
      <c r="B193" s="40"/>
      <c r="C193" s="191" t="s">
        <v>888</v>
      </c>
      <c r="D193" s="191" t="s">
        <v>138</v>
      </c>
      <c r="E193" s="192" t="s">
        <v>1620</v>
      </c>
      <c r="F193" s="193" t="s">
        <v>1621</v>
      </c>
      <c r="G193" s="194" t="s">
        <v>1618</v>
      </c>
      <c r="H193" s="195">
        <v>16</v>
      </c>
      <c r="I193" s="196"/>
      <c r="J193" s="197">
        <f t="shared" si="40"/>
        <v>0</v>
      </c>
      <c r="K193" s="193" t="s">
        <v>21</v>
      </c>
      <c r="L193" s="60"/>
      <c r="M193" s="198" t="s">
        <v>21</v>
      </c>
      <c r="N193" s="199" t="s">
        <v>43</v>
      </c>
      <c r="O193" s="41"/>
      <c r="P193" s="200">
        <f t="shared" si="41"/>
        <v>0</v>
      </c>
      <c r="Q193" s="200">
        <v>0</v>
      </c>
      <c r="R193" s="200">
        <f t="shared" si="42"/>
        <v>0</v>
      </c>
      <c r="S193" s="200">
        <v>0</v>
      </c>
      <c r="T193" s="201">
        <f t="shared" si="43"/>
        <v>0</v>
      </c>
      <c r="AR193" s="23" t="s">
        <v>258</v>
      </c>
      <c r="AT193" s="23" t="s">
        <v>138</v>
      </c>
      <c r="AU193" s="23" t="s">
        <v>80</v>
      </c>
      <c r="AY193" s="23" t="s">
        <v>135</v>
      </c>
      <c r="BE193" s="202">
        <f t="shared" si="44"/>
        <v>0</v>
      </c>
      <c r="BF193" s="202">
        <f t="shared" si="45"/>
        <v>0</v>
      </c>
      <c r="BG193" s="202">
        <f t="shared" si="46"/>
        <v>0</v>
      </c>
      <c r="BH193" s="202">
        <f t="shared" si="47"/>
        <v>0</v>
      </c>
      <c r="BI193" s="202">
        <f t="shared" si="48"/>
        <v>0</v>
      </c>
      <c r="BJ193" s="23" t="s">
        <v>80</v>
      </c>
      <c r="BK193" s="202">
        <f t="shared" si="49"/>
        <v>0</v>
      </c>
      <c r="BL193" s="23" t="s">
        <v>258</v>
      </c>
      <c r="BM193" s="23" t="s">
        <v>1622</v>
      </c>
    </row>
    <row r="194" spans="2:65" s="1" customFormat="1" ht="16.5" customHeight="1">
      <c r="B194" s="40"/>
      <c r="C194" s="191" t="s">
        <v>893</v>
      </c>
      <c r="D194" s="191" t="s">
        <v>138</v>
      </c>
      <c r="E194" s="192" t="s">
        <v>1623</v>
      </c>
      <c r="F194" s="193" t="s">
        <v>1624</v>
      </c>
      <c r="G194" s="194" t="s">
        <v>1618</v>
      </c>
      <c r="H194" s="195">
        <v>4</v>
      </c>
      <c r="I194" s="196"/>
      <c r="J194" s="197">
        <f t="shared" si="40"/>
        <v>0</v>
      </c>
      <c r="K194" s="193" t="s">
        <v>21</v>
      </c>
      <c r="L194" s="60"/>
      <c r="M194" s="198" t="s">
        <v>21</v>
      </c>
      <c r="N194" s="199" t="s">
        <v>43</v>
      </c>
      <c r="O194" s="41"/>
      <c r="P194" s="200">
        <f t="shared" si="41"/>
        <v>0</v>
      </c>
      <c r="Q194" s="200">
        <v>0</v>
      </c>
      <c r="R194" s="200">
        <f t="shared" si="42"/>
        <v>0</v>
      </c>
      <c r="S194" s="200">
        <v>0</v>
      </c>
      <c r="T194" s="201">
        <f t="shared" si="43"/>
        <v>0</v>
      </c>
      <c r="AR194" s="23" t="s">
        <v>258</v>
      </c>
      <c r="AT194" s="23" t="s">
        <v>138</v>
      </c>
      <c r="AU194" s="23" t="s">
        <v>80</v>
      </c>
      <c r="AY194" s="23" t="s">
        <v>135</v>
      </c>
      <c r="BE194" s="202">
        <f t="shared" si="44"/>
        <v>0</v>
      </c>
      <c r="BF194" s="202">
        <f t="shared" si="45"/>
        <v>0</v>
      </c>
      <c r="BG194" s="202">
        <f t="shared" si="46"/>
        <v>0</v>
      </c>
      <c r="BH194" s="202">
        <f t="shared" si="47"/>
        <v>0</v>
      </c>
      <c r="BI194" s="202">
        <f t="shared" si="48"/>
        <v>0</v>
      </c>
      <c r="BJ194" s="23" t="s">
        <v>80</v>
      </c>
      <c r="BK194" s="202">
        <f t="shared" si="49"/>
        <v>0</v>
      </c>
      <c r="BL194" s="23" t="s">
        <v>258</v>
      </c>
      <c r="BM194" s="23" t="s">
        <v>1625</v>
      </c>
    </row>
    <row r="195" spans="2:65" s="1" customFormat="1" ht="16.5" customHeight="1">
      <c r="B195" s="40"/>
      <c r="C195" s="191" t="s">
        <v>897</v>
      </c>
      <c r="D195" s="191" t="s">
        <v>138</v>
      </c>
      <c r="E195" s="192" t="s">
        <v>1626</v>
      </c>
      <c r="F195" s="193" t="s">
        <v>1627</v>
      </c>
      <c r="G195" s="194" t="s">
        <v>1618</v>
      </c>
      <c r="H195" s="195">
        <v>24</v>
      </c>
      <c r="I195" s="196"/>
      <c r="J195" s="197">
        <f t="shared" si="40"/>
        <v>0</v>
      </c>
      <c r="K195" s="193" t="s">
        <v>21</v>
      </c>
      <c r="L195" s="60"/>
      <c r="M195" s="198" t="s">
        <v>21</v>
      </c>
      <c r="N195" s="199" t="s">
        <v>43</v>
      </c>
      <c r="O195" s="41"/>
      <c r="P195" s="200">
        <f t="shared" si="41"/>
        <v>0</v>
      </c>
      <c r="Q195" s="200">
        <v>0</v>
      </c>
      <c r="R195" s="200">
        <f t="shared" si="42"/>
        <v>0</v>
      </c>
      <c r="S195" s="200">
        <v>0</v>
      </c>
      <c r="T195" s="201">
        <f t="shared" si="43"/>
        <v>0</v>
      </c>
      <c r="AR195" s="23" t="s">
        <v>258</v>
      </c>
      <c r="AT195" s="23" t="s">
        <v>138</v>
      </c>
      <c r="AU195" s="23" t="s">
        <v>80</v>
      </c>
      <c r="AY195" s="23" t="s">
        <v>135</v>
      </c>
      <c r="BE195" s="202">
        <f t="shared" si="44"/>
        <v>0</v>
      </c>
      <c r="BF195" s="202">
        <f t="shared" si="45"/>
        <v>0</v>
      </c>
      <c r="BG195" s="202">
        <f t="shared" si="46"/>
        <v>0</v>
      </c>
      <c r="BH195" s="202">
        <f t="shared" si="47"/>
        <v>0</v>
      </c>
      <c r="BI195" s="202">
        <f t="shared" si="48"/>
        <v>0</v>
      </c>
      <c r="BJ195" s="23" t="s">
        <v>80</v>
      </c>
      <c r="BK195" s="202">
        <f t="shared" si="49"/>
        <v>0</v>
      </c>
      <c r="BL195" s="23" t="s">
        <v>258</v>
      </c>
      <c r="BM195" s="23" t="s">
        <v>1628</v>
      </c>
    </row>
    <row r="196" spans="2:65" s="1" customFormat="1" ht="16.5" customHeight="1">
      <c r="B196" s="40"/>
      <c r="C196" s="191" t="s">
        <v>901</v>
      </c>
      <c r="D196" s="191" t="s">
        <v>138</v>
      </c>
      <c r="E196" s="192" t="s">
        <v>1629</v>
      </c>
      <c r="F196" s="193" t="s">
        <v>1630</v>
      </c>
      <c r="G196" s="194" t="s">
        <v>1618</v>
      </c>
      <c r="H196" s="195">
        <v>6</v>
      </c>
      <c r="I196" s="196"/>
      <c r="J196" s="197">
        <f t="shared" si="40"/>
        <v>0</v>
      </c>
      <c r="K196" s="193" t="s">
        <v>21</v>
      </c>
      <c r="L196" s="60"/>
      <c r="M196" s="198" t="s">
        <v>21</v>
      </c>
      <c r="N196" s="199" t="s">
        <v>43</v>
      </c>
      <c r="O196" s="41"/>
      <c r="P196" s="200">
        <f t="shared" si="41"/>
        <v>0</v>
      </c>
      <c r="Q196" s="200">
        <v>0</v>
      </c>
      <c r="R196" s="200">
        <f t="shared" si="42"/>
        <v>0</v>
      </c>
      <c r="S196" s="200">
        <v>0</v>
      </c>
      <c r="T196" s="201">
        <f t="shared" si="43"/>
        <v>0</v>
      </c>
      <c r="AR196" s="23" t="s">
        <v>258</v>
      </c>
      <c r="AT196" s="23" t="s">
        <v>138</v>
      </c>
      <c r="AU196" s="23" t="s">
        <v>80</v>
      </c>
      <c r="AY196" s="23" t="s">
        <v>135</v>
      </c>
      <c r="BE196" s="202">
        <f t="shared" si="44"/>
        <v>0</v>
      </c>
      <c r="BF196" s="202">
        <f t="shared" si="45"/>
        <v>0</v>
      </c>
      <c r="BG196" s="202">
        <f t="shared" si="46"/>
        <v>0</v>
      </c>
      <c r="BH196" s="202">
        <f t="shared" si="47"/>
        <v>0</v>
      </c>
      <c r="BI196" s="202">
        <f t="shared" si="48"/>
        <v>0</v>
      </c>
      <c r="BJ196" s="23" t="s">
        <v>80</v>
      </c>
      <c r="BK196" s="202">
        <f t="shared" si="49"/>
        <v>0</v>
      </c>
      <c r="BL196" s="23" t="s">
        <v>258</v>
      </c>
      <c r="BM196" s="23" t="s">
        <v>1631</v>
      </c>
    </row>
    <row r="197" spans="2:65" s="1" customFormat="1" ht="16.5" customHeight="1">
      <c r="B197" s="40"/>
      <c r="C197" s="191" t="s">
        <v>905</v>
      </c>
      <c r="D197" s="191" t="s">
        <v>138</v>
      </c>
      <c r="E197" s="192" t="s">
        <v>1632</v>
      </c>
      <c r="F197" s="193" t="s">
        <v>1633</v>
      </c>
      <c r="G197" s="194" t="s">
        <v>1618</v>
      </c>
      <c r="H197" s="195">
        <v>4</v>
      </c>
      <c r="I197" s="196"/>
      <c r="J197" s="197">
        <f t="shared" si="40"/>
        <v>0</v>
      </c>
      <c r="K197" s="193" t="s">
        <v>21</v>
      </c>
      <c r="L197" s="60"/>
      <c r="M197" s="198" t="s">
        <v>21</v>
      </c>
      <c r="N197" s="199" t="s">
        <v>43</v>
      </c>
      <c r="O197" s="41"/>
      <c r="P197" s="200">
        <f t="shared" si="41"/>
        <v>0</v>
      </c>
      <c r="Q197" s="200">
        <v>0</v>
      </c>
      <c r="R197" s="200">
        <f t="shared" si="42"/>
        <v>0</v>
      </c>
      <c r="S197" s="200">
        <v>0</v>
      </c>
      <c r="T197" s="201">
        <f t="shared" si="43"/>
        <v>0</v>
      </c>
      <c r="AR197" s="23" t="s">
        <v>258</v>
      </c>
      <c r="AT197" s="23" t="s">
        <v>138</v>
      </c>
      <c r="AU197" s="23" t="s">
        <v>80</v>
      </c>
      <c r="AY197" s="23" t="s">
        <v>135</v>
      </c>
      <c r="BE197" s="202">
        <f t="shared" si="44"/>
        <v>0</v>
      </c>
      <c r="BF197" s="202">
        <f t="shared" si="45"/>
        <v>0</v>
      </c>
      <c r="BG197" s="202">
        <f t="shared" si="46"/>
        <v>0</v>
      </c>
      <c r="BH197" s="202">
        <f t="shared" si="47"/>
        <v>0</v>
      </c>
      <c r="BI197" s="202">
        <f t="shared" si="48"/>
        <v>0</v>
      </c>
      <c r="BJ197" s="23" t="s">
        <v>80</v>
      </c>
      <c r="BK197" s="202">
        <f t="shared" si="49"/>
        <v>0</v>
      </c>
      <c r="BL197" s="23" t="s">
        <v>258</v>
      </c>
      <c r="BM197" s="23" t="s">
        <v>1634</v>
      </c>
    </row>
    <row r="198" spans="2:65" s="1" customFormat="1" ht="16.5" customHeight="1">
      <c r="B198" s="40"/>
      <c r="C198" s="191" t="s">
        <v>909</v>
      </c>
      <c r="D198" s="191" t="s">
        <v>138</v>
      </c>
      <c r="E198" s="192" t="s">
        <v>1635</v>
      </c>
      <c r="F198" s="193" t="s">
        <v>1636</v>
      </c>
      <c r="G198" s="194" t="s">
        <v>1618</v>
      </c>
      <c r="H198" s="195">
        <v>2</v>
      </c>
      <c r="I198" s="196"/>
      <c r="J198" s="197">
        <f t="shared" si="40"/>
        <v>0</v>
      </c>
      <c r="K198" s="193" t="s">
        <v>21</v>
      </c>
      <c r="L198" s="60"/>
      <c r="M198" s="198" t="s">
        <v>21</v>
      </c>
      <c r="N198" s="199" t="s">
        <v>43</v>
      </c>
      <c r="O198" s="41"/>
      <c r="P198" s="200">
        <f t="shared" si="41"/>
        <v>0</v>
      </c>
      <c r="Q198" s="200">
        <v>0</v>
      </c>
      <c r="R198" s="200">
        <f t="shared" si="42"/>
        <v>0</v>
      </c>
      <c r="S198" s="200">
        <v>0</v>
      </c>
      <c r="T198" s="201">
        <f t="shared" si="43"/>
        <v>0</v>
      </c>
      <c r="AR198" s="23" t="s">
        <v>258</v>
      </c>
      <c r="AT198" s="23" t="s">
        <v>138</v>
      </c>
      <c r="AU198" s="23" t="s">
        <v>80</v>
      </c>
      <c r="AY198" s="23" t="s">
        <v>135</v>
      </c>
      <c r="BE198" s="202">
        <f t="shared" si="44"/>
        <v>0</v>
      </c>
      <c r="BF198" s="202">
        <f t="shared" si="45"/>
        <v>0</v>
      </c>
      <c r="BG198" s="202">
        <f t="shared" si="46"/>
        <v>0</v>
      </c>
      <c r="BH198" s="202">
        <f t="shared" si="47"/>
        <v>0</v>
      </c>
      <c r="BI198" s="202">
        <f t="shared" si="48"/>
        <v>0</v>
      </c>
      <c r="BJ198" s="23" t="s">
        <v>80</v>
      </c>
      <c r="BK198" s="202">
        <f t="shared" si="49"/>
        <v>0</v>
      </c>
      <c r="BL198" s="23" t="s">
        <v>258</v>
      </c>
      <c r="BM198" s="23" t="s">
        <v>1637</v>
      </c>
    </row>
    <row r="199" spans="2:65" s="1" customFormat="1" ht="16.5" customHeight="1">
      <c r="B199" s="40"/>
      <c r="C199" s="191" t="s">
        <v>913</v>
      </c>
      <c r="D199" s="191" t="s">
        <v>138</v>
      </c>
      <c r="E199" s="192" t="s">
        <v>1638</v>
      </c>
      <c r="F199" s="193" t="s">
        <v>1639</v>
      </c>
      <c r="G199" s="194" t="s">
        <v>1618</v>
      </c>
      <c r="H199" s="195">
        <v>6</v>
      </c>
      <c r="I199" s="196"/>
      <c r="J199" s="197">
        <f t="shared" si="40"/>
        <v>0</v>
      </c>
      <c r="K199" s="193" t="s">
        <v>21</v>
      </c>
      <c r="L199" s="60"/>
      <c r="M199" s="198" t="s">
        <v>21</v>
      </c>
      <c r="N199" s="199" t="s">
        <v>43</v>
      </c>
      <c r="O199" s="41"/>
      <c r="P199" s="200">
        <f t="shared" si="41"/>
        <v>0</v>
      </c>
      <c r="Q199" s="200">
        <v>0</v>
      </c>
      <c r="R199" s="200">
        <f t="shared" si="42"/>
        <v>0</v>
      </c>
      <c r="S199" s="200">
        <v>0</v>
      </c>
      <c r="T199" s="201">
        <f t="shared" si="43"/>
        <v>0</v>
      </c>
      <c r="AR199" s="23" t="s">
        <v>258</v>
      </c>
      <c r="AT199" s="23" t="s">
        <v>138</v>
      </c>
      <c r="AU199" s="23" t="s">
        <v>80</v>
      </c>
      <c r="AY199" s="23" t="s">
        <v>135</v>
      </c>
      <c r="BE199" s="202">
        <f t="shared" si="44"/>
        <v>0</v>
      </c>
      <c r="BF199" s="202">
        <f t="shared" si="45"/>
        <v>0</v>
      </c>
      <c r="BG199" s="202">
        <f t="shared" si="46"/>
        <v>0</v>
      </c>
      <c r="BH199" s="202">
        <f t="shared" si="47"/>
        <v>0</v>
      </c>
      <c r="BI199" s="202">
        <f t="shared" si="48"/>
        <v>0</v>
      </c>
      <c r="BJ199" s="23" t="s">
        <v>80</v>
      </c>
      <c r="BK199" s="202">
        <f t="shared" si="49"/>
        <v>0</v>
      </c>
      <c r="BL199" s="23" t="s">
        <v>258</v>
      </c>
      <c r="BM199" s="23" t="s">
        <v>1640</v>
      </c>
    </row>
    <row r="200" spans="2:65" s="1" customFormat="1" ht="16.5" customHeight="1">
      <c r="B200" s="40"/>
      <c r="C200" s="191" t="s">
        <v>917</v>
      </c>
      <c r="D200" s="191" t="s">
        <v>138</v>
      </c>
      <c r="E200" s="192" t="s">
        <v>1641</v>
      </c>
      <c r="F200" s="193" t="s">
        <v>1642</v>
      </c>
      <c r="G200" s="194" t="s">
        <v>1618</v>
      </c>
      <c r="H200" s="195">
        <v>16</v>
      </c>
      <c r="I200" s="196"/>
      <c r="J200" s="197">
        <f t="shared" si="40"/>
        <v>0</v>
      </c>
      <c r="K200" s="193" t="s">
        <v>21</v>
      </c>
      <c r="L200" s="60"/>
      <c r="M200" s="198" t="s">
        <v>21</v>
      </c>
      <c r="N200" s="199" t="s">
        <v>43</v>
      </c>
      <c r="O200" s="41"/>
      <c r="P200" s="200">
        <f t="shared" si="41"/>
        <v>0</v>
      </c>
      <c r="Q200" s="200">
        <v>0</v>
      </c>
      <c r="R200" s="200">
        <f t="shared" si="42"/>
        <v>0</v>
      </c>
      <c r="S200" s="200">
        <v>0</v>
      </c>
      <c r="T200" s="201">
        <f t="shared" si="43"/>
        <v>0</v>
      </c>
      <c r="AR200" s="23" t="s">
        <v>258</v>
      </c>
      <c r="AT200" s="23" t="s">
        <v>138</v>
      </c>
      <c r="AU200" s="23" t="s">
        <v>80</v>
      </c>
      <c r="AY200" s="23" t="s">
        <v>135</v>
      </c>
      <c r="BE200" s="202">
        <f t="shared" si="44"/>
        <v>0</v>
      </c>
      <c r="BF200" s="202">
        <f t="shared" si="45"/>
        <v>0</v>
      </c>
      <c r="BG200" s="202">
        <f t="shared" si="46"/>
        <v>0</v>
      </c>
      <c r="BH200" s="202">
        <f t="shared" si="47"/>
        <v>0</v>
      </c>
      <c r="BI200" s="202">
        <f t="shared" si="48"/>
        <v>0</v>
      </c>
      <c r="BJ200" s="23" t="s">
        <v>80</v>
      </c>
      <c r="BK200" s="202">
        <f t="shared" si="49"/>
        <v>0</v>
      </c>
      <c r="BL200" s="23" t="s">
        <v>258</v>
      </c>
      <c r="BM200" s="23" t="s">
        <v>1643</v>
      </c>
    </row>
    <row r="201" spans="2:65" s="1" customFormat="1" ht="16.5" customHeight="1">
      <c r="B201" s="40"/>
      <c r="C201" s="191" t="s">
        <v>921</v>
      </c>
      <c r="D201" s="191" t="s">
        <v>138</v>
      </c>
      <c r="E201" s="192" t="s">
        <v>1644</v>
      </c>
      <c r="F201" s="193" t="s">
        <v>1645</v>
      </c>
      <c r="G201" s="194" t="s">
        <v>1618</v>
      </c>
      <c r="H201" s="195">
        <v>10</v>
      </c>
      <c r="I201" s="196"/>
      <c r="J201" s="197">
        <f t="shared" si="40"/>
        <v>0</v>
      </c>
      <c r="K201" s="193" t="s">
        <v>21</v>
      </c>
      <c r="L201" s="60"/>
      <c r="M201" s="198" t="s">
        <v>21</v>
      </c>
      <c r="N201" s="199" t="s">
        <v>43</v>
      </c>
      <c r="O201" s="41"/>
      <c r="P201" s="200">
        <f t="shared" si="41"/>
        <v>0</v>
      </c>
      <c r="Q201" s="200">
        <v>0</v>
      </c>
      <c r="R201" s="200">
        <f t="shared" si="42"/>
        <v>0</v>
      </c>
      <c r="S201" s="200">
        <v>0</v>
      </c>
      <c r="T201" s="201">
        <f t="shared" si="43"/>
        <v>0</v>
      </c>
      <c r="AR201" s="23" t="s">
        <v>258</v>
      </c>
      <c r="AT201" s="23" t="s">
        <v>138</v>
      </c>
      <c r="AU201" s="23" t="s">
        <v>80</v>
      </c>
      <c r="AY201" s="23" t="s">
        <v>135</v>
      </c>
      <c r="BE201" s="202">
        <f t="shared" si="44"/>
        <v>0</v>
      </c>
      <c r="BF201" s="202">
        <f t="shared" si="45"/>
        <v>0</v>
      </c>
      <c r="BG201" s="202">
        <f t="shared" si="46"/>
        <v>0</v>
      </c>
      <c r="BH201" s="202">
        <f t="shared" si="47"/>
        <v>0</v>
      </c>
      <c r="BI201" s="202">
        <f t="shared" si="48"/>
        <v>0</v>
      </c>
      <c r="BJ201" s="23" t="s">
        <v>80</v>
      </c>
      <c r="BK201" s="202">
        <f t="shared" si="49"/>
        <v>0</v>
      </c>
      <c r="BL201" s="23" t="s">
        <v>258</v>
      </c>
      <c r="BM201" s="23" t="s">
        <v>1646</v>
      </c>
    </row>
    <row r="202" spans="2:65" s="1" customFormat="1" ht="16.5" customHeight="1">
      <c r="B202" s="40"/>
      <c r="C202" s="191" t="s">
        <v>925</v>
      </c>
      <c r="D202" s="191" t="s">
        <v>138</v>
      </c>
      <c r="E202" s="192" t="s">
        <v>1647</v>
      </c>
      <c r="F202" s="193" t="s">
        <v>1648</v>
      </c>
      <c r="G202" s="194" t="s">
        <v>1618</v>
      </c>
      <c r="H202" s="195">
        <v>40</v>
      </c>
      <c r="I202" s="196"/>
      <c r="J202" s="197">
        <f t="shared" si="40"/>
        <v>0</v>
      </c>
      <c r="K202" s="193" t="s">
        <v>21</v>
      </c>
      <c r="L202" s="60"/>
      <c r="M202" s="198" t="s">
        <v>21</v>
      </c>
      <c r="N202" s="199" t="s">
        <v>43</v>
      </c>
      <c r="O202" s="41"/>
      <c r="P202" s="200">
        <f t="shared" si="41"/>
        <v>0</v>
      </c>
      <c r="Q202" s="200">
        <v>0</v>
      </c>
      <c r="R202" s="200">
        <f t="shared" si="42"/>
        <v>0</v>
      </c>
      <c r="S202" s="200">
        <v>0</v>
      </c>
      <c r="T202" s="201">
        <f t="shared" si="43"/>
        <v>0</v>
      </c>
      <c r="AR202" s="23" t="s">
        <v>258</v>
      </c>
      <c r="AT202" s="23" t="s">
        <v>138</v>
      </c>
      <c r="AU202" s="23" t="s">
        <v>80</v>
      </c>
      <c r="AY202" s="23" t="s">
        <v>135</v>
      </c>
      <c r="BE202" s="202">
        <f t="shared" si="44"/>
        <v>0</v>
      </c>
      <c r="BF202" s="202">
        <f t="shared" si="45"/>
        <v>0</v>
      </c>
      <c r="BG202" s="202">
        <f t="shared" si="46"/>
        <v>0</v>
      </c>
      <c r="BH202" s="202">
        <f t="shared" si="47"/>
        <v>0</v>
      </c>
      <c r="BI202" s="202">
        <f t="shared" si="48"/>
        <v>0</v>
      </c>
      <c r="BJ202" s="23" t="s">
        <v>80</v>
      </c>
      <c r="BK202" s="202">
        <f t="shared" si="49"/>
        <v>0</v>
      </c>
      <c r="BL202" s="23" t="s">
        <v>258</v>
      </c>
      <c r="BM202" s="23" t="s">
        <v>1649</v>
      </c>
    </row>
    <row r="203" spans="2:65" s="1" customFormat="1" ht="16.5" customHeight="1">
      <c r="B203" s="40"/>
      <c r="C203" s="191" t="s">
        <v>929</v>
      </c>
      <c r="D203" s="191" t="s">
        <v>138</v>
      </c>
      <c r="E203" s="192" t="s">
        <v>1650</v>
      </c>
      <c r="F203" s="193" t="s">
        <v>1651</v>
      </c>
      <c r="G203" s="194" t="s">
        <v>1618</v>
      </c>
      <c r="H203" s="195">
        <v>9</v>
      </c>
      <c r="I203" s="196"/>
      <c r="J203" s="197">
        <f t="shared" si="40"/>
        <v>0</v>
      </c>
      <c r="K203" s="193" t="s">
        <v>21</v>
      </c>
      <c r="L203" s="60"/>
      <c r="M203" s="198" t="s">
        <v>21</v>
      </c>
      <c r="N203" s="199" t="s">
        <v>43</v>
      </c>
      <c r="O203" s="41"/>
      <c r="P203" s="200">
        <f t="shared" si="41"/>
        <v>0</v>
      </c>
      <c r="Q203" s="200">
        <v>0</v>
      </c>
      <c r="R203" s="200">
        <f t="shared" si="42"/>
        <v>0</v>
      </c>
      <c r="S203" s="200">
        <v>0</v>
      </c>
      <c r="T203" s="201">
        <f t="shared" si="43"/>
        <v>0</v>
      </c>
      <c r="AR203" s="23" t="s">
        <v>258</v>
      </c>
      <c r="AT203" s="23" t="s">
        <v>138</v>
      </c>
      <c r="AU203" s="23" t="s">
        <v>80</v>
      </c>
      <c r="AY203" s="23" t="s">
        <v>135</v>
      </c>
      <c r="BE203" s="202">
        <f t="shared" si="44"/>
        <v>0</v>
      </c>
      <c r="BF203" s="202">
        <f t="shared" si="45"/>
        <v>0</v>
      </c>
      <c r="BG203" s="202">
        <f t="shared" si="46"/>
        <v>0</v>
      </c>
      <c r="BH203" s="202">
        <f t="shared" si="47"/>
        <v>0</v>
      </c>
      <c r="BI203" s="202">
        <f t="shared" si="48"/>
        <v>0</v>
      </c>
      <c r="BJ203" s="23" t="s">
        <v>80</v>
      </c>
      <c r="BK203" s="202">
        <f t="shared" si="49"/>
        <v>0</v>
      </c>
      <c r="BL203" s="23" t="s">
        <v>258</v>
      </c>
      <c r="BM203" s="23" t="s">
        <v>1652</v>
      </c>
    </row>
    <row r="204" spans="2:65" s="1" customFormat="1" ht="16.5" customHeight="1">
      <c r="B204" s="40"/>
      <c r="C204" s="191" t="s">
        <v>933</v>
      </c>
      <c r="D204" s="191" t="s">
        <v>138</v>
      </c>
      <c r="E204" s="192" t="s">
        <v>1653</v>
      </c>
      <c r="F204" s="193" t="s">
        <v>1654</v>
      </c>
      <c r="G204" s="194" t="s">
        <v>1618</v>
      </c>
      <c r="H204" s="195">
        <v>12</v>
      </c>
      <c r="I204" s="196"/>
      <c r="J204" s="197">
        <f t="shared" si="40"/>
        <v>0</v>
      </c>
      <c r="K204" s="193" t="s">
        <v>21</v>
      </c>
      <c r="L204" s="60"/>
      <c r="M204" s="198" t="s">
        <v>21</v>
      </c>
      <c r="N204" s="199" t="s">
        <v>43</v>
      </c>
      <c r="O204" s="41"/>
      <c r="P204" s="200">
        <f t="shared" si="41"/>
        <v>0</v>
      </c>
      <c r="Q204" s="200">
        <v>0</v>
      </c>
      <c r="R204" s="200">
        <f t="shared" si="42"/>
        <v>0</v>
      </c>
      <c r="S204" s="200">
        <v>0</v>
      </c>
      <c r="T204" s="201">
        <f t="shared" si="43"/>
        <v>0</v>
      </c>
      <c r="AR204" s="23" t="s">
        <v>258</v>
      </c>
      <c r="AT204" s="23" t="s">
        <v>138</v>
      </c>
      <c r="AU204" s="23" t="s">
        <v>80</v>
      </c>
      <c r="AY204" s="23" t="s">
        <v>135</v>
      </c>
      <c r="BE204" s="202">
        <f t="shared" si="44"/>
        <v>0</v>
      </c>
      <c r="BF204" s="202">
        <f t="shared" si="45"/>
        <v>0</v>
      </c>
      <c r="BG204" s="202">
        <f t="shared" si="46"/>
        <v>0</v>
      </c>
      <c r="BH204" s="202">
        <f t="shared" si="47"/>
        <v>0</v>
      </c>
      <c r="BI204" s="202">
        <f t="shared" si="48"/>
        <v>0</v>
      </c>
      <c r="BJ204" s="23" t="s">
        <v>80</v>
      </c>
      <c r="BK204" s="202">
        <f t="shared" si="49"/>
        <v>0</v>
      </c>
      <c r="BL204" s="23" t="s">
        <v>258</v>
      </c>
      <c r="BM204" s="23" t="s">
        <v>1655</v>
      </c>
    </row>
    <row r="205" spans="2:65" s="1" customFormat="1" ht="16.5" customHeight="1">
      <c r="B205" s="40"/>
      <c r="C205" s="191" t="s">
        <v>938</v>
      </c>
      <c r="D205" s="191" t="s">
        <v>138</v>
      </c>
      <c r="E205" s="192" t="s">
        <v>1656</v>
      </c>
      <c r="F205" s="193" t="s">
        <v>1657</v>
      </c>
      <c r="G205" s="194" t="s">
        <v>1618</v>
      </c>
      <c r="H205" s="195">
        <v>16</v>
      </c>
      <c r="I205" s="196"/>
      <c r="J205" s="197">
        <f t="shared" si="40"/>
        <v>0</v>
      </c>
      <c r="K205" s="193" t="s">
        <v>21</v>
      </c>
      <c r="L205" s="60"/>
      <c r="M205" s="198" t="s">
        <v>21</v>
      </c>
      <c r="N205" s="199" t="s">
        <v>43</v>
      </c>
      <c r="O205" s="41"/>
      <c r="P205" s="200">
        <f t="shared" si="41"/>
        <v>0</v>
      </c>
      <c r="Q205" s="200">
        <v>0</v>
      </c>
      <c r="R205" s="200">
        <f t="shared" si="42"/>
        <v>0</v>
      </c>
      <c r="S205" s="200">
        <v>0</v>
      </c>
      <c r="T205" s="201">
        <f t="shared" si="43"/>
        <v>0</v>
      </c>
      <c r="AR205" s="23" t="s">
        <v>258</v>
      </c>
      <c r="AT205" s="23" t="s">
        <v>138</v>
      </c>
      <c r="AU205" s="23" t="s">
        <v>80</v>
      </c>
      <c r="AY205" s="23" t="s">
        <v>135</v>
      </c>
      <c r="BE205" s="202">
        <f t="shared" si="44"/>
        <v>0</v>
      </c>
      <c r="BF205" s="202">
        <f t="shared" si="45"/>
        <v>0</v>
      </c>
      <c r="BG205" s="202">
        <f t="shared" si="46"/>
        <v>0</v>
      </c>
      <c r="BH205" s="202">
        <f t="shared" si="47"/>
        <v>0</v>
      </c>
      <c r="BI205" s="202">
        <f t="shared" si="48"/>
        <v>0</v>
      </c>
      <c r="BJ205" s="23" t="s">
        <v>80</v>
      </c>
      <c r="BK205" s="202">
        <f t="shared" si="49"/>
        <v>0</v>
      </c>
      <c r="BL205" s="23" t="s">
        <v>258</v>
      </c>
      <c r="BM205" s="23" t="s">
        <v>1658</v>
      </c>
    </row>
    <row r="206" spans="2:65" s="1" customFormat="1" ht="25.5" customHeight="1">
      <c r="B206" s="40"/>
      <c r="C206" s="191" t="s">
        <v>943</v>
      </c>
      <c r="D206" s="191" t="s">
        <v>138</v>
      </c>
      <c r="E206" s="192" t="s">
        <v>1659</v>
      </c>
      <c r="F206" s="193" t="s">
        <v>1660</v>
      </c>
      <c r="G206" s="194" t="s">
        <v>1618</v>
      </c>
      <c r="H206" s="195">
        <v>4</v>
      </c>
      <c r="I206" s="196"/>
      <c r="J206" s="197">
        <f t="shared" si="40"/>
        <v>0</v>
      </c>
      <c r="K206" s="193" t="s">
        <v>21</v>
      </c>
      <c r="L206" s="60"/>
      <c r="M206" s="198" t="s">
        <v>21</v>
      </c>
      <c r="N206" s="199" t="s">
        <v>43</v>
      </c>
      <c r="O206" s="41"/>
      <c r="P206" s="200">
        <f t="shared" si="41"/>
        <v>0</v>
      </c>
      <c r="Q206" s="200">
        <v>0</v>
      </c>
      <c r="R206" s="200">
        <f t="shared" si="42"/>
        <v>0</v>
      </c>
      <c r="S206" s="200">
        <v>0</v>
      </c>
      <c r="T206" s="201">
        <f t="shared" si="43"/>
        <v>0</v>
      </c>
      <c r="AR206" s="23" t="s">
        <v>258</v>
      </c>
      <c r="AT206" s="23" t="s">
        <v>138</v>
      </c>
      <c r="AU206" s="23" t="s">
        <v>80</v>
      </c>
      <c r="AY206" s="23" t="s">
        <v>135</v>
      </c>
      <c r="BE206" s="202">
        <f t="shared" si="44"/>
        <v>0</v>
      </c>
      <c r="BF206" s="202">
        <f t="shared" si="45"/>
        <v>0</v>
      </c>
      <c r="BG206" s="202">
        <f t="shared" si="46"/>
        <v>0</v>
      </c>
      <c r="BH206" s="202">
        <f t="shared" si="47"/>
        <v>0</v>
      </c>
      <c r="BI206" s="202">
        <f t="shared" si="48"/>
        <v>0</v>
      </c>
      <c r="BJ206" s="23" t="s">
        <v>80</v>
      </c>
      <c r="BK206" s="202">
        <f t="shared" si="49"/>
        <v>0</v>
      </c>
      <c r="BL206" s="23" t="s">
        <v>258</v>
      </c>
      <c r="BM206" s="23" t="s">
        <v>1661</v>
      </c>
    </row>
    <row r="207" spans="2:65" s="1" customFormat="1" ht="16.5" customHeight="1">
      <c r="B207" s="40"/>
      <c r="C207" s="191" t="s">
        <v>947</v>
      </c>
      <c r="D207" s="191" t="s">
        <v>138</v>
      </c>
      <c r="E207" s="192" t="s">
        <v>1662</v>
      </c>
      <c r="F207" s="193" t="s">
        <v>1663</v>
      </c>
      <c r="G207" s="194" t="s">
        <v>1080</v>
      </c>
      <c r="H207" s="195">
        <v>1</v>
      </c>
      <c r="I207" s="196"/>
      <c r="J207" s="197">
        <f t="shared" si="40"/>
        <v>0</v>
      </c>
      <c r="K207" s="193" t="s">
        <v>21</v>
      </c>
      <c r="L207" s="60"/>
      <c r="M207" s="198" t="s">
        <v>21</v>
      </c>
      <c r="N207" s="203" t="s">
        <v>43</v>
      </c>
      <c r="O207" s="204"/>
      <c r="P207" s="205">
        <f t="shared" si="41"/>
        <v>0</v>
      </c>
      <c r="Q207" s="205">
        <v>0</v>
      </c>
      <c r="R207" s="205">
        <f t="shared" si="42"/>
        <v>0</v>
      </c>
      <c r="S207" s="205">
        <v>0</v>
      </c>
      <c r="T207" s="206">
        <f t="shared" si="43"/>
        <v>0</v>
      </c>
      <c r="AR207" s="23" t="s">
        <v>258</v>
      </c>
      <c r="AT207" s="23" t="s">
        <v>138</v>
      </c>
      <c r="AU207" s="23" t="s">
        <v>80</v>
      </c>
      <c r="AY207" s="23" t="s">
        <v>135</v>
      </c>
      <c r="BE207" s="202">
        <f t="shared" si="44"/>
        <v>0</v>
      </c>
      <c r="BF207" s="202">
        <f t="shared" si="45"/>
        <v>0</v>
      </c>
      <c r="BG207" s="202">
        <f t="shared" si="46"/>
        <v>0</v>
      </c>
      <c r="BH207" s="202">
        <f t="shared" si="47"/>
        <v>0</v>
      </c>
      <c r="BI207" s="202">
        <f t="shared" si="48"/>
        <v>0</v>
      </c>
      <c r="BJ207" s="23" t="s">
        <v>80</v>
      </c>
      <c r="BK207" s="202">
        <f t="shared" si="49"/>
        <v>0</v>
      </c>
      <c r="BL207" s="23" t="s">
        <v>258</v>
      </c>
      <c r="BM207" s="23" t="s">
        <v>1664</v>
      </c>
    </row>
    <row r="208" spans="2:12" s="1" customFormat="1" ht="6.95" customHeight="1">
      <c r="B208" s="55"/>
      <c r="C208" s="56"/>
      <c r="D208" s="56"/>
      <c r="E208" s="56"/>
      <c r="F208" s="56"/>
      <c r="G208" s="56"/>
      <c r="H208" s="56"/>
      <c r="I208" s="138"/>
      <c r="J208" s="56"/>
      <c r="K208" s="56"/>
      <c r="L208" s="60"/>
    </row>
  </sheetData>
  <sheetProtection algorithmName="SHA-512" hashValue="+i2oYoRjU88cF7WDef0Y8fCINjNmuBksfhIKXazIBpReeAF+XThApbpUo53WwYuQg46WlQAEOTLGpIb93NeYNA==" saltValue="mOw9NSQ6K+BxgDszbfY9ha/iYiwNetPFK/Sh0m4vC+ba/rTWtMNsyJYkh/PtTbvl20+a8T9+Morj6fQDyrwRIA==" spinCount="100000" sheet="1" objects="1" scenarios="1" formatColumns="0" formatRows="0" autoFilter="0"/>
  <autoFilter ref="C82:K207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101</v>
      </c>
      <c r="G1" s="380" t="s">
        <v>102</v>
      </c>
      <c r="H1" s="380"/>
      <c r="I1" s="114"/>
      <c r="J1" s="113" t="s">
        <v>103</v>
      </c>
      <c r="K1" s="112" t="s">
        <v>104</v>
      </c>
      <c r="L1" s="113" t="s">
        <v>105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Muzeum Benešov 2018_03_02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107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1665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16. 2. 2018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21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ROUND(SUM(BE79:BE146),2)</f>
        <v>0</v>
      </c>
      <c r="G30" s="41"/>
      <c r="H30" s="41"/>
      <c r="I30" s="130">
        <v>0.21</v>
      </c>
      <c r="J30" s="129">
        <f>ROUND(ROUND((SUM(BE79:BE146)),2)*I30,2)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ROUND(SUM(BF79:BF146),2)</f>
        <v>0</v>
      </c>
      <c r="G31" s="41"/>
      <c r="H31" s="41"/>
      <c r="I31" s="130">
        <v>0.15</v>
      </c>
      <c r="J31" s="129">
        <f>ROUND(ROUND((SUM(BF79:BF146)),2)*I31,2)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9">
        <f>ROUND(SUM(BG79:BG146),2)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9">
        <f>ROUND(SUM(BH79:BH146),2)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9">
        <f>ROUND(SUM(BI79:BI146),2)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Muzeum Benešov 2018_03_02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05 - ZTI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Benešov</v>
      </c>
      <c r="G49" s="41"/>
      <c r="H49" s="41"/>
      <c r="I49" s="118" t="s">
        <v>25</v>
      </c>
      <c r="J49" s="119" t="str">
        <f>IF(J12="","",J12)</f>
        <v>16. 2. 2018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Benešov</v>
      </c>
      <c r="G51" s="41"/>
      <c r="H51" s="41"/>
      <c r="I51" s="118" t="s">
        <v>33</v>
      </c>
      <c r="J51" s="341" t="str">
        <f>E21</f>
        <v>SPS projekt s.r.o.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110</v>
      </c>
      <c r="D54" s="131"/>
      <c r="E54" s="131"/>
      <c r="F54" s="131"/>
      <c r="G54" s="131"/>
      <c r="H54" s="131"/>
      <c r="I54" s="144"/>
      <c r="J54" s="145" t="s">
        <v>111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112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113</v>
      </c>
    </row>
    <row r="57" spans="2:11" s="7" customFormat="1" ht="24.95" customHeight="1">
      <c r="B57" s="148"/>
      <c r="C57" s="149"/>
      <c r="D57" s="150" t="s">
        <v>1666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7" customFormat="1" ht="24.95" customHeight="1">
      <c r="B58" s="148"/>
      <c r="C58" s="149"/>
      <c r="D58" s="150" t="s">
        <v>1667</v>
      </c>
      <c r="E58" s="151"/>
      <c r="F58" s="151"/>
      <c r="G58" s="151"/>
      <c r="H58" s="151"/>
      <c r="I58" s="152"/>
      <c r="J58" s="153">
        <f>J95</f>
        <v>0</v>
      </c>
      <c r="K58" s="154"/>
    </row>
    <row r="59" spans="2:11" s="7" customFormat="1" ht="24.95" customHeight="1">
      <c r="B59" s="148"/>
      <c r="C59" s="149"/>
      <c r="D59" s="150" t="s">
        <v>1668</v>
      </c>
      <c r="E59" s="151"/>
      <c r="F59" s="151"/>
      <c r="G59" s="151"/>
      <c r="H59" s="151"/>
      <c r="I59" s="152"/>
      <c r="J59" s="153">
        <f>J115</f>
        <v>0</v>
      </c>
      <c r="K59" s="154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120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6.5" customHeight="1">
      <c r="B69" s="40"/>
      <c r="C69" s="62"/>
      <c r="D69" s="62"/>
      <c r="E69" s="377" t="str">
        <f>E7</f>
        <v>Muzeum Benešov 2018_03_02</v>
      </c>
      <c r="F69" s="378"/>
      <c r="G69" s="378"/>
      <c r="H69" s="378"/>
      <c r="I69" s="162"/>
      <c r="J69" s="62"/>
      <c r="K69" s="62"/>
      <c r="L69" s="60"/>
    </row>
    <row r="70" spans="2:12" s="1" customFormat="1" ht="14.45" customHeight="1">
      <c r="B70" s="40"/>
      <c r="C70" s="64" t="s">
        <v>107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7.25" customHeight="1">
      <c r="B71" s="40"/>
      <c r="C71" s="62"/>
      <c r="D71" s="62"/>
      <c r="E71" s="352" t="str">
        <f>E9</f>
        <v>05 - ZTI</v>
      </c>
      <c r="F71" s="379"/>
      <c r="G71" s="379"/>
      <c r="H71" s="379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63" t="str">
        <f>F12</f>
        <v>Benešov</v>
      </c>
      <c r="G73" s="62"/>
      <c r="H73" s="62"/>
      <c r="I73" s="164" t="s">
        <v>25</v>
      </c>
      <c r="J73" s="72" t="str">
        <f>IF(J12="","",J12)</f>
        <v>16. 2. 2018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3.5">
      <c r="B75" s="40"/>
      <c r="C75" s="64" t="s">
        <v>27</v>
      </c>
      <c r="D75" s="62"/>
      <c r="E75" s="62"/>
      <c r="F75" s="163" t="str">
        <f>E15</f>
        <v>Město Benešov</v>
      </c>
      <c r="G75" s="62"/>
      <c r="H75" s="62"/>
      <c r="I75" s="164" t="s">
        <v>33</v>
      </c>
      <c r="J75" s="163" t="str">
        <f>E21</f>
        <v>SPS projekt s.r.o.</v>
      </c>
      <c r="K75" s="62"/>
      <c r="L75" s="60"/>
    </row>
    <row r="76" spans="2:12" s="1" customFormat="1" ht="14.45" customHeight="1">
      <c r="B76" s="40"/>
      <c r="C76" s="64" t="s">
        <v>31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121</v>
      </c>
      <c r="D78" s="167" t="s">
        <v>57</v>
      </c>
      <c r="E78" s="167" t="s">
        <v>53</v>
      </c>
      <c r="F78" s="167" t="s">
        <v>122</v>
      </c>
      <c r="G78" s="167" t="s">
        <v>123</v>
      </c>
      <c r="H78" s="167" t="s">
        <v>124</v>
      </c>
      <c r="I78" s="168" t="s">
        <v>125</v>
      </c>
      <c r="J78" s="167" t="s">
        <v>111</v>
      </c>
      <c r="K78" s="169" t="s">
        <v>126</v>
      </c>
      <c r="L78" s="170"/>
      <c r="M78" s="80" t="s">
        <v>127</v>
      </c>
      <c r="N78" s="81" t="s">
        <v>42</v>
      </c>
      <c r="O78" s="81" t="s">
        <v>128</v>
      </c>
      <c r="P78" s="81" t="s">
        <v>129</v>
      </c>
      <c r="Q78" s="81" t="s">
        <v>130</v>
      </c>
      <c r="R78" s="81" t="s">
        <v>131</v>
      </c>
      <c r="S78" s="81" t="s">
        <v>132</v>
      </c>
      <c r="T78" s="82" t="s">
        <v>133</v>
      </c>
    </row>
    <row r="79" spans="2:63" s="1" customFormat="1" ht="29.25" customHeight="1">
      <c r="B79" s="40"/>
      <c r="C79" s="86" t="s">
        <v>112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P80+P95+P115</f>
        <v>0</v>
      </c>
      <c r="Q79" s="84"/>
      <c r="R79" s="172">
        <f>R80+R95+R115</f>
        <v>0.00071</v>
      </c>
      <c r="S79" s="84"/>
      <c r="T79" s="173">
        <f>T80+T95+T115</f>
        <v>0</v>
      </c>
      <c r="AT79" s="23" t="s">
        <v>71</v>
      </c>
      <c r="AU79" s="23" t="s">
        <v>113</v>
      </c>
      <c r="BK79" s="174">
        <f>BK80+BK95+BK115</f>
        <v>0</v>
      </c>
    </row>
    <row r="80" spans="2:63" s="10" customFormat="1" ht="37.35" customHeight="1">
      <c r="B80" s="175"/>
      <c r="C80" s="176"/>
      <c r="D80" s="177" t="s">
        <v>71</v>
      </c>
      <c r="E80" s="178" t="s">
        <v>80</v>
      </c>
      <c r="F80" s="178" t="s">
        <v>1669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SUM(P81:P94)</f>
        <v>0</v>
      </c>
      <c r="Q80" s="183"/>
      <c r="R80" s="184">
        <f>SUM(R81:R94)</f>
        <v>0</v>
      </c>
      <c r="S80" s="183"/>
      <c r="T80" s="185">
        <f>SUM(T81:T94)</f>
        <v>0</v>
      </c>
      <c r="AR80" s="186" t="s">
        <v>82</v>
      </c>
      <c r="AT80" s="187" t="s">
        <v>71</v>
      </c>
      <c r="AU80" s="187" t="s">
        <v>72</v>
      </c>
      <c r="AY80" s="186" t="s">
        <v>135</v>
      </c>
      <c r="BK80" s="188">
        <f>SUM(BK81:BK94)</f>
        <v>0</v>
      </c>
    </row>
    <row r="81" spans="2:65" s="1" customFormat="1" ht="16.5" customHeight="1">
      <c r="B81" s="40"/>
      <c r="C81" s="191" t="s">
        <v>80</v>
      </c>
      <c r="D81" s="191" t="s">
        <v>138</v>
      </c>
      <c r="E81" s="192" t="s">
        <v>1670</v>
      </c>
      <c r="F81" s="193" t="s">
        <v>1671</v>
      </c>
      <c r="G81" s="194" t="s">
        <v>432</v>
      </c>
      <c r="H81" s="195">
        <v>3</v>
      </c>
      <c r="I81" s="196"/>
      <c r="J81" s="197">
        <f aca="true" t="shared" si="0" ref="J81:J94">ROUND(I81*H81,2)</f>
        <v>0</v>
      </c>
      <c r="K81" s="193" t="s">
        <v>21</v>
      </c>
      <c r="L81" s="60"/>
      <c r="M81" s="198" t="s">
        <v>21</v>
      </c>
      <c r="N81" s="199" t="s">
        <v>43</v>
      </c>
      <c r="O81" s="41"/>
      <c r="P81" s="200">
        <f aca="true" t="shared" si="1" ref="P81:P94">O81*H81</f>
        <v>0</v>
      </c>
      <c r="Q81" s="200">
        <v>0</v>
      </c>
      <c r="R81" s="200">
        <f aca="true" t="shared" si="2" ref="R81:R94">Q81*H81</f>
        <v>0</v>
      </c>
      <c r="S81" s="200">
        <v>0</v>
      </c>
      <c r="T81" s="201">
        <f aca="true" t="shared" si="3" ref="T81:T94">S81*H81</f>
        <v>0</v>
      </c>
      <c r="AR81" s="23" t="s">
        <v>258</v>
      </c>
      <c r="AT81" s="23" t="s">
        <v>138</v>
      </c>
      <c r="AU81" s="23" t="s">
        <v>80</v>
      </c>
      <c r="AY81" s="23" t="s">
        <v>135</v>
      </c>
      <c r="BE81" s="202">
        <f aca="true" t="shared" si="4" ref="BE81:BE94">IF(N81="základní",J81,0)</f>
        <v>0</v>
      </c>
      <c r="BF81" s="202">
        <f aca="true" t="shared" si="5" ref="BF81:BF94">IF(N81="snížená",J81,0)</f>
        <v>0</v>
      </c>
      <c r="BG81" s="202">
        <f aca="true" t="shared" si="6" ref="BG81:BG94">IF(N81="zákl. přenesená",J81,0)</f>
        <v>0</v>
      </c>
      <c r="BH81" s="202">
        <f aca="true" t="shared" si="7" ref="BH81:BH94">IF(N81="sníž. přenesená",J81,0)</f>
        <v>0</v>
      </c>
      <c r="BI81" s="202">
        <f aca="true" t="shared" si="8" ref="BI81:BI94">IF(N81="nulová",J81,0)</f>
        <v>0</v>
      </c>
      <c r="BJ81" s="23" t="s">
        <v>80</v>
      </c>
      <c r="BK81" s="202">
        <f aca="true" t="shared" si="9" ref="BK81:BK94">ROUND(I81*H81,2)</f>
        <v>0</v>
      </c>
      <c r="BL81" s="23" t="s">
        <v>258</v>
      </c>
      <c r="BM81" s="23" t="s">
        <v>1672</v>
      </c>
    </row>
    <row r="82" spans="2:65" s="1" customFormat="1" ht="16.5" customHeight="1">
      <c r="B82" s="40"/>
      <c r="C82" s="191" t="s">
        <v>82</v>
      </c>
      <c r="D82" s="191" t="s">
        <v>138</v>
      </c>
      <c r="E82" s="192" t="s">
        <v>1673</v>
      </c>
      <c r="F82" s="193" t="s">
        <v>1674</v>
      </c>
      <c r="G82" s="194" t="s">
        <v>432</v>
      </c>
      <c r="H82" s="195">
        <v>2</v>
      </c>
      <c r="I82" s="196"/>
      <c r="J82" s="197">
        <f t="shared" si="0"/>
        <v>0</v>
      </c>
      <c r="K82" s="193" t="s">
        <v>21</v>
      </c>
      <c r="L82" s="60"/>
      <c r="M82" s="198" t="s">
        <v>21</v>
      </c>
      <c r="N82" s="199" t="s">
        <v>43</v>
      </c>
      <c r="O82" s="41"/>
      <c r="P82" s="200">
        <f t="shared" si="1"/>
        <v>0</v>
      </c>
      <c r="Q82" s="200">
        <v>0</v>
      </c>
      <c r="R82" s="200">
        <f t="shared" si="2"/>
        <v>0</v>
      </c>
      <c r="S82" s="200">
        <v>0</v>
      </c>
      <c r="T82" s="201">
        <f t="shared" si="3"/>
        <v>0</v>
      </c>
      <c r="AR82" s="23" t="s">
        <v>258</v>
      </c>
      <c r="AT82" s="23" t="s">
        <v>138</v>
      </c>
      <c r="AU82" s="23" t="s">
        <v>80</v>
      </c>
      <c r="AY82" s="23" t="s">
        <v>135</v>
      </c>
      <c r="BE82" s="202">
        <f t="shared" si="4"/>
        <v>0</v>
      </c>
      <c r="BF82" s="202">
        <f t="shared" si="5"/>
        <v>0</v>
      </c>
      <c r="BG82" s="202">
        <f t="shared" si="6"/>
        <v>0</v>
      </c>
      <c r="BH82" s="202">
        <f t="shared" si="7"/>
        <v>0</v>
      </c>
      <c r="BI82" s="202">
        <f t="shared" si="8"/>
        <v>0</v>
      </c>
      <c r="BJ82" s="23" t="s">
        <v>80</v>
      </c>
      <c r="BK82" s="202">
        <f t="shared" si="9"/>
        <v>0</v>
      </c>
      <c r="BL82" s="23" t="s">
        <v>258</v>
      </c>
      <c r="BM82" s="23" t="s">
        <v>1675</v>
      </c>
    </row>
    <row r="83" spans="2:65" s="1" customFormat="1" ht="16.5" customHeight="1">
      <c r="B83" s="40"/>
      <c r="C83" s="191" t="s">
        <v>151</v>
      </c>
      <c r="D83" s="191" t="s">
        <v>138</v>
      </c>
      <c r="E83" s="192" t="s">
        <v>1676</v>
      </c>
      <c r="F83" s="193" t="s">
        <v>1677</v>
      </c>
      <c r="G83" s="194" t="s">
        <v>432</v>
      </c>
      <c r="H83" s="195">
        <v>2</v>
      </c>
      <c r="I83" s="196"/>
      <c r="J83" s="197">
        <f t="shared" si="0"/>
        <v>0</v>
      </c>
      <c r="K83" s="193" t="s">
        <v>21</v>
      </c>
      <c r="L83" s="60"/>
      <c r="M83" s="198" t="s">
        <v>21</v>
      </c>
      <c r="N83" s="199" t="s">
        <v>43</v>
      </c>
      <c r="O83" s="41"/>
      <c r="P83" s="200">
        <f t="shared" si="1"/>
        <v>0</v>
      </c>
      <c r="Q83" s="200">
        <v>0</v>
      </c>
      <c r="R83" s="200">
        <f t="shared" si="2"/>
        <v>0</v>
      </c>
      <c r="S83" s="200">
        <v>0</v>
      </c>
      <c r="T83" s="201">
        <f t="shared" si="3"/>
        <v>0</v>
      </c>
      <c r="AR83" s="23" t="s">
        <v>258</v>
      </c>
      <c r="AT83" s="23" t="s">
        <v>138</v>
      </c>
      <c r="AU83" s="23" t="s">
        <v>80</v>
      </c>
      <c r="AY83" s="23" t="s">
        <v>135</v>
      </c>
      <c r="BE83" s="202">
        <f t="shared" si="4"/>
        <v>0</v>
      </c>
      <c r="BF83" s="202">
        <f t="shared" si="5"/>
        <v>0</v>
      </c>
      <c r="BG83" s="202">
        <f t="shared" si="6"/>
        <v>0</v>
      </c>
      <c r="BH83" s="202">
        <f t="shared" si="7"/>
        <v>0</v>
      </c>
      <c r="BI83" s="202">
        <f t="shared" si="8"/>
        <v>0</v>
      </c>
      <c r="BJ83" s="23" t="s">
        <v>80</v>
      </c>
      <c r="BK83" s="202">
        <f t="shared" si="9"/>
        <v>0</v>
      </c>
      <c r="BL83" s="23" t="s">
        <v>258</v>
      </c>
      <c r="BM83" s="23" t="s">
        <v>1678</v>
      </c>
    </row>
    <row r="84" spans="2:65" s="1" customFormat="1" ht="25.5" customHeight="1">
      <c r="B84" s="40"/>
      <c r="C84" s="191" t="s">
        <v>142</v>
      </c>
      <c r="D84" s="191" t="s">
        <v>138</v>
      </c>
      <c r="E84" s="192" t="s">
        <v>1679</v>
      </c>
      <c r="F84" s="193" t="s">
        <v>1680</v>
      </c>
      <c r="G84" s="194" t="s">
        <v>809</v>
      </c>
      <c r="H84" s="195">
        <v>1</v>
      </c>
      <c r="I84" s="196"/>
      <c r="J84" s="197">
        <f t="shared" si="0"/>
        <v>0</v>
      </c>
      <c r="K84" s="193" t="s">
        <v>21</v>
      </c>
      <c r="L84" s="60"/>
      <c r="M84" s="198" t="s">
        <v>21</v>
      </c>
      <c r="N84" s="199" t="s">
        <v>43</v>
      </c>
      <c r="O84" s="41"/>
      <c r="P84" s="200">
        <f t="shared" si="1"/>
        <v>0</v>
      </c>
      <c r="Q84" s="200">
        <v>0</v>
      </c>
      <c r="R84" s="200">
        <f t="shared" si="2"/>
        <v>0</v>
      </c>
      <c r="S84" s="200">
        <v>0</v>
      </c>
      <c r="T84" s="201">
        <f t="shared" si="3"/>
        <v>0</v>
      </c>
      <c r="AR84" s="23" t="s">
        <v>258</v>
      </c>
      <c r="AT84" s="23" t="s">
        <v>138</v>
      </c>
      <c r="AU84" s="23" t="s">
        <v>80</v>
      </c>
      <c r="AY84" s="23" t="s">
        <v>135</v>
      </c>
      <c r="BE84" s="202">
        <f t="shared" si="4"/>
        <v>0</v>
      </c>
      <c r="BF84" s="202">
        <f t="shared" si="5"/>
        <v>0</v>
      </c>
      <c r="BG84" s="202">
        <f t="shared" si="6"/>
        <v>0</v>
      </c>
      <c r="BH84" s="202">
        <f t="shared" si="7"/>
        <v>0</v>
      </c>
      <c r="BI84" s="202">
        <f t="shared" si="8"/>
        <v>0</v>
      </c>
      <c r="BJ84" s="23" t="s">
        <v>80</v>
      </c>
      <c r="BK84" s="202">
        <f t="shared" si="9"/>
        <v>0</v>
      </c>
      <c r="BL84" s="23" t="s">
        <v>258</v>
      </c>
      <c r="BM84" s="23" t="s">
        <v>1681</v>
      </c>
    </row>
    <row r="85" spans="2:65" s="1" customFormat="1" ht="16.5" customHeight="1">
      <c r="B85" s="40"/>
      <c r="C85" s="191" t="s">
        <v>146</v>
      </c>
      <c r="D85" s="191" t="s">
        <v>138</v>
      </c>
      <c r="E85" s="192" t="s">
        <v>1682</v>
      </c>
      <c r="F85" s="193" t="s">
        <v>1683</v>
      </c>
      <c r="G85" s="194" t="s">
        <v>809</v>
      </c>
      <c r="H85" s="195">
        <v>1</v>
      </c>
      <c r="I85" s="196"/>
      <c r="J85" s="197">
        <f t="shared" si="0"/>
        <v>0</v>
      </c>
      <c r="K85" s="193" t="s">
        <v>21</v>
      </c>
      <c r="L85" s="60"/>
      <c r="M85" s="198" t="s">
        <v>21</v>
      </c>
      <c r="N85" s="199" t="s">
        <v>43</v>
      </c>
      <c r="O85" s="41"/>
      <c r="P85" s="200">
        <f t="shared" si="1"/>
        <v>0</v>
      </c>
      <c r="Q85" s="200">
        <v>0</v>
      </c>
      <c r="R85" s="200">
        <f t="shared" si="2"/>
        <v>0</v>
      </c>
      <c r="S85" s="200">
        <v>0</v>
      </c>
      <c r="T85" s="201">
        <f t="shared" si="3"/>
        <v>0</v>
      </c>
      <c r="AR85" s="23" t="s">
        <v>258</v>
      </c>
      <c r="AT85" s="23" t="s">
        <v>138</v>
      </c>
      <c r="AU85" s="23" t="s">
        <v>80</v>
      </c>
      <c r="AY85" s="23" t="s">
        <v>135</v>
      </c>
      <c r="BE85" s="202">
        <f t="shared" si="4"/>
        <v>0</v>
      </c>
      <c r="BF85" s="202">
        <f t="shared" si="5"/>
        <v>0</v>
      </c>
      <c r="BG85" s="202">
        <f t="shared" si="6"/>
        <v>0</v>
      </c>
      <c r="BH85" s="202">
        <f t="shared" si="7"/>
        <v>0</v>
      </c>
      <c r="BI85" s="202">
        <f t="shared" si="8"/>
        <v>0</v>
      </c>
      <c r="BJ85" s="23" t="s">
        <v>80</v>
      </c>
      <c r="BK85" s="202">
        <f t="shared" si="9"/>
        <v>0</v>
      </c>
      <c r="BL85" s="23" t="s">
        <v>258</v>
      </c>
      <c r="BM85" s="23" t="s">
        <v>1684</v>
      </c>
    </row>
    <row r="86" spans="2:65" s="1" customFormat="1" ht="16.5" customHeight="1">
      <c r="B86" s="40"/>
      <c r="C86" s="191" t="s">
        <v>198</v>
      </c>
      <c r="D86" s="191" t="s">
        <v>138</v>
      </c>
      <c r="E86" s="192" t="s">
        <v>1685</v>
      </c>
      <c r="F86" s="193" t="s">
        <v>1686</v>
      </c>
      <c r="G86" s="194" t="s">
        <v>809</v>
      </c>
      <c r="H86" s="195">
        <v>1</v>
      </c>
      <c r="I86" s="196"/>
      <c r="J86" s="197">
        <f t="shared" si="0"/>
        <v>0</v>
      </c>
      <c r="K86" s="193" t="s">
        <v>21</v>
      </c>
      <c r="L86" s="60"/>
      <c r="M86" s="198" t="s">
        <v>21</v>
      </c>
      <c r="N86" s="199" t="s">
        <v>43</v>
      </c>
      <c r="O86" s="41"/>
      <c r="P86" s="200">
        <f t="shared" si="1"/>
        <v>0</v>
      </c>
      <c r="Q86" s="200">
        <v>0</v>
      </c>
      <c r="R86" s="200">
        <f t="shared" si="2"/>
        <v>0</v>
      </c>
      <c r="S86" s="200">
        <v>0</v>
      </c>
      <c r="T86" s="201">
        <f t="shared" si="3"/>
        <v>0</v>
      </c>
      <c r="AR86" s="23" t="s">
        <v>258</v>
      </c>
      <c r="AT86" s="23" t="s">
        <v>138</v>
      </c>
      <c r="AU86" s="23" t="s">
        <v>80</v>
      </c>
      <c r="AY86" s="23" t="s">
        <v>135</v>
      </c>
      <c r="BE86" s="202">
        <f t="shared" si="4"/>
        <v>0</v>
      </c>
      <c r="BF86" s="202">
        <f t="shared" si="5"/>
        <v>0</v>
      </c>
      <c r="BG86" s="202">
        <f t="shared" si="6"/>
        <v>0</v>
      </c>
      <c r="BH86" s="202">
        <f t="shared" si="7"/>
        <v>0</v>
      </c>
      <c r="BI86" s="202">
        <f t="shared" si="8"/>
        <v>0</v>
      </c>
      <c r="BJ86" s="23" t="s">
        <v>80</v>
      </c>
      <c r="BK86" s="202">
        <f t="shared" si="9"/>
        <v>0</v>
      </c>
      <c r="BL86" s="23" t="s">
        <v>258</v>
      </c>
      <c r="BM86" s="23" t="s">
        <v>1687</v>
      </c>
    </row>
    <row r="87" spans="2:65" s="1" customFormat="1" ht="16.5" customHeight="1">
      <c r="B87" s="40"/>
      <c r="C87" s="191" t="s">
        <v>202</v>
      </c>
      <c r="D87" s="191" t="s">
        <v>138</v>
      </c>
      <c r="E87" s="192" t="s">
        <v>1688</v>
      </c>
      <c r="F87" s="193" t="s">
        <v>1689</v>
      </c>
      <c r="G87" s="194" t="s">
        <v>809</v>
      </c>
      <c r="H87" s="195">
        <v>2</v>
      </c>
      <c r="I87" s="196"/>
      <c r="J87" s="197">
        <f t="shared" si="0"/>
        <v>0</v>
      </c>
      <c r="K87" s="193" t="s">
        <v>21</v>
      </c>
      <c r="L87" s="60"/>
      <c r="M87" s="198" t="s">
        <v>21</v>
      </c>
      <c r="N87" s="199" t="s">
        <v>43</v>
      </c>
      <c r="O87" s="41"/>
      <c r="P87" s="200">
        <f t="shared" si="1"/>
        <v>0</v>
      </c>
      <c r="Q87" s="200">
        <v>0</v>
      </c>
      <c r="R87" s="200">
        <f t="shared" si="2"/>
        <v>0</v>
      </c>
      <c r="S87" s="200">
        <v>0</v>
      </c>
      <c r="T87" s="201">
        <f t="shared" si="3"/>
        <v>0</v>
      </c>
      <c r="AR87" s="23" t="s">
        <v>258</v>
      </c>
      <c r="AT87" s="23" t="s">
        <v>138</v>
      </c>
      <c r="AU87" s="23" t="s">
        <v>80</v>
      </c>
      <c r="AY87" s="23" t="s">
        <v>135</v>
      </c>
      <c r="BE87" s="202">
        <f t="shared" si="4"/>
        <v>0</v>
      </c>
      <c r="BF87" s="202">
        <f t="shared" si="5"/>
        <v>0</v>
      </c>
      <c r="BG87" s="202">
        <f t="shared" si="6"/>
        <v>0</v>
      </c>
      <c r="BH87" s="202">
        <f t="shared" si="7"/>
        <v>0</v>
      </c>
      <c r="BI87" s="202">
        <f t="shared" si="8"/>
        <v>0</v>
      </c>
      <c r="BJ87" s="23" t="s">
        <v>80</v>
      </c>
      <c r="BK87" s="202">
        <f t="shared" si="9"/>
        <v>0</v>
      </c>
      <c r="BL87" s="23" t="s">
        <v>258</v>
      </c>
      <c r="BM87" s="23" t="s">
        <v>1690</v>
      </c>
    </row>
    <row r="88" spans="2:65" s="1" customFormat="1" ht="16.5" customHeight="1">
      <c r="B88" s="40"/>
      <c r="C88" s="191" t="s">
        <v>206</v>
      </c>
      <c r="D88" s="191" t="s">
        <v>138</v>
      </c>
      <c r="E88" s="192" t="s">
        <v>1691</v>
      </c>
      <c r="F88" s="193" t="s">
        <v>1692</v>
      </c>
      <c r="G88" s="194" t="s">
        <v>809</v>
      </c>
      <c r="H88" s="195">
        <v>2</v>
      </c>
      <c r="I88" s="196"/>
      <c r="J88" s="197">
        <f t="shared" si="0"/>
        <v>0</v>
      </c>
      <c r="K88" s="193" t="s">
        <v>21</v>
      </c>
      <c r="L88" s="60"/>
      <c r="M88" s="198" t="s">
        <v>21</v>
      </c>
      <c r="N88" s="199" t="s">
        <v>43</v>
      </c>
      <c r="O88" s="41"/>
      <c r="P88" s="200">
        <f t="shared" si="1"/>
        <v>0</v>
      </c>
      <c r="Q88" s="200">
        <v>0</v>
      </c>
      <c r="R88" s="200">
        <f t="shared" si="2"/>
        <v>0</v>
      </c>
      <c r="S88" s="200">
        <v>0</v>
      </c>
      <c r="T88" s="201">
        <f t="shared" si="3"/>
        <v>0</v>
      </c>
      <c r="AR88" s="23" t="s">
        <v>258</v>
      </c>
      <c r="AT88" s="23" t="s">
        <v>138</v>
      </c>
      <c r="AU88" s="23" t="s">
        <v>80</v>
      </c>
      <c r="AY88" s="23" t="s">
        <v>135</v>
      </c>
      <c r="BE88" s="202">
        <f t="shared" si="4"/>
        <v>0</v>
      </c>
      <c r="BF88" s="202">
        <f t="shared" si="5"/>
        <v>0</v>
      </c>
      <c r="BG88" s="202">
        <f t="shared" si="6"/>
        <v>0</v>
      </c>
      <c r="BH88" s="202">
        <f t="shared" si="7"/>
        <v>0</v>
      </c>
      <c r="BI88" s="202">
        <f t="shared" si="8"/>
        <v>0</v>
      </c>
      <c r="BJ88" s="23" t="s">
        <v>80</v>
      </c>
      <c r="BK88" s="202">
        <f t="shared" si="9"/>
        <v>0</v>
      </c>
      <c r="BL88" s="23" t="s">
        <v>258</v>
      </c>
      <c r="BM88" s="23" t="s">
        <v>1693</v>
      </c>
    </row>
    <row r="89" spans="2:65" s="1" customFormat="1" ht="25.5" customHeight="1">
      <c r="B89" s="40"/>
      <c r="C89" s="191" t="s">
        <v>211</v>
      </c>
      <c r="D89" s="191" t="s">
        <v>138</v>
      </c>
      <c r="E89" s="192" t="s">
        <v>1694</v>
      </c>
      <c r="F89" s="193" t="s">
        <v>1695</v>
      </c>
      <c r="G89" s="194" t="s">
        <v>432</v>
      </c>
      <c r="H89" s="195">
        <v>3.5</v>
      </c>
      <c r="I89" s="196"/>
      <c r="J89" s="197">
        <f t="shared" si="0"/>
        <v>0</v>
      </c>
      <c r="K89" s="193" t="s">
        <v>21</v>
      </c>
      <c r="L89" s="60"/>
      <c r="M89" s="198" t="s">
        <v>21</v>
      </c>
      <c r="N89" s="199" t="s">
        <v>43</v>
      </c>
      <c r="O89" s="41"/>
      <c r="P89" s="200">
        <f t="shared" si="1"/>
        <v>0</v>
      </c>
      <c r="Q89" s="200">
        <v>0</v>
      </c>
      <c r="R89" s="200">
        <f t="shared" si="2"/>
        <v>0</v>
      </c>
      <c r="S89" s="200">
        <v>0</v>
      </c>
      <c r="T89" s="201">
        <f t="shared" si="3"/>
        <v>0</v>
      </c>
      <c r="AR89" s="23" t="s">
        <v>258</v>
      </c>
      <c r="AT89" s="23" t="s">
        <v>138</v>
      </c>
      <c r="AU89" s="23" t="s">
        <v>80</v>
      </c>
      <c r="AY89" s="23" t="s">
        <v>135</v>
      </c>
      <c r="BE89" s="202">
        <f t="shared" si="4"/>
        <v>0</v>
      </c>
      <c r="BF89" s="202">
        <f t="shared" si="5"/>
        <v>0</v>
      </c>
      <c r="BG89" s="202">
        <f t="shared" si="6"/>
        <v>0</v>
      </c>
      <c r="BH89" s="202">
        <f t="shared" si="7"/>
        <v>0</v>
      </c>
      <c r="BI89" s="202">
        <f t="shared" si="8"/>
        <v>0</v>
      </c>
      <c r="BJ89" s="23" t="s">
        <v>80</v>
      </c>
      <c r="BK89" s="202">
        <f t="shared" si="9"/>
        <v>0</v>
      </c>
      <c r="BL89" s="23" t="s">
        <v>258</v>
      </c>
      <c r="BM89" s="23" t="s">
        <v>1696</v>
      </c>
    </row>
    <row r="90" spans="2:65" s="1" customFormat="1" ht="25.5" customHeight="1">
      <c r="B90" s="40"/>
      <c r="C90" s="191" t="s">
        <v>218</v>
      </c>
      <c r="D90" s="191" t="s">
        <v>138</v>
      </c>
      <c r="E90" s="192" t="s">
        <v>1697</v>
      </c>
      <c r="F90" s="193" t="s">
        <v>1698</v>
      </c>
      <c r="G90" s="194" t="s">
        <v>432</v>
      </c>
      <c r="H90" s="195">
        <v>4</v>
      </c>
      <c r="I90" s="196"/>
      <c r="J90" s="197">
        <f t="shared" si="0"/>
        <v>0</v>
      </c>
      <c r="K90" s="193" t="s">
        <v>21</v>
      </c>
      <c r="L90" s="60"/>
      <c r="M90" s="198" t="s">
        <v>21</v>
      </c>
      <c r="N90" s="199" t="s">
        <v>43</v>
      </c>
      <c r="O90" s="41"/>
      <c r="P90" s="200">
        <f t="shared" si="1"/>
        <v>0</v>
      </c>
      <c r="Q90" s="200">
        <v>0</v>
      </c>
      <c r="R90" s="200">
        <f t="shared" si="2"/>
        <v>0</v>
      </c>
      <c r="S90" s="200">
        <v>0</v>
      </c>
      <c r="T90" s="201">
        <f t="shared" si="3"/>
        <v>0</v>
      </c>
      <c r="AR90" s="23" t="s">
        <v>258</v>
      </c>
      <c r="AT90" s="23" t="s">
        <v>138</v>
      </c>
      <c r="AU90" s="23" t="s">
        <v>80</v>
      </c>
      <c r="AY90" s="23" t="s">
        <v>135</v>
      </c>
      <c r="BE90" s="202">
        <f t="shared" si="4"/>
        <v>0</v>
      </c>
      <c r="BF90" s="202">
        <f t="shared" si="5"/>
        <v>0</v>
      </c>
      <c r="BG90" s="202">
        <f t="shared" si="6"/>
        <v>0</v>
      </c>
      <c r="BH90" s="202">
        <f t="shared" si="7"/>
        <v>0</v>
      </c>
      <c r="BI90" s="202">
        <f t="shared" si="8"/>
        <v>0</v>
      </c>
      <c r="BJ90" s="23" t="s">
        <v>80</v>
      </c>
      <c r="BK90" s="202">
        <f t="shared" si="9"/>
        <v>0</v>
      </c>
      <c r="BL90" s="23" t="s">
        <v>258</v>
      </c>
      <c r="BM90" s="23" t="s">
        <v>1699</v>
      </c>
    </row>
    <row r="91" spans="2:65" s="1" customFormat="1" ht="25.5" customHeight="1">
      <c r="B91" s="40"/>
      <c r="C91" s="191" t="s">
        <v>222</v>
      </c>
      <c r="D91" s="191" t="s">
        <v>138</v>
      </c>
      <c r="E91" s="192" t="s">
        <v>1700</v>
      </c>
      <c r="F91" s="193" t="s">
        <v>1701</v>
      </c>
      <c r="G91" s="194" t="s">
        <v>432</v>
      </c>
      <c r="H91" s="195">
        <v>2</v>
      </c>
      <c r="I91" s="196"/>
      <c r="J91" s="197">
        <f t="shared" si="0"/>
        <v>0</v>
      </c>
      <c r="K91" s="193" t="s">
        <v>21</v>
      </c>
      <c r="L91" s="60"/>
      <c r="M91" s="198" t="s">
        <v>21</v>
      </c>
      <c r="N91" s="199" t="s">
        <v>43</v>
      </c>
      <c r="O91" s="41"/>
      <c r="P91" s="200">
        <f t="shared" si="1"/>
        <v>0</v>
      </c>
      <c r="Q91" s="200">
        <v>0</v>
      </c>
      <c r="R91" s="200">
        <f t="shared" si="2"/>
        <v>0</v>
      </c>
      <c r="S91" s="200">
        <v>0</v>
      </c>
      <c r="T91" s="201">
        <f t="shared" si="3"/>
        <v>0</v>
      </c>
      <c r="AR91" s="23" t="s">
        <v>258</v>
      </c>
      <c r="AT91" s="23" t="s">
        <v>138</v>
      </c>
      <c r="AU91" s="23" t="s">
        <v>80</v>
      </c>
      <c r="AY91" s="23" t="s">
        <v>135</v>
      </c>
      <c r="BE91" s="202">
        <f t="shared" si="4"/>
        <v>0</v>
      </c>
      <c r="BF91" s="202">
        <f t="shared" si="5"/>
        <v>0</v>
      </c>
      <c r="BG91" s="202">
        <f t="shared" si="6"/>
        <v>0</v>
      </c>
      <c r="BH91" s="202">
        <f t="shared" si="7"/>
        <v>0</v>
      </c>
      <c r="BI91" s="202">
        <f t="shared" si="8"/>
        <v>0</v>
      </c>
      <c r="BJ91" s="23" t="s">
        <v>80</v>
      </c>
      <c r="BK91" s="202">
        <f t="shared" si="9"/>
        <v>0</v>
      </c>
      <c r="BL91" s="23" t="s">
        <v>258</v>
      </c>
      <c r="BM91" s="23" t="s">
        <v>1702</v>
      </c>
    </row>
    <row r="92" spans="2:65" s="1" customFormat="1" ht="16.5" customHeight="1">
      <c r="B92" s="40"/>
      <c r="C92" s="191" t="s">
        <v>227</v>
      </c>
      <c r="D92" s="191" t="s">
        <v>138</v>
      </c>
      <c r="E92" s="192" t="s">
        <v>1703</v>
      </c>
      <c r="F92" s="193" t="s">
        <v>1704</v>
      </c>
      <c r="G92" s="194" t="s">
        <v>809</v>
      </c>
      <c r="H92" s="195">
        <v>1</v>
      </c>
      <c r="I92" s="196"/>
      <c r="J92" s="197">
        <f t="shared" si="0"/>
        <v>0</v>
      </c>
      <c r="K92" s="193" t="s">
        <v>21</v>
      </c>
      <c r="L92" s="60"/>
      <c r="M92" s="198" t="s">
        <v>21</v>
      </c>
      <c r="N92" s="199" t="s">
        <v>43</v>
      </c>
      <c r="O92" s="41"/>
      <c r="P92" s="200">
        <f t="shared" si="1"/>
        <v>0</v>
      </c>
      <c r="Q92" s="200">
        <v>0</v>
      </c>
      <c r="R92" s="200">
        <f t="shared" si="2"/>
        <v>0</v>
      </c>
      <c r="S92" s="200">
        <v>0</v>
      </c>
      <c r="T92" s="201">
        <f t="shared" si="3"/>
        <v>0</v>
      </c>
      <c r="AR92" s="23" t="s">
        <v>258</v>
      </c>
      <c r="AT92" s="23" t="s">
        <v>138</v>
      </c>
      <c r="AU92" s="23" t="s">
        <v>80</v>
      </c>
      <c r="AY92" s="23" t="s">
        <v>135</v>
      </c>
      <c r="BE92" s="202">
        <f t="shared" si="4"/>
        <v>0</v>
      </c>
      <c r="BF92" s="202">
        <f t="shared" si="5"/>
        <v>0</v>
      </c>
      <c r="BG92" s="202">
        <f t="shared" si="6"/>
        <v>0</v>
      </c>
      <c r="BH92" s="202">
        <f t="shared" si="7"/>
        <v>0</v>
      </c>
      <c r="BI92" s="202">
        <f t="shared" si="8"/>
        <v>0</v>
      </c>
      <c r="BJ92" s="23" t="s">
        <v>80</v>
      </c>
      <c r="BK92" s="202">
        <f t="shared" si="9"/>
        <v>0</v>
      </c>
      <c r="BL92" s="23" t="s">
        <v>258</v>
      </c>
      <c r="BM92" s="23" t="s">
        <v>1705</v>
      </c>
    </row>
    <row r="93" spans="2:65" s="1" customFormat="1" ht="16.5" customHeight="1">
      <c r="B93" s="40"/>
      <c r="C93" s="191" t="s">
        <v>232</v>
      </c>
      <c r="D93" s="191" t="s">
        <v>138</v>
      </c>
      <c r="E93" s="192" t="s">
        <v>1706</v>
      </c>
      <c r="F93" s="193" t="s">
        <v>1707</v>
      </c>
      <c r="G93" s="194" t="s">
        <v>432</v>
      </c>
      <c r="H93" s="195">
        <v>9.5</v>
      </c>
      <c r="I93" s="196"/>
      <c r="J93" s="197">
        <f t="shared" si="0"/>
        <v>0</v>
      </c>
      <c r="K93" s="193" t="s">
        <v>21</v>
      </c>
      <c r="L93" s="60"/>
      <c r="M93" s="198" t="s">
        <v>21</v>
      </c>
      <c r="N93" s="199" t="s">
        <v>43</v>
      </c>
      <c r="O93" s="41"/>
      <c r="P93" s="200">
        <f t="shared" si="1"/>
        <v>0</v>
      </c>
      <c r="Q93" s="200">
        <v>0</v>
      </c>
      <c r="R93" s="200">
        <f t="shared" si="2"/>
        <v>0</v>
      </c>
      <c r="S93" s="200">
        <v>0</v>
      </c>
      <c r="T93" s="201">
        <f t="shared" si="3"/>
        <v>0</v>
      </c>
      <c r="AR93" s="23" t="s">
        <v>258</v>
      </c>
      <c r="AT93" s="23" t="s">
        <v>138</v>
      </c>
      <c r="AU93" s="23" t="s">
        <v>80</v>
      </c>
      <c r="AY93" s="23" t="s">
        <v>135</v>
      </c>
      <c r="BE93" s="202">
        <f t="shared" si="4"/>
        <v>0</v>
      </c>
      <c r="BF93" s="202">
        <f t="shared" si="5"/>
        <v>0</v>
      </c>
      <c r="BG93" s="202">
        <f t="shared" si="6"/>
        <v>0</v>
      </c>
      <c r="BH93" s="202">
        <f t="shared" si="7"/>
        <v>0</v>
      </c>
      <c r="BI93" s="202">
        <f t="shared" si="8"/>
        <v>0</v>
      </c>
      <c r="BJ93" s="23" t="s">
        <v>80</v>
      </c>
      <c r="BK93" s="202">
        <f t="shared" si="9"/>
        <v>0</v>
      </c>
      <c r="BL93" s="23" t="s">
        <v>258</v>
      </c>
      <c r="BM93" s="23" t="s">
        <v>1708</v>
      </c>
    </row>
    <row r="94" spans="2:65" s="1" customFormat="1" ht="16.5" customHeight="1">
      <c r="B94" s="40"/>
      <c r="C94" s="191" t="s">
        <v>245</v>
      </c>
      <c r="D94" s="191" t="s">
        <v>138</v>
      </c>
      <c r="E94" s="192" t="s">
        <v>1709</v>
      </c>
      <c r="F94" s="193" t="s">
        <v>1648</v>
      </c>
      <c r="G94" s="194" t="s">
        <v>840</v>
      </c>
      <c r="H94" s="255"/>
      <c r="I94" s="196"/>
      <c r="J94" s="197">
        <f t="shared" si="0"/>
        <v>0</v>
      </c>
      <c r="K94" s="193" t="s">
        <v>21</v>
      </c>
      <c r="L94" s="60"/>
      <c r="M94" s="198" t="s">
        <v>21</v>
      </c>
      <c r="N94" s="199" t="s">
        <v>43</v>
      </c>
      <c r="O94" s="41"/>
      <c r="P94" s="200">
        <f t="shared" si="1"/>
        <v>0</v>
      </c>
      <c r="Q94" s="200">
        <v>0</v>
      </c>
      <c r="R94" s="200">
        <f t="shared" si="2"/>
        <v>0</v>
      </c>
      <c r="S94" s="200">
        <v>0</v>
      </c>
      <c r="T94" s="201">
        <f t="shared" si="3"/>
        <v>0</v>
      </c>
      <c r="AR94" s="23" t="s">
        <v>258</v>
      </c>
      <c r="AT94" s="23" t="s">
        <v>138</v>
      </c>
      <c r="AU94" s="23" t="s">
        <v>80</v>
      </c>
      <c r="AY94" s="23" t="s">
        <v>135</v>
      </c>
      <c r="BE94" s="202">
        <f t="shared" si="4"/>
        <v>0</v>
      </c>
      <c r="BF94" s="202">
        <f t="shared" si="5"/>
        <v>0</v>
      </c>
      <c r="BG94" s="202">
        <f t="shared" si="6"/>
        <v>0</v>
      </c>
      <c r="BH94" s="202">
        <f t="shared" si="7"/>
        <v>0</v>
      </c>
      <c r="BI94" s="202">
        <f t="shared" si="8"/>
        <v>0</v>
      </c>
      <c r="BJ94" s="23" t="s">
        <v>80</v>
      </c>
      <c r="BK94" s="202">
        <f t="shared" si="9"/>
        <v>0</v>
      </c>
      <c r="BL94" s="23" t="s">
        <v>258</v>
      </c>
      <c r="BM94" s="23" t="s">
        <v>1710</v>
      </c>
    </row>
    <row r="95" spans="2:63" s="10" customFormat="1" ht="37.35" customHeight="1">
      <c r="B95" s="175"/>
      <c r="C95" s="176"/>
      <c r="D95" s="177" t="s">
        <v>71</v>
      </c>
      <c r="E95" s="178" t="s">
        <v>82</v>
      </c>
      <c r="F95" s="178" t="s">
        <v>1711</v>
      </c>
      <c r="G95" s="176"/>
      <c r="H95" s="176"/>
      <c r="I95" s="179"/>
      <c r="J95" s="180">
        <f>BK95</f>
        <v>0</v>
      </c>
      <c r="K95" s="176"/>
      <c r="L95" s="181"/>
      <c r="M95" s="182"/>
      <c r="N95" s="183"/>
      <c r="O95" s="183"/>
      <c r="P95" s="184">
        <f>SUM(P96:P114)</f>
        <v>0</v>
      </c>
      <c r="Q95" s="183"/>
      <c r="R95" s="184">
        <f>SUM(R96:R114)</f>
        <v>0</v>
      </c>
      <c r="S95" s="183"/>
      <c r="T95" s="185">
        <f>SUM(T96:T114)</f>
        <v>0</v>
      </c>
      <c r="AR95" s="186" t="s">
        <v>82</v>
      </c>
      <c r="AT95" s="187" t="s">
        <v>71</v>
      </c>
      <c r="AU95" s="187" t="s">
        <v>72</v>
      </c>
      <c r="AY95" s="186" t="s">
        <v>135</v>
      </c>
      <c r="BK95" s="188">
        <f>SUM(BK96:BK114)</f>
        <v>0</v>
      </c>
    </row>
    <row r="96" spans="2:65" s="1" customFormat="1" ht="16.5" customHeight="1">
      <c r="B96" s="40"/>
      <c r="C96" s="191" t="s">
        <v>10</v>
      </c>
      <c r="D96" s="191" t="s">
        <v>138</v>
      </c>
      <c r="E96" s="192" t="s">
        <v>1712</v>
      </c>
      <c r="F96" s="193" t="s">
        <v>1713</v>
      </c>
      <c r="G96" s="194" t="s">
        <v>432</v>
      </c>
      <c r="H96" s="195">
        <v>12</v>
      </c>
      <c r="I96" s="196"/>
      <c r="J96" s="197">
        <f aca="true" t="shared" si="10" ref="J96:J114">ROUND(I96*H96,2)</f>
        <v>0</v>
      </c>
      <c r="K96" s="193" t="s">
        <v>21</v>
      </c>
      <c r="L96" s="60"/>
      <c r="M96" s="198" t="s">
        <v>21</v>
      </c>
      <c r="N96" s="199" t="s">
        <v>43</v>
      </c>
      <c r="O96" s="41"/>
      <c r="P96" s="200">
        <f aca="true" t="shared" si="11" ref="P96:P114">O96*H96</f>
        <v>0</v>
      </c>
      <c r="Q96" s="200">
        <v>0</v>
      </c>
      <c r="R96" s="200">
        <f aca="true" t="shared" si="12" ref="R96:R114">Q96*H96</f>
        <v>0</v>
      </c>
      <c r="S96" s="200">
        <v>0</v>
      </c>
      <c r="T96" s="201">
        <f aca="true" t="shared" si="13" ref="T96:T114">S96*H96</f>
        <v>0</v>
      </c>
      <c r="AR96" s="23" t="s">
        <v>258</v>
      </c>
      <c r="AT96" s="23" t="s">
        <v>138</v>
      </c>
      <c r="AU96" s="23" t="s">
        <v>80</v>
      </c>
      <c r="AY96" s="23" t="s">
        <v>135</v>
      </c>
      <c r="BE96" s="202">
        <f aca="true" t="shared" si="14" ref="BE96:BE114">IF(N96="základní",J96,0)</f>
        <v>0</v>
      </c>
      <c r="BF96" s="202">
        <f aca="true" t="shared" si="15" ref="BF96:BF114">IF(N96="snížená",J96,0)</f>
        <v>0</v>
      </c>
      <c r="BG96" s="202">
        <f aca="true" t="shared" si="16" ref="BG96:BG114">IF(N96="zákl. přenesená",J96,0)</f>
        <v>0</v>
      </c>
      <c r="BH96" s="202">
        <f aca="true" t="shared" si="17" ref="BH96:BH114">IF(N96="sníž. přenesená",J96,0)</f>
        <v>0</v>
      </c>
      <c r="BI96" s="202">
        <f aca="true" t="shared" si="18" ref="BI96:BI114">IF(N96="nulová",J96,0)</f>
        <v>0</v>
      </c>
      <c r="BJ96" s="23" t="s">
        <v>80</v>
      </c>
      <c r="BK96" s="202">
        <f aca="true" t="shared" si="19" ref="BK96:BK114">ROUND(I96*H96,2)</f>
        <v>0</v>
      </c>
      <c r="BL96" s="23" t="s">
        <v>258</v>
      </c>
      <c r="BM96" s="23" t="s">
        <v>1714</v>
      </c>
    </row>
    <row r="97" spans="2:65" s="1" customFormat="1" ht="25.5" customHeight="1">
      <c r="B97" s="40"/>
      <c r="C97" s="191" t="s">
        <v>258</v>
      </c>
      <c r="D97" s="191" t="s">
        <v>138</v>
      </c>
      <c r="E97" s="192" t="s">
        <v>1715</v>
      </c>
      <c r="F97" s="193" t="s">
        <v>1680</v>
      </c>
      <c r="G97" s="194" t="s">
        <v>809</v>
      </c>
      <c r="H97" s="195">
        <v>1</v>
      </c>
      <c r="I97" s="196"/>
      <c r="J97" s="197">
        <f t="shared" si="10"/>
        <v>0</v>
      </c>
      <c r="K97" s="193" t="s">
        <v>21</v>
      </c>
      <c r="L97" s="60"/>
      <c r="M97" s="198" t="s">
        <v>21</v>
      </c>
      <c r="N97" s="199" t="s">
        <v>43</v>
      </c>
      <c r="O97" s="41"/>
      <c r="P97" s="200">
        <f t="shared" si="11"/>
        <v>0</v>
      </c>
      <c r="Q97" s="200">
        <v>0</v>
      </c>
      <c r="R97" s="200">
        <f t="shared" si="12"/>
        <v>0</v>
      </c>
      <c r="S97" s="200">
        <v>0</v>
      </c>
      <c r="T97" s="201">
        <f t="shared" si="13"/>
        <v>0</v>
      </c>
      <c r="AR97" s="23" t="s">
        <v>258</v>
      </c>
      <c r="AT97" s="23" t="s">
        <v>138</v>
      </c>
      <c r="AU97" s="23" t="s">
        <v>80</v>
      </c>
      <c r="AY97" s="23" t="s">
        <v>135</v>
      </c>
      <c r="BE97" s="202">
        <f t="shared" si="14"/>
        <v>0</v>
      </c>
      <c r="BF97" s="202">
        <f t="shared" si="15"/>
        <v>0</v>
      </c>
      <c r="BG97" s="202">
        <f t="shared" si="16"/>
        <v>0</v>
      </c>
      <c r="BH97" s="202">
        <f t="shared" si="17"/>
        <v>0</v>
      </c>
      <c r="BI97" s="202">
        <f t="shared" si="18"/>
        <v>0</v>
      </c>
      <c r="BJ97" s="23" t="s">
        <v>80</v>
      </c>
      <c r="BK97" s="202">
        <f t="shared" si="19"/>
        <v>0</v>
      </c>
      <c r="BL97" s="23" t="s">
        <v>258</v>
      </c>
      <c r="BM97" s="23" t="s">
        <v>1716</v>
      </c>
    </row>
    <row r="98" spans="2:65" s="1" customFormat="1" ht="16.5" customHeight="1">
      <c r="B98" s="40"/>
      <c r="C98" s="191" t="s">
        <v>272</v>
      </c>
      <c r="D98" s="191" t="s">
        <v>138</v>
      </c>
      <c r="E98" s="192" t="s">
        <v>1717</v>
      </c>
      <c r="F98" s="193" t="s">
        <v>1718</v>
      </c>
      <c r="G98" s="194" t="s">
        <v>809</v>
      </c>
      <c r="H98" s="195">
        <v>4</v>
      </c>
      <c r="I98" s="196"/>
      <c r="J98" s="197">
        <f t="shared" si="10"/>
        <v>0</v>
      </c>
      <c r="K98" s="193" t="s">
        <v>21</v>
      </c>
      <c r="L98" s="60"/>
      <c r="M98" s="198" t="s">
        <v>21</v>
      </c>
      <c r="N98" s="199" t="s">
        <v>43</v>
      </c>
      <c r="O98" s="41"/>
      <c r="P98" s="200">
        <f t="shared" si="11"/>
        <v>0</v>
      </c>
      <c r="Q98" s="200">
        <v>0</v>
      </c>
      <c r="R98" s="200">
        <f t="shared" si="12"/>
        <v>0</v>
      </c>
      <c r="S98" s="200">
        <v>0</v>
      </c>
      <c r="T98" s="201">
        <f t="shared" si="13"/>
        <v>0</v>
      </c>
      <c r="AR98" s="23" t="s">
        <v>258</v>
      </c>
      <c r="AT98" s="23" t="s">
        <v>138</v>
      </c>
      <c r="AU98" s="23" t="s">
        <v>80</v>
      </c>
      <c r="AY98" s="23" t="s">
        <v>135</v>
      </c>
      <c r="BE98" s="202">
        <f t="shared" si="14"/>
        <v>0</v>
      </c>
      <c r="BF98" s="202">
        <f t="shared" si="15"/>
        <v>0</v>
      </c>
      <c r="BG98" s="202">
        <f t="shared" si="16"/>
        <v>0</v>
      </c>
      <c r="BH98" s="202">
        <f t="shared" si="17"/>
        <v>0</v>
      </c>
      <c r="BI98" s="202">
        <f t="shared" si="18"/>
        <v>0</v>
      </c>
      <c r="BJ98" s="23" t="s">
        <v>80</v>
      </c>
      <c r="BK98" s="202">
        <f t="shared" si="19"/>
        <v>0</v>
      </c>
      <c r="BL98" s="23" t="s">
        <v>258</v>
      </c>
      <c r="BM98" s="23" t="s">
        <v>1719</v>
      </c>
    </row>
    <row r="99" spans="2:65" s="1" customFormat="1" ht="16.5" customHeight="1">
      <c r="B99" s="40"/>
      <c r="C99" s="191" t="s">
        <v>277</v>
      </c>
      <c r="D99" s="191" t="s">
        <v>138</v>
      </c>
      <c r="E99" s="192" t="s">
        <v>1720</v>
      </c>
      <c r="F99" s="193" t="s">
        <v>1721</v>
      </c>
      <c r="G99" s="194" t="s">
        <v>809</v>
      </c>
      <c r="H99" s="195">
        <v>3</v>
      </c>
      <c r="I99" s="196"/>
      <c r="J99" s="197">
        <f t="shared" si="10"/>
        <v>0</v>
      </c>
      <c r="K99" s="193" t="s">
        <v>21</v>
      </c>
      <c r="L99" s="60"/>
      <c r="M99" s="198" t="s">
        <v>21</v>
      </c>
      <c r="N99" s="199" t="s">
        <v>43</v>
      </c>
      <c r="O99" s="41"/>
      <c r="P99" s="200">
        <f t="shared" si="11"/>
        <v>0</v>
      </c>
      <c r="Q99" s="200">
        <v>0</v>
      </c>
      <c r="R99" s="200">
        <f t="shared" si="12"/>
        <v>0</v>
      </c>
      <c r="S99" s="200">
        <v>0</v>
      </c>
      <c r="T99" s="201">
        <f t="shared" si="13"/>
        <v>0</v>
      </c>
      <c r="AR99" s="23" t="s">
        <v>258</v>
      </c>
      <c r="AT99" s="23" t="s">
        <v>138</v>
      </c>
      <c r="AU99" s="23" t="s">
        <v>80</v>
      </c>
      <c r="AY99" s="23" t="s">
        <v>135</v>
      </c>
      <c r="BE99" s="202">
        <f t="shared" si="14"/>
        <v>0</v>
      </c>
      <c r="BF99" s="202">
        <f t="shared" si="15"/>
        <v>0</v>
      </c>
      <c r="BG99" s="202">
        <f t="shared" si="16"/>
        <v>0</v>
      </c>
      <c r="BH99" s="202">
        <f t="shared" si="17"/>
        <v>0</v>
      </c>
      <c r="BI99" s="202">
        <f t="shared" si="18"/>
        <v>0</v>
      </c>
      <c r="BJ99" s="23" t="s">
        <v>80</v>
      </c>
      <c r="BK99" s="202">
        <f t="shared" si="19"/>
        <v>0</v>
      </c>
      <c r="BL99" s="23" t="s">
        <v>258</v>
      </c>
      <c r="BM99" s="23" t="s">
        <v>1722</v>
      </c>
    </row>
    <row r="100" spans="2:65" s="1" customFormat="1" ht="25.5" customHeight="1">
      <c r="B100" s="40"/>
      <c r="C100" s="191" t="s">
        <v>285</v>
      </c>
      <c r="D100" s="191" t="s">
        <v>138</v>
      </c>
      <c r="E100" s="192" t="s">
        <v>1723</v>
      </c>
      <c r="F100" s="193" t="s">
        <v>1724</v>
      </c>
      <c r="G100" s="194" t="s">
        <v>809</v>
      </c>
      <c r="H100" s="195">
        <v>4</v>
      </c>
      <c r="I100" s="196"/>
      <c r="J100" s="197">
        <f t="shared" si="10"/>
        <v>0</v>
      </c>
      <c r="K100" s="193" t="s">
        <v>21</v>
      </c>
      <c r="L100" s="60"/>
      <c r="M100" s="198" t="s">
        <v>21</v>
      </c>
      <c r="N100" s="199" t="s">
        <v>43</v>
      </c>
      <c r="O100" s="41"/>
      <c r="P100" s="200">
        <f t="shared" si="11"/>
        <v>0</v>
      </c>
      <c r="Q100" s="200">
        <v>0</v>
      </c>
      <c r="R100" s="200">
        <f t="shared" si="12"/>
        <v>0</v>
      </c>
      <c r="S100" s="200">
        <v>0</v>
      </c>
      <c r="T100" s="201">
        <f t="shared" si="13"/>
        <v>0</v>
      </c>
      <c r="AR100" s="23" t="s">
        <v>258</v>
      </c>
      <c r="AT100" s="23" t="s">
        <v>138</v>
      </c>
      <c r="AU100" s="23" t="s">
        <v>80</v>
      </c>
      <c r="AY100" s="23" t="s">
        <v>135</v>
      </c>
      <c r="BE100" s="202">
        <f t="shared" si="14"/>
        <v>0</v>
      </c>
      <c r="BF100" s="202">
        <f t="shared" si="15"/>
        <v>0</v>
      </c>
      <c r="BG100" s="202">
        <f t="shared" si="16"/>
        <v>0</v>
      </c>
      <c r="BH100" s="202">
        <f t="shared" si="17"/>
        <v>0</v>
      </c>
      <c r="BI100" s="202">
        <f t="shared" si="18"/>
        <v>0</v>
      </c>
      <c r="BJ100" s="23" t="s">
        <v>80</v>
      </c>
      <c r="BK100" s="202">
        <f t="shared" si="19"/>
        <v>0</v>
      </c>
      <c r="BL100" s="23" t="s">
        <v>258</v>
      </c>
      <c r="BM100" s="23" t="s">
        <v>1725</v>
      </c>
    </row>
    <row r="101" spans="2:65" s="1" customFormat="1" ht="25.5" customHeight="1">
      <c r="B101" s="40"/>
      <c r="C101" s="191" t="s">
        <v>292</v>
      </c>
      <c r="D101" s="191" t="s">
        <v>138</v>
      </c>
      <c r="E101" s="192" t="s">
        <v>1726</v>
      </c>
      <c r="F101" s="193" t="s">
        <v>1727</v>
      </c>
      <c r="G101" s="194" t="s">
        <v>432</v>
      </c>
      <c r="H101" s="195">
        <v>8</v>
      </c>
      <c r="I101" s="196"/>
      <c r="J101" s="197">
        <f t="shared" si="10"/>
        <v>0</v>
      </c>
      <c r="K101" s="193" t="s">
        <v>21</v>
      </c>
      <c r="L101" s="60"/>
      <c r="M101" s="198" t="s">
        <v>21</v>
      </c>
      <c r="N101" s="199" t="s">
        <v>43</v>
      </c>
      <c r="O101" s="41"/>
      <c r="P101" s="200">
        <f t="shared" si="11"/>
        <v>0</v>
      </c>
      <c r="Q101" s="200">
        <v>0</v>
      </c>
      <c r="R101" s="200">
        <f t="shared" si="12"/>
        <v>0</v>
      </c>
      <c r="S101" s="200">
        <v>0</v>
      </c>
      <c r="T101" s="201">
        <f t="shared" si="13"/>
        <v>0</v>
      </c>
      <c r="AR101" s="23" t="s">
        <v>258</v>
      </c>
      <c r="AT101" s="23" t="s">
        <v>138</v>
      </c>
      <c r="AU101" s="23" t="s">
        <v>80</v>
      </c>
      <c r="AY101" s="23" t="s">
        <v>135</v>
      </c>
      <c r="BE101" s="202">
        <f t="shared" si="14"/>
        <v>0</v>
      </c>
      <c r="BF101" s="202">
        <f t="shared" si="15"/>
        <v>0</v>
      </c>
      <c r="BG101" s="202">
        <f t="shared" si="16"/>
        <v>0</v>
      </c>
      <c r="BH101" s="202">
        <f t="shared" si="17"/>
        <v>0</v>
      </c>
      <c r="BI101" s="202">
        <f t="shared" si="18"/>
        <v>0</v>
      </c>
      <c r="BJ101" s="23" t="s">
        <v>80</v>
      </c>
      <c r="BK101" s="202">
        <f t="shared" si="19"/>
        <v>0</v>
      </c>
      <c r="BL101" s="23" t="s">
        <v>258</v>
      </c>
      <c r="BM101" s="23" t="s">
        <v>1728</v>
      </c>
    </row>
    <row r="102" spans="2:65" s="1" customFormat="1" ht="25.5" customHeight="1">
      <c r="B102" s="40"/>
      <c r="C102" s="191" t="s">
        <v>9</v>
      </c>
      <c r="D102" s="191" t="s">
        <v>138</v>
      </c>
      <c r="E102" s="192" t="s">
        <v>1729</v>
      </c>
      <c r="F102" s="193" t="s">
        <v>1730</v>
      </c>
      <c r="G102" s="194" t="s">
        <v>432</v>
      </c>
      <c r="H102" s="195">
        <v>15</v>
      </c>
      <c r="I102" s="196"/>
      <c r="J102" s="197">
        <f t="shared" si="10"/>
        <v>0</v>
      </c>
      <c r="K102" s="193" t="s">
        <v>21</v>
      </c>
      <c r="L102" s="60"/>
      <c r="M102" s="198" t="s">
        <v>21</v>
      </c>
      <c r="N102" s="199" t="s">
        <v>43</v>
      </c>
      <c r="O102" s="41"/>
      <c r="P102" s="200">
        <f t="shared" si="11"/>
        <v>0</v>
      </c>
      <c r="Q102" s="200">
        <v>0</v>
      </c>
      <c r="R102" s="200">
        <f t="shared" si="12"/>
        <v>0</v>
      </c>
      <c r="S102" s="200">
        <v>0</v>
      </c>
      <c r="T102" s="201">
        <f t="shared" si="13"/>
        <v>0</v>
      </c>
      <c r="AR102" s="23" t="s">
        <v>258</v>
      </c>
      <c r="AT102" s="23" t="s">
        <v>138</v>
      </c>
      <c r="AU102" s="23" t="s">
        <v>80</v>
      </c>
      <c r="AY102" s="23" t="s">
        <v>135</v>
      </c>
      <c r="BE102" s="202">
        <f t="shared" si="14"/>
        <v>0</v>
      </c>
      <c r="BF102" s="202">
        <f t="shared" si="15"/>
        <v>0</v>
      </c>
      <c r="BG102" s="202">
        <f t="shared" si="16"/>
        <v>0</v>
      </c>
      <c r="BH102" s="202">
        <f t="shared" si="17"/>
        <v>0</v>
      </c>
      <c r="BI102" s="202">
        <f t="shared" si="18"/>
        <v>0</v>
      </c>
      <c r="BJ102" s="23" t="s">
        <v>80</v>
      </c>
      <c r="BK102" s="202">
        <f t="shared" si="19"/>
        <v>0</v>
      </c>
      <c r="BL102" s="23" t="s">
        <v>258</v>
      </c>
      <c r="BM102" s="23" t="s">
        <v>1731</v>
      </c>
    </row>
    <row r="103" spans="2:65" s="1" customFormat="1" ht="25.5" customHeight="1">
      <c r="B103" s="40"/>
      <c r="C103" s="191" t="s">
        <v>301</v>
      </c>
      <c r="D103" s="191" t="s">
        <v>138</v>
      </c>
      <c r="E103" s="192" t="s">
        <v>1732</v>
      </c>
      <c r="F103" s="193" t="s">
        <v>1733</v>
      </c>
      <c r="G103" s="194" t="s">
        <v>432</v>
      </c>
      <c r="H103" s="195">
        <v>4</v>
      </c>
      <c r="I103" s="196"/>
      <c r="J103" s="197">
        <f t="shared" si="10"/>
        <v>0</v>
      </c>
      <c r="K103" s="193" t="s">
        <v>21</v>
      </c>
      <c r="L103" s="60"/>
      <c r="M103" s="198" t="s">
        <v>21</v>
      </c>
      <c r="N103" s="199" t="s">
        <v>43</v>
      </c>
      <c r="O103" s="41"/>
      <c r="P103" s="200">
        <f t="shared" si="11"/>
        <v>0</v>
      </c>
      <c r="Q103" s="200">
        <v>0</v>
      </c>
      <c r="R103" s="200">
        <f t="shared" si="12"/>
        <v>0</v>
      </c>
      <c r="S103" s="200">
        <v>0</v>
      </c>
      <c r="T103" s="201">
        <f t="shared" si="13"/>
        <v>0</v>
      </c>
      <c r="AR103" s="23" t="s">
        <v>258</v>
      </c>
      <c r="AT103" s="23" t="s">
        <v>138</v>
      </c>
      <c r="AU103" s="23" t="s">
        <v>80</v>
      </c>
      <c r="AY103" s="23" t="s">
        <v>135</v>
      </c>
      <c r="BE103" s="202">
        <f t="shared" si="14"/>
        <v>0</v>
      </c>
      <c r="BF103" s="202">
        <f t="shared" si="15"/>
        <v>0</v>
      </c>
      <c r="BG103" s="202">
        <f t="shared" si="16"/>
        <v>0</v>
      </c>
      <c r="BH103" s="202">
        <f t="shared" si="17"/>
        <v>0</v>
      </c>
      <c r="BI103" s="202">
        <f t="shared" si="18"/>
        <v>0</v>
      </c>
      <c r="BJ103" s="23" t="s">
        <v>80</v>
      </c>
      <c r="BK103" s="202">
        <f t="shared" si="19"/>
        <v>0</v>
      </c>
      <c r="BL103" s="23" t="s">
        <v>258</v>
      </c>
      <c r="BM103" s="23" t="s">
        <v>1734</v>
      </c>
    </row>
    <row r="104" spans="2:65" s="1" customFormat="1" ht="38.25" customHeight="1">
      <c r="B104" s="40"/>
      <c r="C104" s="191" t="s">
        <v>306</v>
      </c>
      <c r="D104" s="191" t="s">
        <v>138</v>
      </c>
      <c r="E104" s="192" t="s">
        <v>1735</v>
      </c>
      <c r="F104" s="193" t="s">
        <v>1736</v>
      </c>
      <c r="G104" s="194" t="s">
        <v>432</v>
      </c>
      <c r="H104" s="195">
        <v>23</v>
      </c>
      <c r="I104" s="196"/>
      <c r="J104" s="197">
        <f t="shared" si="10"/>
        <v>0</v>
      </c>
      <c r="K104" s="193" t="s">
        <v>21</v>
      </c>
      <c r="L104" s="60"/>
      <c r="M104" s="198" t="s">
        <v>21</v>
      </c>
      <c r="N104" s="199" t="s">
        <v>43</v>
      </c>
      <c r="O104" s="41"/>
      <c r="P104" s="200">
        <f t="shared" si="11"/>
        <v>0</v>
      </c>
      <c r="Q104" s="200">
        <v>0</v>
      </c>
      <c r="R104" s="200">
        <f t="shared" si="12"/>
        <v>0</v>
      </c>
      <c r="S104" s="200">
        <v>0</v>
      </c>
      <c r="T104" s="201">
        <f t="shared" si="13"/>
        <v>0</v>
      </c>
      <c r="AR104" s="23" t="s">
        <v>258</v>
      </c>
      <c r="AT104" s="23" t="s">
        <v>138</v>
      </c>
      <c r="AU104" s="23" t="s">
        <v>80</v>
      </c>
      <c r="AY104" s="23" t="s">
        <v>135</v>
      </c>
      <c r="BE104" s="202">
        <f t="shared" si="14"/>
        <v>0</v>
      </c>
      <c r="BF104" s="202">
        <f t="shared" si="15"/>
        <v>0</v>
      </c>
      <c r="BG104" s="202">
        <f t="shared" si="16"/>
        <v>0</v>
      </c>
      <c r="BH104" s="202">
        <f t="shared" si="17"/>
        <v>0</v>
      </c>
      <c r="BI104" s="202">
        <f t="shared" si="18"/>
        <v>0</v>
      </c>
      <c r="BJ104" s="23" t="s">
        <v>80</v>
      </c>
      <c r="BK104" s="202">
        <f t="shared" si="19"/>
        <v>0</v>
      </c>
      <c r="BL104" s="23" t="s">
        <v>258</v>
      </c>
      <c r="BM104" s="23" t="s">
        <v>1737</v>
      </c>
    </row>
    <row r="105" spans="2:65" s="1" customFormat="1" ht="38.25" customHeight="1">
      <c r="B105" s="40"/>
      <c r="C105" s="191" t="s">
        <v>311</v>
      </c>
      <c r="D105" s="191" t="s">
        <v>138</v>
      </c>
      <c r="E105" s="192" t="s">
        <v>1738</v>
      </c>
      <c r="F105" s="193" t="s">
        <v>1739</v>
      </c>
      <c r="G105" s="194" t="s">
        <v>432</v>
      </c>
      <c r="H105" s="195">
        <v>4</v>
      </c>
      <c r="I105" s="196"/>
      <c r="J105" s="197">
        <f t="shared" si="10"/>
        <v>0</v>
      </c>
      <c r="K105" s="193" t="s">
        <v>21</v>
      </c>
      <c r="L105" s="60"/>
      <c r="M105" s="198" t="s">
        <v>21</v>
      </c>
      <c r="N105" s="199" t="s">
        <v>43</v>
      </c>
      <c r="O105" s="41"/>
      <c r="P105" s="200">
        <f t="shared" si="11"/>
        <v>0</v>
      </c>
      <c r="Q105" s="200">
        <v>0</v>
      </c>
      <c r="R105" s="200">
        <f t="shared" si="12"/>
        <v>0</v>
      </c>
      <c r="S105" s="200">
        <v>0</v>
      </c>
      <c r="T105" s="201">
        <f t="shared" si="13"/>
        <v>0</v>
      </c>
      <c r="AR105" s="23" t="s">
        <v>258</v>
      </c>
      <c r="AT105" s="23" t="s">
        <v>138</v>
      </c>
      <c r="AU105" s="23" t="s">
        <v>80</v>
      </c>
      <c r="AY105" s="23" t="s">
        <v>135</v>
      </c>
      <c r="BE105" s="202">
        <f t="shared" si="14"/>
        <v>0</v>
      </c>
      <c r="BF105" s="202">
        <f t="shared" si="15"/>
        <v>0</v>
      </c>
      <c r="BG105" s="202">
        <f t="shared" si="16"/>
        <v>0</v>
      </c>
      <c r="BH105" s="202">
        <f t="shared" si="17"/>
        <v>0</v>
      </c>
      <c r="BI105" s="202">
        <f t="shared" si="18"/>
        <v>0</v>
      </c>
      <c r="BJ105" s="23" t="s">
        <v>80</v>
      </c>
      <c r="BK105" s="202">
        <f t="shared" si="19"/>
        <v>0</v>
      </c>
      <c r="BL105" s="23" t="s">
        <v>258</v>
      </c>
      <c r="BM105" s="23" t="s">
        <v>1740</v>
      </c>
    </row>
    <row r="106" spans="2:65" s="1" customFormat="1" ht="16.5" customHeight="1">
      <c r="B106" s="40"/>
      <c r="C106" s="191" t="s">
        <v>320</v>
      </c>
      <c r="D106" s="191" t="s">
        <v>138</v>
      </c>
      <c r="E106" s="192" t="s">
        <v>1741</v>
      </c>
      <c r="F106" s="193" t="s">
        <v>1742</v>
      </c>
      <c r="G106" s="194" t="s">
        <v>340</v>
      </c>
      <c r="H106" s="195">
        <v>1</v>
      </c>
      <c r="I106" s="196"/>
      <c r="J106" s="197">
        <f t="shared" si="10"/>
        <v>0</v>
      </c>
      <c r="K106" s="193" t="s">
        <v>21</v>
      </c>
      <c r="L106" s="60"/>
      <c r="M106" s="198" t="s">
        <v>21</v>
      </c>
      <c r="N106" s="199" t="s">
        <v>43</v>
      </c>
      <c r="O106" s="41"/>
      <c r="P106" s="200">
        <f t="shared" si="11"/>
        <v>0</v>
      </c>
      <c r="Q106" s="200">
        <v>0</v>
      </c>
      <c r="R106" s="200">
        <f t="shared" si="12"/>
        <v>0</v>
      </c>
      <c r="S106" s="200">
        <v>0</v>
      </c>
      <c r="T106" s="201">
        <f t="shared" si="13"/>
        <v>0</v>
      </c>
      <c r="AR106" s="23" t="s">
        <v>258</v>
      </c>
      <c r="AT106" s="23" t="s">
        <v>138</v>
      </c>
      <c r="AU106" s="23" t="s">
        <v>80</v>
      </c>
      <c r="AY106" s="23" t="s">
        <v>135</v>
      </c>
      <c r="BE106" s="202">
        <f t="shared" si="14"/>
        <v>0</v>
      </c>
      <c r="BF106" s="202">
        <f t="shared" si="15"/>
        <v>0</v>
      </c>
      <c r="BG106" s="202">
        <f t="shared" si="16"/>
        <v>0</v>
      </c>
      <c r="BH106" s="202">
        <f t="shared" si="17"/>
        <v>0</v>
      </c>
      <c r="BI106" s="202">
        <f t="shared" si="18"/>
        <v>0</v>
      </c>
      <c r="BJ106" s="23" t="s">
        <v>80</v>
      </c>
      <c r="BK106" s="202">
        <f t="shared" si="19"/>
        <v>0</v>
      </c>
      <c r="BL106" s="23" t="s">
        <v>258</v>
      </c>
      <c r="BM106" s="23" t="s">
        <v>1743</v>
      </c>
    </row>
    <row r="107" spans="2:65" s="1" customFormat="1" ht="16.5" customHeight="1">
      <c r="B107" s="40"/>
      <c r="C107" s="191" t="s">
        <v>324</v>
      </c>
      <c r="D107" s="191" t="s">
        <v>138</v>
      </c>
      <c r="E107" s="192" t="s">
        <v>1744</v>
      </c>
      <c r="F107" s="193" t="s">
        <v>1745</v>
      </c>
      <c r="G107" s="194" t="s">
        <v>340</v>
      </c>
      <c r="H107" s="195">
        <v>2</v>
      </c>
      <c r="I107" s="196"/>
      <c r="J107" s="197">
        <f t="shared" si="10"/>
        <v>0</v>
      </c>
      <c r="K107" s="193" t="s">
        <v>21</v>
      </c>
      <c r="L107" s="60"/>
      <c r="M107" s="198" t="s">
        <v>21</v>
      </c>
      <c r="N107" s="199" t="s">
        <v>43</v>
      </c>
      <c r="O107" s="41"/>
      <c r="P107" s="200">
        <f t="shared" si="11"/>
        <v>0</v>
      </c>
      <c r="Q107" s="200">
        <v>0</v>
      </c>
      <c r="R107" s="200">
        <f t="shared" si="12"/>
        <v>0</v>
      </c>
      <c r="S107" s="200">
        <v>0</v>
      </c>
      <c r="T107" s="201">
        <f t="shared" si="13"/>
        <v>0</v>
      </c>
      <c r="AR107" s="23" t="s">
        <v>258</v>
      </c>
      <c r="AT107" s="23" t="s">
        <v>138</v>
      </c>
      <c r="AU107" s="23" t="s">
        <v>80</v>
      </c>
      <c r="AY107" s="23" t="s">
        <v>135</v>
      </c>
      <c r="BE107" s="202">
        <f t="shared" si="14"/>
        <v>0</v>
      </c>
      <c r="BF107" s="202">
        <f t="shared" si="15"/>
        <v>0</v>
      </c>
      <c r="BG107" s="202">
        <f t="shared" si="16"/>
        <v>0</v>
      </c>
      <c r="BH107" s="202">
        <f t="shared" si="17"/>
        <v>0</v>
      </c>
      <c r="BI107" s="202">
        <f t="shared" si="18"/>
        <v>0</v>
      </c>
      <c r="BJ107" s="23" t="s">
        <v>80</v>
      </c>
      <c r="BK107" s="202">
        <f t="shared" si="19"/>
        <v>0</v>
      </c>
      <c r="BL107" s="23" t="s">
        <v>258</v>
      </c>
      <c r="BM107" s="23" t="s">
        <v>1746</v>
      </c>
    </row>
    <row r="108" spans="2:65" s="1" customFormat="1" ht="16.5" customHeight="1">
      <c r="B108" s="40"/>
      <c r="C108" s="191" t="s">
        <v>328</v>
      </c>
      <c r="D108" s="191" t="s">
        <v>138</v>
      </c>
      <c r="E108" s="192" t="s">
        <v>1747</v>
      </c>
      <c r="F108" s="193" t="s">
        <v>1748</v>
      </c>
      <c r="G108" s="194" t="s">
        <v>340</v>
      </c>
      <c r="H108" s="195">
        <v>1</v>
      </c>
      <c r="I108" s="196"/>
      <c r="J108" s="197">
        <f t="shared" si="10"/>
        <v>0</v>
      </c>
      <c r="K108" s="193" t="s">
        <v>21</v>
      </c>
      <c r="L108" s="60"/>
      <c r="M108" s="198" t="s">
        <v>21</v>
      </c>
      <c r="N108" s="199" t="s">
        <v>43</v>
      </c>
      <c r="O108" s="41"/>
      <c r="P108" s="200">
        <f t="shared" si="11"/>
        <v>0</v>
      </c>
      <c r="Q108" s="200">
        <v>0</v>
      </c>
      <c r="R108" s="200">
        <f t="shared" si="12"/>
        <v>0</v>
      </c>
      <c r="S108" s="200">
        <v>0</v>
      </c>
      <c r="T108" s="201">
        <f t="shared" si="13"/>
        <v>0</v>
      </c>
      <c r="AR108" s="23" t="s">
        <v>258</v>
      </c>
      <c r="AT108" s="23" t="s">
        <v>138</v>
      </c>
      <c r="AU108" s="23" t="s">
        <v>80</v>
      </c>
      <c r="AY108" s="23" t="s">
        <v>135</v>
      </c>
      <c r="BE108" s="202">
        <f t="shared" si="14"/>
        <v>0</v>
      </c>
      <c r="BF108" s="202">
        <f t="shared" si="15"/>
        <v>0</v>
      </c>
      <c r="BG108" s="202">
        <f t="shared" si="16"/>
        <v>0</v>
      </c>
      <c r="BH108" s="202">
        <f t="shared" si="17"/>
        <v>0</v>
      </c>
      <c r="BI108" s="202">
        <f t="shared" si="18"/>
        <v>0</v>
      </c>
      <c r="BJ108" s="23" t="s">
        <v>80</v>
      </c>
      <c r="BK108" s="202">
        <f t="shared" si="19"/>
        <v>0</v>
      </c>
      <c r="BL108" s="23" t="s">
        <v>258</v>
      </c>
      <c r="BM108" s="23" t="s">
        <v>1749</v>
      </c>
    </row>
    <row r="109" spans="2:65" s="1" customFormat="1" ht="16.5" customHeight="1">
      <c r="B109" s="40"/>
      <c r="C109" s="191" t="s">
        <v>333</v>
      </c>
      <c r="D109" s="191" t="s">
        <v>138</v>
      </c>
      <c r="E109" s="192" t="s">
        <v>1750</v>
      </c>
      <c r="F109" s="193" t="s">
        <v>1751</v>
      </c>
      <c r="G109" s="194" t="s">
        <v>340</v>
      </c>
      <c r="H109" s="195">
        <v>3</v>
      </c>
      <c r="I109" s="196"/>
      <c r="J109" s="197">
        <f t="shared" si="10"/>
        <v>0</v>
      </c>
      <c r="K109" s="193" t="s">
        <v>21</v>
      </c>
      <c r="L109" s="60"/>
      <c r="M109" s="198" t="s">
        <v>21</v>
      </c>
      <c r="N109" s="199" t="s">
        <v>43</v>
      </c>
      <c r="O109" s="41"/>
      <c r="P109" s="200">
        <f t="shared" si="11"/>
        <v>0</v>
      </c>
      <c r="Q109" s="200">
        <v>0</v>
      </c>
      <c r="R109" s="200">
        <f t="shared" si="12"/>
        <v>0</v>
      </c>
      <c r="S109" s="200">
        <v>0</v>
      </c>
      <c r="T109" s="201">
        <f t="shared" si="13"/>
        <v>0</v>
      </c>
      <c r="AR109" s="23" t="s">
        <v>258</v>
      </c>
      <c r="AT109" s="23" t="s">
        <v>138</v>
      </c>
      <c r="AU109" s="23" t="s">
        <v>80</v>
      </c>
      <c r="AY109" s="23" t="s">
        <v>135</v>
      </c>
      <c r="BE109" s="202">
        <f t="shared" si="14"/>
        <v>0</v>
      </c>
      <c r="BF109" s="202">
        <f t="shared" si="15"/>
        <v>0</v>
      </c>
      <c r="BG109" s="202">
        <f t="shared" si="16"/>
        <v>0</v>
      </c>
      <c r="BH109" s="202">
        <f t="shared" si="17"/>
        <v>0</v>
      </c>
      <c r="BI109" s="202">
        <f t="shared" si="18"/>
        <v>0</v>
      </c>
      <c r="BJ109" s="23" t="s">
        <v>80</v>
      </c>
      <c r="BK109" s="202">
        <f t="shared" si="19"/>
        <v>0</v>
      </c>
      <c r="BL109" s="23" t="s">
        <v>258</v>
      </c>
      <c r="BM109" s="23" t="s">
        <v>1752</v>
      </c>
    </row>
    <row r="110" spans="2:65" s="1" customFormat="1" ht="16.5" customHeight="1">
      <c r="B110" s="40"/>
      <c r="C110" s="191" t="s">
        <v>337</v>
      </c>
      <c r="D110" s="191" t="s">
        <v>138</v>
      </c>
      <c r="E110" s="192" t="s">
        <v>1753</v>
      </c>
      <c r="F110" s="193" t="s">
        <v>1754</v>
      </c>
      <c r="G110" s="194" t="s">
        <v>1755</v>
      </c>
      <c r="H110" s="195">
        <v>1</v>
      </c>
      <c r="I110" s="196"/>
      <c r="J110" s="197">
        <f t="shared" si="10"/>
        <v>0</v>
      </c>
      <c r="K110" s="193" t="s">
        <v>21</v>
      </c>
      <c r="L110" s="60"/>
      <c r="M110" s="198" t="s">
        <v>21</v>
      </c>
      <c r="N110" s="199" t="s">
        <v>43</v>
      </c>
      <c r="O110" s="41"/>
      <c r="P110" s="200">
        <f t="shared" si="11"/>
        <v>0</v>
      </c>
      <c r="Q110" s="200">
        <v>0</v>
      </c>
      <c r="R110" s="200">
        <f t="shared" si="12"/>
        <v>0</v>
      </c>
      <c r="S110" s="200">
        <v>0</v>
      </c>
      <c r="T110" s="201">
        <f t="shared" si="13"/>
        <v>0</v>
      </c>
      <c r="AR110" s="23" t="s">
        <v>258</v>
      </c>
      <c r="AT110" s="23" t="s">
        <v>138</v>
      </c>
      <c r="AU110" s="23" t="s">
        <v>80</v>
      </c>
      <c r="AY110" s="23" t="s">
        <v>135</v>
      </c>
      <c r="BE110" s="202">
        <f t="shared" si="14"/>
        <v>0</v>
      </c>
      <c r="BF110" s="202">
        <f t="shared" si="15"/>
        <v>0</v>
      </c>
      <c r="BG110" s="202">
        <f t="shared" si="16"/>
        <v>0</v>
      </c>
      <c r="BH110" s="202">
        <f t="shared" si="17"/>
        <v>0</v>
      </c>
      <c r="BI110" s="202">
        <f t="shared" si="18"/>
        <v>0</v>
      </c>
      <c r="BJ110" s="23" t="s">
        <v>80</v>
      </c>
      <c r="BK110" s="202">
        <f t="shared" si="19"/>
        <v>0</v>
      </c>
      <c r="BL110" s="23" t="s">
        <v>258</v>
      </c>
      <c r="BM110" s="23" t="s">
        <v>1756</v>
      </c>
    </row>
    <row r="111" spans="2:65" s="1" customFormat="1" ht="16.5" customHeight="1">
      <c r="B111" s="40"/>
      <c r="C111" s="191" t="s">
        <v>346</v>
      </c>
      <c r="D111" s="191" t="s">
        <v>138</v>
      </c>
      <c r="E111" s="192" t="s">
        <v>1757</v>
      </c>
      <c r="F111" s="193" t="s">
        <v>1758</v>
      </c>
      <c r="G111" s="194" t="s">
        <v>432</v>
      </c>
      <c r="H111" s="195">
        <v>27</v>
      </c>
      <c r="I111" s="196"/>
      <c r="J111" s="197">
        <f t="shared" si="10"/>
        <v>0</v>
      </c>
      <c r="K111" s="193" t="s">
        <v>21</v>
      </c>
      <c r="L111" s="60"/>
      <c r="M111" s="198" t="s">
        <v>21</v>
      </c>
      <c r="N111" s="199" t="s">
        <v>43</v>
      </c>
      <c r="O111" s="41"/>
      <c r="P111" s="200">
        <f t="shared" si="11"/>
        <v>0</v>
      </c>
      <c r="Q111" s="200">
        <v>0</v>
      </c>
      <c r="R111" s="200">
        <f t="shared" si="12"/>
        <v>0</v>
      </c>
      <c r="S111" s="200">
        <v>0</v>
      </c>
      <c r="T111" s="201">
        <f t="shared" si="13"/>
        <v>0</v>
      </c>
      <c r="AR111" s="23" t="s">
        <v>258</v>
      </c>
      <c r="AT111" s="23" t="s">
        <v>138</v>
      </c>
      <c r="AU111" s="23" t="s">
        <v>80</v>
      </c>
      <c r="AY111" s="23" t="s">
        <v>135</v>
      </c>
      <c r="BE111" s="202">
        <f t="shared" si="14"/>
        <v>0</v>
      </c>
      <c r="BF111" s="202">
        <f t="shared" si="15"/>
        <v>0</v>
      </c>
      <c r="BG111" s="202">
        <f t="shared" si="16"/>
        <v>0</v>
      </c>
      <c r="BH111" s="202">
        <f t="shared" si="17"/>
        <v>0</v>
      </c>
      <c r="BI111" s="202">
        <f t="shared" si="18"/>
        <v>0</v>
      </c>
      <c r="BJ111" s="23" t="s">
        <v>80</v>
      </c>
      <c r="BK111" s="202">
        <f t="shared" si="19"/>
        <v>0</v>
      </c>
      <c r="BL111" s="23" t="s">
        <v>258</v>
      </c>
      <c r="BM111" s="23" t="s">
        <v>1759</v>
      </c>
    </row>
    <row r="112" spans="2:65" s="1" customFormat="1" ht="16.5" customHeight="1">
      <c r="B112" s="40"/>
      <c r="C112" s="191" t="s">
        <v>361</v>
      </c>
      <c r="D112" s="191" t="s">
        <v>138</v>
      </c>
      <c r="E112" s="192" t="s">
        <v>1760</v>
      </c>
      <c r="F112" s="193" t="s">
        <v>1761</v>
      </c>
      <c r="G112" s="194" t="s">
        <v>432</v>
      </c>
      <c r="H112" s="195">
        <v>27</v>
      </c>
      <c r="I112" s="196"/>
      <c r="J112" s="197">
        <f t="shared" si="10"/>
        <v>0</v>
      </c>
      <c r="K112" s="193" t="s">
        <v>21</v>
      </c>
      <c r="L112" s="60"/>
      <c r="M112" s="198" t="s">
        <v>21</v>
      </c>
      <c r="N112" s="199" t="s">
        <v>43</v>
      </c>
      <c r="O112" s="41"/>
      <c r="P112" s="200">
        <f t="shared" si="11"/>
        <v>0</v>
      </c>
      <c r="Q112" s="200">
        <v>0</v>
      </c>
      <c r="R112" s="200">
        <f t="shared" si="12"/>
        <v>0</v>
      </c>
      <c r="S112" s="200">
        <v>0</v>
      </c>
      <c r="T112" s="201">
        <f t="shared" si="13"/>
        <v>0</v>
      </c>
      <c r="AR112" s="23" t="s">
        <v>258</v>
      </c>
      <c r="AT112" s="23" t="s">
        <v>138</v>
      </c>
      <c r="AU112" s="23" t="s">
        <v>80</v>
      </c>
      <c r="AY112" s="23" t="s">
        <v>135</v>
      </c>
      <c r="BE112" s="202">
        <f t="shared" si="14"/>
        <v>0</v>
      </c>
      <c r="BF112" s="202">
        <f t="shared" si="15"/>
        <v>0</v>
      </c>
      <c r="BG112" s="202">
        <f t="shared" si="16"/>
        <v>0</v>
      </c>
      <c r="BH112" s="202">
        <f t="shared" si="17"/>
        <v>0</v>
      </c>
      <c r="BI112" s="202">
        <f t="shared" si="18"/>
        <v>0</v>
      </c>
      <c r="BJ112" s="23" t="s">
        <v>80</v>
      </c>
      <c r="BK112" s="202">
        <f t="shared" si="19"/>
        <v>0</v>
      </c>
      <c r="BL112" s="23" t="s">
        <v>258</v>
      </c>
      <c r="BM112" s="23" t="s">
        <v>1762</v>
      </c>
    </row>
    <row r="113" spans="2:65" s="1" customFormat="1" ht="16.5" customHeight="1">
      <c r="B113" s="40"/>
      <c r="C113" s="191" t="s">
        <v>367</v>
      </c>
      <c r="D113" s="191" t="s">
        <v>138</v>
      </c>
      <c r="E113" s="192" t="s">
        <v>1763</v>
      </c>
      <c r="F113" s="193" t="s">
        <v>1764</v>
      </c>
      <c r="G113" s="194" t="s">
        <v>809</v>
      </c>
      <c r="H113" s="195">
        <v>1</v>
      </c>
      <c r="I113" s="196"/>
      <c r="J113" s="197">
        <f t="shared" si="10"/>
        <v>0</v>
      </c>
      <c r="K113" s="193" t="s">
        <v>21</v>
      </c>
      <c r="L113" s="60"/>
      <c r="M113" s="198" t="s">
        <v>21</v>
      </c>
      <c r="N113" s="199" t="s">
        <v>43</v>
      </c>
      <c r="O113" s="41"/>
      <c r="P113" s="200">
        <f t="shared" si="11"/>
        <v>0</v>
      </c>
      <c r="Q113" s="200">
        <v>0</v>
      </c>
      <c r="R113" s="200">
        <f t="shared" si="12"/>
        <v>0</v>
      </c>
      <c r="S113" s="200">
        <v>0</v>
      </c>
      <c r="T113" s="201">
        <f t="shared" si="13"/>
        <v>0</v>
      </c>
      <c r="AR113" s="23" t="s">
        <v>258</v>
      </c>
      <c r="AT113" s="23" t="s">
        <v>138</v>
      </c>
      <c r="AU113" s="23" t="s">
        <v>80</v>
      </c>
      <c r="AY113" s="23" t="s">
        <v>135</v>
      </c>
      <c r="BE113" s="202">
        <f t="shared" si="14"/>
        <v>0</v>
      </c>
      <c r="BF113" s="202">
        <f t="shared" si="15"/>
        <v>0</v>
      </c>
      <c r="BG113" s="202">
        <f t="shared" si="16"/>
        <v>0</v>
      </c>
      <c r="BH113" s="202">
        <f t="shared" si="17"/>
        <v>0</v>
      </c>
      <c r="BI113" s="202">
        <f t="shared" si="18"/>
        <v>0</v>
      </c>
      <c r="BJ113" s="23" t="s">
        <v>80</v>
      </c>
      <c r="BK113" s="202">
        <f t="shared" si="19"/>
        <v>0</v>
      </c>
      <c r="BL113" s="23" t="s">
        <v>258</v>
      </c>
      <c r="BM113" s="23" t="s">
        <v>1765</v>
      </c>
    </row>
    <row r="114" spans="2:65" s="1" customFormat="1" ht="16.5" customHeight="1">
      <c r="B114" s="40"/>
      <c r="C114" s="191" t="s">
        <v>372</v>
      </c>
      <c r="D114" s="191" t="s">
        <v>138</v>
      </c>
      <c r="E114" s="192" t="s">
        <v>1766</v>
      </c>
      <c r="F114" s="193" t="s">
        <v>1648</v>
      </c>
      <c r="G114" s="194" t="s">
        <v>840</v>
      </c>
      <c r="H114" s="255"/>
      <c r="I114" s="196"/>
      <c r="J114" s="197">
        <f t="shared" si="10"/>
        <v>0</v>
      </c>
      <c r="K114" s="193" t="s">
        <v>21</v>
      </c>
      <c r="L114" s="60"/>
      <c r="M114" s="198" t="s">
        <v>21</v>
      </c>
      <c r="N114" s="199" t="s">
        <v>43</v>
      </c>
      <c r="O114" s="41"/>
      <c r="P114" s="200">
        <f t="shared" si="11"/>
        <v>0</v>
      </c>
      <c r="Q114" s="200">
        <v>0</v>
      </c>
      <c r="R114" s="200">
        <f t="shared" si="12"/>
        <v>0</v>
      </c>
      <c r="S114" s="200">
        <v>0</v>
      </c>
      <c r="T114" s="201">
        <f t="shared" si="13"/>
        <v>0</v>
      </c>
      <c r="AR114" s="23" t="s">
        <v>258</v>
      </c>
      <c r="AT114" s="23" t="s">
        <v>138</v>
      </c>
      <c r="AU114" s="23" t="s">
        <v>80</v>
      </c>
      <c r="AY114" s="23" t="s">
        <v>135</v>
      </c>
      <c r="BE114" s="202">
        <f t="shared" si="14"/>
        <v>0</v>
      </c>
      <c r="BF114" s="202">
        <f t="shared" si="15"/>
        <v>0</v>
      </c>
      <c r="BG114" s="202">
        <f t="shared" si="16"/>
        <v>0</v>
      </c>
      <c r="BH114" s="202">
        <f t="shared" si="17"/>
        <v>0</v>
      </c>
      <c r="BI114" s="202">
        <f t="shared" si="18"/>
        <v>0</v>
      </c>
      <c r="BJ114" s="23" t="s">
        <v>80</v>
      </c>
      <c r="BK114" s="202">
        <f t="shared" si="19"/>
        <v>0</v>
      </c>
      <c r="BL114" s="23" t="s">
        <v>258</v>
      </c>
      <c r="BM114" s="23" t="s">
        <v>1767</v>
      </c>
    </row>
    <row r="115" spans="2:63" s="10" customFormat="1" ht="37.35" customHeight="1">
      <c r="B115" s="175"/>
      <c r="C115" s="176"/>
      <c r="D115" s="177" t="s">
        <v>71</v>
      </c>
      <c r="E115" s="178" t="s">
        <v>151</v>
      </c>
      <c r="F115" s="178" t="s">
        <v>1768</v>
      </c>
      <c r="G115" s="176"/>
      <c r="H115" s="176"/>
      <c r="I115" s="179"/>
      <c r="J115" s="180">
        <f>BK115</f>
        <v>0</v>
      </c>
      <c r="K115" s="176"/>
      <c r="L115" s="181"/>
      <c r="M115" s="182"/>
      <c r="N115" s="183"/>
      <c r="O115" s="183"/>
      <c r="P115" s="184">
        <f>SUM(P116:P146)</f>
        <v>0</v>
      </c>
      <c r="Q115" s="183"/>
      <c r="R115" s="184">
        <f>SUM(R116:R146)</f>
        <v>0.00071</v>
      </c>
      <c r="S115" s="183"/>
      <c r="T115" s="185">
        <f>SUM(T116:T146)</f>
        <v>0</v>
      </c>
      <c r="AR115" s="186" t="s">
        <v>82</v>
      </c>
      <c r="AT115" s="187" t="s">
        <v>71</v>
      </c>
      <c r="AU115" s="187" t="s">
        <v>72</v>
      </c>
      <c r="AY115" s="186" t="s">
        <v>135</v>
      </c>
      <c r="BK115" s="188">
        <f>SUM(BK116:BK146)</f>
        <v>0</v>
      </c>
    </row>
    <row r="116" spans="2:65" s="1" customFormat="1" ht="16.5" customHeight="1">
      <c r="B116" s="40"/>
      <c r="C116" s="191" t="s">
        <v>375</v>
      </c>
      <c r="D116" s="191" t="s">
        <v>138</v>
      </c>
      <c r="E116" s="192" t="s">
        <v>1769</v>
      </c>
      <c r="F116" s="193" t="s">
        <v>1770</v>
      </c>
      <c r="G116" s="194" t="s">
        <v>809</v>
      </c>
      <c r="H116" s="195">
        <v>2</v>
      </c>
      <c r="I116" s="196"/>
      <c r="J116" s="197">
        <f aca="true" t="shared" si="20" ref="J116:J121">ROUND(I116*H116,2)</f>
        <v>0</v>
      </c>
      <c r="K116" s="193" t="s">
        <v>21</v>
      </c>
      <c r="L116" s="60"/>
      <c r="M116" s="198" t="s">
        <v>21</v>
      </c>
      <c r="N116" s="199" t="s">
        <v>43</v>
      </c>
      <c r="O116" s="41"/>
      <c r="P116" s="200">
        <f aca="true" t="shared" si="21" ref="P116:P121">O116*H116</f>
        <v>0</v>
      </c>
      <c r="Q116" s="200">
        <v>0</v>
      </c>
      <c r="R116" s="200">
        <f aca="true" t="shared" si="22" ref="R116:R121">Q116*H116</f>
        <v>0</v>
      </c>
      <c r="S116" s="200">
        <v>0</v>
      </c>
      <c r="T116" s="201">
        <f aca="true" t="shared" si="23" ref="T116:T121">S116*H116</f>
        <v>0</v>
      </c>
      <c r="AR116" s="23" t="s">
        <v>258</v>
      </c>
      <c r="AT116" s="23" t="s">
        <v>138</v>
      </c>
      <c r="AU116" s="23" t="s">
        <v>80</v>
      </c>
      <c r="AY116" s="23" t="s">
        <v>135</v>
      </c>
      <c r="BE116" s="202">
        <f aca="true" t="shared" si="24" ref="BE116:BE121">IF(N116="základní",J116,0)</f>
        <v>0</v>
      </c>
      <c r="BF116" s="202">
        <f aca="true" t="shared" si="25" ref="BF116:BF121">IF(N116="snížená",J116,0)</f>
        <v>0</v>
      </c>
      <c r="BG116" s="202">
        <f aca="true" t="shared" si="26" ref="BG116:BG121">IF(N116="zákl. přenesená",J116,0)</f>
        <v>0</v>
      </c>
      <c r="BH116" s="202">
        <f aca="true" t="shared" si="27" ref="BH116:BH121">IF(N116="sníž. přenesená",J116,0)</f>
        <v>0</v>
      </c>
      <c r="BI116" s="202">
        <f aca="true" t="shared" si="28" ref="BI116:BI121">IF(N116="nulová",J116,0)</f>
        <v>0</v>
      </c>
      <c r="BJ116" s="23" t="s">
        <v>80</v>
      </c>
      <c r="BK116" s="202">
        <f aca="true" t="shared" si="29" ref="BK116:BK121">ROUND(I116*H116,2)</f>
        <v>0</v>
      </c>
      <c r="BL116" s="23" t="s">
        <v>258</v>
      </c>
      <c r="BM116" s="23" t="s">
        <v>1771</v>
      </c>
    </row>
    <row r="117" spans="2:65" s="1" customFormat="1" ht="16.5" customHeight="1">
      <c r="B117" s="40"/>
      <c r="C117" s="191" t="s">
        <v>656</v>
      </c>
      <c r="D117" s="191" t="s">
        <v>138</v>
      </c>
      <c r="E117" s="192" t="s">
        <v>1772</v>
      </c>
      <c r="F117" s="193" t="s">
        <v>1773</v>
      </c>
      <c r="G117" s="194" t="s">
        <v>340</v>
      </c>
      <c r="H117" s="195">
        <v>2</v>
      </c>
      <c r="I117" s="196"/>
      <c r="J117" s="197">
        <f t="shared" si="20"/>
        <v>0</v>
      </c>
      <c r="K117" s="193" t="s">
        <v>21</v>
      </c>
      <c r="L117" s="60"/>
      <c r="M117" s="198" t="s">
        <v>21</v>
      </c>
      <c r="N117" s="199" t="s">
        <v>43</v>
      </c>
      <c r="O117" s="41"/>
      <c r="P117" s="200">
        <f t="shared" si="21"/>
        <v>0</v>
      </c>
      <c r="Q117" s="200">
        <v>0</v>
      </c>
      <c r="R117" s="200">
        <f t="shared" si="22"/>
        <v>0</v>
      </c>
      <c r="S117" s="200">
        <v>0</v>
      </c>
      <c r="T117" s="201">
        <f t="shared" si="23"/>
        <v>0</v>
      </c>
      <c r="AR117" s="23" t="s">
        <v>258</v>
      </c>
      <c r="AT117" s="23" t="s">
        <v>138</v>
      </c>
      <c r="AU117" s="23" t="s">
        <v>80</v>
      </c>
      <c r="AY117" s="23" t="s">
        <v>135</v>
      </c>
      <c r="BE117" s="202">
        <f t="shared" si="24"/>
        <v>0</v>
      </c>
      <c r="BF117" s="202">
        <f t="shared" si="25"/>
        <v>0</v>
      </c>
      <c r="BG117" s="202">
        <f t="shared" si="26"/>
        <v>0</v>
      </c>
      <c r="BH117" s="202">
        <f t="shared" si="27"/>
        <v>0</v>
      </c>
      <c r="BI117" s="202">
        <f t="shared" si="28"/>
        <v>0</v>
      </c>
      <c r="BJ117" s="23" t="s">
        <v>80</v>
      </c>
      <c r="BK117" s="202">
        <f t="shared" si="29"/>
        <v>0</v>
      </c>
      <c r="BL117" s="23" t="s">
        <v>258</v>
      </c>
      <c r="BM117" s="23" t="s">
        <v>1774</v>
      </c>
    </row>
    <row r="118" spans="2:65" s="1" customFormat="1" ht="16.5" customHeight="1">
      <c r="B118" s="40"/>
      <c r="C118" s="191" t="s">
        <v>661</v>
      </c>
      <c r="D118" s="191" t="s">
        <v>138</v>
      </c>
      <c r="E118" s="192" t="s">
        <v>1775</v>
      </c>
      <c r="F118" s="193" t="s">
        <v>1776</v>
      </c>
      <c r="G118" s="194" t="s">
        <v>809</v>
      </c>
      <c r="H118" s="195">
        <v>1</v>
      </c>
      <c r="I118" s="196"/>
      <c r="J118" s="197">
        <f t="shared" si="20"/>
        <v>0</v>
      </c>
      <c r="K118" s="193" t="s">
        <v>21</v>
      </c>
      <c r="L118" s="60"/>
      <c r="M118" s="198" t="s">
        <v>21</v>
      </c>
      <c r="N118" s="199" t="s">
        <v>43</v>
      </c>
      <c r="O118" s="41"/>
      <c r="P118" s="200">
        <f t="shared" si="21"/>
        <v>0</v>
      </c>
      <c r="Q118" s="200">
        <v>0</v>
      </c>
      <c r="R118" s="200">
        <f t="shared" si="22"/>
        <v>0</v>
      </c>
      <c r="S118" s="200">
        <v>0</v>
      </c>
      <c r="T118" s="201">
        <f t="shared" si="23"/>
        <v>0</v>
      </c>
      <c r="AR118" s="23" t="s">
        <v>258</v>
      </c>
      <c r="AT118" s="23" t="s">
        <v>138</v>
      </c>
      <c r="AU118" s="23" t="s">
        <v>80</v>
      </c>
      <c r="AY118" s="23" t="s">
        <v>135</v>
      </c>
      <c r="BE118" s="202">
        <f t="shared" si="24"/>
        <v>0</v>
      </c>
      <c r="BF118" s="202">
        <f t="shared" si="25"/>
        <v>0</v>
      </c>
      <c r="BG118" s="202">
        <f t="shared" si="26"/>
        <v>0</v>
      </c>
      <c r="BH118" s="202">
        <f t="shared" si="27"/>
        <v>0</v>
      </c>
      <c r="BI118" s="202">
        <f t="shared" si="28"/>
        <v>0</v>
      </c>
      <c r="BJ118" s="23" t="s">
        <v>80</v>
      </c>
      <c r="BK118" s="202">
        <f t="shared" si="29"/>
        <v>0</v>
      </c>
      <c r="BL118" s="23" t="s">
        <v>258</v>
      </c>
      <c r="BM118" s="23" t="s">
        <v>1777</v>
      </c>
    </row>
    <row r="119" spans="2:65" s="1" customFormat="1" ht="16.5" customHeight="1">
      <c r="B119" s="40"/>
      <c r="C119" s="191" t="s">
        <v>667</v>
      </c>
      <c r="D119" s="191" t="s">
        <v>138</v>
      </c>
      <c r="E119" s="192" t="s">
        <v>1778</v>
      </c>
      <c r="F119" s="193" t="s">
        <v>1779</v>
      </c>
      <c r="G119" s="194" t="s">
        <v>809</v>
      </c>
      <c r="H119" s="195">
        <v>1</v>
      </c>
      <c r="I119" s="196"/>
      <c r="J119" s="197">
        <f t="shared" si="20"/>
        <v>0</v>
      </c>
      <c r="K119" s="193" t="s">
        <v>21</v>
      </c>
      <c r="L119" s="60"/>
      <c r="M119" s="198" t="s">
        <v>21</v>
      </c>
      <c r="N119" s="199" t="s">
        <v>43</v>
      </c>
      <c r="O119" s="41"/>
      <c r="P119" s="200">
        <f t="shared" si="21"/>
        <v>0</v>
      </c>
      <c r="Q119" s="200">
        <v>0</v>
      </c>
      <c r="R119" s="200">
        <f t="shared" si="22"/>
        <v>0</v>
      </c>
      <c r="S119" s="200">
        <v>0</v>
      </c>
      <c r="T119" s="201">
        <f t="shared" si="23"/>
        <v>0</v>
      </c>
      <c r="AR119" s="23" t="s">
        <v>258</v>
      </c>
      <c r="AT119" s="23" t="s">
        <v>138</v>
      </c>
      <c r="AU119" s="23" t="s">
        <v>80</v>
      </c>
      <c r="AY119" s="23" t="s">
        <v>135</v>
      </c>
      <c r="BE119" s="202">
        <f t="shared" si="24"/>
        <v>0</v>
      </c>
      <c r="BF119" s="202">
        <f t="shared" si="25"/>
        <v>0</v>
      </c>
      <c r="BG119" s="202">
        <f t="shared" si="26"/>
        <v>0</v>
      </c>
      <c r="BH119" s="202">
        <f t="shared" si="27"/>
        <v>0</v>
      </c>
      <c r="BI119" s="202">
        <f t="shared" si="28"/>
        <v>0</v>
      </c>
      <c r="BJ119" s="23" t="s">
        <v>80</v>
      </c>
      <c r="BK119" s="202">
        <f t="shared" si="29"/>
        <v>0</v>
      </c>
      <c r="BL119" s="23" t="s">
        <v>258</v>
      </c>
      <c r="BM119" s="23" t="s">
        <v>1780</v>
      </c>
    </row>
    <row r="120" spans="2:65" s="1" customFormat="1" ht="25.5" customHeight="1">
      <c r="B120" s="40"/>
      <c r="C120" s="191" t="s">
        <v>673</v>
      </c>
      <c r="D120" s="191" t="s">
        <v>138</v>
      </c>
      <c r="E120" s="192" t="s">
        <v>1781</v>
      </c>
      <c r="F120" s="193" t="s">
        <v>1782</v>
      </c>
      <c r="G120" s="194" t="s">
        <v>809</v>
      </c>
      <c r="H120" s="195">
        <v>1</v>
      </c>
      <c r="I120" s="196"/>
      <c r="J120" s="197">
        <f t="shared" si="20"/>
        <v>0</v>
      </c>
      <c r="K120" s="193" t="s">
        <v>21</v>
      </c>
      <c r="L120" s="60"/>
      <c r="M120" s="198" t="s">
        <v>21</v>
      </c>
      <c r="N120" s="199" t="s">
        <v>43</v>
      </c>
      <c r="O120" s="41"/>
      <c r="P120" s="200">
        <f t="shared" si="21"/>
        <v>0</v>
      </c>
      <c r="Q120" s="200">
        <v>0</v>
      </c>
      <c r="R120" s="200">
        <f t="shared" si="22"/>
        <v>0</v>
      </c>
      <c r="S120" s="200">
        <v>0</v>
      </c>
      <c r="T120" s="201">
        <f t="shared" si="23"/>
        <v>0</v>
      </c>
      <c r="AR120" s="23" t="s">
        <v>258</v>
      </c>
      <c r="AT120" s="23" t="s">
        <v>138</v>
      </c>
      <c r="AU120" s="23" t="s">
        <v>80</v>
      </c>
      <c r="AY120" s="23" t="s">
        <v>135</v>
      </c>
      <c r="BE120" s="202">
        <f t="shared" si="24"/>
        <v>0</v>
      </c>
      <c r="BF120" s="202">
        <f t="shared" si="25"/>
        <v>0</v>
      </c>
      <c r="BG120" s="202">
        <f t="shared" si="26"/>
        <v>0</v>
      </c>
      <c r="BH120" s="202">
        <f t="shared" si="27"/>
        <v>0</v>
      </c>
      <c r="BI120" s="202">
        <f t="shared" si="28"/>
        <v>0</v>
      </c>
      <c r="BJ120" s="23" t="s">
        <v>80</v>
      </c>
      <c r="BK120" s="202">
        <f t="shared" si="29"/>
        <v>0</v>
      </c>
      <c r="BL120" s="23" t="s">
        <v>258</v>
      </c>
      <c r="BM120" s="23" t="s">
        <v>1783</v>
      </c>
    </row>
    <row r="121" spans="2:65" s="1" customFormat="1" ht="16.5" customHeight="1">
      <c r="B121" s="40"/>
      <c r="C121" s="191" t="s">
        <v>678</v>
      </c>
      <c r="D121" s="191" t="s">
        <v>138</v>
      </c>
      <c r="E121" s="192" t="s">
        <v>1784</v>
      </c>
      <c r="F121" s="193" t="s">
        <v>1785</v>
      </c>
      <c r="G121" s="194" t="s">
        <v>809</v>
      </c>
      <c r="H121" s="195">
        <v>1</v>
      </c>
      <c r="I121" s="196"/>
      <c r="J121" s="197">
        <f t="shared" si="20"/>
        <v>0</v>
      </c>
      <c r="K121" s="193" t="s">
        <v>21</v>
      </c>
      <c r="L121" s="60"/>
      <c r="M121" s="198" t="s">
        <v>21</v>
      </c>
      <c r="N121" s="199" t="s">
        <v>43</v>
      </c>
      <c r="O121" s="41"/>
      <c r="P121" s="200">
        <f t="shared" si="21"/>
        <v>0</v>
      </c>
      <c r="Q121" s="200">
        <v>0</v>
      </c>
      <c r="R121" s="200">
        <f t="shared" si="22"/>
        <v>0</v>
      </c>
      <c r="S121" s="200">
        <v>0</v>
      </c>
      <c r="T121" s="201">
        <f t="shared" si="23"/>
        <v>0</v>
      </c>
      <c r="AR121" s="23" t="s">
        <v>258</v>
      </c>
      <c r="AT121" s="23" t="s">
        <v>138</v>
      </c>
      <c r="AU121" s="23" t="s">
        <v>80</v>
      </c>
      <c r="AY121" s="23" t="s">
        <v>135</v>
      </c>
      <c r="BE121" s="202">
        <f t="shared" si="24"/>
        <v>0</v>
      </c>
      <c r="BF121" s="202">
        <f t="shared" si="25"/>
        <v>0</v>
      </c>
      <c r="BG121" s="202">
        <f t="shared" si="26"/>
        <v>0</v>
      </c>
      <c r="BH121" s="202">
        <f t="shared" si="27"/>
        <v>0</v>
      </c>
      <c r="BI121" s="202">
        <f t="shared" si="28"/>
        <v>0</v>
      </c>
      <c r="BJ121" s="23" t="s">
        <v>80</v>
      </c>
      <c r="BK121" s="202">
        <f t="shared" si="29"/>
        <v>0</v>
      </c>
      <c r="BL121" s="23" t="s">
        <v>258</v>
      </c>
      <c r="BM121" s="23" t="s">
        <v>1786</v>
      </c>
    </row>
    <row r="122" spans="2:47" s="1" customFormat="1" ht="40.5">
      <c r="B122" s="40"/>
      <c r="C122" s="62"/>
      <c r="D122" s="209" t="s">
        <v>255</v>
      </c>
      <c r="E122" s="62"/>
      <c r="F122" s="230" t="s">
        <v>1787</v>
      </c>
      <c r="G122" s="62"/>
      <c r="H122" s="62"/>
      <c r="I122" s="162"/>
      <c r="J122" s="62"/>
      <c r="K122" s="62"/>
      <c r="L122" s="60"/>
      <c r="M122" s="231"/>
      <c r="N122" s="41"/>
      <c r="O122" s="41"/>
      <c r="P122" s="41"/>
      <c r="Q122" s="41"/>
      <c r="R122" s="41"/>
      <c r="S122" s="41"/>
      <c r="T122" s="77"/>
      <c r="AT122" s="23" t="s">
        <v>255</v>
      </c>
      <c r="AU122" s="23" t="s">
        <v>80</v>
      </c>
    </row>
    <row r="123" spans="2:51" s="11" customFormat="1" ht="13.5">
      <c r="B123" s="207"/>
      <c r="C123" s="208"/>
      <c r="D123" s="209" t="s">
        <v>178</v>
      </c>
      <c r="E123" s="210" t="s">
        <v>21</v>
      </c>
      <c r="F123" s="211" t="s">
        <v>1788</v>
      </c>
      <c r="G123" s="208"/>
      <c r="H123" s="212">
        <v>1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178</v>
      </c>
      <c r="AU123" s="218" t="s">
        <v>80</v>
      </c>
      <c r="AV123" s="11" t="s">
        <v>82</v>
      </c>
      <c r="AW123" s="11" t="s">
        <v>35</v>
      </c>
      <c r="AX123" s="11" t="s">
        <v>72</v>
      </c>
      <c r="AY123" s="218" t="s">
        <v>135</v>
      </c>
    </row>
    <row r="124" spans="2:51" s="12" customFormat="1" ht="13.5">
      <c r="B124" s="219"/>
      <c r="C124" s="220"/>
      <c r="D124" s="209" t="s">
        <v>178</v>
      </c>
      <c r="E124" s="221" t="s">
        <v>21</v>
      </c>
      <c r="F124" s="222" t="s">
        <v>180</v>
      </c>
      <c r="G124" s="220"/>
      <c r="H124" s="223">
        <v>1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178</v>
      </c>
      <c r="AU124" s="229" t="s">
        <v>80</v>
      </c>
      <c r="AV124" s="12" t="s">
        <v>142</v>
      </c>
      <c r="AW124" s="12" t="s">
        <v>35</v>
      </c>
      <c r="AX124" s="12" t="s">
        <v>80</v>
      </c>
      <c r="AY124" s="229" t="s">
        <v>135</v>
      </c>
    </row>
    <row r="125" spans="2:65" s="1" customFormat="1" ht="16.5" customHeight="1">
      <c r="B125" s="40"/>
      <c r="C125" s="191" t="s">
        <v>683</v>
      </c>
      <c r="D125" s="191" t="s">
        <v>138</v>
      </c>
      <c r="E125" s="192" t="s">
        <v>1789</v>
      </c>
      <c r="F125" s="193" t="s">
        <v>1790</v>
      </c>
      <c r="G125" s="194" t="s">
        <v>809</v>
      </c>
      <c r="H125" s="195">
        <v>1</v>
      </c>
      <c r="I125" s="196"/>
      <c r="J125" s="197">
        <f>ROUND(I125*H125,2)</f>
        <v>0</v>
      </c>
      <c r="K125" s="193" t="s">
        <v>21</v>
      </c>
      <c r="L125" s="60"/>
      <c r="M125" s="198" t="s">
        <v>21</v>
      </c>
      <c r="N125" s="199" t="s">
        <v>43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258</v>
      </c>
      <c r="AT125" s="23" t="s">
        <v>138</v>
      </c>
      <c r="AU125" s="23" t="s">
        <v>80</v>
      </c>
      <c r="AY125" s="23" t="s">
        <v>135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80</v>
      </c>
      <c r="BK125" s="202">
        <f>ROUND(I125*H125,2)</f>
        <v>0</v>
      </c>
      <c r="BL125" s="23" t="s">
        <v>258</v>
      </c>
      <c r="BM125" s="23" t="s">
        <v>1791</v>
      </c>
    </row>
    <row r="126" spans="2:47" s="1" customFormat="1" ht="40.5">
      <c r="B126" s="40"/>
      <c r="C126" s="62"/>
      <c r="D126" s="209" t="s">
        <v>255</v>
      </c>
      <c r="E126" s="62"/>
      <c r="F126" s="230" t="s">
        <v>1792</v>
      </c>
      <c r="G126" s="62"/>
      <c r="H126" s="62"/>
      <c r="I126" s="162"/>
      <c r="J126" s="62"/>
      <c r="K126" s="62"/>
      <c r="L126" s="60"/>
      <c r="M126" s="231"/>
      <c r="N126" s="41"/>
      <c r="O126" s="41"/>
      <c r="P126" s="41"/>
      <c r="Q126" s="41"/>
      <c r="R126" s="41"/>
      <c r="S126" s="41"/>
      <c r="T126" s="77"/>
      <c r="AT126" s="23" t="s">
        <v>255</v>
      </c>
      <c r="AU126" s="23" t="s">
        <v>80</v>
      </c>
    </row>
    <row r="127" spans="2:65" s="1" customFormat="1" ht="25.5" customHeight="1">
      <c r="B127" s="40"/>
      <c r="C127" s="191" t="s">
        <v>689</v>
      </c>
      <c r="D127" s="191" t="s">
        <v>138</v>
      </c>
      <c r="E127" s="192" t="s">
        <v>1793</v>
      </c>
      <c r="F127" s="193" t="s">
        <v>1794</v>
      </c>
      <c r="G127" s="194" t="s">
        <v>809</v>
      </c>
      <c r="H127" s="195">
        <v>1</v>
      </c>
      <c r="I127" s="196"/>
      <c r="J127" s="197">
        <f>ROUND(I127*H127,2)</f>
        <v>0</v>
      </c>
      <c r="K127" s="193" t="s">
        <v>141</v>
      </c>
      <c r="L127" s="60"/>
      <c r="M127" s="198" t="s">
        <v>21</v>
      </c>
      <c r="N127" s="199" t="s">
        <v>43</v>
      </c>
      <c r="O127" s="4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AR127" s="23" t="s">
        <v>258</v>
      </c>
      <c r="AT127" s="23" t="s">
        <v>138</v>
      </c>
      <c r="AU127" s="23" t="s">
        <v>80</v>
      </c>
      <c r="AY127" s="23" t="s">
        <v>135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3" t="s">
        <v>80</v>
      </c>
      <c r="BK127" s="202">
        <f>ROUND(I127*H127,2)</f>
        <v>0</v>
      </c>
      <c r="BL127" s="23" t="s">
        <v>258</v>
      </c>
      <c r="BM127" s="23" t="s">
        <v>1795</v>
      </c>
    </row>
    <row r="128" spans="2:51" s="11" customFormat="1" ht="13.5">
      <c r="B128" s="207"/>
      <c r="C128" s="208"/>
      <c r="D128" s="209" t="s">
        <v>178</v>
      </c>
      <c r="E128" s="210" t="s">
        <v>21</v>
      </c>
      <c r="F128" s="211" t="s">
        <v>1796</v>
      </c>
      <c r="G128" s="208"/>
      <c r="H128" s="212">
        <v>1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178</v>
      </c>
      <c r="AU128" s="218" t="s">
        <v>80</v>
      </c>
      <c r="AV128" s="11" t="s">
        <v>82</v>
      </c>
      <c r="AW128" s="11" t="s">
        <v>35</v>
      </c>
      <c r="AX128" s="11" t="s">
        <v>72</v>
      </c>
      <c r="AY128" s="218" t="s">
        <v>135</v>
      </c>
    </row>
    <row r="129" spans="2:51" s="12" customFormat="1" ht="13.5">
      <c r="B129" s="219"/>
      <c r="C129" s="220"/>
      <c r="D129" s="209" t="s">
        <v>178</v>
      </c>
      <c r="E129" s="221" t="s">
        <v>21</v>
      </c>
      <c r="F129" s="222" t="s">
        <v>180</v>
      </c>
      <c r="G129" s="220"/>
      <c r="H129" s="223">
        <v>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178</v>
      </c>
      <c r="AU129" s="229" t="s">
        <v>80</v>
      </c>
      <c r="AV129" s="12" t="s">
        <v>142</v>
      </c>
      <c r="AW129" s="12" t="s">
        <v>35</v>
      </c>
      <c r="AX129" s="12" t="s">
        <v>80</v>
      </c>
      <c r="AY129" s="229" t="s">
        <v>135</v>
      </c>
    </row>
    <row r="130" spans="2:65" s="1" customFormat="1" ht="25.5" customHeight="1">
      <c r="B130" s="40"/>
      <c r="C130" s="191" t="s">
        <v>694</v>
      </c>
      <c r="D130" s="191" t="s">
        <v>138</v>
      </c>
      <c r="E130" s="192" t="s">
        <v>1797</v>
      </c>
      <c r="F130" s="193" t="s">
        <v>1798</v>
      </c>
      <c r="G130" s="194" t="s">
        <v>809</v>
      </c>
      <c r="H130" s="195">
        <v>1</v>
      </c>
      <c r="I130" s="196"/>
      <c r="J130" s="197">
        <f>ROUND(I130*H130,2)</f>
        <v>0</v>
      </c>
      <c r="K130" s="193" t="s">
        <v>141</v>
      </c>
      <c r="L130" s="60"/>
      <c r="M130" s="198" t="s">
        <v>21</v>
      </c>
      <c r="N130" s="199" t="s">
        <v>43</v>
      </c>
      <c r="O130" s="4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258</v>
      </c>
      <c r="AT130" s="23" t="s">
        <v>138</v>
      </c>
      <c r="AU130" s="23" t="s">
        <v>80</v>
      </c>
      <c r="AY130" s="23" t="s">
        <v>135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80</v>
      </c>
      <c r="BK130" s="202">
        <f>ROUND(I130*H130,2)</f>
        <v>0</v>
      </c>
      <c r="BL130" s="23" t="s">
        <v>258</v>
      </c>
      <c r="BM130" s="23" t="s">
        <v>1799</v>
      </c>
    </row>
    <row r="131" spans="2:47" s="1" customFormat="1" ht="27">
      <c r="B131" s="40"/>
      <c r="C131" s="62"/>
      <c r="D131" s="209" t="s">
        <v>255</v>
      </c>
      <c r="E131" s="62"/>
      <c r="F131" s="230" t="s">
        <v>1800</v>
      </c>
      <c r="G131" s="62"/>
      <c r="H131" s="62"/>
      <c r="I131" s="162"/>
      <c r="J131" s="62"/>
      <c r="K131" s="62"/>
      <c r="L131" s="60"/>
      <c r="M131" s="231"/>
      <c r="N131" s="41"/>
      <c r="O131" s="41"/>
      <c r="P131" s="41"/>
      <c r="Q131" s="41"/>
      <c r="R131" s="41"/>
      <c r="S131" s="41"/>
      <c r="T131" s="77"/>
      <c r="AT131" s="23" t="s">
        <v>255</v>
      </c>
      <c r="AU131" s="23" t="s">
        <v>80</v>
      </c>
    </row>
    <row r="132" spans="2:51" s="11" customFormat="1" ht="13.5">
      <c r="B132" s="207"/>
      <c r="C132" s="208"/>
      <c r="D132" s="209" t="s">
        <v>178</v>
      </c>
      <c r="E132" s="210" t="s">
        <v>21</v>
      </c>
      <c r="F132" s="211" t="s">
        <v>1788</v>
      </c>
      <c r="G132" s="208"/>
      <c r="H132" s="212">
        <v>1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178</v>
      </c>
      <c r="AU132" s="218" t="s">
        <v>80</v>
      </c>
      <c r="AV132" s="11" t="s">
        <v>82</v>
      </c>
      <c r="AW132" s="11" t="s">
        <v>35</v>
      </c>
      <c r="AX132" s="11" t="s">
        <v>72</v>
      </c>
      <c r="AY132" s="218" t="s">
        <v>135</v>
      </c>
    </row>
    <row r="133" spans="2:51" s="12" customFormat="1" ht="13.5">
      <c r="B133" s="219"/>
      <c r="C133" s="220"/>
      <c r="D133" s="209" t="s">
        <v>178</v>
      </c>
      <c r="E133" s="221" t="s">
        <v>21</v>
      </c>
      <c r="F133" s="222" t="s">
        <v>180</v>
      </c>
      <c r="G133" s="220"/>
      <c r="H133" s="223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178</v>
      </c>
      <c r="AU133" s="229" t="s">
        <v>80</v>
      </c>
      <c r="AV133" s="12" t="s">
        <v>142</v>
      </c>
      <c r="AW133" s="12" t="s">
        <v>35</v>
      </c>
      <c r="AX133" s="12" t="s">
        <v>80</v>
      </c>
      <c r="AY133" s="229" t="s">
        <v>135</v>
      </c>
    </row>
    <row r="134" spans="2:65" s="1" customFormat="1" ht="38.25" customHeight="1">
      <c r="B134" s="40"/>
      <c r="C134" s="191" t="s">
        <v>698</v>
      </c>
      <c r="D134" s="191" t="s">
        <v>138</v>
      </c>
      <c r="E134" s="192" t="s">
        <v>1801</v>
      </c>
      <c r="F134" s="193" t="s">
        <v>1802</v>
      </c>
      <c r="G134" s="194" t="s">
        <v>809</v>
      </c>
      <c r="H134" s="195">
        <v>1</v>
      </c>
      <c r="I134" s="196"/>
      <c r="J134" s="197">
        <f>ROUND(I134*H134,2)</f>
        <v>0</v>
      </c>
      <c r="K134" s="193" t="s">
        <v>21</v>
      </c>
      <c r="L134" s="60"/>
      <c r="M134" s="198" t="s">
        <v>21</v>
      </c>
      <c r="N134" s="199" t="s">
        <v>43</v>
      </c>
      <c r="O134" s="4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AR134" s="23" t="s">
        <v>258</v>
      </c>
      <c r="AT134" s="23" t="s">
        <v>138</v>
      </c>
      <c r="AU134" s="23" t="s">
        <v>80</v>
      </c>
      <c r="AY134" s="23" t="s">
        <v>135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3" t="s">
        <v>80</v>
      </c>
      <c r="BK134" s="202">
        <f>ROUND(I134*H134,2)</f>
        <v>0</v>
      </c>
      <c r="BL134" s="23" t="s">
        <v>258</v>
      </c>
      <c r="BM134" s="23" t="s">
        <v>1803</v>
      </c>
    </row>
    <row r="135" spans="2:65" s="1" customFormat="1" ht="16.5" customHeight="1">
      <c r="B135" s="40"/>
      <c r="C135" s="191" t="s">
        <v>703</v>
      </c>
      <c r="D135" s="191" t="s">
        <v>138</v>
      </c>
      <c r="E135" s="192" t="s">
        <v>1804</v>
      </c>
      <c r="F135" s="193" t="s">
        <v>1805</v>
      </c>
      <c r="G135" s="194" t="s">
        <v>340</v>
      </c>
      <c r="H135" s="195">
        <v>1</v>
      </c>
      <c r="I135" s="196"/>
      <c r="J135" s="197">
        <f>ROUND(I135*H135,2)</f>
        <v>0</v>
      </c>
      <c r="K135" s="193" t="s">
        <v>21</v>
      </c>
      <c r="L135" s="60"/>
      <c r="M135" s="198" t="s">
        <v>21</v>
      </c>
      <c r="N135" s="199" t="s">
        <v>43</v>
      </c>
      <c r="O135" s="41"/>
      <c r="P135" s="200">
        <f>O135*H135</f>
        <v>0</v>
      </c>
      <c r="Q135" s="200">
        <v>0.00071</v>
      </c>
      <c r="R135" s="200">
        <f>Q135*H135</f>
        <v>0.00071</v>
      </c>
      <c r="S135" s="200">
        <v>0</v>
      </c>
      <c r="T135" s="201">
        <f>S135*H135</f>
        <v>0</v>
      </c>
      <c r="AR135" s="23" t="s">
        <v>258</v>
      </c>
      <c r="AT135" s="23" t="s">
        <v>138</v>
      </c>
      <c r="AU135" s="23" t="s">
        <v>80</v>
      </c>
      <c r="AY135" s="23" t="s">
        <v>135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80</v>
      </c>
      <c r="BK135" s="202">
        <f>ROUND(I135*H135,2)</f>
        <v>0</v>
      </c>
      <c r="BL135" s="23" t="s">
        <v>258</v>
      </c>
      <c r="BM135" s="23" t="s">
        <v>1806</v>
      </c>
    </row>
    <row r="136" spans="2:65" s="1" customFormat="1" ht="25.5" customHeight="1">
      <c r="B136" s="40"/>
      <c r="C136" s="191" t="s">
        <v>713</v>
      </c>
      <c r="D136" s="191" t="s">
        <v>138</v>
      </c>
      <c r="E136" s="192" t="s">
        <v>1807</v>
      </c>
      <c r="F136" s="193" t="s">
        <v>1808</v>
      </c>
      <c r="G136" s="194" t="s">
        <v>809</v>
      </c>
      <c r="H136" s="195">
        <v>1</v>
      </c>
      <c r="I136" s="196"/>
      <c r="J136" s="197">
        <f>ROUND(I136*H136,2)</f>
        <v>0</v>
      </c>
      <c r="K136" s="193" t="s">
        <v>141</v>
      </c>
      <c r="L136" s="60"/>
      <c r="M136" s="198" t="s">
        <v>21</v>
      </c>
      <c r="N136" s="199" t="s">
        <v>43</v>
      </c>
      <c r="O136" s="4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AR136" s="23" t="s">
        <v>258</v>
      </c>
      <c r="AT136" s="23" t="s">
        <v>138</v>
      </c>
      <c r="AU136" s="23" t="s">
        <v>80</v>
      </c>
      <c r="AY136" s="23" t="s">
        <v>135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23" t="s">
        <v>80</v>
      </c>
      <c r="BK136" s="202">
        <f>ROUND(I136*H136,2)</f>
        <v>0</v>
      </c>
      <c r="BL136" s="23" t="s">
        <v>258</v>
      </c>
      <c r="BM136" s="23" t="s">
        <v>1809</v>
      </c>
    </row>
    <row r="137" spans="2:47" s="1" customFormat="1" ht="40.5">
      <c r="B137" s="40"/>
      <c r="C137" s="62"/>
      <c r="D137" s="209" t="s">
        <v>255</v>
      </c>
      <c r="E137" s="62"/>
      <c r="F137" s="230" t="s">
        <v>1810</v>
      </c>
      <c r="G137" s="62"/>
      <c r="H137" s="62"/>
      <c r="I137" s="162"/>
      <c r="J137" s="62"/>
      <c r="K137" s="62"/>
      <c r="L137" s="60"/>
      <c r="M137" s="231"/>
      <c r="N137" s="41"/>
      <c r="O137" s="41"/>
      <c r="P137" s="41"/>
      <c r="Q137" s="41"/>
      <c r="R137" s="41"/>
      <c r="S137" s="41"/>
      <c r="T137" s="77"/>
      <c r="AT137" s="23" t="s">
        <v>255</v>
      </c>
      <c r="AU137" s="23" t="s">
        <v>80</v>
      </c>
    </row>
    <row r="138" spans="2:51" s="11" customFormat="1" ht="13.5">
      <c r="B138" s="207"/>
      <c r="C138" s="208"/>
      <c r="D138" s="209" t="s">
        <v>178</v>
      </c>
      <c r="E138" s="210" t="s">
        <v>21</v>
      </c>
      <c r="F138" s="211" t="s">
        <v>1811</v>
      </c>
      <c r="G138" s="208"/>
      <c r="H138" s="212">
        <v>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178</v>
      </c>
      <c r="AU138" s="218" t="s">
        <v>80</v>
      </c>
      <c r="AV138" s="11" t="s">
        <v>82</v>
      </c>
      <c r="AW138" s="11" t="s">
        <v>35</v>
      </c>
      <c r="AX138" s="11" t="s">
        <v>72</v>
      </c>
      <c r="AY138" s="218" t="s">
        <v>135</v>
      </c>
    </row>
    <row r="139" spans="2:51" s="12" customFormat="1" ht="13.5">
      <c r="B139" s="219"/>
      <c r="C139" s="220"/>
      <c r="D139" s="209" t="s">
        <v>178</v>
      </c>
      <c r="E139" s="221" t="s">
        <v>21</v>
      </c>
      <c r="F139" s="222" t="s">
        <v>180</v>
      </c>
      <c r="G139" s="220"/>
      <c r="H139" s="223">
        <v>1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178</v>
      </c>
      <c r="AU139" s="229" t="s">
        <v>80</v>
      </c>
      <c r="AV139" s="12" t="s">
        <v>142</v>
      </c>
      <c r="AW139" s="12" t="s">
        <v>35</v>
      </c>
      <c r="AX139" s="12" t="s">
        <v>80</v>
      </c>
      <c r="AY139" s="229" t="s">
        <v>135</v>
      </c>
    </row>
    <row r="140" spans="2:65" s="1" customFormat="1" ht="25.5" customHeight="1">
      <c r="B140" s="40"/>
      <c r="C140" s="191" t="s">
        <v>719</v>
      </c>
      <c r="D140" s="191" t="s">
        <v>138</v>
      </c>
      <c r="E140" s="192" t="s">
        <v>1812</v>
      </c>
      <c r="F140" s="193" t="s">
        <v>1813</v>
      </c>
      <c r="G140" s="194" t="s">
        <v>809</v>
      </c>
      <c r="H140" s="195">
        <v>1</v>
      </c>
      <c r="I140" s="196"/>
      <c r="J140" s="197">
        <f>ROUND(I140*H140,2)</f>
        <v>0</v>
      </c>
      <c r="K140" s="193" t="s">
        <v>141</v>
      </c>
      <c r="L140" s="60"/>
      <c r="M140" s="198" t="s">
        <v>21</v>
      </c>
      <c r="N140" s="199" t="s">
        <v>43</v>
      </c>
      <c r="O140" s="4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AR140" s="23" t="s">
        <v>258</v>
      </c>
      <c r="AT140" s="23" t="s">
        <v>138</v>
      </c>
      <c r="AU140" s="23" t="s">
        <v>80</v>
      </c>
      <c r="AY140" s="23" t="s">
        <v>135</v>
      </c>
      <c r="BE140" s="202">
        <f>IF(N140="základní",J140,0)</f>
        <v>0</v>
      </c>
      <c r="BF140" s="202">
        <f>IF(N140="snížená",J140,0)</f>
        <v>0</v>
      </c>
      <c r="BG140" s="202">
        <f>IF(N140="zákl. přenesená",J140,0)</f>
        <v>0</v>
      </c>
      <c r="BH140" s="202">
        <f>IF(N140="sníž. přenesená",J140,0)</f>
        <v>0</v>
      </c>
      <c r="BI140" s="202">
        <f>IF(N140="nulová",J140,0)</f>
        <v>0</v>
      </c>
      <c r="BJ140" s="23" t="s">
        <v>80</v>
      </c>
      <c r="BK140" s="202">
        <f>ROUND(I140*H140,2)</f>
        <v>0</v>
      </c>
      <c r="BL140" s="23" t="s">
        <v>258</v>
      </c>
      <c r="BM140" s="23" t="s">
        <v>1814</v>
      </c>
    </row>
    <row r="141" spans="2:51" s="11" customFormat="1" ht="13.5">
      <c r="B141" s="207"/>
      <c r="C141" s="208"/>
      <c r="D141" s="209" t="s">
        <v>178</v>
      </c>
      <c r="E141" s="210" t="s">
        <v>21</v>
      </c>
      <c r="F141" s="211" t="s">
        <v>1796</v>
      </c>
      <c r="G141" s="208"/>
      <c r="H141" s="212">
        <v>1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178</v>
      </c>
      <c r="AU141" s="218" t="s">
        <v>80</v>
      </c>
      <c r="AV141" s="11" t="s">
        <v>82</v>
      </c>
      <c r="AW141" s="11" t="s">
        <v>35</v>
      </c>
      <c r="AX141" s="11" t="s">
        <v>72</v>
      </c>
      <c r="AY141" s="218" t="s">
        <v>135</v>
      </c>
    </row>
    <row r="142" spans="2:51" s="12" customFormat="1" ht="13.5">
      <c r="B142" s="219"/>
      <c r="C142" s="220"/>
      <c r="D142" s="209" t="s">
        <v>178</v>
      </c>
      <c r="E142" s="221" t="s">
        <v>21</v>
      </c>
      <c r="F142" s="222" t="s">
        <v>180</v>
      </c>
      <c r="G142" s="220"/>
      <c r="H142" s="223">
        <v>1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178</v>
      </c>
      <c r="AU142" s="229" t="s">
        <v>80</v>
      </c>
      <c r="AV142" s="12" t="s">
        <v>142</v>
      </c>
      <c r="AW142" s="12" t="s">
        <v>35</v>
      </c>
      <c r="AX142" s="12" t="s">
        <v>80</v>
      </c>
      <c r="AY142" s="229" t="s">
        <v>135</v>
      </c>
    </row>
    <row r="143" spans="2:65" s="1" customFormat="1" ht="25.5" customHeight="1">
      <c r="B143" s="40"/>
      <c r="C143" s="191" t="s">
        <v>723</v>
      </c>
      <c r="D143" s="191" t="s">
        <v>138</v>
      </c>
      <c r="E143" s="192" t="s">
        <v>1815</v>
      </c>
      <c r="F143" s="193" t="s">
        <v>1816</v>
      </c>
      <c r="G143" s="194" t="s">
        <v>809</v>
      </c>
      <c r="H143" s="195">
        <v>1</v>
      </c>
      <c r="I143" s="196"/>
      <c r="J143" s="197">
        <f>ROUND(I143*H143,2)</f>
        <v>0</v>
      </c>
      <c r="K143" s="193" t="s">
        <v>141</v>
      </c>
      <c r="L143" s="60"/>
      <c r="M143" s="198" t="s">
        <v>21</v>
      </c>
      <c r="N143" s="199" t="s">
        <v>43</v>
      </c>
      <c r="O143" s="4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3" t="s">
        <v>258</v>
      </c>
      <c r="AT143" s="23" t="s">
        <v>138</v>
      </c>
      <c r="AU143" s="23" t="s">
        <v>80</v>
      </c>
      <c r="AY143" s="23" t="s">
        <v>135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3" t="s">
        <v>80</v>
      </c>
      <c r="BK143" s="202">
        <f>ROUND(I143*H143,2)</f>
        <v>0</v>
      </c>
      <c r="BL143" s="23" t="s">
        <v>258</v>
      </c>
      <c r="BM143" s="23" t="s">
        <v>1817</v>
      </c>
    </row>
    <row r="144" spans="2:51" s="11" customFormat="1" ht="13.5">
      <c r="B144" s="207"/>
      <c r="C144" s="208"/>
      <c r="D144" s="209" t="s">
        <v>178</v>
      </c>
      <c r="E144" s="210" t="s">
        <v>21</v>
      </c>
      <c r="F144" s="211" t="s">
        <v>1788</v>
      </c>
      <c r="G144" s="208"/>
      <c r="H144" s="212">
        <v>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178</v>
      </c>
      <c r="AU144" s="218" t="s">
        <v>80</v>
      </c>
      <c r="AV144" s="11" t="s">
        <v>82</v>
      </c>
      <c r="AW144" s="11" t="s">
        <v>35</v>
      </c>
      <c r="AX144" s="11" t="s">
        <v>72</v>
      </c>
      <c r="AY144" s="218" t="s">
        <v>135</v>
      </c>
    </row>
    <row r="145" spans="2:51" s="12" customFormat="1" ht="13.5">
      <c r="B145" s="219"/>
      <c r="C145" s="220"/>
      <c r="D145" s="209" t="s">
        <v>178</v>
      </c>
      <c r="E145" s="221" t="s">
        <v>21</v>
      </c>
      <c r="F145" s="222" t="s">
        <v>180</v>
      </c>
      <c r="G145" s="220"/>
      <c r="H145" s="223">
        <v>1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178</v>
      </c>
      <c r="AU145" s="229" t="s">
        <v>80</v>
      </c>
      <c r="AV145" s="12" t="s">
        <v>142</v>
      </c>
      <c r="AW145" s="12" t="s">
        <v>35</v>
      </c>
      <c r="AX145" s="12" t="s">
        <v>80</v>
      </c>
      <c r="AY145" s="229" t="s">
        <v>135</v>
      </c>
    </row>
    <row r="146" spans="2:65" s="1" customFormat="1" ht="16.5" customHeight="1">
      <c r="B146" s="40"/>
      <c r="C146" s="191" t="s">
        <v>728</v>
      </c>
      <c r="D146" s="191" t="s">
        <v>138</v>
      </c>
      <c r="E146" s="192" t="s">
        <v>1818</v>
      </c>
      <c r="F146" s="193" t="s">
        <v>1648</v>
      </c>
      <c r="G146" s="194" t="s">
        <v>840</v>
      </c>
      <c r="H146" s="255"/>
      <c r="I146" s="196"/>
      <c r="J146" s="197">
        <f>ROUND(I146*H146,2)</f>
        <v>0</v>
      </c>
      <c r="K146" s="193" t="s">
        <v>21</v>
      </c>
      <c r="L146" s="60"/>
      <c r="M146" s="198" t="s">
        <v>21</v>
      </c>
      <c r="N146" s="203" t="s">
        <v>43</v>
      </c>
      <c r="O146" s="204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AR146" s="23" t="s">
        <v>258</v>
      </c>
      <c r="AT146" s="23" t="s">
        <v>138</v>
      </c>
      <c r="AU146" s="23" t="s">
        <v>80</v>
      </c>
      <c r="AY146" s="23" t="s">
        <v>135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80</v>
      </c>
      <c r="BK146" s="202">
        <f>ROUND(I146*H146,2)</f>
        <v>0</v>
      </c>
      <c r="BL146" s="23" t="s">
        <v>258</v>
      </c>
      <c r="BM146" s="23" t="s">
        <v>1819</v>
      </c>
    </row>
    <row r="147" spans="2:12" s="1" customFormat="1" ht="6.95" customHeight="1">
      <c r="B147" s="55"/>
      <c r="C147" s="56"/>
      <c r="D147" s="56"/>
      <c r="E147" s="56"/>
      <c r="F147" s="56"/>
      <c r="G147" s="56"/>
      <c r="H147" s="56"/>
      <c r="I147" s="138"/>
      <c r="J147" s="56"/>
      <c r="K147" s="56"/>
      <c r="L147" s="60"/>
    </row>
  </sheetData>
  <sheetProtection algorithmName="SHA-512" hashValue="u8uDsDF080JkOxwHxbFoKmLKsCpAg2u5bb9t/fwYJPFmnxeOhyVrC6+DqePMY+5EP8bOamd7m2WKCJTJnKTmFQ==" saltValue="7nVtfZL6u8RhLpvYRgw4Tltx/ivsrRkpM2a/Cyn+2YR6/XtPj8gEXn3f3BKObb+rN++FTBIC33b0UOau/S3x6A==" spinCount="100000" sheet="1" objects="1" scenarios="1" formatColumns="0" formatRows="0" autoFilter="0"/>
  <autoFilter ref="C78:K146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101</v>
      </c>
      <c r="G1" s="380" t="s">
        <v>102</v>
      </c>
      <c r="H1" s="380"/>
      <c r="I1" s="114"/>
      <c r="J1" s="113" t="s">
        <v>103</v>
      </c>
      <c r="K1" s="112" t="s">
        <v>104</v>
      </c>
      <c r="L1" s="113" t="s">
        <v>105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AT2" s="23" t="s">
        <v>100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82</v>
      </c>
    </row>
    <row r="4" spans="2:46" ht="36.95" customHeight="1">
      <c r="B4" s="27"/>
      <c r="C4" s="28"/>
      <c r="D4" s="29" t="s">
        <v>106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2" t="str">
        <f>'Rekapitulace stavby'!K6</f>
        <v>Muzeum Benešov 2018_03_02</v>
      </c>
      <c r="F7" s="373"/>
      <c r="G7" s="373"/>
      <c r="H7" s="373"/>
      <c r="I7" s="116"/>
      <c r="J7" s="28"/>
      <c r="K7" s="30"/>
    </row>
    <row r="8" spans="2:11" s="1" customFormat="1" ht="13.5">
      <c r="B8" s="40"/>
      <c r="C8" s="41"/>
      <c r="D8" s="36" t="s">
        <v>107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4" t="s">
        <v>1820</v>
      </c>
      <c r="F9" s="375"/>
      <c r="G9" s="375"/>
      <c r="H9" s="375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16. 2. 2018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41" t="s">
        <v>21</v>
      </c>
      <c r="F24" s="341"/>
      <c r="G24" s="341"/>
      <c r="H24" s="341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38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8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9">
        <f>ROUND(SUM(BE79:BE128),2)</f>
        <v>0</v>
      </c>
      <c r="G30" s="41"/>
      <c r="H30" s="41"/>
      <c r="I30" s="130">
        <v>0.21</v>
      </c>
      <c r="J30" s="129">
        <f>ROUND(ROUND((SUM(BE79:BE128)),2)*I30,2)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9">
        <f>ROUND(SUM(BF79:BF128),2)</f>
        <v>0</v>
      </c>
      <c r="G31" s="41"/>
      <c r="H31" s="41"/>
      <c r="I31" s="130">
        <v>0.15</v>
      </c>
      <c r="J31" s="129">
        <f>ROUND(ROUND((SUM(BF79:BF128)),2)*I31,2)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9">
        <f>ROUND(SUM(BG79:BG128),2)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9">
        <f>ROUND(SUM(BH79:BH128),2)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9">
        <f>ROUND(SUM(BI79:BI128),2)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48</v>
      </c>
      <c r="E36" s="78"/>
      <c r="F36" s="78"/>
      <c r="G36" s="133" t="s">
        <v>49</v>
      </c>
      <c r="H36" s="134" t="s">
        <v>50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109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2" t="str">
        <f>E7</f>
        <v>Muzeum Benešov 2018_03_02</v>
      </c>
      <c r="F45" s="373"/>
      <c r="G45" s="373"/>
      <c r="H45" s="373"/>
      <c r="I45" s="117"/>
      <c r="J45" s="41"/>
      <c r="K45" s="44"/>
    </row>
    <row r="46" spans="2:11" s="1" customFormat="1" ht="14.45" customHeight="1">
      <c r="B46" s="40"/>
      <c r="C46" s="36" t="s">
        <v>107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4" t="str">
        <f>E9</f>
        <v>06 - Vytápení</v>
      </c>
      <c r="F47" s="375"/>
      <c r="G47" s="375"/>
      <c r="H47" s="375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Benešov</v>
      </c>
      <c r="G49" s="41"/>
      <c r="H49" s="41"/>
      <c r="I49" s="118" t="s">
        <v>25</v>
      </c>
      <c r="J49" s="119" t="str">
        <f>IF(J12="","",J12)</f>
        <v>16. 2. 2018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Město Benešov</v>
      </c>
      <c r="G51" s="41"/>
      <c r="H51" s="41"/>
      <c r="I51" s="118" t="s">
        <v>33</v>
      </c>
      <c r="J51" s="341" t="str">
        <f>E21</f>
        <v>SPS projekt s.r.o.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110</v>
      </c>
      <c r="D54" s="131"/>
      <c r="E54" s="131"/>
      <c r="F54" s="131"/>
      <c r="G54" s="131"/>
      <c r="H54" s="131"/>
      <c r="I54" s="144"/>
      <c r="J54" s="145" t="s">
        <v>111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112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113</v>
      </c>
    </row>
    <row r="57" spans="2:11" s="7" customFormat="1" ht="24.95" customHeight="1">
      <c r="B57" s="148"/>
      <c r="C57" s="149"/>
      <c r="D57" s="150" t="s">
        <v>167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9" customHeight="1">
      <c r="B58" s="155"/>
      <c r="C58" s="156"/>
      <c r="D58" s="157" t="s">
        <v>1821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9" customHeight="1">
      <c r="B59" s="155"/>
      <c r="C59" s="156"/>
      <c r="D59" s="157" t="s">
        <v>1822</v>
      </c>
      <c r="E59" s="158"/>
      <c r="F59" s="158"/>
      <c r="G59" s="158"/>
      <c r="H59" s="158"/>
      <c r="I59" s="159"/>
      <c r="J59" s="160">
        <f>J98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120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6.5" customHeight="1">
      <c r="B69" s="40"/>
      <c r="C69" s="62"/>
      <c r="D69" s="62"/>
      <c r="E69" s="377" t="str">
        <f>E7</f>
        <v>Muzeum Benešov 2018_03_02</v>
      </c>
      <c r="F69" s="378"/>
      <c r="G69" s="378"/>
      <c r="H69" s="378"/>
      <c r="I69" s="162"/>
      <c r="J69" s="62"/>
      <c r="K69" s="62"/>
      <c r="L69" s="60"/>
    </row>
    <row r="70" spans="2:12" s="1" customFormat="1" ht="14.45" customHeight="1">
      <c r="B70" s="40"/>
      <c r="C70" s="64" t="s">
        <v>107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17.25" customHeight="1">
      <c r="B71" s="40"/>
      <c r="C71" s="62"/>
      <c r="D71" s="62"/>
      <c r="E71" s="352" t="str">
        <f>E9</f>
        <v>06 - Vytápení</v>
      </c>
      <c r="F71" s="379"/>
      <c r="G71" s="379"/>
      <c r="H71" s="379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63" t="str">
        <f>F12</f>
        <v>Benešov</v>
      </c>
      <c r="G73" s="62"/>
      <c r="H73" s="62"/>
      <c r="I73" s="164" t="s">
        <v>25</v>
      </c>
      <c r="J73" s="72" t="str">
        <f>IF(J12="","",J12)</f>
        <v>16. 2. 2018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3.5">
      <c r="B75" s="40"/>
      <c r="C75" s="64" t="s">
        <v>27</v>
      </c>
      <c r="D75" s="62"/>
      <c r="E75" s="62"/>
      <c r="F75" s="163" t="str">
        <f>E15</f>
        <v>Město Benešov</v>
      </c>
      <c r="G75" s="62"/>
      <c r="H75" s="62"/>
      <c r="I75" s="164" t="s">
        <v>33</v>
      </c>
      <c r="J75" s="163" t="str">
        <f>E21</f>
        <v>SPS projekt s.r.o.</v>
      </c>
      <c r="K75" s="62"/>
      <c r="L75" s="60"/>
    </row>
    <row r="76" spans="2:12" s="1" customFormat="1" ht="14.45" customHeight="1">
      <c r="B76" s="40"/>
      <c r="C76" s="64" t="s">
        <v>31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121</v>
      </c>
      <c r="D78" s="167" t="s">
        <v>57</v>
      </c>
      <c r="E78" s="167" t="s">
        <v>53</v>
      </c>
      <c r="F78" s="167" t="s">
        <v>122</v>
      </c>
      <c r="G78" s="167" t="s">
        <v>123</v>
      </c>
      <c r="H78" s="167" t="s">
        <v>124</v>
      </c>
      <c r="I78" s="168" t="s">
        <v>125</v>
      </c>
      <c r="J78" s="167" t="s">
        <v>111</v>
      </c>
      <c r="K78" s="169" t="s">
        <v>126</v>
      </c>
      <c r="L78" s="170"/>
      <c r="M78" s="80" t="s">
        <v>127</v>
      </c>
      <c r="N78" s="81" t="s">
        <v>42</v>
      </c>
      <c r="O78" s="81" t="s">
        <v>128</v>
      </c>
      <c r="P78" s="81" t="s">
        <v>129</v>
      </c>
      <c r="Q78" s="81" t="s">
        <v>130</v>
      </c>
      <c r="R78" s="81" t="s">
        <v>131</v>
      </c>
      <c r="S78" s="81" t="s">
        <v>132</v>
      </c>
      <c r="T78" s="82" t="s">
        <v>133</v>
      </c>
    </row>
    <row r="79" spans="2:63" s="1" customFormat="1" ht="29.25" customHeight="1">
      <c r="B79" s="40"/>
      <c r="C79" s="86" t="s">
        <v>112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0</v>
      </c>
      <c r="S79" s="84"/>
      <c r="T79" s="173">
        <f>T80</f>
        <v>0</v>
      </c>
      <c r="AT79" s="23" t="s">
        <v>71</v>
      </c>
      <c r="AU79" s="23" t="s">
        <v>113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71</v>
      </c>
      <c r="E80" s="178" t="s">
        <v>342</v>
      </c>
      <c r="F80" s="178" t="s">
        <v>343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P81+P98</f>
        <v>0</v>
      </c>
      <c r="Q80" s="183"/>
      <c r="R80" s="184">
        <f>R81+R98</f>
        <v>0</v>
      </c>
      <c r="S80" s="183"/>
      <c r="T80" s="185">
        <f>T81+T98</f>
        <v>0</v>
      </c>
      <c r="AR80" s="186" t="s">
        <v>82</v>
      </c>
      <c r="AT80" s="187" t="s">
        <v>71</v>
      </c>
      <c r="AU80" s="187" t="s">
        <v>72</v>
      </c>
      <c r="AY80" s="186" t="s">
        <v>135</v>
      </c>
      <c r="BK80" s="188">
        <f>BK81+BK98</f>
        <v>0</v>
      </c>
    </row>
    <row r="81" spans="2:63" s="10" customFormat="1" ht="19.9" customHeight="1">
      <c r="B81" s="175"/>
      <c r="C81" s="176"/>
      <c r="D81" s="177" t="s">
        <v>71</v>
      </c>
      <c r="E81" s="189" t="s">
        <v>1823</v>
      </c>
      <c r="F81" s="189" t="s">
        <v>1824</v>
      </c>
      <c r="G81" s="176"/>
      <c r="H81" s="176"/>
      <c r="I81" s="179"/>
      <c r="J81" s="190">
        <f>BK81</f>
        <v>0</v>
      </c>
      <c r="K81" s="176"/>
      <c r="L81" s="181"/>
      <c r="M81" s="182"/>
      <c r="N81" s="183"/>
      <c r="O81" s="183"/>
      <c r="P81" s="184">
        <f>SUM(P82:P97)</f>
        <v>0</v>
      </c>
      <c r="Q81" s="183"/>
      <c r="R81" s="184">
        <f>SUM(R82:R97)</f>
        <v>0</v>
      </c>
      <c r="S81" s="183"/>
      <c r="T81" s="185">
        <f>SUM(T82:T97)</f>
        <v>0</v>
      </c>
      <c r="AR81" s="186" t="s">
        <v>82</v>
      </c>
      <c r="AT81" s="187" t="s">
        <v>71</v>
      </c>
      <c r="AU81" s="187" t="s">
        <v>80</v>
      </c>
      <c r="AY81" s="186" t="s">
        <v>135</v>
      </c>
      <c r="BK81" s="188">
        <f>SUM(BK82:BK97)</f>
        <v>0</v>
      </c>
    </row>
    <row r="82" spans="2:65" s="1" customFormat="1" ht="16.5" customHeight="1">
      <c r="B82" s="40"/>
      <c r="C82" s="191" t="s">
        <v>80</v>
      </c>
      <c r="D82" s="191" t="s">
        <v>138</v>
      </c>
      <c r="E82" s="192" t="s">
        <v>1825</v>
      </c>
      <c r="F82" s="193" t="s">
        <v>1826</v>
      </c>
      <c r="G82" s="194" t="s">
        <v>340</v>
      </c>
      <c r="H82" s="195">
        <v>8</v>
      </c>
      <c r="I82" s="196"/>
      <c r="J82" s="197">
        <f>ROUND(I82*H82,2)</f>
        <v>0</v>
      </c>
      <c r="K82" s="193" t="s">
        <v>21</v>
      </c>
      <c r="L82" s="60"/>
      <c r="M82" s="198" t="s">
        <v>21</v>
      </c>
      <c r="N82" s="199" t="s">
        <v>43</v>
      </c>
      <c r="O82" s="41"/>
      <c r="P82" s="200">
        <f>O82*H82</f>
        <v>0</v>
      </c>
      <c r="Q82" s="200">
        <v>0</v>
      </c>
      <c r="R82" s="200">
        <f>Q82*H82</f>
        <v>0</v>
      </c>
      <c r="S82" s="200">
        <v>0</v>
      </c>
      <c r="T82" s="201">
        <f>S82*H82</f>
        <v>0</v>
      </c>
      <c r="AR82" s="23" t="s">
        <v>258</v>
      </c>
      <c r="AT82" s="23" t="s">
        <v>138</v>
      </c>
      <c r="AU82" s="23" t="s">
        <v>82</v>
      </c>
      <c r="AY82" s="23" t="s">
        <v>135</v>
      </c>
      <c r="BE82" s="202">
        <f>IF(N82="základní",J82,0)</f>
        <v>0</v>
      </c>
      <c r="BF82" s="202">
        <f>IF(N82="snížená",J82,0)</f>
        <v>0</v>
      </c>
      <c r="BG82" s="202">
        <f>IF(N82="zákl. přenesená",J82,0)</f>
        <v>0</v>
      </c>
      <c r="BH82" s="202">
        <f>IF(N82="sníž. přenesená",J82,0)</f>
        <v>0</v>
      </c>
      <c r="BI82" s="202">
        <f>IF(N82="nulová",J82,0)</f>
        <v>0</v>
      </c>
      <c r="BJ82" s="23" t="s">
        <v>80</v>
      </c>
      <c r="BK82" s="202">
        <f>ROUND(I82*H82,2)</f>
        <v>0</v>
      </c>
      <c r="BL82" s="23" t="s">
        <v>258</v>
      </c>
      <c r="BM82" s="23" t="s">
        <v>1827</v>
      </c>
    </row>
    <row r="83" spans="2:51" s="11" customFormat="1" ht="13.5">
      <c r="B83" s="207"/>
      <c r="C83" s="208"/>
      <c r="D83" s="209" t="s">
        <v>178</v>
      </c>
      <c r="E83" s="210" t="s">
        <v>21</v>
      </c>
      <c r="F83" s="211" t="s">
        <v>1828</v>
      </c>
      <c r="G83" s="208"/>
      <c r="H83" s="212">
        <v>8</v>
      </c>
      <c r="I83" s="213"/>
      <c r="J83" s="208"/>
      <c r="K83" s="208"/>
      <c r="L83" s="214"/>
      <c r="M83" s="215"/>
      <c r="N83" s="216"/>
      <c r="O83" s="216"/>
      <c r="P83" s="216"/>
      <c r="Q83" s="216"/>
      <c r="R83" s="216"/>
      <c r="S83" s="216"/>
      <c r="T83" s="217"/>
      <c r="AT83" s="218" t="s">
        <v>178</v>
      </c>
      <c r="AU83" s="218" t="s">
        <v>82</v>
      </c>
      <c r="AV83" s="11" t="s">
        <v>82</v>
      </c>
      <c r="AW83" s="11" t="s">
        <v>35</v>
      </c>
      <c r="AX83" s="11" t="s">
        <v>72</v>
      </c>
      <c r="AY83" s="218" t="s">
        <v>135</v>
      </c>
    </row>
    <row r="84" spans="2:51" s="12" customFormat="1" ht="13.5">
      <c r="B84" s="219"/>
      <c r="C84" s="220"/>
      <c r="D84" s="209" t="s">
        <v>178</v>
      </c>
      <c r="E84" s="221" t="s">
        <v>21</v>
      </c>
      <c r="F84" s="222" t="s">
        <v>180</v>
      </c>
      <c r="G84" s="220"/>
      <c r="H84" s="223">
        <v>8</v>
      </c>
      <c r="I84" s="224"/>
      <c r="J84" s="220"/>
      <c r="K84" s="220"/>
      <c r="L84" s="225"/>
      <c r="M84" s="226"/>
      <c r="N84" s="227"/>
      <c r="O84" s="227"/>
      <c r="P84" s="227"/>
      <c r="Q84" s="227"/>
      <c r="R84" s="227"/>
      <c r="S84" s="227"/>
      <c r="T84" s="228"/>
      <c r="AT84" s="229" t="s">
        <v>178</v>
      </c>
      <c r="AU84" s="229" t="s">
        <v>82</v>
      </c>
      <c r="AV84" s="12" t="s">
        <v>142</v>
      </c>
      <c r="AW84" s="12" t="s">
        <v>35</v>
      </c>
      <c r="AX84" s="12" t="s">
        <v>80</v>
      </c>
      <c r="AY84" s="229" t="s">
        <v>135</v>
      </c>
    </row>
    <row r="85" spans="2:65" s="1" customFormat="1" ht="25.5" customHeight="1">
      <c r="B85" s="40"/>
      <c r="C85" s="191" t="s">
        <v>82</v>
      </c>
      <c r="D85" s="191" t="s">
        <v>138</v>
      </c>
      <c r="E85" s="192" t="s">
        <v>1829</v>
      </c>
      <c r="F85" s="193" t="s">
        <v>1830</v>
      </c>
      <c r="G85" s="194" t="s">
        <v>340</v>
      </c>
      <c r="H85" s="195">
        <v>13</v>
      </c>
      <c r="I85" s="196"/>
      <c r="J85" s="197">
        <f>ROUND(I85*H85,2)</f>
        <v>0</v>
      </c>
      <c r="K85" s="193" t="s">
        <v>21</v>
      </c>
      <c r="L85" s="60"/>
      <c r="M85" s="198" t="s">
        <v>21</v>
      </c>
      <c r="N85" s="199" t="s">
        <v>43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258</v>
      </c>
      <c r="AT85" s="23" t="s">
        <v>138</v>
      </c>
      <c r="AU85" s="23" t="s">
        <v>82</v>
      </c>
      <c r="AY85" s="23" t="s">
        <v>135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80</v>
      </c>
      <c r="BK85" s="202">
        <f>ROUND(I85*H85,2)</f>
        <v>0</v>
      </c>
      <c r="BL85" s="23" t="s">
        <v>258</v>
      </c>
      <c r="BM85" s="23" t="s">
        <v>1831</v>
      </c>
    </row>
    <row r="86" spans="2:47" s="1" customFormat="1" ht="27">
      <c r="B86" s="40"/>
      <c r="C86" s="62"/>
      <c r="D86" s="209" t="s">
        <v>255</v>
      </c>
      <c r="E86" s="62"/>
      <c r="F86" s="230" t="s">
        <v>1832</v>
      </c>
      <c r="G86" s="62"/>
      <c r="H86" s="62"/>
      <c r="I86" s="162"/>
      <c r="J86" s="62"/>
      <c r="K86" s="62"/>
      <c r="L86" s="60"/>
      <c r="M86" s="231"/>
      <c r="N86" s="41"/>
      <c r="O86" s="41"/>
      <c r="P86" s="41"/>
      <c r="Q86" s="41"/>
      <c r="R86" s="41"/>
      <c r="S86" s="41"/>
      <c r="T86" s="77"/>
      <c r="AT86" s="23" t="s">
        <v>255</v>
      </c>
      <c r="AU86" s="23" t="s">
        <v>82</v>
      </c>
    </row>
    <row r="87" spans="2:51" s="11" customFormat="1" ht="13.5">
      <c r="B87" s="207"/>
      <c r="C87" s="208"/>
      <c r="D87" s="209" t="s">
        <v>178</v>
      </c>
      <c r="E87" s="210" t="s">
        <v>21</v>
      </c>
      <c r="F87" s="211" t="s">
        <v>1833</v>
      </c>
      <c r="G87" s="208"/>
      <c r="H87" s="212">
        <v>2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178</v>
      </c>
      <c r="AU87" s="218" t="s">
        <v>82</v>
      </c>
      <c r="AV87" s="11" t="s">
        <v>82</v>
      </c>
      <c r="AW87" s="11" t="s">
        <v>35</v>
      </c>
      <c r="AX87" s="11" t="s">
        <v>72</v>
      </c>
      <c r="AY87" s="218" t="s">
        <v>135</v>
      </c>
    </row>
    <row r="88" spans="2:51" s="11" customFormat="1" ht="13.5">
      <c r="B88" s="207"/>
      <c r="C88" s="208"/>
      <c r="D88" s="209" t="s">
        <v>178</v>
      </c>
      <c r="E88" s="210" t="s">
        <v>21</v>
      </c>
      <c r="F88" s="211" t="s">
        <v>1834</v>
      </c>
      <c r="G88" s="208"/>
      <c r="H88" s="212">
        <v>1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178</v>
      </c>
      <c r="AU88" s="218" t="s">
        <v>82</v>
      </c>
      <c r="AV88" s="11" t="s">
        <v>82</v>
      </c>
      <c r="AW88" s="11" t="s">
        <v>35</v>
      </c>
      <c r="AX88" s="11" t="s">
        <v>72</v>
      </c>
      <c r="AY88" s="218" t="s">
        <v>135</v>
      </c>
    </row>
    <row r="89" spans="2:51" s="11" customFormat="1" ht="13.5">
      <c r="B89" s="207"/>
      <c r="C89" s="208"/>
      <c r="D89" s="209" t="s">
        <v>178</v>
      </c>
      <c r="E89" s="210" t="s">
        <v>21</v>
      </c>
      <c r="F89" s="211" t="s">
        <v>1835</v>
      </c>
      <c r="G89" s="208"/>
      <c r="H89" s="212">
        <v>1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178</v>
      </c>
      <c r="AU89" s="218" t="s">
        <v>82</v>
      </c>
      <c r="AV89" s="11" t="s">
        <v>82</v>
      </c>
      <c r="AW89" s="11" t="s">
        <v>35</v>
      </c>
      <c r="AX89" s="11" t="s">
        <v>72</v>
      </c>
      <c r="AY89" s="218" t="s">
        <v>135</v>
      </c>
    </row>
    <row r="90" spans="2:51" s="11" customFormat="1" ht="13.5">
      <c r="B90" s="207"/>
      <c r="C90" s="208"/>
      <c r="D90" s="209" t="s">
        <v>178</v>
      </c>
      <c r="E90" s="210" t="s">
        <v>21</v>
      </c>
      <c r="F90" s="211" t="s">
        <v>1836</v>
      </c>
      <c r="G90" s="208"/>
      <c r="H90" s="212">
        <v>1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178</v>
      </c>
      <c r="AU90" s="218" t="s">
        <v>82</v>
      </c>
      <c r="AV90" s="11" t="s">
        <v>82</v>
      </c>
      <c r="AW90" s="11" t="s">
        <v>35</v>
      </c>
      <c r="AX90" s="11" t="s">
        <v>72</v>
      </c>
      <c r="AY90" s="218" t="s">
        <v>135</v>
      </c>
    </row>
    <row r="91" spans="2:51" s="11" customFormat="1" ht="13.5">
      <c r="B91" s="207"/>
      <c r="C91" s="208"/>
      <c r="D91" s="209" t="s">
        <v>178</v>
      </c>
      <c r="E91" s="210" t="s">
        <v>21</v>
      </c>
      <c r="F91" s="211" t="s">
        <v>1837</v>
      </c>
      <c r="G91" s="208"/>
      <c r="H91" s="212">
        <v>2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178</v>
      </c>
      <c r="AU91" s="218" t="s">
        <v>82</v>
      </c>
      <c r="AV91" s="11" t="s">
        <v>82</v>
      </c>
      <c r="AW91" s="11" t="s">
        <v>35</v>
      </c>
      <c r="AX91" s="11" t="s">
        <v>72</v>
      </c>
      <c r="AY91" s="218" t="s">
        <v>135</v>
      </c>
    </row>
    <row r="92" spans="2:51" s="11" customFormat="1" ht="13.5">
      <c r="B92" s="207"/>
      <c r="C92" s="208"/>
      <c r="D92" s="209" t="s">
        <v>178</v>
      </c>
      <c r="E92" s="210" t="s">
        <v>21</v>
      </c>
      <c r="F92" s="211" t="s">
        <v>1838</v>
      </c>
      <c r="G92" s="208"/>
      <c r="H92" s="212">
        <v>1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178</v>
      </c>
      <c r="AU92" s="218" t="s">
        <v>82</v>
      </c>
      <c r="AV92" s="11" t="s">
        <v>82</v>
      </c>
      <c r="AW92" s="11" t="s">
        <v>35</v>
      </c>
      <c r="AX92" s="11" t="s">
        <v>72</v>
      </c>
      <c r="AY92" s="218" t="s">
        <v>135</v>
      </c>
    </row>
    <row r="93" spans="2:51" s="11" customFormat="1" ht="13.5">
      <c r="B93" s="207"/>
      <c r="C93" s="208"/>
      <c r="D93" s="209" t="s">
        <v>178</v>
      </c>
      <c r="E93" s="210" t="s">
        <v>21</v>
      </c>
      <c r="F93" s="211" t="s">
        <v>1839</v>
      </c>
      <c r="G93" s="208"/>
      <c r="H93" s="212">
        <v>1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178</v>
      </c>
      <c r="AU93" s="218" t="s">
        <v>82</v>
      </c>
      <c r="AV93" s="11" t="s">
        <v>82</v>
      </c>
      <c r="AW93" s="11" t="s">
        <v>35</v>
      </c>
      <c r="AX93" s="11" t="s">
        <v>72</v>
      </c>
      <c r="AY93" s="218" t="s">
        <v>135</v>
      </c>
    </row>
    <row r="94" spans="2:51" s="11" customFormat="1" ht="13.5">
      <c r="B94" s="207"/>
      <c r="C94" s="208"/>
      <c r="D94" s="209" t="s">
        <v>178</v>
      </c>
      <c r="E94" s="210" t="s">
        <v>21</v>
      </c>
      <c r="F94" s="211" t="s">
        <v>1840</v>
      </c>
      <c r="G94" s="208"/>
      <c r="H94" s="212">
        <v>2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178</v>
      </c>
      <c r="AU94" s="218" t="s">
        <v>82</v>
      </c>
      <c r="AV94" s="11" t="s">
        <v>82</v>
      </c>
      <c r="AW94" s="11" t="s">
        <v>35</v>
      </c>
      <c r="AX94" s="11" t="s">
        <v>72</v>
      </c>
      <c r="AY94" s="218" t="s">
        <v>135</v>
      </c>
    </row>
    <row r="95" spans="2:51" s="11" customFormat="1" ht="13.5">
      <c r="B95" s="207"/>
      <c r="C95" s="208"/>
      <c r="D95" s="209" t="s">
        <v>178</v>
      </c>
      <c r="E95" s="210" t="s">
        <v>21</v>
      </c>
      <c r="F95" s="211" t="s">
        <v>1841</v>
      </c>
      <c r="G95" s="208"/>
      <c r="H95" s="212">
        <v>1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178</v>
      </c>
      <c r="AU95" s="218" t="s">
        <v>82</v>
      </c>
      <c r="AV95" s="11" t="s">
        <v>82</v>
      </c>
      <c r="AW95" s="11" t="s">
        <v>35</v>
      </c>
      <c r="AX95" s="11" t="s">
        <v>72</v>
      </c>
      <c r="AY95" s="218" t="s">
        <v>135</v>
      </c>
    </row>
    <row r="96" spans="2:51" s="11" customFormat="1" ht="13.5">
      <c r="B96" s="207"/>
      <c r="C96" s="208"/>
      <c r="D96" s="209" t="s">
        <v>178</v>
      </c>
      <c r="E96" s="210" t="s">
        <v>21</v>
      </c>
      <c r="F96" s="211" t="s">
        <v>1842</v>
      </c>
      <c r="G96" s="208"/>
      <c r="H96" s="212">
        <v>1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178</v>
      </c>
      <c r="AU96" s="218" t="s">
        <v>82</v>
      </c>
      <c r="AV96" s="11" t="s">
        <v>82</v>
      </c>
      <c r="AW96" s="11" t="s">
        <v>35</v>
      </c>
      <c r="AX96" s="11" t="s">
        <v>72</v>
      </c>
      <c r="AY96" s="218" t="s">
        <v>135</v>
      </c>
    </row>
    <row r="97" spans="2:51" s="12" customFormat="1" ht="13.5">
      <c r="B97" s="219"/>
      <c r="C97" s="220"/>
      <c r="D97" s="209" t="s">
        <v>178</v>
      </c>
      <c r="E97" s="221" t="s">
        <v>21</v>
      </c>
      <c r="F97" s="222" t="s">
        <v>180</v>
      </c>
      <c r="G97" s="220"/>
      <c r="H97" s="223">
        <v>13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178</v>
      </c>
      <c r="AU97" s="229" t="s">
        <v>82</v>
      </c>
      <c r="AV97" s="12" t="s">
        <v>142</v>
      </c>
      <c r="AW97" s="12" t="s">
        <v>35</v>
      </c>
      <c r="AX97" s="12" t="s">
        <v>80</v>
      </c>
      <c r="AY97" s="229" t="s">
        <v>135</v>
      </c>
    </row>
    <row r="98" spans="2:63" s="10" customFormat="1" ht="29.85" customHeight="1">
      <c r="B98" s="175"/>
      <c r="C98" s="176"/>
      <c r="D98" s="177" t="s">
        <v>71</v>
      </c>
      <c r="E98" s="189" t="s">
        <v>1843</v>
      </c>
      <c r="F98" s="189" t="s">
        <v>1844</v>
      </c>
      <c r="G98" s="176"/>
      <c r="H98" s="176"/>
      <c r="I98" s="179"/>
      <c r="J98" s="190">
        <f>BK98</f>
        <v>0</v>
      </c>
      <c r="K98" s="176"/>
      <c r="L98" s="181"/>
      <c r="M98" s="182"/>
      <c r="N98" s="183"/>
      <c r="O98" s="183"/>
      <c r="P98" s="184">
        <f>SUM(P99:P128)</f>
        <v>0</v>
      </c>
      <c r="Q98" s="183"/>
      <c r="R98" s="184">
        <f>SUM(R99:R128)</f>
        <v>0</v>
      </c>
      <c r="S98" s="183"/>
      <c r="T98" s="185">
        <f>SUM(T99:T128)</f>
        <v>0</v>
      </c>
      <c r="AR98" s="186" t="s">
        <v>82</v>
      </c>
      <c r="AT98" s="187" t="s">
        <v>71</v>
      </c>
      <c r="AU98" s="187" t="s">
        <v>80</v>
      </c>
      <c r="AY98" s="186" t="s">
        <v>135</v>
      </c>
      <c r="BK98" s="188">
        <f>SUM(BK99:BK128)</f>
        <v>0</v>
      </c>
    </row>
    <row r="99" spans="2:65" s="1" customFormat="1" ht="16.5" customHeight="1">
      <c r="B99" s="40"/>
      <c r="C99" s="191" t="s">
        <v>151</v>
      </c>
      <c r="D99" s="191" t="s">
        <v>138</v>
      </c>
      <c r="E99" s="192" t="s">
        <v>1845</v>
      </c>
      <c r="F99" s="193" t="s">
        <v>1846</v>
      </c>
      <c r="G99" s="194" t="s">
        <v>176</v>
      </c>
      <c r="H99" s="195">
        <v>7.334</v>
      </c>
      <c r="I99" s="196"/>
      <c r="J99" s="197">
        <f>ROUND(I99*H99,2)</f>
        <v>0</v>
      </c>
      <c r="K99" s="193" t="s">
        <v>21</v>
      </c>
      <c r="L99" s="60"/>
      <c r="M99" s="198" t="s">
        <v>21</v>
      </c>
      <c r="N99" s="199" t="s">
        <v>43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258</v>
      </c>
      <c r="AT99" s="23" t="s">
        <v>138</v>
      </c>
      <c r="AU99" s="23" t="s">
        <v>82</v>
      </c>
      <c r="AY99" s="23" t="s">
        <v>135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80</v>
      </c>
      <c r="BK99" s="202">
        <f>ROUND(I99*H99,2)</f>
        <v>0</v>
      </c>
      <c r="BL99" s="23" t="s">
        <v>258</v>
      </c>
      <c r="BM99" s="23" t="s">
        <v>1847</v>
      </c>
    </row>
    <row r="100" spans="2:51" s="11" customFormat="1" ht="13.5">
      <c r="B100" s="207"/>
      <c r="C100" s="208"/>
      <c r="D100" s="209" t="s">
        <v>178</v>
      </c>
      <c r="E100" s="210" t="s">
        <v>21</v>
      </c>
      <c r="F100" s="211" t="s">
        <v>1848</v>
      </c>
      <c r="G100" s="208"/>
      <c r="H100" s="212">
        <v>0.456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178</v>
      </c>
      <c r="AU100" s="218" t="s">
        <v>82</v>
      </c>
      <c r="AV100" s="11" t="s">
        <v>82</v>
      </c>
      <c r="AW100" s="11" t="s">
        <v>35</v>
      </c>
      <c r="AX100" s="11" t="s">
        <v>72</v>
      </c>
      <c r="AY100" s="218" t="s">
        <v>135</v>
      </c>
    </row>
    <row r="101" spans="2:51" s="11" customFormat="1" ht="13.5">
      <c r="B101" s="207"/>
      <c r="C101" s="208"/>
      <c r="D101" s="209" t="s">
        <v>178</v>
      </c>
      <c r="E101" s="210" t="s">
        <v>21</v>
      </c>
      <c r="F101" s="211" t="s">
        <v>1849</v>
      </c>
      <c r="G101" s="208"/>
      <c r="H101" s="212">
        <v>0.7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178</v>
      </c>
      <c r="AU101" s="218" t="s">
        <v>82</v>
      </c>
      <c r="AV101" s="11" t="s">
        <v>82</v>
      </c>
      <c r="AW101" s="11" t="s">
        <v>35</v>
      </c>
      <c r="AX101" s="11" t="s">
        <v>72</v>
      </c>
      <c r="AY101" s="218" t="s">
        <v>135</v>
      </c>
    </row>
    <row r="102" spans="2:51" s="11" customFormat="1" ht="13.5">
      <c r="B102" s="207"/>
      <c r="C102" s="208"/>
      <c r="D102" s="209" t="s">
        <v>178</v>
      </c>
      <c r="E102" s="210" t="s">
        <v>21</v>
      </c>
      <c r="F102" s="211" t="s">
        <v>1850</v>
      </c>
      <c r="G102" s="208"/>
      <c r="H102" s="212">
        <v>1.038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178</v>
      </c>
      <c r="AU102" s="218" t="s">
        <v>82</v>
      </c>
      <c r="AV102" s="11" t="s">
        <v>82</v>
      </c>
      <c r="AW102" s="11" t="s">
        <v>35</v>
      </c>
      <c r="AX102" s="11" t="s">
        <v>72</v>
      </c>
      <c r="AY102" s="218" t="s">
        <v>135</v>
      </c>
    </row>
    <row r="103" spans="2:51" s="11" customFormat="1" ht="13.5">
      <c r="B103" s="207"/>
      <c r="C103" s="208"/>
      <c r="D103" s="209" t="s">
        <v>178</v>
      </c>
      <c r="E103" s="210" t="s">
        <v>21</v>
      </c>
      <c r="F103" s="211" t="s">
        <v>1851</v>
      </c>
      <c r="G103" s="208"/>
      <c r="H103" s="212">
        <v>0.8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178</v>
      </c>
      <c r="AU103" s="218" t="s">
        <v>82</v>
      </c>
      <c r="AV103" s="11" t="s">
        <v>82</v>
      </c>
      <c r="AW103" s="11" t="s">
        <v>35</v>
      </c>
      <c r="AX103" s="11" t="s">
        <v>72</v>
      </c>
      <c r="AY103" s="218" t="s">
        <v>135</v>
      </c>
    </row>
    <row r="104" spans="2:51" s="11" customFormat="1" ht="13.5">
      <c r="B104" s="207"/>
      <c r="C104" s="208"/>
      <c r="D104" s="209" t="s">
        <v>178</v>
      </c>
      <c r="E104" s="210" t="s">
        <v>21</v>
      </c>
      <c r="F104" s="211" t="s">
        <v>1852</v>
      </c>
      <c r="G104" s="208"/>
      <c r="H104" s="212">
        <v>0.88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178</v>
      </c>
      <c r="AU104" s="218" t="s">
        <v>82</v>
      </c>
      <c r="AV104" s="11" t="s">
        <v>82</v>
      </c>
      <c r="AW104" s="11" t="s">
        <v>35</v>
      </c>
      <c r="AX104" s="11" t="s">
        <v>72</v>
      </c>
      <c r="AY104" s="218" t="s">
        <v>135</v>
      </c>
    </row>
    <row r="105" spans="2:51" s="11" customFormat="1" ht="13.5">
      <c r="B105" s="207"/>
      <c r="C105" s="208"/>
      <c r="D105" s="209" t="s">
        <v>178</v>
      </c>
      <c r="E105" s="210" t="s">
        <v>21</v>
      </c>
      <c r="F105" s="211" t="s">
        <v>1853</v>
      </c>
      <c r="G105" s="208"/>
      <c r="H105" s="212">
        <v>0.72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178</v>
      </c>
      <c r="AU105" s="218" t="s">
        <v>82</v>
      </c>
      <c r="AV105" s="11" t="s">
        <v>82</v>
      </c>
      <c r="AW105" s="11" t="s">
        <v>35</v>
      </c>
      <c r="AX105" s="11" t="s">
        <v>72</v>
      </c>
      <c r="AY105" s="218" t="s">
        <v>135</v>
      </c>
    </row>
    <row r="106" spans="2:51" s="11" customFormat="1" ht="13.5">
      <c r="B106" s="207"/>
      <c r="C106" s="208"/>
      <c r="D106" s="209" t="s">
        <v>178</v>
      </c>
      <c r="E106" s="210" t="s">
        <v>21</v>
      </c>
      <c r="F106" s="211" t="s">
        <v>1854</v>
      </c>
      <c r="G106" s="208"/>
      <c r="H106" s="212">
        <v>1.195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178</v>
      </c>
      <c r="AU106" s="218" t="s">
        <v>82</v>
      </c>
      <c r="AV106" s="11" t="s">
        <v>82</v>
      </c>
      <c r="AW106" s="11" t="s">
        <v>35</v>
      </c>
      <c r="AX106" s="11" t="s">
        <v>72</v>
      </c>
      <c r="AY106" s="218" t="s">
        <v>135</v>
      </c>
    </row>
    <row r="107" spans="2:51" s="11" customFormat="1" ht="13.5">
      <c r="B107" s="207"/>
      <c r="C107" s="208"/>
      <c r="D107" s="209" t="s">
        <v>178</v>
      </c>
      <c r="E107" s="210" t="s">
        <v>21</v>
      </c>
      <c r="F107" s="211" t="s">
        <v>1855</v>
      </c>
      <c r="G107" s="208"/>
      <c r="H107" s="212">
        <v>1.195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178</v>
      </c>
      <c r="AU107" s="218" t="s">
        <v>82</v>
      </c>
      <c r="AV107" s="11" t="s">
        <v>82</v>
      </c>
      <c r="AW107" s="11" t="s">
        <v>35</v>
      </c>
      <c r="AX107" s="11" t="s">
        <v>72</v>
      </c>
      <c r="AY107" s="218" t="s">
        <v>135</v>
      </c>
    </row>
    <row r="108" spans="2:51" s="11" customFormat="1" ht="13.5">
      <c r="B108" s="207"/>
      <c r="C108" s="208"/>
      <c r="D108" s="209" t="s">
        <v>178</v>
      </c>
      <c r="E108" s="210" t="s">
        <v>21</v>
      </c>
      <c r="F108" s="211" t="s">
        <v>1856</v>
      </c>
      <c r="G108" s="208"/>
      <c r="H108" s="212">
        <v>0.35</v>
      </c>
      <c r="I108" s="213"/>
      <c r="J108" s="208"/>
      <c r="K108" s="208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178</v>
      </c>
      <c r="AU108" s="218" t="s">
        <v>82</v>
      </c>
      <c r="AV108" s="11" t="s">
        <v>82</v>
      </c>
      <c r="AW108" s="11" t="s">
        <v>35</v>
      </c>
      <c r="AX108" s="11" t="s">
        <v>72</v>
      </c>
      <c r="AY108" s="218" t="s">
        <v>135</v>
      </c>
    </row>
    <row r="109" spans="2:51" s="12" customFormat="1" ht="13.5">
      <c r="B109" s="219"/>
      <c r="C109" s="220"/>
      <c r="D109" s="209" t="s">
        <v>178</v>
      </c>
      <c r="E109" s="221" t="s">
        <v>21</v>
      </c>
      <c r="F109" s="222" t="s">
        <v>180</v>
      </c>
      <c r="G109" s="220"/>
      <c r="H109" s="223">
        <v>7.334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178</v>
      </c>
      <c r="AU109" s="229" t="s">
        <v>82</v>
      </c>
      <c r="AV109" s="12" t="s">
        <v>142</v>
      </c>
      <c r="AW109" s="12" t="s">
        <v>35</v>
      </c>
      <c r="AX109" s="12" t="s">
        <v>80</v>
      </c>
      <c r="AY109" s="229" t="s">
        <v>135</v>
      </c>
    </row>
    <row r="110" spans="2:65" s="1" customFormat="1" ht="25.5" customHeight="1">
      <c r="B110" s="40"/>
      <c r="C110" s="191" t="s">
        <v>142</v>
      </c>
      <c r="D110" s="191" t="s">
        <v>138</v>
      </c>
      <c r="E110" s="192" t="s">
        <v>1857</v>
      </c>
      <c r="F110" s="193" t="s">
        <v>1858</v>
      </c>
      <c r="G110" s="194" t="s">
        <v>176</v>
      </c>
      <c r="H110" s="195">
        <v>5.14</v>
      </c>
      <c r="I110" s="196"/>
      <c r="J110" s="197">
        <f aca="true" t="shared" si="0" ref="J110:J116">ROUND(I110*H110,2)</f>
        <v>0</v>
      </c>
      <c r="K110" s="193" t="s">
        <v>21</v>
      </c>
      <c r="L110" s="60"/>
      <c r="M110" s="198" t="s">
        <v>21</v>
      </c>
      <c r="N110" s="199" t="s">
        <v>43</v>
      </c>
      <c r="O110" s="41"/>
      <c r="P110" s="200">
        <f aca="true" t="shared" si="1" ref="P110:P116">O110*H110</f>
        <v>0</v>
      </c>
      <c r="Q110" s="200">
        <v>0</v>
      </c>
      <c r="R110" s="200">
        <f aca="true" t="shared" si="2" ref="R110:R116">Q110*H110</f>
        <v>0</v>
      </c>
      <c r="S110" s="200">
        <v>0</v>
      </c>
      <c r="T110" s="201">
        <f aca="true" t="shared" si="3" ref="T110:T116">S110*H110</f>
        <v>0</v>
      </c>
      <c r="AR110" s="23" t="s">
        <v>258</v>
      </c>
      <c r="AT110" s="23" t="s">
        <v>138</v>
      </c>
      <c r="AU110" s="23" t="s">
        <v>82</v>
      </c>
      <c r="AY110" s="23" t="s">
        <v>135</v>
      </c>
      <c r="BE110" s="202">
        <f aca="true" t="shared" si="4" ref="BE110:BE116">IF(N110="základní",J110,0)</f>
        <v>0</v>
      </c>
      <c r="BF110" s="202">
        <f aca="true" t="shared" si="5" ref="BF110:BF116">IF(N110="snížená",J110,0)</f>
        <v>0</v>
      </c>
      <c r="BG110" s="202">
        <f aca="true" t="shared" si="6" ref="BG110:BG116">IF(N110="zákl. přenesená",J110,0)</f>
        <v>0</v>
      </c>
      <c r="BH110" s="202">
        <f aca="true" t="shared" si="7" ref="BH110:BH116">IF(N110="sníž. přenesená",J110,0)</f>
        <v>0</v>
      </c>
      <c r="BI110" s="202">
        <f aca="true" t="shared" si="8" ref="BI110:BI116">IF(N110="nulová",J110,0)</f>
        <v>0</v>
      </c>
      <c r="BJ110" s="23" t="s">
        <v>80</v>
      </c>
      <c r="BK110" s="202">
        <f aca="true" t="shared" si="9" ref="BK110:BK116">ROUND(I110*H110,2)</f>
        <v>0</v>
      </c>
      <c r="BL110" s="23" t="s">
        <v>258</v>
      </c>
      <c r="BM110" s="23" t="s">
        <v>1859</v>
      </c>
    </row>
    <row r="111" spans="2:65" s="1" customFormat="1" ht="25.5" customHeight="1">
      <c r="B111" s="40"/>
      <c r="C111" s="191" t="s">
        <v>146</v>
      </c>
      <c r="D111" s="191" t="s">
        <v>138</v>
      </c>
      <c r="E111" s="192" t="s">
        <v>1860</v>
      </c>
      <c r="F111" s="193" t="s">
        <v>1861</v>
      </c>
      <c r="G111" s="194" t="s">
        <v>1080</v>
      </c>
      <c r="H111" s="195">
        <v>1</v>
      </c>
      <c r="I111" s="196"/>
      <c r="J111" s="197">
        <f t="shared" si="0"/>
        <v>0</v>
      </c>
      <c r="K111" s="193" t="s">
        <v>21</v>
      </c>
      <c r="L111" s="60"/>
      <c r="M111" s="198" t="s">
        <v>21</v>
      </c>
      <c r="N111" s="199" t="s">
        <v>43</v>
      </c>
      <c r="O111" s="41"/>
      <c r="P111" s="200">
        <f t="shared" si="1"/>
        <v>0</v>
      </c>
      <c r="Q111" s="200">
        <v>0</v>
      </c>
      <c r="R111" s="200">
        <f t="shared" si="2"/>
        <v>0</v>
      </c>
      <c r="S111" s="200">
        <v>0</v>
      </c>
      <c r="T111" s="201">
        <f t="shared" si="3"/>
        <v>0</v>
      </c>
      <c r="AR111" s="23" t="s">
        <v>258</v>
      </c>
      <c r="AT111" s="23" t="s">
        <v>138</v>
      </c>
      <c r="AU111" s="23" t="s">
        <v>82</v>
      </c>
      <c r="AY111" s="23" t="s">
        <v>135</v>
      </c>
      <c r="BE111" s="202">
        <f t="shared" si="4"/>
        <v>0</v>
      </c>
      <c r="BF111" s="202">
        <f t="shared" si="5"/>
        <v>0</v>
      </c>
      <c r="BG111" s="202">
        <f t="shared" si="6"/>
        <v>0</v>
      </c>
      <c r="BH111" s="202">
        <f t="shared" si="7"/>
        <v>0</v>
      </c>
      <c r="BI111" s="202">
        <f t="shared" si="8"/>
        <v>0</v>
      </c>
      <c r="BJ111" s="23" t="s">
        <v>80</v>
      </c>
      <c r="BK111" s="202">
        <f t="shared" si="9"/>
        <v>0</v>
      </c>
      <c r="BL111" s="23" t="s">
        <v>258</v>
      </c>
      <c r="BM111" s="23" t="s">
        <v>1862</v>
      </c>
    </row>
    <row r="112" spans="2:65" s="1" customFormat="1" ht="25.5" customHeight="1">
      <c r="B112" s="40"/>
      <c r="C112" s="191" t="s">
        <v>198</v>
      </c>
      <c r="D112" s="191" t="s">
        <v>138</v>
      </c>
      <c r="E112" s="192" t="s">
        <v>1863</v>
      </c>
      <c r="F112" s="193" t="s">
        <v>1864</v>
      </c>
      <c r="G112" s="194" t="s">
        <v>1080</v>
      </c>
      <c r="H112" s="195">
        <v>1</v>
      </c>
      <c r="I112" s="196"/>
      <c r="J112" s="197">
        <f t="shared" si="0"/>
        <v>0</v>
      </c>
      <c r="K112" s="193" t="s">
        <v>21</v>
      </c>
      <c r="L112" s="60"/>
      <c r="M112" s="198" t="s">
        <v>21</v>
      </c>
      <c r="N112" s="199" t="s">
        <v>43</v>
      </c>
      <c r="O112" s="41"/>
      <c r="P112" s="200">
        <f t="shared" si="1"/>
        <v>0</v>
      </c>
      <c r="Q112" s="200">
        <v>0</v>
      </c>
      <c r="R112" s="200">
        <f t="shared" si="2"/>
        <v>0</v>
      </c>
      <c r="S112" s="200">
        <v>0</v>
      </c>
      <c r="T112" s="201">
        <f t="shared" si="3"/>
        <v>0</v>
      </c>
      <c r="AR112" s="23" t="s">
        <v>258</v>
      </c>
      <c r="AT112" s="23" t="s">
        <v>138</v>
      </c>
      <c r="AU112" s="23" t="s">
        <v>82</v>
      </c>
      <c r="AY112" s="23" t="s">
        <v>135</v>
      </c>
      <c r="BE112" s="202">
        <f t="shared" si="4"/>
        <v>0</v>
      </c>
      <c r="BF112" s="202">
        <f t="shared" si="5"/>
        <v>0</v>
      </c>
      <c r="BG112" s="202">
        <f t="shared" si="6"/>
        <v>0</v>
      </c>
      <c r="BH112" s="202">
        <f t="shared" si="7"/>
        <v>0</v>
      </c>
      <c r="BI112" s="202">
        <f t="shared" si="8"/>
        <v>0</v>
      </c>
      <c r="BJ112" s="23" t="s">
        <v>80</v>
      </c>
      <c r="BK112" s="202">
        <f t="shared" si="9"/>
        <v>0</v>
      </c>
      <c r="BL112" s="23" t="s">
        <v>258</v>
      </c>
      <c r="BM112" s="23" t="s">
        <v>1865</v>
      </c>
    </row>
    <row r="113" spans="2:65" s="1" customFormat="1" ht="16.5" customHeight="1">
      <c r="B113" s="40"/>
      <c r="C113" s="191" t="s">
        <v>202</v>
      </c>
      <c r="D113" s="191" t="s">
        <v>138</v>
      </c>
      <c r="E113" s="192" t="s">
        <v>1866</v>
      </c>
      <c r="F113" s="193" t="s">
        <v>1867</v>
      </c>
      <c r="G113" s="194" t="s">
        <v>1080</v>
      </c>
      <c r="H113" s="195">
        <v>1</v>
      </c>
      <c r="I113" s="196"/>
      <c r="J113" s="197">
        <f t="shared" si="0"/>
        <v>0</v>
      </c>
      <c r="K113" s="193" t="s">
        <v>21</v>
      </c>
      <c r="L113" s="60"/>
      <c r="M113" s="198" t="s">
        <v>21</v>
      </c>
      <c r="N113" s="199" t="s">
        <v>43</v>
      </c>
      <c r="O113" s="41"/>
      <c r="P113" s="200">
        <f t="shared" si="1"/>
        <v>0</v>
      </c>
      <c r="Q113" s="200">
        <v>0</v>
      </c>
      <c r="R113" s="200">
        <f t="shared" si="2"/>
        <v>0</v>
      </c>
      <c r="S113" s="200">
        <v>0</v>
      </c>
      <c r="T113" s="201">
        <f t="shared" si="3"/>
        <v>0</v>
      </c>
      <c r="AR113" s="23" t="s">
        <v>258</v>
      </c>
      <c r="AT113" s="23" t="s">
        <v>138</v>
      </c>
      <c r="AU113" s="23" t="s">
        <v>82</v>
      </c>
      <c r="AY113" s="23" t="s">
        <v>135</v>
      </c>
      <c r="BE113" s="202">
        <f t="shared" si="4"/>
        <v>0</v>
      </c>
      <c r="BF113" s="202">
        <f t="shared" si="5"/>
        <v>0</v>
      </c>
      <c r="BG113" s="202">
        <f t="shared" si="6"/>
        <v>0</v>
      </c>
      <c r="BH113" s="202">
        <f t="shared" si="7"/>
        <v>0</v>
      </c>
      <c r="BI113" s="202">
        <f t="shared" si="8"/>
        <v>0</v>
      </c>
      <c r="BJ113" s="23" t="s">
        <v>80</v>
      </c>
      <c r="BK113" s="202">
        <f t="shared" si="9"/>
        <v>0</v>
      </c>
      <c r="BL113" s="23" t="s">
        <v>258</v>
      </c>
      <c r="BM113" s="23" t="s">
        <v>1868</v>
      </c>
    </row>
    <row r="114" spans="2:65" s="1" customFormat="1" ht="16.5" customHeight="1">
      <c r="B114" s="40"/>
      <c r="C114" s="191" t="s">
        <v>206</v>
      </c>
      <c r="D114" s="191" t="s">
        <v>138</v>
      </c>
      <c r="E114" s="192" t="s">
        <v>1869</v>
      </c>
      <c r="F114" s="193" t="s">
        <v>1870</v>
      </c>
      <c r="G114" s="194" t="s">
        <v>1080</v>
      </c>
      <c r="H114" s="195">
        <v>1</v>
      </c>
      <c r="I114" s="196"/>
      <c r="J114" s="197">
        <f t="shared" si="0"/>
        <v>0</v>
      </c>
      <c r="K114" s="193" t="s">
        <v>21</v>
      </c>
      <c r="L114" s="60"/>
      <c r="M114" s="198" t="s">
        <v>21</v>
      </c>
      <c r="N114" s="199" t="s">
        <v>43</v>
      </c>
      <c r="O114" s="41"/>
      <c r="P114" s="200">
        <f t="shared" si="1"/>
        <v>0</v>
      </c>
      <c r="Q114" s="200">
        <v>0</v>
      </c>
      <c r="R114" s="200">
        <f t="shared" si="2"/>
        <v>0</v>
      </c>
      <c r="S114" s="200">
        <v>0</v>
      </c>
      <c r="T114" s="201">
        <f t="shared" si="3"/>
        <v>0</v>
      </c>
      <c r="AR114" s="23" t="s">
        <v>258</v>
      </c>
      <c r="AT114" s="23" t="s">
        <v>138</v>
      </c>
      <c r="AU114" s="23" t="s">
        <v>82</v>
      </c>
      <c r="AY114" s="23" t="s">
        <v>135</v>
      </c>
      <c r="BE114" s="202">
        <f t="shared" si="4"/>
        <v>0</v>
      </c>
      <c r="BF114" s="202">
        <f t="shared" si="5"/>
        <v>0</v>
      </c>
      <c r="BG114" s="202">
        <f t="shared" si="6"/>
        <v>0</v>
      </c>
      <c r="BH114" s="202">
        <f t="shared" si="7"/>
        <v>0</v>
      </c>
      <c r="BI114" s="202">
        <f t="shared" si="8"/>
        <v>0</v>
      </c>
      <c r="BJ114" s="23" t="s">
        <v>80</v>
      </c>
      <c r="BK114" s="202">
        <f t="shared" si="9"/>
        <v>0</v>
      </c>
      <c r="BL114" s="23" t="s">
        <v>258</v>
      </c>
      <c r="BM114" s="23" t="s">
        <v>1871</v>
      </c>
    </row>
    <row r="115" spans="2:65" s="1" customFormat="1" ht="16.5" customHeight="1">
      <c r="B115" s="40"/>
      <c r="C115" s="191" t="s">
        <v>211</v>
      </c>
      <c r="D115" s="191" t="s">
        <v>138</v>
      </c>
      <c r="E115" s="192" t="s">
        <v>1872</v>
      </c>
      <c r="F115" s="193" t="s">
        <v>1648</v>
      </c>
      <c r="G115" s="194" t="s">
        <v>1080</v>
      </c>
      <c r="H115" s="195">
        <v>1</v>
      </c>
      <c r="I115" s="196"/>
      <c r="J115" s="197">
        <f t="shared" si="0"/>
        <v>0</v>
      </c>
      <c r="K115" s="193" t="s">
        <v>21</v>
      </c>
      <c r="L115" s="60"/>
      <c r="M115" s="198" t="s">
        <v>21</v>
      </c>
      <c r="N115" s="199" t="s">
        <v>43</v>
      </c>
      <c r="O115" s="41"/>
      <c r="P115" s="200">
        <f t="shared" si="1"/>
        <v>0</v>
      </c>
      <c r="Q115" s="200">
        <v>0</v>
      </c>
      <c r="R115" s="200">
        <f t="shared" si="2"/>
        <v>0</v>
      </c>
      <c r="S115" s="200">
        <v>0</v>
      </c>
      <c r="T115" s="201">
        <f t="shared" si="3"/>
        <v>0</v>
      </c>
      <c r="AR115" s="23" t="s">
        <v>258</v>
      </c>
      <c r="AT115" s="23" t="s">
        <v>138</v>
      </c>
      <c r="AU115" s="23" t="s">
        <v>82</v>
      </c>
      <c r="AY115" s="23" t="s">
        <v>135</v>
      </c>
      <c r="BE115" s="202">
        <f t="shared" si="4"/>
        <v>0</v>
      </c>
      <c r="BF115" s="202">
        <f t="shared" si="5"/>
        <v>0</v>
      </c>
      <c r="BG115" s="202">
        <f t="shared" si="6"/>
        <v>0</v>
      </c>
      <c r="BH115" s="202">
        <f t="shared" si="7"/>
        <v>0</v>
      </c>
      <c r="BI115" s="202">
        <f t="shared" si="8"/>
        <v>0</v>
      </c>
      <c r="BJ115" s="23" t="s">
        <v>80</v>
      </c>
      <c r="BK115" s="202">
        <f t="shared" si="9"/>
        <v>0</v>
      </c>
      <c r="BL115" s="23" t="s">
        <v>258</v>
      </c>
      <c r="BM115" s="23" t="s">
        <v>1873</v>
      </c>
    </row>
    <row r="116" spans="2:65" s="1" customFormat="1" ht="38.25" customHeight="1">
      <c r="B116" s="40"/>
      <c r="C116" s="191" t="s">
        <v>218</v>
      </c>
      <c r="D116" s="191" t="s">
        <v>138</v>
      </c>
      <c r="E116" s="192" t="s">
        <v>1874</v>
      </c>
      <c r="F116" s="193" t="s">
        <v>1875</v>
      </c>
      <c r="G116" s="194" t="s">
        <v>340</v>
      </c>
      <c r="H116" s="195">
        <v>1</v>
      </c>
      <c r="I116" s="196"/>
      <c r="J116" s="197">
        <f t="shared" si="0"/>
        <v>0</v>
      </c>
      <c r="K116" s="193" t="s">
        <v>21</v>
      </c>
      <c r="L116" s="60"/>
      <c r="M116" s="198" t="s">
        <v>21</v>
      </c>
      <c r="N116" s="199" t="s">
        <v>43</v>
      </c>
      <c r="O116" s="41"/>
      <c r="P116" s="200">
        <f t="shared" si="1"/>
        <v>0</v>
      </c>
      <c r="Q116" s="200">
        <v>0</v>
      </c>
      <c r="R116" s="200">
        <f t="shared" si="2"/>
        <v>0</v>
      </c>
      <c r="S116" s="200">
        <v>0</v>
      </c>
      <c r="T116" s="201">
        <f t="shared" si="3"/>
        <v>0</v>
      </c>
      <c r="AR116" s="23" t="s">
        <v>258</v>
      </c>
      <c r="AT116" s="23" t="s">
        <v>138</v>
      </c>
      <c r="AU116" s="23" t="s">
        <v>82</v>
      </c>
      <c r="AY116" s="23" t="s">
        <v>135</v>
      </c>
      <c r="BE116" s="202">
        <f t="shared" si="4"/>
        <v>0</v>
      </c>
      <c r="BF116" s="202">
        <f t="shared" si="5"/>
        <v>0</v>
      </c>
      <c r="BG116" s="202">
        <f t="shared" si="6"/>
        <v>0</v>
      </c>
      <c r="BH116" s="202">
        <f t="shared" si="7"/>
        <v>0</v>
      </c>
      <c r="BI116" s="202">
        <f t="shared" si="8"/>
        <v>0</v>
      </c>
      <c r="BJ116" s="23" t="s">
        <v>80</v>
      </c>
      <c r="BK116" s="202">
        <f t="shared" si="9"/>
        <v>0</v>
      </c>
      <c r="BL116" s="23" t="s">
        <v>258</v>
      </c>
      <c r="BM116" s="23" t="s">
        <v>1876</v>
      </c>
    </row>
    <row r="117" spans="2:51" s="11" customFormat="1" ht="27">
      <c r="B117" s="207"/>
      <c r="C117" s="208"/>
      <c r="D117" s="209" t="s">
        <v>178</v>
      </c>
      <c r="E117" s="210" t="s">
        <v>21</v>
      </c>
      <c r="F117" s="211" t="s">
        <v>1877</v>
      </c>
      <c r="G117" s="208"/>
      <c r="H117" s="212">
        <v>1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178</v>
      </c>
      <c r="AU117" s="218" t="s">
        <v>82</v>
      </c>
      <c r="AV117" s="11" t="s">
        <v>82</v>
      </c>
      <c r="AW117" s="11" t="s">
        <v>35</v>
      </c>
      <c r="AX117" s="11" t="s">
        <v>72</v>
      </c>
      <c r="AY117" s="218" t="s">
        <v>135</v>
      </c>
    </row>
    <row r="118" spans="2:51" s="12" customFormat="1" ht="13.5">
      <c r="B118" s="219"/>
      <c r="C118" s="220"/>
      <c r="D118" s="209" t="s">
        <v>178</v>
      </c>
      <c r="E118" s="221" t="s">
        <v>21</v>
      </c>
      <c r="F118" s="222" t="s">
        <v>1878</v>
      </c>
      <c r="G118" s="220"/>
      <c r="H118" s="223">
        <v>1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178</v>
      </c>
      <c r="AU118" s="229" t="s">
        <v>82</v>
      </c>
      <c r="AV118" s="12" t="s">
        <v>142</v>
      </c>
      <c r="AW118" s="12" t="s">
        <v>35</v>
      </c>
      <c r="AX118" s="12" t="s">
        <v>80</v>
      </c>
      <c r="AY118" s="229" t="s">
        <v>135</v>
      </c>
    </row>
    <row r="119" spans="2:65" s="1" customFormat="1" ht="38.25" customHeight="1">
      <c r="B119" s="40"/>
      <c r="C119" s="191" t="s">
        <v>222</v>
      </c>
      <c r="D119" s="191" t="s">
        <v>138</v>
      </c>
      <c r="E119" s="192" t="s">
        <v>1879</v>
      </c>
      <c r="F119" s="193" t="s">
        <v>1880</v>
      </c>
      <c r="G119" s="194" t="s">
        <v>340</v>
      </c>
      <c r="H119" s="195">
        <v>1</v>
      </c>
      <c r="I119" s="196"/>
      <c r="J119" s="197">
        <f>ROUND(I119*H119,2)</f>
        <v>0</v>
      </c>
      <c r="K119" s="193" t="s">
        <v>21</v>
      </c>
      <c r="L119" s="60"/>
      <c r="M119" s="198" t="s">
        <v>21</v>
      </c>
      <c r="N119" s="199" t="s">
        <v>43</v>
      </c>
      <c r="O119" s="41"/>
      <c r="P119" s="200">
        <f>O119*H119</f>
        <v>0</v>
      </c>
      <c r="Q119" s="200">
        <v>0</v>
      </c>
      <c r="R119" s="200">
        <f>Q119*H119</f>
        <v>0</v>
      </c>
      <c r="S119" s="200">
        <v>0</v>
      </c>
      <c r="T119" s="201">
        <f>S119*H119</f>
        <v>0</v>
      </c>
      <c r="AR119" s="23" t="s">
        <v>258</v>
      </c>
      <c r="AT119" s="23" t="s">
        <v>138</v>
      </c>
      <c r="AU119" s="23" t="s">
        <v>82</v>
      </c>
      <c r="AY119" s="23" t="s">
        <v>135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80</v>
      </c>
      <c r="BK119" s="202">
        <f>ROUND(I119*H119,2)</f>
        <v>0</v>
      </c>
      <c r="BL119" s="23" t="s">
        <v>258</v>
      </c>
      <c r="BM119" s="23" t="s">
        <v>1881</v>
      </c>
    </row>
    <row r="120" spans="2:51" s="11" customFormat="1" ht="13.5">
      <c r="B120" s="207"/>
      <c r="C120" s="208"/>
      <c r="D120" s="209" t="s">
        <v>178</v>
      </c>
      <c r="E120" s="210" t="s">
        <v>21</v>
      </c>
      <c r="F120" s="211" t="s">
        <v>1882</v>
      </c>
      <c r="G120" s="208"/>
      <c r="H120" s="212">
        <v>1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178</v>
      </c>
      <c r="AU120" s="218" t="s">
        <v>82</v>
      </c>
      <c r="AV120" s="11" t="s">
        <v>82</v>
      </c>
      <c r="AW120" s="11" t="s">
        <v>35</v>
      </c>
      <c r="AX120" s="11" t="s">
        <v>72</v>
      </c>
      <c r="AY120" s="218" t="s">
        <v>135</v>
      </c>
    </row>
    <row r="121" spans="2:51" s="12" customFormat="1" ht="13.5">
      <c r="B121" s="219"/>
      <c r="C121" s="220"/>
      <c r="D121" s="209" t="s">
        <v>178</v>
      </c>
      <c r="E121" s="221" t="s">
        <v>21</v>
      </c>
      <c r="F121" s="222" t="s">
        <v>180</v>
      </c>
      <c r="G121" s="220"/>
      <c r="H121" s="223">
        <v>1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178</v>
      </c>
      <c r="AU121" s="229" t="s">
        <v>82</v>
      </c>
      <c r="AV121" s="12" t="s">
        <v>142</v>
      </c>
      <c r="AW121" s="12" t="s">
        <v>35</v>
      </c>
      <c r="AX121" s="12" t="s">
        <v>80</v>
      </c>
      <c r="AY121" s="229" t="s">
        <v>135</v>
      </c>
    </row>
    <row r="122" spans="2:65" s="1" customFormat="1" ht="38.25" customHeight="1">
      <c r="B122" s="40"/>
      <c r="C122" s="191" t="s">
        <v>227</v>
      </c>
      <c r="D122" s="191" t="s">
        <v>138</v>
      </c>
      <c r="E122" s="192" t="s">
        <v>1883</v>
      </c>
      <c r="F122" s="193" t="s">
        <v>1884</v>
      </c>
      <c r="G122" s="194" t="s">
        <v>340</v>
      </c>
      <c r="H122" s="195">
        <v>1</v>
      </c>
      <c r="I122" s="196"/>
      <c r="J122" s="197">
        <f>ROUND(I122*H122,2)</f>
        <v>0</v>
      </c>
      <c r="K122" s="193" t="s">
        <v>21</v>
      </c>
      <c r="L122" s="60"/>
      <c r="M122" s="198" t="s">
        <v>21</v>
      </c>
      <c r="N122" s="199" t="s">
        <v>43</v>
      </c>
      <c r="O122" s="4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AR122" s="23" t="s">
        <v>258</v>
      </c>
      <c r="AT122" s="23" t="s">
        <v>138</v>
      </c>
      <c r="AU122" s="23" t="s">
        <v>82</v>
      </c>
      <c r="AY122" s="23" t="s">
        <v>135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3" t="s">
        <v>80</v>
      </c>
      <c r="BK122" s="202">
        <f>ROUND(I122*H122,2)</f>
        <v>0</v>
      </c>
      <c r="BL122" s="23" t="s">
        <v>258</v>
      </c>
      <c r="BM122" s="23" t="s">
        <v>1885</v>
      </c>
    </row>
    <row r="123" spans="2:51" s="11" customFormat="1" ht="13.5">
      <c r="B123" s="207"/>
      <c r="C123" s="208"/>
      <c r="D123" s="209" t="s">
        <v>178</v>
      </c>
      <c r="E123" s="210" t="s">
        <v>21</v>
      </c>
      <c r="F123" s="211" t="s">
        <v>1886</v>
      </c>
      <c r="G123" s="208"/>
      <c r="H123" s="212">
        <v>1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178</v>
      </c>
      <c r="AU123" s="218" t="s">
        <v>82</v>
      </c>
      <c r="AV123" s="11" t="s">
        <v>82</v>
      </c>
      <c r="AW123" s="11" t="s">
        <v>35</v>
      </c>
      <c r="AX123" s="11" t="s">
        <v>72</v>
      </c>
      <c r="AY123" s="218" t="s">
        <v>135</v>
      </c>
    </row>
    <row r="124" spans="2:51" s="12" customFormat="1" ht="13.5">
      <c r="B124" s="219"/>
      <c r="C124" s="220"/>
      <c r="D124" s="209" t="s">
        <v>178</v>
      </c>
      <c r="E124" s="221" t="s">
        <v>21</v>
      </c>
      <c r="F124" s="222" t="s">
        <v>180</v>
      </c>
      <c r="G124" s="220"/>
      <c r="H124" s="223">
        <v>1</v>
      </c>
      <c r="I124" s="224"/>
      <c r="J124" s="220"/>
      <c r="K124" s="220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178</v>
      </c>
      <c r="AU124" s="229" t="s">
        <v>82</v>
      </c>
      <c r="AV124" s="12" t="s">
        <v>142</v>
      </c>
      <c r="AW124" s="12" t="s">
        <v>35</v>
      </c>
      <c r="AX124" s="12" t="s">
        <v>80</v>
      </c>
      <c r="AY124" s="229" t="s">
        <v>135</v>
      </c>
    </row>
    <row r="125" spans="2:65" s="1" customFormat="1" ht="38.25" customHeight="1">
      <c r="B125" s="40"/>
      <c r="C125" s="191" t="s">
        <v>232</v>
      </c>
      <c r="D125" s="191" t="s">
        <v>138</v>
      </c>
      <c r="E125" s="192" t="s">
        <v>1887</v>
      </c>
      <c r="F125" s="193" t="s">
        <v>1888</v>
      </c>
      <c r="G125" s="194" t="s">
        <v>340</v>
      </c>
      <c r="H125" s="195">
        <v>2</v>
      </c>
      <c r="I125" s="196"/>
      <c r="J125" s="197">
        <f>ROUND(I125*H125,2)</f>
        <v>0</v>
      </c>
      <c r="K125" s="193" t="s">
        <v>21</v>
      </c>
      <c r="L125" s="60"/>
      <c r="M125" s="198" t="s">
        <v>21</v>
      </c>
      <c r="N125" s="199" t="s">
        <v>43</v>
      </c>
      <c r="O125" s="4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AR125" s="23" t="s">
        <v>258</v>
      </c>
      <c r="AT125" s="23" t="s">
        <v>138</v>
      </c>
      <c r="AU125" s="23" t="s">
        <v>82</v>
      </c>
      <c r="AY125" s="23" t="s">
        <v>135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80</v>
      </c>
      <c r="BK125" s="202">
        <f>ROUND(I125*H125,2)</f>
        <v>0</v>
      </c>
      <c r="BL125" s="23" t="s">
        <v>258</v>
      </c>
      <c r="BM125" s="23" t="s">
        <v>1889</v>
      </c>
    </row>
    <row r="126" spans="2:51" s="11" customFormat="1" ht="13.5">
      <c r="B126" s="207"/>
      <c r="C126" s="208"/>
      <c r="D126" s="209" t="s">
        <v>178</v>
      </c>
      <c r="E126" s="210" t="s">
        <v>21</v>
      </c>
      <c r="F126" s="211" t="s">
        <v>1890</v>
      </c>
      <c r="G126" s="208"/>
      <c r="H126" s="212">
        <v>2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178</v>
      </c>
      <c r="AU126" s="218" t="s">
        <v>82</v>
      </c>
      <c r="AV126" s="11" t="s">
        <v>82</v>
      </c>
      <c r="AW126" s="11" t="s">
        <v>35</v>
      </c>
      <c r="AX126" s="11" t="s">
        <v>72</v>
      </c>
      <c r="AY126" s="218" t="s">
        <v>135</v>
      </c>
    </row>
    <row r="127" spans="2:51" s="12" customFormat="1" ht="13.5">
      <c r="B127" s="219"/>
      <c r="C127" s="220"/>
      <c r="D127" s="209" t="s">
        <v>178</v>
      </c>
      <c r="E127" s="221" t="s">
        <v>21</v>
      </c>
      <c r="F127" s="222" t="s">
        <v>180</v>
      </c>
      <c r="G127" s="220"/>
      <c r="H127" s="223">
        <v>2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178</v>
      </c>
      <c r="AU127" s="229" t="s">
        <v>82</v>
      </c>
      <c r="AV127" s="12" t="s">
        <v>142</v>
      </c>
      <c r="AW127" s="12" t="s">
        <v>35</v>
      </c>
      <c r="AX127" s="12" t="s">
        <v>80</v>
      </c>
      <c r="AY127" s="229" t="s">
        <v>135</v>
      </c>
    </row>
    <row r="128" spans="2:65" s="1" customFormat="1" ht="25.5" customHeight="1">
      <c r="B128" s="40"/>
      <c r="C128" s="191" t="s">
        <v>245</v>
      </c>
      <c r="D128" s="191" t="s">
        <v>138</v>
      </c>
      <c r="E128" s="192" t="s">
        <v>1891</v>
      </c>
      <c r="F128" s="193" t="s">
        <v>1892</v>
      </c>
      <c r="G128" s="194" t="s">
        <v>840</v>
      </c>
      <c r="H128" s="255"/>
      <c r="I128" s="196"/>
      <c r="J128" s="197">
        <f>ROUND(I128*H128,2)</f>
        <v>0</v>
      </c>
      <c r="K128" s="193" t="s">
        <v>21</v>
      </c>
      <c r="L128" s="60"/>
      <c r="M128" s="198" t="s">
        <v>21</v>
      </c>
      <c r="N128" s="203" t="s">
        <v>43</v>
      </c>
      <c r="O128" s="204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AR128" s="23" t="s">
        <v>258</v>
      </c>
      <c r="AT128" s="23" t="s">
        <v>138</v>
      </c>
      <c r="AU128" s="23" t="s">
        <v>82</v>
      </c>
      <c r="AY128" s="23" t="s">
        <v>135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80</v>
      </c>
      <c r="BK128" s="202">
        <f>ROUND(I128*H128,2)</f>
        <v>0</v>
      </c>
      <c r="BL128" s="23" t="s">
        <v>258</v>
      </c>
      <c r="BM128" s="23" t="s">
        <v>1893</v>
      </c>
    </row>
    <row r="129" spans="2:12" s="1" customFormat="1" ht="6.95" customHeight="1">
      <c r="B129" s="55"/>
      <c r="C129" s="56"/>
      <c r="D129" s="56"/>
      <c r="E129" s="56"/>
      <c r="F129" s="56"/>
      <c r="G129" s="56"/>
      <c r="H129" s="56"/>
      <c r="I129" s="138"/>
      <c r="J129" s="56"/>
      <c r="K129" s="56"/>
      <c r="L129" s="60"/>
    </row>
  </sheetData>
  <sheetProtection algorithmName="SHA-512" hashValue="y5u+hV6uyd7VEK9CuQdmvMb1rCKEjadvBy5vF3yhYZfCFwTKRWntGpfKia27PfHO+0RKq+EHOiNIvCBDXKTTnQ==" saltValue="mqWzKeJJ3CjbabatsECFbc7UpJbKs2XTkd2mxiMFYQ3IW2vfM4JZXwwIHeH1Eofd828f84CJGIVT26Dqt8omRA==" spinCount="100000" sheet="1" objects="1" scenarios="1" formatColumns="0" formatRows="0" autoFilter="0"/>
  <autoFilter ref="C78:K128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6" customWidth="1"/>
    <col min="2" max="2" width="1.66796875" style="256" customWidth="1"/>
    <col min="3" max="4" width="5" style="256" customWidth="1"/>
    <col min="5" max="5" width="11.66015625" style="256" customWidth="1"/>
    <col min="6" max="6" width="9.16015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796875" style="256" customWidth="1"/>
  </cols>
  <sheetData>
    <row r="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4" customFormat="1" ht="45" customHeight="1">
      <c r="B3" s="260"/>
      <c r="C3" s="384" t="s">
        <v>1894</v>
      </c>
      <c r="D3" s="384"/>
      <c r="E3" s="384"/>
      <c r="F3" s="384"/>
      <c r="G3" s="384"/>
      <c r="H3" s="384"/>
      <c r="I3" s="384"/>
      <c r="J3" s="384"/>
      <c r="K3" s="261"/>
    </row>
    <row r="4" spans="2:11" ht="25.5" customHeight="1">
      <c r="B4" s="262"/>
      <c r="C4" s="388" t="s">
        <v>1895</v>
      </c>
      <c r="D4" s="388"/>
      <c r="E4" s="388"/>
      <c r="F4" s="388"/>
      <c r="G4" s="388"/>
      <c r="H4" s="388"/>
      <c r="I4" s="388"/>
      <c r="J4" s="388"/>
      <c r="K4" s="263"/>
    </row>
    <row r="5" spans="2:1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2"/>
      <c r="C6" s="387" t="s">
        <v>1896</v>
      </c>
      <c r="D6" s="387"/>
      <c r="E6" s="387"/>
      <c r="F6" s="387"/>
      <c r="G6" s="387"/>
      <c r="H6" s="387"/>
      <c r="I6" s="387"/>
      <c r="J6" s="387"/>
      <c r="K6" s="263"/>
    </row>
    <row r="7" spans="2:11" ht="15" customHeight="1">
      <c r="B7" s="266"/>
      <c r="C7" s="387" t="s">
        <v>1897</v>
      </c>
      <c r="D7" s="387"/>
      <c r="E7" s="387"/>
      <c r="F7" s="387"/>
      <c r="G7" s="387"/>
      <c r="H7" s="387"/>
      <c r="I7" s="387"/>
      <c r="J7" s="387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387" t="s">
        <v>1898</v>
      </c>
      <c r="D9" s="387"/>
      <c r="E9" s="387"/>
      <c r="F9" s="387"/>
      <c r="G9" s="387"/>
      <c r="H9" s="387"/>
      <c r="I9" s="387"/>
      <c r="J9" s="387"/>
      <c r="K9" s="263"/>
    </row>
    <row r="10" spans="2:11" ht="15" customHeight="1">
      <c r="B10" s="266"/>
      <c r="C10" s="265"/>
      <c r="D10" s="387" t="s">
        <v>1899</v>
      </c>
      <c r="E10" s="387"/>
      <c r="F10" s="387"/>
      <c r="G10" s="387"/>
      <c r="H10" s="387"/>
      <c r="I10" s="387"/>
      <c r="J10" s="387"/>
      <c r="K10" s="263"/>
    </row>
    <row r="11" spans="2:11" ht="15" customHeight="1">
      <c r="B11" s="266"/>
      <c r="C11" s="267"/>
      <c r="D11" s="387" t="s">
        <v>1900</v>
      </c>
      <c r="E11" s="387"/>
      <c r="F11" s="387"/>
      <c r="G11" s="387"/>
      <c r="H11" s="387"/>
      <c r="I11" s="387"/>
      <c r="J11" s="387"/>
      <c r="K11" s="263"/>
    </row>
    <row r="12" spans="2:11" ht="12.75" customHeight="1">
      <c r="B12" s="266"/>
      <c r="C12" s="267"/>
      <c r="D12" s="267"/>
      <c r="E12" s="267"/>
      <c r="F12" s="267"/>
      <c r="G12" s="267"/>
      <c r="H12" s="267"/>
      <c r="I12" s="267"/>
      <c r="J12" s="267"/>
      <c r="K12" s="263"/>
    </row>
    <row r="13" spans="2:11" ht="15" customHeight="1">
      <c r="B13" s="266"/>
      <c r="C13" s="267"/>
      <c r="D13" s="387" t="s">
        <v>1901</v>
      </c>
      <c r="E13" s="387"/>
      <c r="F13" s="387"/>
      <c r="G13" s="387"/>
      <c r="H13" s="387"/>
      <c r="I13" s="387"/>
      <c r="J13" s="387"/>
      <c r="K13" s="263"/>
    </row>
    <row r="14" spans="2:11" ht="15" customHeight="1">
      <c r="B14" s="266"/>
      <c r="C14" s="267"/>
      <c r="D14" s="387" t="s">
        <v>1902</v>
      </c>
      <c r="E14" s="387"/>
      <c r="F14" s="387"/>
      <c r="G14" s="387"/>
      <c r="H14" s="387"/>
      <c r="I14" s="387"/>
      <c r="J14" s="387"/>
      <c r="K14" s="263"/>
    </row>
    <row r="15" spans="2:11" ht="15" customHeight="1">
      <c r="B15" s="266"/>
      <c r="C15" s="267"/>
      <c r="D15" s="387" t="s">
        <v>1903</v>
      </c>
      <c r="E15" s="387"/>
      <c r="F15" s="387"/>
      <c r="G15" s="387"/>
      <c r="H15" s="387"/>
      <c r="I15" s="387"/>
      <c r="J15" s="387"/>
      <c r="K15" s="263"/>
    </row>
    <row r="16" spans="2:11" ht="15" customHeight="1">
      <c r="B16" s="266"/>
      <c r="C16" s="267"/>
      <c r="D16" s="267"/>
      <c r="E16" s="268" t="s">
        <v>79</v>
      </c>
      <c r="F16" s="387" t="s">
        <v>1904</v>
      </c>
      <c r="G16" s="387"/>
      <c r="H16" s="387"/>
      <c r="I16" s="387"/>
      <c r="J16" s="387"/>
      <c r="K16" s="263"/>
    </row>
    <row r="17" spans="2:11" ht="15" customHeight="1">
      <c r="B17" s="266"/>
      <c r="C17" s="267"/>
      <c r="D17" s="267"/>
      <c r="E17" s="268" t="s">
        <v>1905</v>
      </c>
      <c r="F17" s="387" t="s">
        <v>1906</v>
      </c>
      <c r="G17" s="387"/>
      <c r="H17" s="387"/>
      <c r="I17" s="387"/>
      <c r="J17" s="387"/>
      <c r="K17" s="263"/>
    </row>
    <row r="18" spans="2:11" ht="15" customHeight="1">
      <c r="B18" s="266"/>
      <c r="C18" s="267"/>
      <c r="D18" s="267"/>
      <c r="E18" s="268" t="s">
        <v>1907</v>
      </c>
      <c r="F18" s="387" t="s">
        <v>1908</v>
      </c>
      <c r="G18" s="387"/>
      <c r="H18" s="387"/>
      <c r="I18" s="387"/>
      <c r="J18" s="387"/>
      <c r="K18" s="263"/>
    </row>
    <row r="19" spans="2:11" ht="15" customHeight="1">
      <c r="B19" s="266"/>
      <c r="C19" s="267"/>
      <c r="D19" s="267"/>
      <c r="E19" s="268" t="s">
        <v>1909</v>
      </c>
      <c r="F19" s="387" t="s">
        <v>1910</v>
      </c>
      <c r="G19" s="387"/>
      <c r="H19" s="387"/>
      <c r="I19" s="387"/>
      <c r="J19" s="387"/>
      <c r="K19" s="263"/>
    </row>
    <row r="20" spans="2:11" ht="15" customHeight="1">
      <c r="B20" s="266"/>
      <c r="C20" s="267"/>
      <c r="D20" s="267"/>
      <c r="E20" s="268" t="s">
        <v>1911</v>
      </c>
      <c r="F20" s="387" t="s">
        <v>1912</v>
      </c>
      <c r="G20" s="387"/>
      <c r="H20" s="387"/>
      <c r="I20" s="387"/>
      <c r="J20" s="387"/>
      <c r="K20" s="263"/>
    </row>
    <row r="21" spans="2:11" ht="15" customHeight="1">
      <c r="B21" s="266"/>
      <c r="C21" s="267"/>
      <c r="D21" s="267"/>
      <c r="E21" s="268" t="s">
        <v>1913</v>
      </c>
      <c r="F21" s="387" t="s">
        <v>1914</v>
      </c>
      <c r="G21" s="387"/>
      <c r="H21" s="387"/>
      <c r="I21" s="387"/>
      <c r="J21" s="387"/>
      <c r="K21" s="263"/>
    </row>
    <row r="22" spans="2:11" ht="12.7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3"/>
    </row>
    <row r="23" spans="2:11" ht="15" customHeight="1">
      <c r="B23" s="266"/>
      <c r="C23" s="387" t="s">
        <v>1915</v>
      </c>
      <c r="D23" s="387"/>
      <c r="E23" s="387"/>
      <c r="F23" s="387"/>
      <c r="G23" s="387"/>
      <c r="H23" s="387"/>
      <c r="I23" s="387"/>
      <c r="J23" s="387"/>
      <c r="K23" s="263"/>
    </row>
    <row r="24" spans="2:11" ht="15" customHeight="1">
      <c r="B24" s="266"/>
      <c r="C24" s="387" t="s">
        <v>1916</v>
      </c>
      <c r="D24" s="387"/>
      <c r="E24" s="387"/>
      <c r="F24" s="387"/>
      <c r="G24" s="387"/>
      <c r="H24" s="387"/>
      <c r="I24" s="387"/>
      <c r="J24" s="387"/>
      <c r="K24" s="263"/>
    </row>
    <row r="25" spans="2:11" ht="15" customHeight="1">
      <c r="B25" s="266"/>
      <c r="C25" s="265"/>
      <c r="D25" s="387" t="s">
        <v>1917</v>
      </c>
      <c r="E25" s="387"/>
      <c r="F25" s="387"/>
      <c r="G25" s="387"/>
      <c r="H25" s="387"/>
      <c r="I25" s="387"/>
      <c r="J25" s="387"/>
      <c r="K25" s="263"/>
    </row>
    <row r="26" spans="2:11" ht="15" customHeight="1">
      <c r="B26" s="266"/>
      <c r="C26" s="267"/>
      <c r="D26" s="387" t="s">
        <v>1918</v>
      </c>
      <c r="E26" s="387"/>
      <c r="F26" s="387"/>
      <c r="G26" s="387"/>
      <c r="H26" s="387"/>
      <c r="I26" s="387"/>
      <c r="J26" s="387"/>
      <c r="K26" s="263"/>
    </row>
    <row r="27" spans="2:11" ht="12.75" customHeight="1">
      <c r="B27" s="266"/>
      <c r="C27" s="267"/>
      <c r="D27" s="267"/>
      <c r="E27" s="267"/>
      <c r="F27" s="267"/>
      <c r="G27" s="267"/>
      <c r="H27" s="267"/>
      <c r="I27" s="267"/>
      <c r="J27" s="267"/>
      <c r="K27" s="263"/>
    </row>
    <row r="28" spans="2:11" ht="15" customHeight="1">
      <c r="B28" s="266"/>
      <c r="C28" s="267"/>
      <c r="D28" s="387" t="s">
        <v>1919</v>
      </c>
      <c r="E28" s="387"/>
      <c r="F28" s="387"/>
      <c r="G28" s="387"/>
      <c r="H28" s="387"/>
      <c r="I28" s="387"/>
      <c r="J28" s="387"/>
      <c r="K28" s="263"/>
    </row>
    <row r="29" spans="2:11" ht="15" customHeight="1">
      <c r="B29" s="266"/>
      <c r="C29" s="267"/>
      <c r="D29" s="387" t="s">
        <v>1920</v>
      </c>
      <c r="E29" s="387"/>
      <c r="F29" s="387"/>
      <c r="G29" s="387"/>
      <c r="H29" s="387"/>
      <c r="I29" s="387"/>
      <c r="J29" s="387"/>
      <c r="K29" s="263"/>
    </row>
    <row r="30" spans="2:11" ht="12.75" customHeight="1">
      <c r="B30" s="266"/>
      <c r="C30" s="267"/>
      <c r="D30" s="267"/>
      <c r="E30" s="267"/>
      <c r="F30" s="267"/>
      <c r="G30" s="267"/>
      <c r="H30" s="267"/>
      <c r="I30" s="267"/>
      <c r="J30" s="267"/>
      <c r="K30" s="263"/>
    </row>
    <row r="31" spans="2:11" ht="15" customHeight="1">
      <c r="B31" s="266"/>
      <c r="C31" s="267"/>
      <c r="D31" s="387" t="s">
        <v>1921</v>
      </c>
      <c r="E31" s="387"/>
      <c r="F31" s="387"/>
      <c r="G31" s="387"/>
      <c r="H31" s="387"/>
      <c r="I31" s="387"/>
      <c r="J31" s="387"/>
      <c r="K31" s="263"/>
    </row>
    <row r="32" spans="2:11" ht="15" customHeight="1">
      <c r="B32" s="266"/>
      <c r="C32" s="267"/>
      <c r="D32" s="387" t="s">
        <v>1922</v>
      </c>
      <c r="E32" s="387"/>
      <c r="F32" s="387"/>
      <c r="G32" s="387"/>
      <c r="H32" s="387"/>
      <c r="I32" s="387"/>
      <c r="J32" s="387"/>
      <c r="K32" s="263"/>
    </row>
    <row r="33" spans="2:11" ht="15" customHeight="1">
      <c r="B33" s="266"/>
      <c r="C33" s="267"/>
      <c r="D33" s="387" t="s">
        <v>1923</v>
      </c>
      <c r="E33" s="387"/>
      <c r="F33" s="387"/>
      <c r="G33" s="387"/>
      <c r="H33" s="387"/>
      <c r="I33" s="387"/>
      <c r="J33" s="387"/>
      <c r="K33" s="263"/>
    </row>
    <row r="34" spans="2:11" ht="15" customHeight="1">
      <c r="B34" s="266"/>
      <c r="C34" s="267"/>
      <c r="D34" s="265"/>
      <c r="E34" s="269" t="s">
        <v>121</v>
      </c>
      <c r="F34" s="265"/>
      <c r="G34" s="387" t="s">
        <v>1924</v>
      </c>
      <c r="H34" s="387"/>
      <c r="I34" s="387"/>
      <c r="J34" s="387"/>
      <c r="K34" s="263"/>
    </row>
    <row r="35" spans="2:11" ht="30.75" customHeight="1">
      <c r="B35" s="266"/>
      <c r="C35" s="267"/>
      <c r="D35" s="265"/>
      <c r="E35" s="269" t="s">
        <v>1925</v>
      </c>
      <c r="F35" s="265"/>
      <c r="G35" s="387" t="s">
        <v>1926</v>
      </c>
      <c r="H35" s="387"/>
      <c r="I35" s="387"/>
      <c r="J35" s="387"/>
      <c r="K35" s="263"/>
    </row>
    <row r="36" spans="2:11" ht="15" customHeight="1">
      <c r="B36" s="266"/>
      <c r="C36" s="267"/>
      <c r="D36" s="265"/>
      <c r="E36" s="269" t="s">
        <v>53</v>
      </c>
      <c r="F36" s="265"/>
      <c r="G36" s="387" t="s">
        <v>1927</v>
      </c>
      <c r="H36" s="387"/>
      <c r="I36" s="387"/>
      <c r="J36" s="387"/>
      <c r="K36" s="263"/>
    </row>
    <row r="37" spans="2:11" ht="15" customHeight="1">
      <c r="B37" s="266"/>
      <c r="C37" s="267"/>
      <c r="D37" s="265"/>
      <c r="E37" s="269" t="s">
        <v>122</v>
      </c>
      <c r="F37" s="265"/>
      <c r="G37" s="387" t="s">
        <v>1928</v>
      </c>
      <c r="H37" s="387"/>
      <c r="I37" s="387"/>
      <c r="J37" s="387"/>
      <c r="K37" s="263"/>
    </row>
    <row r="38" spans="2:11" ht="15" customHeight="1">
      <c r="B38" s="266"/>
      <c r="C38" s="267"/>
      <c r="D38" s="265"/>
      <c r="E38" s="269" t="s">
        <v>123</v>
      </c>
      <c r="F38" s="265"/>
      <c r="G38" s="387" t="s">
        <v>1929</v>
      </c>
      <c r="H38" s="387"/>
      <c r="I38" s="387"/>
      <c r="J38" s="387"/>
      <c r="K38" s="263"/>
    </row>
    <row r="39" spans="2:11" ht="15" customHeight="1">
      <c r="B39" s="266"/>
      <c r="C39" s="267"/>
      <c r="D39" s="265"/>
      <c r="E39" s="269" t="s">
        <v>124</v>
      </c>
      <c r="F39" s="265"/>
      <c r="G39" s="387" t="s">
        <v>1930</v>
      </c>
      <c r="H39" s="387"/>
      <c r="I39" s="387"/>
      <c r="J39" s="387"/>
      <c r="K39" s="263"/>
    </row>
    <row r="40" spans="2:11" ht="15" customHeight="1">
      <c r="B40" s="266"/>
      <c r="C40" s="267"/>
      <c r="D40" s="265"/>
      <c r="E40" s="269" t="s">
        <v>1931</v>
      </c>
      <c r="F40" s="265"/>
      <c r="G40" s="387" t="s">
        <v>1932</v>
      </c>
      <c r="H40" s="387"/>
      <c r="I40" s="387"/>
      <c r="J40" s="387"/>
      <c r="K40" s="263"/>
    </row>
    <row r="41" spans="2:11" ht="15" customHeight="1">
      <c r="B41" s="266"/>
      <c r="C41" s="267"/>
      <c r="D41" s="265"/>
      <c r="E41" s="269"/>
      <c r="F41" s="265"/>
      <c r="G41" s="387" t="s">
        <v>1933</v>
      </c>
      <c r="H41" s="387"/>
      <c r="I41" s="387"/>
      <c r="J41" s="387"/>
      <c r="K41" s="263"/>
    </row>
    <row r="42" spans="2:11" ht="15" customHeight="1">
      <c r="B42" s="266"/>
      <c r="C42" s="267"/>
      <c r="D42" s="265"/>
      <c r="E42" s="269" t="s">
        <v>1934</v>
      </c>
      <c r="F42" s="265"/>
      <c r="G42" s="387" t="s">
        <v>1935</v>
      </c>
      <c r="H42" s="387"/>
      <c r="I42" s="387"/>
      <c r="J42" s="387"/>
      <c r="K42" s="263"/>
    </row>
    <row r="43" spans="2:11" ht="15" customHeight="1">
      <c r="B43" s="266"/>
      <c r="C43" s="267"/>
      <c r="D43" s="265"/>
      <c r="E43" s="269" t="s">
        <v>126</v>
      </c>
      <c r="F43" s="265"/>
      <c r="G43" s="387" t="s">
        <v>1936</v>
      </c>
      <c r="H43" s="387"/>
      <c r="I43" s="387"/>
      <c r="J43" s="387"/>
      <c r="K43" s="263"/>
    </row>
    <row r="44" spans="2:11" ht="12.75" customHeight="1">
      <c r="B44" s="266"/>
      <c r="C44" s="267"/>
      <c r="D44" s="265"/>
      <c r="E44" s="265"/>
      <c r="F44" s="265"/>
      <c r="G44" s="265"/>
      <c r="H44" s="265"/>
      <c r="I44" s="265"/>
      <c r="J44" s="265"/>
      <c r="K44" s="263"/>
    </row>
    <row r="45" spans="2:11" ht="15" customHeight="1">
      <c r="B45" s="266"/>
      <c r="C45" s="267"/>
      <c r="D45" s="387" t="s">
        <v>1937</v>
      </c>
      <c r="E45" s="387"/>
      <c r="F45" s="387"/>
      <c r="G45" s="387"/>
      <c r="H45" s="387"/>
      <c r="I45" s="387"/>
      <c r="J45" s="387"/>
      <c r="K45" s="263"/>
    </row>
    <row r="46" spans="2:11" ht="15" customHeight="1">
      <c r="B46" s="266"/>
      <c r="C46" s="267"/>
      <c r="D46" s="267"/>
      <c r="E46" s="387" t="s">
        <v>1938</v>
      </c>
      <c r="F46" s="387"/>
      <c r="G46" s="387"/>
      <c r="H46" s="387"/>
      <c r="I46" s="387"/>
      <c r="J46" s="387"/>
      <c r="K46" s="263"/>
    </row>
    <row r="47" spans="2:11" ht="15" customHeight="1">
      <c r="B47" s="266"/>
      <c r="C47" s="267"/>
      <c r="D47" s="267"/>
      <c r="E47" s="387" t="s">
        <v>1939</v>
      </c>
      <c r="F47" s="387"/>
      <c r="G47" s="387"/>
      <c r="H47" s="387"/>
      <c r="I47" s="387"/>
      <c r="J47" s="387"/>
      <c r="K47" s="263"/>
    </row>
    <row r="48" spans="2:11" ht="15" customHeight="1">
      <c r="B48" s="266"/>
      <c r="C48" s="267"/>
      <c r="D48" s="267"/>
      <c r="E48" s="387" t="s">
        <v>1940</v>
      </c>
      <c r="F48" s="387"/>
      <c r="G48" s="387"/>
      <c r="H48" s="387"/>
      <c r="I48" s="387"/>
      <c r="J48" s="387"/>
      <c r="K48" s="263"/>
    </row>
    <row r="49" spans="2:11" ht="15" customHeight="1">
      <c r="B49" s="266"/>
      <c r="C49" s="267"/>
      <c r="D49" s="387" t="s">
        <v>1941</v>
      </c>
      <c r="E49" s="387"/>
      <c r="F49" s="387"/>
      <c r="G49" s="387"/>
      <c r="H49" s="387"/>
      <c r="I49" s="387"/>
      <c r="J49" s="387"/>
      <c r="K49" s="263"/>
    </row>
    <row r="50" spans="2:11" ht="25.5" customHeight="1">
      <c r="B50" s="262"/>
      <c r="C50" s="388" t="s">
        <v>1942</v>
      </c>
      <c r="D50" s="388"/>
      <c r="E50" s="388"/>
      <c r="F50" s="388"/>
      <c r="G50" s="388"/>
      <c r="H50" s="388"/>
      <c r="I50" s="388"/>
      <c r="J50" s="388"/>
      <c r="K50" s="263"/>
    </row>
    <row r="51" spans="2:11" ht="5.25" customHeight="1">
      <c r="B51" s="262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2"/>
      <c r="C52" s="387" t="s">
        <v>1943</v>
      </c>
      <c r="D52" s="387"/>
      <c r="E52" s="387"/>
      <c r="F52" s="387"/>
      <c r="G52" s="387"/>
      <c r="H52" s="387"/>
      <c r="I52" s="387"/>
      <c r="J52" s="387"/>
      <c r="K52" s="263"/>
    </row>
    <row r="53" spans="2:11" ht="15" customHeight="1">
      <c r="B53" s="262"/>
      <c r="C53" s="387" t="s">
        <v>1944</v>
      </c>
      <c r="D53" s="387"/>
      <c r="E53" s="387"/>
      <c r="F53" s="387"/>
      <c r="G53" s="387"/>
      <c r="H53" s="387"/>
      <c r="I53" s="387"/>
      <c r="J53" s="387"/>
      <c r="K53" s="263"/>
    </row>
    <row r="54" spans="2:11" ht="12.75" customHeight="1">
      <c r="B54" s="262"/>
      <c r="C54" s="265"/>
      <c r="D54" s="265"/>
      <c r="E54" s="265"/>
      <c r="F54" s="265"/>
      <c r="G54" s="265"/>
      <c r="H54" s="265"/>
      <c r="I54" s="265"/>
      <c r="J54" s="265"/>
      <c r="K54" s="263"/>
    </row>
    <row r="55" spans="2:11" ht="15" customHeight="1">
      <c r="B55" s="262"/>
      <c r="C55" s="387" t="s">
        <v>1945</v>
      </c>
      <c r="D55" s="387"/>
      <c r="E55" s="387"/>
      <c r="F55" s="387"/>
      <c r="G55" s="387"/>
      <c r="H55" s="387"/>
      <c r="I55" s="387"/>
      <c r="J55" s="387"/>
      <c r="K55" s="263"/>
    </row>
    <row r="56" spans="2:11" ht="15" customHeight="1">
      <c r="B56" s="262"/>
      <c r="C56" s="267"/>
      <c r="D56" s="387" t="s">
        <v>1946</v>
      </c>
      <c r="E56" s="387"/>
      <c r="F56" s="387"/>
      <c r="G56" s="387"/>
      <c r="H56" s="387"/>
      <c r="I56" s="387"/>
      <c r="J56" s="387"/>
      <c r="K56" s="263"/>
    </row>
    <row r="57" spans="2:11" ht="15" customHeight="1">
      <c r="B57" s="262"/>
      <c r="C57" s="267"/>
      <c r="D57" s="387" t="s">
        <v>1947</v>
      </c>
      <c r="E57" s="387"/>
      <c r="F57" s="387"/>
      <c r="G57" s="387"/>
      <c r="H57" s="387"/>
      <c r="I57" s="387"/>
      <c r="J57" s="387"/>
      <c r="K57" s="263"/>
    </row>
    <row r="58" spans="2:11" ht="15" customHeight="1">
      <c r="B58" s="262"/>
      <c r="C58" s="267"/>
      <c r="D58" s="387" t="s">
        <v>1948</v>
      </c>
      <c r="E58" s="387"/>
      <c r="F58" s="387"/>
      <c r="G58" s="387"/>
      <c r="H58" s="387"/>
      <c r="I58" s="387"/>
      <c r="J58" s="387"/>
      <c r="K58" s="263"/>
    </row>
    <row r="59" spans="2:11" ht="15" customHeight="1">
      <c r="B59" s="262"/>
      <c r="C59" s="267"/>
      <c r="D59" s="387" t="s">
        <v>1949</v>
      </c>
      <c r="E59" s="387"/>
      <c r="F59" s="387"/>
      <c r="G59" s="387"/>
      <c r="H59" s="387"/>
      <c r="I59" s="387"/>
      <c r="J59" s="387"/>
      <c r="K59" s="263"/>
    </row>
    <row r="60" spans="2:11" ht="15" customHeight="1">
      <c r="B60" s="262"/>
      <c r="C60" s="267"/>
      <c r="D60" s="386" t="s">
        <v>1950</v>
      </c>
      <c r="E60" s="386"/>
      <c r="F60" s="386"/>
      <c r="G60" s="386"/>
      <c r="H60" s="386"/>
      <c r="I60" s="386"/>
      <c r="J60" s="386"/>
      <c r="K60" s="263"/>
    </row>
    <row r="61" spans="2:11" ht="15" customHeight="1">
      <c r="B61" s="262"/>
      <c r="C61" s="267"/>
      <c r="D61" s="387" t="s">
        <v>1951</v>
      </c>
      <c r="E61" s="387"/>
      <c r="F61" s="387"/>
      <c r="G61" s="387"/>
      <c r="H61" s="387"/>
      <c r="I61" s="387"/>
      <c r="J61" s="387"/>
      <c r="K61" s="263"/>
    </row>
    <row r="62" spans="2:11" ht="12.75" customHeight="1">
      <c r="B62" s="262"/>
      <c r="C62" s="267"/>
      <c r="D62" s="267"/>
      <c r="E62" s="270"/>
      <c r="F62" s="267"/>
      <c r="G62" s="267"/>
      <c r="H62" s="267"/>
      <c r="I62" s="267"/>
      <c r="J62" s="267"/>
      <c r="K62" s="263"/>
    </row>
    <row r="63" spans="2:11" ht="15" customHeight="1">
      <c r="B63" s="262"/>
      <c r="C63" s="267"/>
      <c r="D63" s="387" t="s">
        <v>1952</v>
      </c>
      <c r="E63" s="387"/>
      <c r="F63" s="387"/>
      <c r="G63" s="387"/>
      <c r="H63" s="387"/>
      <c r="I63" s="387"/>
      <c r="J63" s="387"/>
      <c r="K63" s="263"/>
    </row>
    <row r="64" spans="2:11" ht="15" customHeight="1">
      <c r="B64" s="262"/>
      <c r="C64" s="267"/>
      <c r="D64" s="386" t="s">
        <v>1953</v>
      </c>
      <c r="E64" s="386"/>
      <c r="F64" s="386"/>
      <c r="G64" s="386"/>
      <c r="H64" s="386"/>
      <c r="I64" s="386"/>
      <c r="J64" s="386"/>
      <c r="K64" s="263"/>
    </row>
    <row r="65" spans="2:11" ht="15" customHeight="1">
      <c r="B65" s="262"/>
      <c r="C65" s="267"/>
      <c r="D65" s="387" t="s">
        <v>1954</v>
      </c>
      <c r="E65" s="387"/>
      <c r="F65" s="387"/>
      <c r="G65" s="387"/>
      <c r="H65" s="387"/>
      <c r="I65" s="387"/>
      <c r="J65" s="387"/>
      <c r="K65" s="263"/>
    </row>
    <row r="66" spans="2:11" ht="15" customHeight="1">
      <c r="B66" s="262"/>
      <c r="C66" s="267"/>
      <c r="D66" s="387" t="s">
        <v>1955</v>
      </c>
      <c r="E66" s="387"/>
      <c r="F66" s="387"/>
      <c r="G66" s="387"/>
      <c r="H66" s="387"/>
      <c r="I66" s="387"/>
      <c r="J66" s="387"/>
      <c r="K66" s="263"/>
    </row>
    <row r="67" spans="2:11" ht="15" customHeight="1">
      <c r="B67" s="262"/>
      <c r="C67" s="267"/>
      <c r="D67" s="387" t="s">
        <v>1956</v>
      </c>
      <c r="E67" s="387"/>
      <c r="F67" s="387"/>
      <c r="G67" s="387"/>
      <c r="H67" s="387"/>
      <c r="I67" s="387"/>
      <c r="J67" s="387"/>
      <c r="K67" s="263"/>
    </row>
    <row r="68" spans="2:11" ht="15" customHeight="1">
      <c r="B68" s="262"/>
      <c r="C68" s="267"/>
      <c r="D68" s="387" t="s">
        <v>1957</v>
      </c>
      <c r="E68" s="387"/>
      <c r="F68" s="387"/>
      <c r="G68" s="387"/>
      <c r="H68" s="387"/>
      <c r="I68" s="387"/>
      <c r="J68" s="387"/>
      <c r="K68" s="263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385" t="s">
        <v>105</v>
      </c>
      <c r="D73" s="385"/>
      <c r="E73" s="385"/>
      <c r="F73" s="385"/>
      <c r="G73" s="385"/>
      <c r="H73" s="385"/>
      <c r="I73" s="385"/>
      <c r="J73" s="385"/>
      <c r="K73" s="280"/>
    </row>
    <row r="74" spans="2:11" ht="17.25" customHeight="1">
      <c r="B74" s="279"/>
      <c r="C74" s="281" t="s">
        <v>1958</v>
      </c>
      <c r="D74" s="281"/>
      <c r="E74" s="281"/>
      <c r="F74" s="281" t="s">
        <v>1959</v>
      </c>
      <c r="G74" s="282"/>
      <c r="H74" s="281" t="s">
        <v>122</v>
      </c>
      <c r="I74" s="281" t="s">
        <v>57</v>
      </c>
      <c r="J74" s="281" t="s">
        <v>1960</v>
      </c>
      <c r="K74" s="280"/>
    </row>
    <row r="75" spans="2:11" ht="17.25" customHeight="1">
      <c r="B75" s="279"/>
      <c r="C75" s="283" t="s">
        <v>1961</v>
      </c>
      <c r="D75" s="283"/>
      <c r="E75" s="283"/>
      <c r="F75" s="284" t="s">
        <v>1962</v>
      </c>
      <c r="G75" s="285"/>
      <c r="H75" s="283"/>
      <c r="I75" s="283"/>
      <c r="J75" s="283" t="s">
        <v>1963</v>
      </c>
      <c r="K75" s="280"/>
    </row>
    <row r="76" spans="2:11" ht="5.25" customHeight="1">
      <c r="B76" s="279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9"/>
      <c r="C77" s="269" t="s">
        <v>53</v>
      </c>
      <c r="D77" s="286"/>
      <c r="E77" s="286"/>
      <c r="F77" s="288" t="s">
        <v>1964</v>
      </c>
      <c r="G77" s="287"/>
      <c r="H77" s="269" t="s">
        <v>1965</v>
      </c>
      <c r="I77" s="269" t="s">
        <v>1966</v>
      </c>
      <c r="J77" s="269">
        <v>20</v>
      </c>
      <c r="K77" s="280"/>
    </row>
    <row r="78" spans="2:11" ht="15" customHeight="1">
      <c r="B78" s="279"/>
      <c r="C78" s="269" t="s">
        <v>1967</v>
      </c>
      <c r="D78" s="269"/>
      <c r="E78" s="269"/>
      <c r="F78" s="288" t="s">
        <v>1964</v>
      </c>
      <c r="G78" s="287"/>
      <c r="H78" s="269" t="s">
        <v>1968</v>
      </c>
      <c r="I78" s="269" t="s">
        <v>1966</v>
      </c>
      <c r="J78" s="269">
        <v>120</v>
      </c>
      <c r="K78" s="280"/>
    </row>
    <row r="79" spans="2:11" ht="15" customHeight="1">
      <c r="B79" s="289"/>
      <c r="C79" s="269" t="s">
        <v>1969</v>
      </c>
      <c r="D79" s="269"/>
      <c r="E79" s="269"/>
      <c r="F79" s="288" t="s">
        <v>1970</v>
      </c>
      <c r="G79" s="287"/>
      <c r="H79" s="269" t="s">
        <v>1971</v>
      </c>
      <c r="I79" s="269" t="s">
        <v>1966</v>
      </c>
      <c r="J79" s="269">
        <v>50</v>
      </c>
      <c r="K79" s="280"/>
    </row>
    <row r="80" spans="2:11" ht="15" customHeight="1">
      <c r="B80" s="289"/>
      <c r="C80" s="269" t="s">
        <v>1972</v>
      </c>
      <c r="D80" s="269"/>
      <c r="E80" s="269"/>
      <c r="F80" s="288" t="s">
        <v>1964</v>
      </c>
      <c r="G80" s="287"/>
      <c r="H80" s="269" t="s">
        <v>1973</v>
      </c>
      <c r="I80" s="269" t="s">
        <v>1974</v>
      </c>
      <c r="J80" s="269"/>
      <c r="K80" s="280"/>
    </row>
    <row r="81" spans="2:11" ht="15" customHeight="1">
      <c r="B81" s="289"/>
      <c r="C81" s="290" t="s">
        <v>1975</v>
      </c>
      <c r="D81" s="290"/>
      <c r="E81" s="290"/>
      <c r="F81" s="291" t="s">
        <v>1970</v>
      </c>
      <c r="G81" s="290"/>
      <c r="H81" s="290" t="s">
        <v>1976</v>
      </c>
      <c r="I81" s="290" t="s">
        <v>1966</v>
      </c>
      <c r="J81" s="290">
        <v>15</v>
      </c>
      <c r="K81" s="280"/>
    </row>
    <row r="82" spans="2:11" ht="15" customHeight="1">
      <c r="B82" s="289"/>
      <c r="C82" s="290" t="s">
        <v>1977</v>
      </c>
      <c r="D82" s="290"/>
      <c r="E82" s="290"/>
      <c r="F82" s="291" t="s">
        <v>1970</v>
      </c>
      <c r="G82" s="290"/>
      <c r="H82" s="290" t="s">
        <v>1978</v>
      </c>
      <c r="I82" s="290" t="s">
        <v>1966</v>
      </c>
      <c r="J82" s="290">
        <v>15</v>
      </c>
      <c r="K82" s="280"/>
    </row>
    <row r="83" spans="2:11" ht="15" customHeight="1">
      <c r="B83" s="289"/>
      <c r="C83" s="290" t="s">
        <v>1979</v>
      </c>
      <c r="D83" s="290"/>
      <c r="E83" s="290"/>
      <c r="F83" s="291" t="s">
        <v>1970</v>
      </c>
      <c r="G83" s="290"/>
      <c r="H83" s="290" t="s">
        <v>1980</v>
      </c>
      <c r="I83" s="290" t="s">
        <v>1966</v>
      </c>
      <c r="J83" s="290">
        <v>20</v>
      </c>
      <c r="K83" s="280"/>
    </row>
    <row r="84" spans="2:11" ht="15" customHeight="1">
      <c r="B84" s="289"/>
      <c r="C84" s="290" t="s">
        <v>1981</v>
      </c>
      <c r="D84" s="290"/>
      <c r="E84" s="290"/>
      <c r="F84" s="291" t="s">
        <v>1970</v>
      </c>
      <c r="G84" s="290"/>
      <c r="H84" s="290" t="s">
        <v>1982</v>
      </c>
      <c r="I84" s="290" t="s">
        <v>1966</v>
      </c>
      <c r="J84" s="290">
        <v>20</v>
      </c>
      <c r="K84" s="280"/>
    </row>
    <row r="85" spans="2:11" ht="15" customHeight="1">
      <c r="B85" s="289"/>
      <c r="C85" s="269" t="s">
        <v>1983</v>
      </c>
      <c r="D85" s="269"/>
      <c r="E85" s="269"/>
      <c r="F85" s="288" t="s">
        <v>1970</v>
      </c>
      <c r="G85" s="287"/>
      <c r="H85" s="269" t="s">
        <v>1984</v>
      </c>
      <c r="I85" s="269" t="s">
        <v>1966</v>
      </c>
      <c r="J85" s="269">
        <v>50</v>
      </c>
      <c r="K85" s="280"/>
    </row>
    <row r="86" spans="2:11" ht="15" customHeight="1">
      <c r="B86" s="289"/>
      <c r="C86" s="269" t="s">
        <v>1985</v>
      </c>
      <c r="D86" s="269"/>
      <c r="E86" s="269"/>
      <c r="F86" s="288" t="s">
        <v>1970</v>
      </c>
      <c r="G86" s="287"/>
      <c r="H86" s="269" t="s">
        <v>1986</v>
      </c>
      <c r="I86" s="269" t="s">
        <v>1966</v>
      </c>
      <c r="J86" s="269">
        <v>20</v>
      </c>
      <c r="K86" s="280"/>
    </row>
    <row r="87" spans="2:11" ht="15" customHeight="1">
      <c r="B87" s="289"/>
      <c r="C87" s="269" t="s">
        <v>1987</v>
      </c>
      <c r="D87" s="269"/>
      <c r="E87" s="269"/>
      <c r="F87" s="288" t="s">
        <v>1970</v>
      </c>
      <c r="G87" s="287"/>
      <c r="H87" s="269" t="s">
        <v>1988</v>
      </c>
      <c r="I87" s="269" t="s">
        <v>1966</v>
      </c>
      <c r="J87" s="269">
        <v>20</v>
      </c>
      <c r="K87" s="280"/>
    </row>
    <row r="88" spans="2:11" ht="15" customHeight="1">
      <c r="B88" s="289"/>
      <c r="C88" s="269" t="s">
        <v>1989</v>
      </c>
      <c r="D88" s="269"/>
      <c r="E88" s="269"/>
      <c r="F88" s="288" t="s">
        <v>1970</v>
      </c>
      <c r="G88" s="287"/>
      <c r="H88" s="269" t="s">
        <v>1990</v>
      </c>
      <c r="I88" s="269" t="s">
        <v>1966</v>
      </c>
      <c r="J88" s="269">
        <v>50</v>
      </c>
      <c r="K88" s="280"/>
    </row>
    <row r="89" spans="2:11" ht="15" customHeight="1">
      <c r="B89" s="289"/>
      <c r="C89" s="269" t="s">
        <v>1991</v>
      </c>
      <c r="D89" s="269"/>
      <c r="E89" s="269"/>
      <c r="F89" s="288" t="s">
        <v>1970</v>
      </c>
      <c r="G89" s="287"/>
      <c r="H89" s="269" t="s">
        <v>1991</v>
      </c>
      <c r="I89" s="269" t="s">
        <v>1966</v>
      </c>
      <c r="J89" s="269">
        <v>50</v>
      </c>
      <c r="K89" s="280"/>
    </row>
    <row r="90" spans="2:11" ht="15" customHeight="1">
      <c r="B90" s="289"/>
      <c r="C90" s="269" t="s">
        <v>127</v>
      </c>
      <c r="D90" s="269"/>
      <c r="E90" s="269"/>
      <c r="F90" s="288" t="s">
        <v>1970</v>
      </c>
      <c r="G90" s="287"/>
      <c r="H90" s="269" t="s">
        <v>1992</v>
      </c>
      <c r="I90" s="269" t="s">
        <v>1966</v>
      </c>
      <c r="J90" s="269">
        <v>255</v>
      </c>
      <c r="K90" s="280"/>
    </row>
    <row r="91" spans="2:11" ht="15" customHeight="1">
      <c r="B91" s="289"/>
      <c r="C91" s="269" t="s">
        <v>1993</v>
      </c>
      <c r="D91" s="269"/>
      <c r="E91" s="269"/>
      <c r="F91" s="288" t="s">
        <v>1964</v>
      </c>
      <c r="G91" s="287"/>
      <c r="H91" s="269" t="s">
        <v>1994</v>
      </c>
      <c r="I91" s="269" t="s">
        <v>1995</v>
      </c>
      <c r="J91" s="269"/>
      <c r="K91" s="280"/>
    </row>
    <row r="92" spans="2:11" ht="15" customHeight="1">
      <c r="B92" s="289"/>
      <c r="C92" s="269" t="s">
        <v>1996</v>
      </c>
      <c r="D92" s="269"/>
      <c r="E92" s="269"/>
      <c r="F92" s="288" t="s">
        <v>1964</v>
      </c>
      <c r="G92" s="287"/>
      <c r="H92" s="269" t="s">
        <v>1997</v>
      </c>
      <c r="I92" s="269" t="s">
        <v>1998</v>
      </c>
      <c r="J92" s="269"/>
      <c r="K92" s="280"/>
    </row>
    <row r="93" spans="2:11" ht="15" customHeight="1">
      <c r="B93" s="289"/>
      <c r="C93" s="269" t="s">
        <v>1999</v>
      </c>
      <c r="D93" s="269"/>
      <c r="E93" s="269"/>
      <c r="F93" s="288" t="s">
        <v>1964</v>
      </c>
      <c r="G93" s="287"/>
      <c r="H93" s="269" t="s">
        <v>1999</v>
      </c>
      <c r="I93" s="269" t="s">
        <v>1998</v>
      </c>
      <c r="J93" s="269"/>
      <c r="K93" s="280"/>
    </row>
    <row r="94" spans="2:11" ht="15" customHeight="1">
      <c r="B94" s="289"/>
      <c r="C94" s="269" t="s">
        <v>38</v>
      </c>
      <c r="D94" s="269"/>
      <c r="E94" s="269"/>
      <c r="F94" s="288" t="s">
        <v>1964</v>
      </c>
      <c r="G94" s="287"/>
      <c r="H94" s="269" t="s">
        <v>2000</v>
      </c>
      <c r="I94" s="269" t="s">
        <v>1998</v>
      </c>
      <c r="J94" s="269"/>
      <c r="K94" s="280"/>
    </row>
    <row r="95" spans="2:11" ht="15" customHeight="1">
      <c r="B95" s="289"/>
      <c r="C95" s="269" t="s">
        <v>48</v>
      </c>
      <c r="D95" s="269"/>
      <c r="E95" s="269"/>
      <c r="F95" s="288" t="s">
        <v>1964</v>
      </c>
      <c r="G95" s="287"/>
      <c r="H95" s="269" t="s">
        <v>2001</v>
      </c>
      <c r="I95" s="269" t="s">
        <v>1998</v>
      </c>
      <c r="J95" s="269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385" t="s">
        <v>2002</v>
      </c>
      <c r="D100" s="385"/>
      <c r="E100" s="385"/>
      <c r="F100" s="385"/>
      <c r="G100" s="385"/>
      <c r="H100" s="385"/>
      <c r="I100" s="385"/>
      <c r="J100" s="385"/>
      <c r="K100" s="280"/>
    </row>
    <row r="101" spans="2:11" ht="17.25" customHeight="1">
      <c r="B101" s="279"/>
      <c r="C101" s="281" t="s">
        <v>1958</v>
      </c>
      <c r="D101" s="281"/>
      <c r="E101" s="281"/>
      <c r="F101" s="281" t="s">
        <v>1959</v>
      </c>
      <c r="G101" s="282"/>
      <c r="H101" s="281" t="s">
        <v>122</v>
      </c>
      <c r="I101" s="281" t="s">
        <v>57</v>
      </c>
      <c r="J101" s="281" t="s">
        <v>1960</v>
      </c>
      <c r="K101" s="280"/>
    </row>
    <row r="102" spans="2:11" ht="17.25" customHeight="1">
      <c r="B102" s="279"/>
      <c r="C102" s="283" t="s">
        <v>1961</v>
      </c>
      <c r="D102" s="283"/>
      <c r="E102" s="283"/>
      <c r="F102" s="284" t="s">
        <v>1962</v>
      </c>
      <c r="G102" s="285"/>
      <c r="H102" s="283"/>
      <c r="I102" s="283"/>
      <c r="J102" s="283" t="s">
        <v>1963</v>
      </c>
      <c r="K102" s="280"/>
    </row>
    <row r="103" spans="2:11" ht="5.25" customHeight="1">
      <c r="B103" s="279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9"/>
      <c r="C104" s="269" t="s">
        <v>53</v>
      </c>
      <c r="D104" s="286"/>
      <c r="E104" s="286"/>
      <c r="F104" s="288" t="s">
        <v>1964</v>
      </c>
      <c r="G104" s="297"/>
      <c r="H104" s="269" t="s">
        <v>2003</v>
      </c>
      <c r="I104" s="269" t="s">
        <v>1966</v>
      </c>
      <c r="J104" s="269">
        <v>20</v>
      </c>
      <c r="K104" s="280"/>
    </row>
    <row r="105" spans="2:11" ht="15" customHeight="1">
      <c r="B105" s="279"/>
      <c r="C105" s="269" t="s">
        <v>1967</v>
      </c>
      <c r="D105" s="269"/>
      <c r="E105" s="269"/>
      <c r="F105" s="288" t="s">
        <v>1964</v>
      </c>
      <c r="G105" s="269"/>
      <c r="H105" s="269" t="s">
        <v>2003</v>
      </c>
      <c r="I105" s="269" t="s">
        <v>1966</v>
      </c>
      <c r="J105" s="269">
        <v>120</v>
      </c>
      <c r="K105" s="280"/>
    </row>
    <row r="106" spans="2:11" ht="15" customHeight="1">
      <c r="B106" s="289"/>
      <c r="C106" s="269" t="s">
        <v>1969</v>
      </c>
      <c r="D106" s="269"/>
      <c r="E106" s="269"/>
      <c r="F106" s="288" t="s">
        <v>1970</v>
      </c>
      <c r="G106" s="269"/>
      <c r="H106" s="269" t="s">
        <v>2003</v>
      </c>
      <c r="I106" s="269" t="s">
        <v>1966</v>
      </c>
      <c r="J106" s="269">
        <v>50</v>
      </c>
      <c r="K106" s="280"/>
    </row>
    <row r="107" spans="2:11" ht="15" customHeight="1">
      <c r="B107" s="289"/>
      <c r="C107" s="269" t="s">
        <v>1972</v>
      </c>
      <c r="D107" s="269"/>
      <c r="E107" s="269"/>
      <c r="F107" s="288" t="s">
        <v>1964</v>
      </c>
      <c r="G107" s="269"/>
      <c r="H107" s="269" t="s">
        <v>2003</v>
      </c>
      <c r="I107" s="269" t="s">
        <v>1974</v>
      </c>
      <c r="J107" s="269"/>
      <c r="K107" s="280"/>
    </row>
    <row r="108" spans="2:11" ht="15" customHeight="1">
      <c r="B108" s="289"/>
      <c r="C108" s="269" t="s">
        <v>1983</v>
      </c>
      <c r="D108" s="269"/>
      <c r="E108" s="269"/>
      <c r="F108" s="288" t="s">
        <v>1970</v>
      </c>
      <c r="G108" s="269"/>
      <c r="H108" s="269" t="s">
        <v>2003</v>
      </c>
      <c r="I108" s="269" t="s">
        <v>1966</v>
      </c>
      <c r="J108" s="269">
        <v>50</v>
      </c>
      <c r="K108" s="280"/>
    </row>
    <row r="109" spans="2:11" ht="15" customHeight="1">
      <c r="B109" s="289"/>
      <c r="C109" s="269" t="s">
        <v>1991</v>
      </c>
      <c r="D109" s="269"/>
      <c r="E109" s="269"/>
      <c r="F109" s="288" t="s">
        <v>1970</v>
      </c>
      <c r="G109" s="269"/>
      <c r="H109" s="269" t="s">
        <v>2003</v>
      </c>
      <c r="I109" s="269" t="s">
        <v>1966</v>
      </c>
      <c r="J109" s="269">
        <v>50</v>
      </c>
      <c r="K109" s="280"/>
    </row>
    <row r="110" spans="2:11" ht="15" customHeight="1">
      <c r="B110" s="289"/>
      <c r="C110" s="269" t="s">
        <v>1989</v>
      </c>
      <c r="D110" s="269"/>
      <c r="E110" s="269"/>
      <c r="F110" s="288" t="s">
        <v>1970</v>
      </c>
      <c r="G110" s="269"/>
      <c r="H110" s="269" t="s">
        <v>2003</v>
      </c>
      <c r="I110" s="269" t="s">
        <v>1966</v>
      </c>
      <c r="J110" s="269">
        <v>50</v>
      </c>
      <c r="K110" s="280"/>
    </row>
    <row r="111" spans="2:11" ht="15" customHeight="1">
      <c r="B111" s="289"/>
      <c r="C111" s="269" t="s">
        <v>53</v>
      </c>
      <c r="D111" s="269"/>
      <c r="E111" s="269"/>
      <c r="F111" s="288" t="s">
        <v>1964</v>
      </c>
      <c r="G111" s="269"/>
      <c r="H111" s="269" t="s">
        <v>2004</v>
      </c>
      <c r="I111" s="269" t="s">
        <v>1966</v>
      </c>
      <c r="J111" s="269">
        <v>20</v>
      </c>
      <c r="K111" s="280"/>
    </row>
    <row r="112" spans="2:11" ht="15" customHeight="1">
      <c r="B112" s="289"/>
      <c r="C112" s="269" t="s">
        <v>2005</v>
      </c>
      <c r="D112" s="269"/>
      <c r="E112" s="269"/>
      <c r="F112" s="288" t="s">
        <v>1964</v>
      </c>
      <c r="G112" s="269"/>
      <c r="H112" s="269" t="s">
        <v>2006</v>
      </c>
      <c r="I112" s="269" t="s">
        <v>1966</v>
      </c>
      <c r="J112" s="269">
        <v>120</v>
      </c>
      <c r="K112" s="280"/>
    </row>
    <row r="113" spans="2:11" ht="15" customHeight="1">
      <c r="B113" s="289"/>
      <c r="C113" s="269" t="s">
        <v>38</v>
      </c>
      <c r="D113" s="269"/>
      <c r="E113" s="269"/>
      <c r="F113" s="288" t="s">
        <v>1964</v>
      </c>
      <c r="G113" s="269"/>
      <c r="H113" s="269" t="s">
        <v>2007</v>
      </c>
      <c r="I113" s="269" t="s">
        <v>1998</v>
      </c>
      <c r="J113" s="269"/>
      <c r="K113" s="280"/>
    </row>
    <row r="114" spans="2:11" ht="15" customHeight="1">
      <c r="B114" s="289"/>
      <c r="C114" s="269" t="s">
        <v>48</v>
      </c>
      <c r="D114" s="269"/>
      <c r="E114" s="269"/>
      <c r="F114" s="288" t="s">
        <v>1964</v>
      </c>
      <c r="G114" s="269"/>
      <c r="H114" s="269" t="s">
        <v>2008</v>
      </c>
      <c r="I114" s="269" t="s">
        <v>1998</v>
      </c>
      <c r="J114" s="269"/>
      <c r="K114" s="280"/>
    </row>
    <row r="115" spans="2:11" ht="15" customHeight="1">
      <c r="B115" s="289"/>
      <c r="C115" s="269" t="s">
        <v>57</v>
      </c>
      <c r="D115" s="269"/>
      <c r="E115" s="269"/>
      <c r="F115" s="288" t="s">
        <v>1964</v>
      </c>
      <c r="G115" s="269"/>
      <c r="H115" s="269" t="s">
        <v>2009</v>
      </c>
      <c r="I115" s="269" t="s">
        <v>2010</v>
      </c>
      <c r="J115" s="269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5"/>
      <c r="D117" s="265"/>
      <c r="E117" s="265"/>
      <c r="F117" s="300"/>
      <c r="G117" s="265"/>
      <c r="H117" s="265"/>
      <c r="I117" s="265"/>
      <c r="J117" s="265"/>
      <c r="K117" s="299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384" t="s">
        <v>2011</v>
      </c>
      <c r="D120" s="384"/>
      <c r="E120" s="384"/>
      <c r="F120" s="384"/>
      <c r="G120" s="384"/>
      <c r="H120" s="384"/>
      <c r="I120" s="384"/>
      <c r="J120" s="384"/>
      <c r="K120" s="305"/>
    </row>
    <row r="121" spans="2:11" ht="17.25" customHeight="1">
      <c r="B121" s="306"/>
      <c r="C121" s="281" t="s">
        <v>1958</v>
      </c>
      <c r="D121" s="281"/>
      <c r="E121" s="281"/>
      <c r="F121" s="281" t="s">
        <v>1959</v>
      </c>
      <c r="G121" s="282"/>
      <c r="H121" s="281" t="s">
        <v>122</v>
      </c>
      <c r="I121" s="281" t="s">
        <v>57</v>
      </c>
      <c r="J121" s="281" t="s">
        <v>1960</v>
      </c>
      <c r="K121" s="307"/>
    </row>
    <row r="122" spans="2:11" ht="17.25" customHeight="1">
      <c r="B122" s="306"/>
      <c r="C122" s="283" t="s">
        <v>1961</v>
      </c>
      <c r="D122" s="283"/>
      <c r="E122" s="283"/>
      <c r="F122" s="284" t="s">
        <v>1962</v>
      </c>
      <c r="G122" s="285"/>
      <c r="H122" s="283"/>
      <c r="I122" s="283"/>
      <c r="J122" s="283" t="s">
        <v>1963</v>
      </c>
      <c r="K122" s="307"/>
    </row>
    <row r="123" spans="2:11" ht="5.25" customHeight="1">
      <c r="B123" s="308"/>
      <c r="C123" s="286"/>
      <c r="D123" s="286"/>
      <c r="E123" s="286"/>
      <c r="F123" s="286"/>
      <c r="G123" s="269"/>
      <c r="H123" s="286"/>
      <c r="I123" s="286"/>
      <c r="J123" s="286"/>
      <c r="K123" s="309"/>
    </row>
    <row r="124" spans="2:11" ht="15" customHeight="1">
      <c r="B124" s="308"/>
      <c r="C124" s="269" t="s">
        <v>1967</v>
      </c>
      <c r="D124" s="286"/>
      <c r="E124" s="286"/>
      <c r="F124" s="288" t="s">
        <v>1964</v>
      </c>
      <c r="G124" s="269"/>
      <c r="H124" s="269" t="s">
        <v>2003</v>
      </c>
      <c r="I124" s="269" t="s">
        <v>1966</v>
      </c>
      <c r="J124" s="269">
        <v>120</v>
      </c>
      <c r="K124" s="310"/>
    </row>
    <row r="125" spans="2:11" ht="15" customHeight="1">
      <c r="B125" s="308"/>
      <c r="C125" s="269" t="s">
        <v>2012</v>
      </c>
      <c r="D125" s="269"/>
      <c r="E125" s="269"/>
      <c r="F125" s="288" t="s">
        <v>1964</v>
      </c>
      <c r="G125" s="269"/>
      <c r="H125" s="269" t="s">
        <v>2013</v>
      </c>
      <c r="I125" s="269" t="s">
        <v>1966</v>
      </c>
      <c r="J125" s="269" t="s">
        <v>2014</v>
      </c>
      <c r="K125" s="310"/>
    </row>
    <row r="126" spans="2:11" ht="15" customHeight="1">
      <c r="B126" s="308"/>
      <c r="C126" s="269" t="s">
        <v>1913</v>
      </c>
      <c r="D126" s="269"/>
      <c r="E126" s="269"/>
      <c r="F126" s="288" t="s">
        <v>1964</v>
      </c>
      <c r="G126" s="269"/>
      <c r="H126" s="269" t="s">
        <v>2015</v>
      </c>
      <c r="I126" s="269" t="s">
        <v>1966</v>
      </c>
      <c r="J126" s="269" t="s">
        <v>2014</v>
      </c>
      <c r="K126" s="310"/>
    </row>
    <row r="127" spans="2:11" ht="15" customHeight="1">
      <c r="B127" s="308"/>
      <c r="C127" s="269" t="s">
        <v>1975</v>
      </c>
      <c r="D127" s="269"/>
      <c r="E127" s="269"/>
      <c r="F127" s="288" t="s">
        <v>1970</v>
      </c>
      <c r="G127" s="269"/>
      <c r="H127" s="269" t="s">
        <v>1976</v>
      </c>
      <c r="I127" s="269" t="s">
        <v>1966</v>
      </c>
      <c r="J127" s="269">
        <v>15</v>
      </c>
      <c r="K127" s="310"/>
    </row>
    <row r="128" spans="2:11" ht="15" customHeight="1">
      <c r="B128" s="308"/>
      <c r="C128" s="290" t="s">
        <v>1977</v>
      </c>
      <c r="D128" s="290"/>
      <c r="E128" s="290"/>
      <c r="F128" s="291" t="s">
        <v>1970</v>
      </c>
      <c r="G128" s="290"/>
      <c r="H128" s="290" t="s">
        <v>1978</v>
      </c>
      <c r="I128" s="290" t="s">
        <v>1966</v>
      </c>
      <c r="J128" s="290">
        <v>15</v>
      </c>
      <c r="K128" s="310"/>
    </row>
    <row r="129" spans="2:11" ht="15" customHeight="1">
      <c r="B129" s="308"/>
      <c r="C129" s="290" t="s">
        <v>1979</v>
      </c>
      <c r="D129" s="290"/>
      <c r="E129" s="290"/>
      <c r="F129" s="291" t="s">
        <v>1970</v>
      </c>
      <c r="G129" s="290"/>
      <c r="H129" s="290" t="s">
        <v>1980</v>
      </c>
      <c r="I129" s="290" t="s">
        <v>1966</v>
      </c>
      <c r="J129" s="290">
        <v>20</v>
      </c>
      <c r="K129" s="310"/>
    </row>
    <row r="130" spans="2:11" ht="15" customHeight="1">
      <c r="B130" s="308"/>
      <c r="C130" s="290" t="s">
        <v>1981</v>
      </c>
      <c r="D130" s="290"/>
      <c r="E130" s="290"/>
      <c r="F130" s="291" t="s">
        <v>1970</v>
      </c>
      <c r="G130" s="290"/>
      <c r="H130" s="290" t="s">
        <v>1982</v>
      </c>
      <c r="I130" s="290" t="s">
        <v>1966</v>
      </c>
      <c r="J130" s="290">
        <v>20</v>
      </c>
      <c r="K130" s="310"/>
    </row>
    <row r="131" spans="2:11" ht="15" customHeight="1">
      <c r="B131" s="308"/>
      <c r="C131" s="269" t="s">
        <v>1969</v>
      </c>
      <c r="D131" s="269"/>
      <c r="E131" s="269"/>
      <c r="F131" s="288" t="s">
        <v>1970</v>
      </c>
      <c r="G131" s="269"/>
      <c r="H131" s="269" t="s">
        <v>2003</v>
      </c>
      <c r="I131" s="269" t="s">
        <v>1966</v>
      </c>
      <c r="J131" s="269">
        <v>50</v>
      </c>
      <c r="K131" s="310"/>
    </row>
    <row r="132" spans="2:11" ht="15" customHeight="1">
      <c r="B132" s="308"/>
      <c r="C132" s="269" t="s">
        <v>1983</v>
      </c>
      <c r="D132" s="269"/>
      <c r="E132" s="269"/>
      <c r="F132" s="288" t="s">
        <v>1970</v>
      </c>
      <c r="G132" s="269"/>
      <c r="H132" s="269" t="s">
        <v>2003</v>
      </c>
      <c r="I132" s="269" t="s">
        <v>1966</v>
      </c>
      <c r="J132" s="269">
        <v>50</v>
      </c>
      <c r="K132" s="310"/>
    </row>
    <row r="133" spans="2:11" ht="15" customHeight="1">
      <c r="B133" s="308"/>
      <c r="C133" s="269" t="s">
        <v>1989</v>
      </c>
      <c r="D133" s="269"/>
      <c r="E133" s="269"/>
      <c r="F133" s="288" t="s">
        <v>1970</v>
      </c>
      <c r="G133" s="269"/>
      <c r="H133" s="269" t="s">
        <v>2003</v>
      </c>
      <c r="I133" s="269" t="s">
        <v>1966</v>
      </c>
      <c r="J133" s="269">
        <v>50</v>
      </c>
      <c r="K133" s="310"/>
    </row>
    <row r="134" spans="2:11" ht="15" customHeight="1">
      <c r="B134" s="308"/>
      <c r="C134" s="269" t="s">
        <v>1991</v>
      </c>
      <c r="D134" s="269"/>
      <c r="E134" s="269"/>
      <c r="F134" s="288" t="s">
        <v>1970</v>
      </c>
      <c r="G134" s="269"/>
      <c r="H134" s="269" t="s">
        <v>2003</v>
      </c>
      <c r="I134" s="269" t="s">
        <v>1966</v>
      </c>
      <c r="J134" s="269">
        <v>50</v>
      </c>
      <c r="K134" s="310"/>
    </row>
    <row r="135" spans="2:11" ht="15" customHeight="1">
      <c r="B135" s="308"/>
      <c r="C135" s="269" t="s">
        <v>127</v>
      </c>
      <c r="D135" s="269"/>
      <c r="E135" s="269"/>
      <c r="F135" s="288" t="s">
        <v>1970</v>
      </c>
      <c r="G135" s="269"/>
      <c r="H135" s="269" t="s">
        <v>2016</v>
      </c>
      <c r="I135" s="269" t="s">
        <v>1966</v>
      </c>
      <c r="J135" s="269">
        <v>255</v>
      </c>
      <c r="K135" s="310"/>
    </row>
    <row r="136" spans="2:11" ht="15" customHeight="1">
      <c r="B136" s="308"/>
      <c r="C136" s="269" t="s">
        <v>1993</v>
      </c>
      <c r="D136" s="269"/>
      <c r="E136" s="269"/>
      <c r="F136" s="288" t="s">
        <v>1964</v>
      </c>
      <c r="G136" s="269"/>
      <c r="H136" s="269" t="s">
        <v>2017</v>
      </c>
      <c r="I136" s="269" t="s">
        <v>1995</v>
      </c>
      <c r="J136" s="269"/>
      <c r="K136" s="310"/>
    </row>
    <row r="137" spans="2:11" ht="15" customHeight="1">
      <c r="B137" s="308"/>
      <c r="C137" s="269" t="s">
        <v>1996</v>
      </c>
      <c r="D137" s="269"/>
      <c r="E137" s="269"/>
      <c r="F137" s="288" t="s">
        <v>1964</v>
      </c>
      <c r="G137" s="269"/>
      <c r="H137" s="269" t="s">
        <v>2018</v>
      </c>
      <c r="I137" s="269" t="s">
        <v>1998</v>
      </c>
      <c r="J137" s="269"/>
      <c r="K137" s="310"/>
    </row>
    <row r="138" spans="2:11" ht="15" customHeight="1">
      <c r="B138" s="308"/>
      <c r="C138" s="269" t="s">
        <v>1999</v>
      </c>
      <c r="D138" s="269"/>
      <c r="E138" s="269"/>
      <c r="F138" s="288" t="s">
        <v>1964</v>
      </c>
      <c r="G138" s="269"/>
      <c r="H138" s="269" t="s">
        <v>1999</v>
      </c>
      <c r="I138" s="269" t="s">
        <v>1998</v>
      </c>
      <c r="J138" s="269"/>
      <c r="K138" s="310"/>
    </row>
    <row r="139" spans="2:11" ht="15" customHeight="1">
      <c r="B139" s="308"/>
      <c r="C139" s="269" t="s">
        <v>38</v>
      </c>
      <c r="D139" s="269"/>
      <c r="E139" s="269"/>
      <c r="F139" s="288" t="s">
        <v>1964</v>
      </c>
      <c r="G139" s="269"/>
      <c r="H139" s="269" t="s">
        <v>2019</v>
      </c>
      <c r="I139" s="269" t="s">
        <v>1998</v>
      </c>
      <c r="J139" s="269"/>
      <c r="K139" s="310"/>
    </row>
    <row r="140" spans="2:11" ht="15" customHeight="1">
      <c r="B140" s="308"/>
      <c r="C140" s="269" t="s">
        <v>2020</v>
      </c>
      <c r="D140" s="269"/>
      <c r="E140" s="269"/>
      <c r="F140" s="288" t="s">
        <v>1964</v>
      </c>
      <c r="G140" s="269"/>
      <c r="H140" s="269" t="s">
        <v>2021</v>
      </c>
      <c r="I140" s="269" t="s">
        <v>1998</v>
      </c>
      <c r="J140" s="269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5"/>
      <c r="C142" s="265"/>
      <c r="D142" s="265"/>
      <c r="E142" s="265"/>
      <c r="F142" s="300"/>
      <c r="G142" s="265"/>
      <c r="H142" s="265"/>
      <c r="I142" s="265"/>
      <c r="J142" s="265"/>
      <c r="K142" s="265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385" t="s">
        <v>2022</v>
      </c>
      <c r="D145" s="385"/>
      <c r="E145" s="385"/>
      <c r="F145" s="385"/>
      <c r="G145" s="385"/>
      <c r="H145" s="385"/>
      <c r="I145" s="385"/>
      <c r="J145" s="385"/>
      <c r="K145" s="280"/>
    </row>
    <row r="146" spans="2:11" ht="17.25" customHeight="1">
      <c r="B146" s="279"/>
      <c r="C146" s="281" t="s">
        <v>1958</v>
      </c>
      <c r="D146" s="281"/>
      <c r="E146" s="281"/>
      <c r="F146" s="281" t="s">
        <v>1959</v>
      </c>
      <c r="G146" s="282"/>
      <c r="H146" s="281" t="s">
        <v>122</v>
      </c>
      <c r="I146" s="281" t="s">
        <v>57</v>
      </c>
      <c r="J146" s="281" t="s">
        <v>1960</v>
      </c>
      <c r="K146" s="280"/>
    </row>
    <row r="147" spans="2:11" ht="17.25" customHeight="1">
      <c r="B147" s="279"/>
      <c r="C147" s="283" t="s">
        <v>1961</v>
      </c>
      <c r="D147" s="283"/>
      <c r="E147" s="283"/>
      <c r="F147" s="284" t="s">
        <v>1962</v>
      </c>
      <c r="G147" s="285"/>
      <c r="H147" s="283"/>
      <c r="I147" s="283"/>
      <c r="J147" s="283" t="s">
        <v>1963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1967</v>
      </c>
      <c r="D149" s="269"/>
      <c r="E149" s="269"/>
      <c r="F149" s="315" t="s">
        <v>1964</v>
      </c>
      <c r="G149" s="269"/>
      <c r="H149" s="314" t="s">
        <v>2003</v>
      </c>
      <c r="I149" s="314" t="s">
        <v>1966</v>
      </c>
      <c r="J149" s="314">
        <v>120</v>
      </c>
      <c r="K149" s="310"/>
    </row>
    <row r="150" spans="2:11" ht="15" customHeight="1">
      <c r="B150" s="289"/>
      <c r="C150" s="314" t="s">
        <v>2012</v>
      </c>
      <c r="D150" s="269"/>
      <c r="E150" s="269"/>
      <c r="F150" s="315" t="s">
        <v>1964</v>
      </c>
      <c r="G150" s="269"/>
      <c r="H150" s="314" t="s">
        <v>2023</v>
      </c>
      <c r="I150" s="314" t="s">
        <v>1966</v>
      </c>
      <c r="J150" s="314" t="s">
        <v>2014</v>
      </c>
      <c r="K150" s="310"/>
    </row>
    <row r="151" spans="2:11" ht="15" customHeight="1">
      <c r="B151" s="289"/>
      <c r="C151" s="314" t="s">
        <v>1913</v>
      </c>
      <c r="D151" s="269"/>
      <c r="E151" s="269"/>
      <c r="F151" s="315" t="s">
        <v>1964</v>
      </c>
      <c r="G151" s="269"/>
      <c r="H151" s="314" t="s">
        <v>2024</v>
      </c>
      <c r="I151" s="314" t="s">
        <v>1966</v>
      </c>
      <c r="J151" s="314" t="s">
        <v>2014</v>
      </c>
      <c r="K151" s="310"/>
    </row>
    <row r="152" spans="2:11" ht="15" customHeight="1">
      <c r="B152" s="289"/>
      <c r="C152" s="314" t="s">
        <v>1969</v>
      </c>
      <c r="D152" s="269"/>
      <c r="E152" s="269"/>
      <c r="F152" s="315" t="s">
        <v>1970</v>
      </c>
      <c r="G152" s="269"/>
      <c r="H152" s="314" t="s">
        <v>2003</v>
      </c>
      <c r="I152" s="314" t="s">
        <v>1966</v>
      </c>
      <c r="J152" s="314">
        <v>50</v>
      </c>
      <c r="K152" s="310"/>
    </row>
    <row r="153" spans="2:11" ht="15" customHeight="1">
      <c r="B153" s="289"/>
      <c r="C153" s="314" t="s">
        <v>1972</v>
      </c>
      <c r="D153" s="269"/>
      <c r="E153" s="269"/>
      <c r="F153" s="315" t="s">
        <v>1964</v>
      </c>
      <c r="G153" s="269"/>
      <c r="H153" s="314" t="s">
        <v>2003</v>
      </c>
      <c r="I153" s="314" t="s">
        <v>1974</v>
      </c>
      <c r="J153" s="314"/>
      <c r="K153" s="310"/>
    </row>
    <row r="154" spans="2:11" ht="15" customHeight="1">
      <c r="B154" s="289"/>
      <c r="C154" s="314" t="s">
        <v>1983</v>
      </c>
      <c r="D154" s="269"/>
      <c r="E154" s="269"/>
      <c r="F154" s="315" t="s">
        <v>1970</v>
      </c>
      <c r="G154" s="269"/>
      <c r="H154" s="314" t="s">
        <v>2003</v>
      </c>
      <c r="I154" s="314" t="s">
        <v>1966</v>
      </c>
      <c r="J154" s="314">
        <v>50</v>
      </c>
      <c r="K154" s="310"/>
    </row>
    <row r="155" spans="2:11" ht="15" customHeight="1">
      <c r="B155" s="289"/>
      <c r="C155" s="314" t="s">
        <v>1991</v>
      </c>
      <c r="D155" s="269"/>
      <c r="E155" s="269"/>
      <c r="F155" s="315" t="s">
        <v>1970</v>
      </c>
      <c r="G155" s="269"/>
      <c r="H155" s="314" t="s">
        <v>2003</v>
      </c>
      <c r="I155" s="314" t="s">
        <v>1966</v>
      </c>
      <c r="J155" s="314">
        <v>50</v>
      </c>
      <c r="K155" s="310"/>
    </row>
    <row r="156" spans="2:11" ht="15" customHeight="1">
      <c r="B156" s="289"/>
      <c r="C156" s="314" t="s">
        <v>1989</v>
      </c>
      <c r="D156" s="269"/>
      <c r="E156" s="269"/>
      <c r="F156" s="315" t="s">
        <v>1970</v>
      </c>
      <c r="G156" s="269"/>
      <c r="H156" s="314" t="s">
        <v>2003</v>
      </c>
      <c r="I156" s="314" t="s">
        <v>1966</v>
      </c>
      <c r="J156" s="314">
        <v>50</v>
      </c>
      <c r="K156" s="310"/>
    </row>
    <row r="157" spans="2:11" ht="15" customHeight="1">
      <c r="B157" s="289"/>
      <c r="C157" s="314" t="s">
        <v>110</v>
      </c>
      <c r="D157" s="269"/>
      <c r="E157" s="269"/>
      <c r="F157" s="315" t="s">
        <v>1964</v>
      </c>
      <c r="G157" s="269"/>
      <c r="H157" s="314" t="s">
        <v>2025</v>
      </c>
      <c r="I157" s="314" t="s">
        <v>1966</v>
      </c>
      <c r="J157" s="314" t="s">
        <v>2026</v>
      </c>
      <c r="K157" s="310"/>
    </row>
    <row r="158" spans="2:11" ht="15" customHeight="1">
      <c r="B158" s="289"/>
      <c r="C158" s="314" t="s">
        <v>2027</v>
      </c>
      <c r="D158" s="269"/>
      <c r="E158" s="269"/>
      <c r="F158" s="315" t="s">
        <v>1964</v>
      </c>
      <c r="G158" s="269"/>
      <c r="H158" s="314" t="s">
        <v>2028</v>
      </c>
      <c r="I158" s="314" t="s">
        <v>1998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5"/>
      <c r="C160" s="269"/>
      <c r="D160" s="269"/>
      <c r="E160" s="269"/>
      <c r="F160" s="288"/>
      <c r="G160" s="269"/>
      <c r="H160" s="269"/>
      <c r="I160" s="269"/>
      <c r="J160" s="269"/>
      <c r="K160" s="265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384" t="s">
        <v>2029</v>
      </c>
      <c r="D163" s="384"/>
      <c r="E163" s="384"/>
      <c r="F163" s="384"/>
      <c r="G163" s="384"/>
      <c r="H163" s="384"/>
      <c r="I163" s="384"/>
      <c r="J163" s="384"/>
      <c r="K163" s="261"/>
    </row>
    <row r="164" spans="2:11" ht="17.25" customHeight="1">
      <c r="B164" s="260"/>
      <c r="C164" s="281" t="s">
        <v>1958</v>
      </c>
      <c r="D164" s="281"/>
      <c r="E164" s="281"/>
      <c r="F164" s="281" t="s">
        <v>1959</v>
      </c>
      <c r="G164" s="318"/>
      <c r="H164" s="319" t="s">
        <v>122</v>
      </c>
      <c r="I164" s="319" t="s">
        <v>57</v>
      </c>
      <c r="J164" s="281" t="s">
        <v>1960</v>
      </c>
      <c r="K164" s="261"/>
    </row>
    <row r="165" spans="2:11" ht="17.25" customHeight="1">
      <c r="B165" s="262"/>
      <c r="C165" s="283" t="s">
        <v>1961</v>
      </c>
      <c r="D165" s="283"/>
      <c r="E165" s="283"/>
      <c r="F165" s="284" t="s">
        <v>1962</v>
      </c>
      <c r="G165" s="320"/>
      <c r="H165" s="321"/>
      <c r="I165" s="321"/>
      <c r="J165" s="283" t="s">
        <v>1963</v>
      </c>
      <c r="K165" s="263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9" t="s">
        <v>1967</v>
      </c>
      <c r="D167" s="269"/>
      <c r="E167" s="269"/>
      <c r="F167" s="288" t="s">
        <v>1964</v>
      </c>
      <c r="G167" s="269"/>
      <c r="H167" s="269" t="s">
        <v>2003</v>
      </c>
      <c r="I167" s="269" t="s">
        <v>1966</v>
      </c>
      <c r="J167" s="269">
        <v>120</v>
      </c>
      <c r="K167" s="310"/>
    </row>
    <row r="168" spans="2:11" ht="15" customHeight="1">
      <c r="B168" s="289"/>
      <c r="C168" s="269" t="s">
        <v>2012</v>
      </c>
      <c r="D168" s="269"/>
      <c r="E168" s="269"/>
      <c r="F168" s="288" t="s">
        <v>1964</v>
      </c>
      <c r="G168" s="269"/>
      <c r="H168" s="269" t="s">
        <v>2013</v>
      </c>
      <c r="I168" s="269" t="s">
        <v>1966</v>
      </c>
      <c r="J168" s="269" t="s">
        <v>2014</v>
      </c>
      <c r="K168" s="310"/>
    </row>
    <row r="169" spans="2:11" ht="15" customHeight="1">
      <c r="B169" s="289"/>
      <c r="C169" s="269" t="s">
        <v>1913</v>
      </c>
      <c r="D169" s="269"/>
      <c r="E169" s="269"/>
      <c r="F169" s="288" t="s">
        <v>1964</v>
      </c>
      <c r="G169" s="269"/>
      <c r="H169" s="269" t="s">
        <v>2030</v>
      </c>
      <c r="I169" s="269" t="s">
        <v>1966</v>
      </c>
      <c r="J169" s="269" t="s">
        <v>2014</v>
      </c>
      <c r="K169" s="310"/>
    </row>
    <row r="170" spans="2:11" ht="15" customHeight="1">
      <c r="B170" s="289"/>
      <c r="C170" s="269" t="s">
        <v>1969</v>
      </c>
      <c r="D170" s="269"/>
      <c r="E170" s="269"/>
      <c r="F170" s="288" t="s">
        <v>1970</v>
      </c>
      <c r="G170" s="269"/>
      <c r="H170" s="269" t="s">
        <v>2030</v>
      </c>
      <c r="I170" s="269" t="s">
        <v>1966</v>
      </c>
      <c r="J170" s="269">
        <v>50</v>
      </c>
      <c r="K170" s="310"/>
    </row>
    <row r="171" spans="2:11" ht="15" customHeight="1">
      <c r="B171" s="289"/>
      <c r="C171" s="269" t="s">
        <v>1972</v>
      </c>
      <c r="D171" s="269"/>
      <c r="E171" s="269"/>
      <c r="F171" s="288" t="s">
        <v>1964</v>
      </c>
      <c r="G171" s="269"/>
      <c r="H171" s="269" t="s">
        <v>2030</v>
      </c>
      <c r="I171" s="269" t="s">
        <v>1974</v>
      </c>
      <c r="J171" s="269"/>
      <c r="K171" s="310"/>
    </row>
    <row r="172" spans="2:11" ht="15" customHeight="1">
      <c r="B172" s="289"/>
      <c r="C172" s="269" t="s">
        <v>1983</v>
      </c>
      <c r="D172" s="269"/>
      <c r="E172" s="269"/>
      <c r="F172" s="288" t="s">
        <v>1970</v>
      </c>
      <c r="G172" s="269"/>
      <c r="H172" s="269" t="s">
        <v>2030</v>
      </c>
      <c r="I172" s="269" t="s">
        <v>1966</v>
      </c>
      <c r="J172" s="269">
        <v>50</v>
      </c>
      <c r="K172" s="310"/>
    </row>
    <row r="173" spans="2:11" ht="15" customHeight="1">
      <c r="B173" s="289"/>
      <c r="C173" s="269" t="s">
        <v>1991</v>
      </c>
      <c r="D173" s="269"/>
      <c r="E173" s="269"/>
      <c r="F173" s="288" t="s">
        <v>1970</v>
      </c>
      <c r="G173" s="269"/>
      <c r="H173" s="269" t="s">
        <v>2030</v>
      </c>
      <c r="I173" s="269" t="s">
        <v>1966</v>
      </c>
      <c r="J173" s="269">
        <v>50</v>
      </c>
      <c r="K173" s="310"/>
    </row>
    <row r="174" spans="2:11" ht="15" customHeight="1">
      <c r="B174" s="289"/>
      <c r="C174" s="269" t="s">
        <v>1989</v>
      </c>
      <c r="D174" s="269"/>
      <c r="E174" s="269"/>
      <c r="F174" s="288" t="s">
        <v>1970</v>
      </c>
      <c r="G174" s="269"/>
      <c r="H174" s="269" t="s">
        <v>2030</v>
      </c>
      <c r="I174" s="269" t="s">
        <v>1966</v>
      </c>
      <c r="J174" s="269">
        <v>50</v>
      </c>
      <c r="K174" s="310"/>
    </row>
    <row r="175" spans="2:11" ht="15" customHeight="1">
      <c r="B175" s="289"/>
      <c r="C175" s="269" t="s">
        <v>121</v>
      </c>
      <c r="D175" s="269"/>
      <c r="E175" s="269"/>
      <c r="F175" s="288" t="s">
        <v>1964</v>
      </c>
      <c r="G175" s="269"/>
      <c r="H175" s="269" t="s">
        <v>2031</v>
      </c>
      <c r="I175" s="269" t="s">
        <v>2032</v>
      </c>
      <c r="J175" s="269"/>
      <c r="K175" s="310"/>
    </row>
    <row r="176" spans="2:11" ht="15" customHeight="1">
      <c r="B176" s="289"/>
      <c r="C176" s="269" t="s">
        <v>57</v>
      </c>
      <c r="D176" s="269"/>
      <c r="E176" s="269"/>
      <c r="F176" s="288" t="s">
        <v>1964</v>
      </c>
      <c r="G176" s="269"/>
      <c r="H176" s="269" t="s">
        <v>2033</v>
      </c>
      <c r="I176" s="269" t="s">
        <v>2034</v>
      </c>
      <c r="J176" s="269">
        <v>1</v>
      </c>
      <c r="K176" s="310"/>
    </row>
    <row r="177" spans="2:11" ht="15" customHeight="1">
      <c r="B177" s="289"/>
      <c r="C177" s="269" t="s">
        <v>53</v>
      </c>
      <c r="D177" s="269"/>
      <c r="E177" s="269"/>
      <c r="F177" s="288" t="s">
        <v>1964</v>
      </c>
      <c r="G177" s="269"/>
      <c r="H177" s="269" t="s">
        <v>2035</v>
      </c>
      <c r="I177" s="269" t="s">
        <v>1966</v>
      </c>
      <c r="J177" s="269">
        <v>20</v>
      </c>
      <c r="K177" s="310"/>
    </row>
    <row r="178" spans="2:11" ht="15" customHeight="1">
      <c r="B178" s="289"/>
      <c r="C178" s="269" t="s">
        <v>122</v>
      </c>
      <c r="D178" s="269"/>
      <c r="E178" s="269"/>
      <c r="F178" s="288" t="s">
        <v>1964</v>
      </c>
      <c r="G178" s="269"/>
      <c r="H178" s="269" t="s">
        <v>2036</v>
      </c>
      <c r="I178" s="269" t="s">
        <v>1966</v>
      </c>
      <c r="J178" s="269">
        <v>255</v>
      </c>
      <c r="K178" s="310"/>
    </row>
    <row r="179" spans="2:11" ht="15" customHeight="1">
      <c r="B179" s="289"/>
      <c r="C179" s="269" t="s">
        <v>123</v>
      </c>
      <c r="D179" s="269"/>
      <c r="E179" s="269"/>
      <c r="F179" s="288" t="s">
        <v>1964</v>
      </c>
      <c r="G179" s="269"/>
      <c r="H179" s="269" t="s">
        <v>1929</v>
      </c>
      <c r="I179" s="269" t="s">
        <v>1966</v>
      </c>
      <c r="J179" s="269">
        <v>10</v>
      </c>
      <c r="K179" s="310"/>
    </row>
    <row r="180" spans="2:11" ht="15" customHeight="1">
      <c r="B180" s="289"/>
      <c r="C180" s="269" t="s">
        <v>124</v>
      </c>
      <c r="D180" s="269"/>
      <c r="E180" s="269"/>
      <c r="F180" s="288" t="s">
        <v>1964</v>
      </c>
      <c r="G180" s="269"/>
      <c r="H180" s="269" t="s">
        <v>2037</v>
      </c>
      <c r="I180" s="269" t="s">
        <v>1998</v>
      </c>
      <c r="J180" s="269"/>
      <c r="K180" s="310"/>
    </row>
    <row r="181" spans="2:11" ht="15" customHeight="1">
      <c r="B181" s="289"/>
      <c r="C181" s="269" t="s">
        <v>2038</v>
      </c>
      <c r="D181" s="269"/>
      <c r="E181" s="269"/>
      <c r="F181" s="288" t="s">
        <v>1964</v>
      </c>
      <c r="G181" s="269"/>
      <c r="H181" s="269" t="s">
        <v>2039</v>
      </c>
      <c r="I181" s="269" t="s">
        <v>1998</v>
      </c>
      <c r="J181" s="269"/>
      <c r="K181" s="310"/>
    </row>
    <row r="182" spans="2:11" ht="15" customHeight="1">
      <c r="B182" s="289"/>
      <c r="C182" s="269" t="s">
        <v>2027</v>
      </c>
      <c r="D182" s="269"/>
      <c r="E182" s="269"/>
      <c r="F182" s="288" t="s">
        <v>1964</v>
      </c>
      <c r="G182" s="269"/>
      <c r="H182" s="269" t="s">
        <v>2040</v>
      </c>
      <c r="I182" s="269" t="s">
        <v>1998</v>
      </c>
      <c r="J182" s="269"/>
      <c r="K182" s="310"/>
    </row>
    <row r="183" spans="2:11" ht="15" customHeight="1">
      <c r="B183" s="289"/>
      <c r="C183" s="269" t="s">
        <v>126</v>
      </c>
      <c r="D183" s="269"/>
      <c r="E183" s="269"/>
      <c r="F183" s="288" t="s">
        <v>1970</v>
      </c>
      <c r="G183" s="269"/>
      <c r="H183" s="269" t="s">
        <v>2041</v>
      </c>
      <c r="I183" s="269" t="s">
        <v>1966</v>
      </c>
      <c r="J183" s="269">
        <v>50</v>
      </c>
      <c r="K183" s="310"/>
    </row>
    <row r="184" spans="2:11" ht="15" customHeight="1">
      <c r="B184" s="289"/>
      <c r="C184" s="269" t="s">
        <v>2042</v>
      </c>
      <c r="D184" s="269"/>
      <c r="E184" s="269"/>
      <c r="F184" s="288" t="s">
        <v>1970</v>
      </c>
      <c r="G184" s="269"/>
      <c r="H184" s="269" t="s">
        <v>2043</v>
      </c>
      <c r="I184" s="269" t="s">
        <v>2044</v>
      </c>
      <c r="J184" s="269"/>
      <c r="K184" s="310"/>
    </row>
    <row r="185" spans="2:11" ht="15" customHeight="1">
      <c r="B185" s="289"/>
      <c r="C185" s="269" t="s">
        <v>2045</v>
      </c>
      <c r="D185" s="269"/>
      <c r="E185" s="269"/>
      <c r="F185" s="288" t="s">
        <v>1970</v>
      </c>
      <c r="G185" s="269"/>
      <c r="H185" s="269" t="s">
        <v>2046</v>
      </c>
      <c r="I185" s="269" t="s">
        <v>2044</v>
      </c>
      <c r="J185" s="269"/>
      <c r="K185" s="310"/>
    </row>
    <row r="186" spans="2:11" ht="15" customHeight="1">
      <c r="B186" s="289"/>
      <c r="C186" s="269" t="s">
        <v>2047</v>
      </c>
      <c r="D186" s="269"/>
      <c r="E186" s="269"/>
      <c r="F186" s="288" t="s">
        <v>1970</v>
      </c>
      <c r="G186" s="269"/>
      <c r="H186" s="269" t="s">
        <v>2048</v>
      </c>
      <c r="I186" s="269" t="s">
        <v>2044</v>
      </c>
      <c r="J186" s="269"/>
      <c r="K186" s="310"/>
    </row>
    <row r="187" spans="2:11" ht="15" customHeight="1">
      <c r="B187" s="289"/>
      <c r="C187" s="322" t="s">
        <v>2049</v>
      </c>
      <c r="D187" s="269"/>
      <c r="E187" s="269"/>
      <c r="F187" s="288" t="s">
        <v>1970</v>
      </c>
      <c r="G187" s="269"/>
      <c r="H187" s="269" t="s">
        <v>2050</v>
      </c>
      <c r="I187" s="269" t="s">
        <v>2051</v>
      </c>
      <c r="J187" s="323" t="s">
        <v>2052</v>
      </c>
      <c r="K187" s="310"/>
    </row>
    <row r="188" spans="2:11" ht="15" customHeight="1">
      <c r="B188" s="289"/>
      <c r="C188" s="274" t="s">
        <v>42</v>
      </c>
      <c r="D188" s="269"/>
      <c r="E188" s="269"/>
      <c r="F188" s="288" t="s">
        <v>1964</v>
      </c>
      <c r="G188" s="269"/>
      <c r="H188" s="265" t="s">
        <v>2053</v>
      </c>
      <c r="I188" s="269" t="s">
        <v>2054</v>
      </c>
      <c r="J188" s="269"/>
      <c r="K188" s="310"/>
    </row>
    <row r="189" spans="2:11" ht="15" customHeight="1">
      <c r="B189" s="289"/>
      <c r="C189" s="274" t="s">
        <v>2055</v>
      </c>
      <c r="D189" s="269"/>
      <c r="E189" s="269"/>
      <c r="F189" s="288" t="s">
        <v>1964</v>
      </c>
      <c r="G189" s="269"/>
      <c r="H189" s="269" t="s">
        <v>2056</v>
      </c>
      <c r="I189" s="269" t="s">
        <v>1998</v>
      </c>
      <c r="J189" s="269"/>
      <c r="K189" s="310"/>
    </row>
    <row r="190" spans="2:11" ht="15" customHeight="1">
      <c r="B190" s="289"/>
      <c r="C190" s="274" t="s">
        <v>2057</v>
      </c>
      <c r="D190" s="269"/>
      <c r="E190" s="269"/>
      <c r="F190" s="288" t="s">
        <v>1964</v>
      </c>
      <c r="G190" s="269"/>
      <c r="H190" s="269" t="s">
        <v>2058</v>
      </c>
      <c r="I190" s="269" t="s">
        <v>1998</v>
      </c>
      <c r="J190" s="269"/>
      <c r="K190" s="310"/>
    </row>
    <row r="191" spans="2:11" ht="15" customHeight="1">
      <c r="B191" s="289"/>
      <c r="C191" s="274" t="s">
        <v>2059</v>
      </c>
      <c r="D191" s="269"/>
      <c r="E191" s="269"/>
      <c r="F191" s="288" t="s">
        <v>1970</v>
      </c>
      <c r="G191" s="269"/>
      <c r="H191" s="269" t="s">
        <v>2060</v>
      </c>
      <c r="I191" s="269" t="s">
        <v>1998</v>
      </c>
      <c r="J191" s="269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5"/>
      <c r="C193" s="269"/>
      <c r="D193" s="269"/>
      <c r="E193" s="269"/>
      <c r="F193" s="288"/>
      <c r="G193" s="269"/>
      <c r="H193" s="269"/>
      <c r="I193" s="269"/>
      <c r="J193" s="269"/>
      <c r="K193" s="265"/>
    </row>
    <row r="194" spans="2:11" ht="18.75" customHeight="1">
      <c r="B194" s="265"/>
      <c r="C194" s="269"/>
      <c r="D194" s="269"/>
      <c r="E194" s="269"/>
      <c r="F194" s="288"/>
      <c r="G194" s="269"/>
      <c r="H194" s="269"/>
      <c r="I194" s="269"/>
      <c r="J194" s="269"/>
      <c r="K194" s="265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spans="2:11" ht="21">
      <c r="B197" s="260"/>
      <c r="C197" s="384" t="s">
        <v>2061</v>
      </c>
      <c r="D197" s="384"/>
      <c r="E197" s="384"/>
      <c r="F197" s="384"/>
      <c r="G197" s="384"/>
      <c r="H197" s="384"/>
      <c r="I197" s="384"/>
      <c r="J197" s="384"/>
      <c r="K197" s="261"/>
    </row>
    <row r="198" spans="2:11" ht="25.5" customHeight="1">
      <c r="B198" s="260"/>
      <c r="C198" s="325" t="s">
        <v>2062</v>
      </c>
      <c r="D198" s="325"/>
      <c r="E198" s="325"/>
      <c r="F198" s="325" t="s">
        <v>2063</v>
      </c>
      <c r="G198" s="326"/>
      <c r="H198" s="383" t="s">
        <v>2064</v>
      </c>
      <c r="I198" s="383"/>
      <c r="J198" s="383"/>
      <c r="K198" s="261"/>
    </row>
    <row r="199" spans="2:11" ht="5.25" customHeight="1">
      <c r="B199" s="289"/>
      <c r="C199" s="286"/>
      <c r="D199" s="286"/>
      <c r="E199" s="286"/>
      <c r="F199" s="286"/>
      <c r="G199" s="269"/>
      <c r="H199" s="286"/>
      <c r="I199" s="286"/>
      <c r="J199" s="286"/>
      <c r="K199" s="310"/>
    </row>
    <row r="200" spans="2:11" ht="15" customHeight="1">
      <c r="B200" s="289"/>
      <c r="C200" s="269" t="s">
        <v>2054</v>
      </c>
      <c r="D200" s="269"/>
      <c r="E200" s="269"/>
      <c r="F200" s="288" t="s">
        <v>43</v>
      </c>
      <c r="G200" s="269"/>
      <c r="H200" s="381" t="s">
        <v>2065</v>
      </c>
      <c r="I200" s="381"/>
      <c r="J200" s="381"/>
      <c r="K200" s="310"/>
    </row>
    <row r="201" spans="2:11" ht="15" customHeight="1">
      <c r="B201" s="289"/>
      <c r="C201" s="295"/>
      <c r="D201" s="269"/>
      <c r="E201" s="269"/>
      <c r="F201" s="288" t="s">
        <v>44</v>
      </c>
      <c r="G201" s="269"/>
      <c r="H201" s="381" t="s">
        <v>2066</v>
      </c>
      <c r="I201" s="381"/>
      <c r="J201" s="381"/>
      <c r="K201" s="310"/>
    </row>
    <row r="202" spans="2:11" ht="15" customHeight="1">
      <c r="B202" s="289"/>
      <c r="C202" s="295"/>
      <c r="D202" s="269"/>
      <c r="E202" s="269"/>
      <c r="F202" s="288" t="s">
        <v>47</v>
      </c>
      <c r="G202" s="269"/>
      <c r="H202" s="381" t="s">
        <v>2067</v>
      </c>
      <c r="I202" s="381"/>
      <c r="J202" s="381"/>
      <c r="K202" s="310"/>
    </row>
    <row r="203" spans="2:11" ht="15" customHeight="1">
      <c r="B203" s="289"/>
      <c r="C203" s="269"/>
      <c r="D203" s="269"/>
      <c r="E203" s="269"/>
      <c r="F203" s="288" t="s">
        <v>45</v>
      </c>
      <c r="G203" s="269"/>
      <c r="H203" s="381" t="s">
        <v>2068</v>
      </c>
      <c r="I203" s="381"/>
      <c r="J203" s="381"/>
      <c r="K203" s="310"/>
    </row>
    <row r="204" spans="2:11" ht="15" customHeight="1">
      <c r="B204" s="289"/>
      <c r="C204" s="269"/>
      <c r="D204" s="269"/>
      <c r="E204" s="269"/>
      <c r="F204" s="288" t="s">
        <v>46</v>
      </c>
      <c r="G204" s="269"/>
      <c r="H204" s="381" t="s">
        <v>2069</v>
      </c>
      <c r="I204" s="381"/>
      <c r="J204" s="381"/>
      <c r="K204" s="310"/>
    </row>
    <row r="205" spans="2:11" ht="15" customHeight="1">
      <c r="B205" s="289"/>
      <c r="C205" s="269"/>
      <c r="D205" s="269"/>
      <c r="E205" s="269"/>
      <c r="F205" s="288"/>
      <c r="G205" s="269"/>
      <c r="H205" s="269"/>
      <c r="I205" s="269"/>
      <c r="J205" s="269"/>
      <c r="K205" s="310"/>
    </row>
    <row r="206" spans="2:11" ht="15" customHeight="1">
      <c r="B206" s="289"/>
      <c r="C206" s="269" t="s">
        <v>2010</v>
      </c>
      <c r="D206" s="269"/>
      <c r="E206" s="269"/>
      <c r="F206" s="288" t="s">
        <v>79</v>
      </c>
      <c r="G206" s="269"/>
      <c r="H206" s="381" t="s">
        <v>2070</v>
      </c>
      <c r="I206" s="381"/>
      <c r="J206" s="381"/>
      <c r="K206" s="310"/>
    </row>
    <row r="207" spans="2:11" ht="15" customHeight="1">
      <c r="B207" s="289"/>
      <c r="C207" s="295"/>
      <c r="D207" s="269"/>
      <c r="E207" s="269"/>
      <c r="F207" s="288" t="s">
        <v>1907</v>
      </c>
      <c r="G207" s="269"/>
      <c r="H207" s="381" t="s">
        <v>1908</v>
      </c>
      <c r="I207" s="381"/>
      <c r="J207" s="381"/>
      <c r="K207" s="310"/>
    </row>
    <row r="208" spans="2:11" ht="15" customHeight="1">
      <c r="B208" s="289"/>
      <c r="C208" s="269"/>
      <c r="D208" s="269"/>
      <c r="E208" s="269"/>
      <c r="F208" s="288" t="s">
        <v>1905</v>
      </c>
      <c r="G208" s="269"/>
      <c r="H208" s="381" t="s">
        <v>2071</v>
      </c>
      <c r="I208" s="381"/>
      <c r="J208" s="381"/>
      <c r="K208" s="310"/>
    </row>
    <row r="209" spans="2:11" ht="15" customHeight="1">
      <c r="B209" s="327"/>
      <c r="C209" s="295"/>
      <c r="D209" s="295"/>
      <c r="E209" s="295"/>
      <c r="F209" s="288" t="s">
        <v>1909</v>
      </c>
      <c r="G209" s="274"/>
      <c r="H209" s="382" t="s">
        <v>1910</v>
      </c>
      <c r="I209" s="382"/>
      <c r="J209" s="382"/>
      <c r="K209" s="328"/>
    </row>
    <row r="210" spans="2:11" ht="15" customHeight="1">
      <c r="B210" s="327"/>
      <c r="C210" s="295"/>
      <c r="D210" s="295"/>
      <c r="E210" s="295"/>
      <c r="F210" s="288" t="s">
        <v>1911</v>
      </c>
      <c r="G210" s="274"/>
      <c r="H210" s="382" t="s">
        <v>159</v>
      </c>
      <c r="I210" s="382"/>
      <c r="J210" s="382"/>
      <c r="K210" s="328"/>
    </row>
    <row r="211" spans="2:11" ht="15" customHeight="1">
      <c r="B211" s="327"/>
      <c r="C211" s="295"/>
      <c r="D211" s="295"/>
      <c r="E211" s="295"/>
      <c r="F211" s="329"/>
      <c r="G211" s="274"/>
      <c r="H211" s="330"/>
      <c r="I211" s="330"/>
      <c r="J211" s="330"/>
      <c r="K211" s="328"/>
    </row>
    <row r="212" spans="2:11" ht="15" customHeight="1">
      <c r="B212" s="327"/>
      <c r="C212" s="269" t="s">
        <v>2034</v>
      </c>
      <c r="D212" s="295"/>
      <c r="E212" s="295"/>
      <c r="F212" s="288">
        <v>1</v>
      </c>
      <c r="G212" s="274"/>
      <c r="H212" s="382" t="s">
        <v>2072</v>
      </c>
      <c r="I212" s="382"/>
      <c r="J212" s="382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4"/>
      <c r="H213" s="382" t="s">
        <v>2073</v>
      </c>
      <c r="I213" s="382"/>
      <c r="J213" s="382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4"/>
      <c r="H214" s="382" t="s">
        <v>2074</v>
      </c>
      <c r="I214" s="382"/>
      <c r="J214" s="382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4"/>
      <c r="H215" s="382" t="s">
        <v>2075</v>
      </c>
      <c r="I215" s="382"/>
      <c r="J215" s="382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ST02\st02</dc:creator>
  <cp:keywords/>
  <dc:description/>
  <cp:lastModifiedBy>Pavlína Tůmová</cp:lastModifiedBy>
  <dcterms:created xsi:type="dcterms:W3CDTF">2018-03-02T09:33:22Z</dcterms:created>
  <dcterms:modified xsi:type="dcterms:W3CDTF">2018-03-06T11:56:26Z</dcterms:modified>
  <cp:category/>
  <cp:version/>
  <cp:contentType/>
  <cp:contentStatus/>
</cp:coreProperties>
</file>