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2"/>
  </bookViews>
  <sheets>
    <sheet name="Rekapitulace stavby" sheetId="1" r:id="rId1"/>
    <sheet name="SO101 - Chodník " sheetId="2" r:id="rId2"/>
    <sheet name="SO201 - Gabionová opěrná ..." sheetId="3" r:id="rId3"/>
    <sheet name="SO901 - DIO" sheetId="4" r:id="rId4"/>
    <sheet name="VRN01 - Vedlejší a ostatn..." sheetId="5" r:id="rId5"/>
    <sheet name="Pokyny pro vyplnění" sheetId="6" r:id="rId6"/>
  </sheets>
  <definedNames>
    <definedName name="_xlnm._FilterDatabase" localSheetId="1" hidden="1">'SO101 - Chodník '!$C$81:$K$185</definedName>
    <definedName name="_xlnm._FilterDatabase" localSheetId="2" hidden="1">'SO201 - Gabionová opěrná ...'!$C$80:$K$121</definedName>
    <definedName name="_xlnm._FilterDatabase" localSheetId="3" hidden="1">'SO901 - DIO'!$C$77:$K$100</definedName>
    <definedName name="_xlnm._FilterDatabase" localSheetId="4" hidden="1">'VRN01 - Vedlejší a ostatn...'!$C$77:$K$93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'SO101 - Chodník '!$C$4:$J$36,'SO101 - Chodník '!$C$42:$J$63,'SO101 - Chodník '!$C$69:$K$185</definedName>
    <definedName name="_xlnm.Print_Area" localSheetId="2">'SO201 - Gabionová opěrná ...'!$C$4:$J$36,'SO201 - Gabionová opěrná ...'!$C$42:$J$62,'SO201 - Gabionová opěrná ...'!$C$68:$K$121</definedName>
    <definedName name="_xlnm.Print_Area" localSheetId="3">'SO901 - DIO'!$C$4:$J$36,'SO901 - DIO'!$C$42:$J$59,'SO901 - DIO'!$C$65:$K$100</definedName>
    <definedName name="_xlnm.Print_Area" localSheetId="4">'VRN01 - Vedlejší a ostatn...'!$C$4:$J$36,'VRN01 - Vedlejší a ostatn...'!$C$42:$J$59,'VRN01 - Vedlejší a ostatn...'!$C$65:$K$93</definedName>
    <definedName name="_xlnm.Print_Titles" localSheetId="0">'Rekapitulace stavby'!$49:$49</definedName>
    <definedName name="_xlnm.Print_Titles" localSheetId="1">'SO101 - Chodník '!$81:$81</definedName>
    <definedName name="_xlnm.Print_Titles" localSheetId="2">'SO201 - Gabionová opěrná ...'!$80:$80</definedName>
    <definedName name="_xlnm.Print_Titles" localSheetId="3">'SO901 - DIO'!$77:$77</definedName>
    <definedName name="_xlnm.Print_Titles" localSheetId="4">'VRN01 - Vedlejší a ostatn...'!$77:$77</definedName>
  </definedNames>
  <calcPr calcId="162913"/>
</workbook>
</file>

<file path=xl/sharedStrings.xml><?xml version="1.0" encoding="utf-8"?>
<sst xmlns="http://schemas.openxmlformats.org/spreadsheetml/2006/main" count="3130" uniqueCount="719">
  <si>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</si>
  <si>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</si>
  <si>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</si>
  <si>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</si>
  <si>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</si>
  <si>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</si>
  <si>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</si>
  <si>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{4054e015-f4b6-4942-81d1-083f592a78d6}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</si>
  <si>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</si>
  <si>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</si>
  <si>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</si>
  <si>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</si>
  <si>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</si>
  <si>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</si>
  <si>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</si>
  <si>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</si>
  <si>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</si>
  <si>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</si>
  <si>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</si>
  <si>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Chodník v obci Bedrč</t>
  </si>
  <si>
    <t>KSO:</t>
  </si>
  <si>
    <t/>
  </si>
  <si>
    <t>CC-CZ:</t>
  </si>
  <si>
    <t>Místo:</t>
  </si>
  <si>
    <t>Bedrč</t>
  </si>
  <si>
    <t>Datum:</t>
  </si>
  <si>
    <t>6. 3. 2018</t>
  </si>
  <si>
    <t>Zadavatel:</t>
  </si>
  <si>
    <t>IČ:</t>
  </si>
  <si>
    <t xml:space="preserve">Městi Benešov </t>
  </si>
  <si>
    <t>DIČ:</t>
  </si>
  <si>
    <t>Uchazeč:</t>
  </si>
  <si>
    <t>Vyplň údaj</t>
  </si>
  <si>
    <t>Projektant:</t>
  </si>
  <si>
    <t>45061319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</si>
  <si>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</si>
  <si>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</si>
  <si>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</si>
  <si>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</si>
  <si>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</si>
  <si>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</si>
  <si>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</si>
  <si>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</si>
  <si>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</si>
  <si>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</si>
  <si>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</si>
  <si>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</si>
  <si>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</si>
  <si>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</si>
  <si>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</si>
  <si>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</si>
  <si>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</si>
  <si>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</si>
  <si>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</si>
  <si>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</si>
  <si>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</si>
  <si>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</si>
  <si>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</si>
  <si>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</si>
  <si>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</si>
  <si>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</si>
  <si>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</si>
  <si>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</si>
  <si>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</si>
  <si>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</si>
  <si>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</si>
  <si>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</si>
  <si>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</si>
  <si>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</si>
  <si>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</si>
  <si>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</si>
  <si>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</si>
  <si>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</si>
  <si>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</si>
  <si>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</si>
  <si>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</si>
  <si>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</si>
  <si>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</si>
  <si>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Chodník </t>
  </si>
  <si>
    <t>STA</t>
  </si>
  <si>
    <t>1</t>
  </si>
  <si>
    <t>{240318d6-6930-4488-a057-b353f82bf6c8}</t>
  </si>
  <si>
    <t>2</t>
  </si>
  <si>
    <t>SO201</t>
  </si>
  <si>
    <t>Gabionová opěrná stěna</t>
  </si>
  <si>
    <t>{641e6e98-a1a5-47f6-aea0-6d184af60a8e}</t>
  </si>
  <si>
    <t>SO901</t>
  </si>
  <si>
    <t>DIO</t>
  </si>
  <si>
    <t>{c8b6a4f0-e480-472f-9d3f-fe01128fdc15}</t>
  </si>
  <si>
    <t>VRN01</t>
  </si>
  <si>
    <t xml:space="preserve">Vedlejší a ostatní náklady </t>
  </si>
  <si>
    <t>{b27fb780-2bad-42c0-b06f-c1b4483c3c7f}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</si>
  <si>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</si>
  <si>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</si>
  <si>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</si>
  <si>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</si>
  <si>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</si>
  <si>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</si>
  <si>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</si>
  <si>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Chodník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</si>
  <si>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</si>
  <si>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</si>
  <si>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</si>
  <si>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</si>
  <si>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</si>
  <si>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</si>
  <si>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</si>
  <si>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</si>
  <si>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</si>
  <si>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</si>
  <si>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</si>
  <si>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</si>
  <si>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</si>
  <si>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</si>
  <si>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</si>
  <si>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</si>
  <si>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</si>
  <si>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</si>
  <si>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</si>
  <si>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</si>
  <si>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</si>
  <si>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</si>
  <si>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</si>
  <si>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</si>
  <si>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</si>
  <si>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</si>
  <si>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</si>
  <si>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</si>
  <si>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</si>
  <si>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</si>
  <si>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113107163</t>
  </si>
  <si>
    <t>Odstranění podkladu pl přes 50 do 200 m2 z kameniva drceného tl 300 mm</t>
  </si>
  <si>
    <t>m2</t>
  </si>
  <si>
    <t>4</t>
  </si>
  <si>
    <t>-1735481354</t>
  </si>
  <si>
    <t>VV</t>
  </si>
  <si>
    <t>51,55*1,2</t>
  </si>
  <si>
    <t>113107182</t>
  </si>
  <si>
    <t>Odstranění podkladu pl přes 50 do 200 m2 živičných tl 100 mm</t>
  </si>
  <si>
    <t>CS ÚRS 2013 01</t>
  </si>
  <si>
    <t>659848190</t>
  </si>
  <si>
    <t>51,55*0,5</t>
  </si>
  <si>
    <t>3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</si>
  <si>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</si>
  <si>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</si>
  <si>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2118533441</t>
  </si>
  <si>
    <t>25,775</t>
  </si>
  <si>
    <t>113154114</t>
  </si>
  <si>
    <t>Frézování živičného podkladu nebo krytu s naložením na dopravní prostředek plochy do 500 m2 bez překážek v trase pruhu šířky do 0,5 m, tloušťky vrstvy 100 mm</t>
  </si>
  <si>
    <t>CS ÚRS 2017 02</t>
  </si>
  <si>
    <t>1340035212</t>
  </si>
  <si>
    <t>51,54*0,5</t>
  </si>
  <si>
    <t>5</t>
  </si>
  <si>
    <t>122201102</t>
  </si>
  <si>
    <t>Odkopávky a prokopávky nezapažené v hornině tř. 3 objem do 1000 m3</t>
  </si>
  <si>
    <t>m3</t>
  </si>
  <si>
    <t>1523431364</t>
  </si>
  <si>
    <t>51,55*2,5*0,3</t>
  </si>
  <si>
    <t>6</t>
  </si>
  <si>
    <t>122201109</t>
  </si>
  <si>
    <t>Příplatek za lepivost u odkopávek v hornině tř. 1 až 3</t>
  </si>
  <si>
    <t>-1465933197</t>
  </si>
  <si>
    <t>38,663</t>
  </si>
  <si>
    <t>7</t>
  </si>
  <si>
    <t>132201101</t>
  </si>
  <si>
    <t>Hloubení zapažených i nezapažených rýh šířky do 600 mm s urovnáním dna do předepsaného profilu a spádu v hornině tř. 3 do 100 m3</t>
  </si>
  <si>
    <t>-1627671093</t>
  </si>
  <si>
    <t>51,55*2*0,2*0,5</t>
  </si>
  <si>
    <t>8</t>
  </si>
  <si>
    <t>132201201</t>
  </si>
  <si>
    <t>Hloubení zapažených i nezapažených rýh šířky přes 600 do 2 000 mm s urovnáním dna do předepsaného profilu a spádu v hornině tř. 3 do 100 m3</t>
  </si>
  <si>
    <t>-2077981767</t>
  </si>
  <si>
    <t>2*0,6*1,5</t>
  </si>
  <si>
    <t>9</t>
  </si>
  <si>
    <t>161101101</t>
  </si>
  <si>
    <t>Svislé přemístění výkopku z horniny tř. 1 až 4 hl výkopu do 2,5 m</t>
  </si>
  <si>
    <t>1170708962</t>
  </si>
  <si>
    <t>38,663+1,8+10,310</t>
  </si>
  <si>
    <t>10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</si>
  <si>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</si>
  <si>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</si>
  <si>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-1065656870</t>
  </si>
  <si>
    <t>50,773</t>
  </si>
  <si>
    <t>11</t>
  </si>
  <si>
    <t>171201201</t>
  </si>
  <si>
    <t>Uložení sypaniny na skládky</t>
  </si>
  <si>
    <t>-1139016739</t>
  </si>
  <si>
    <t>12</t>
  </si>
  <si>
    <t>171201211</t>
  </si>
  <si>
    <t>Poplatek za uložení odpadu ze sypaniny na skládce (skládkovné)</t>
  </si>
  <si>
    <t>t</t>
  </si>
  <si>
    <t>-1753137920</t>
  </si>
  <si>
    <t>50,773*1,8</t>
  </si>
  <si>
    <t>13</t>
  </si>
  <si>
    <t>174101101</t>
  </si>
  <si>
    <t>Zásyp sypaninou z jakékoliv horniny s uložením výkopku ve vrstvách se zhutněním jam, šachet, rýh nebo kolem objektů v těchto vykopávkách</t>
  </si>
  <si>
    <t>-1058510668</t>
  </si>
  <si>
    <t>1,8*0,6</t>
  </si>
  <si>
    <t>14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</si>
  <si>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</si>
  <si>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</si>
  <si>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291847185</t>
  </si>
  <si>
    <t>1,8*0,3+1,2*1,2*1,8*0,6</t>
  </si>
  <si>
    <t>M</t>
  </si>
  <si>
    <t>583336740</t>
  </si>
  <si>
    <t>kamenivo těžené hrubé frakce 16-32</t>
  </si>
  <si>
    <t>676035450</t>
  </si>
  <si>
    <t>2,095*2,2</t>
  </si>
  <si>
    <t>16</t>
  </si>
  <si>
    <t>181301102</t>
  </si>
  <si>
    <t>Rozprostření ornice tl vrstvy do 150 mm pl do 500 m2 v rovině nebo ve svahu do 1:5</t>
  </si>
  <si>
    <t>-1444113143</t>
  </si>
  <si>
    <t>51,5*1</t>
  </si>
  <si>
    <t>17</t>
  </si>
  <si>
    <t>58399</t>
  </si>
  <si>
    <t>Ornice - nákup a dodání</t>
  </si>
  <si>
    <t>-927895102</t>
  </si>
  <si>
    <t>51,50*0,2</t>
  </si>
  <si>
    <t>18</t>
  </si>
  <si>
    <t>181411131</t>
  </si>
  <si>
    <t>Založení parkového trávníku výsevem plochy do 1000 m2 v rovině a ve svahu do 1:5</t>
  </si>
  <si>
    <t>-999604372</t>
  </si>
  <si>
    <t>51,50</t>
  </si>
  <si>
    <t>19</t>
  </si>
  <si>
    <t>005724200</t>
  </si>
  <si>
    <t>osivo směs travní parková okrasná</t>
  </si>
  <si>
    <t>kg</t>
  </si>
  <si>
    <t>61899579</t>
  </si>
  <si>
    <t>51,5*0,08</t>
  </si>
  <si>
    <t>20</t>
  </si>
  <si>
    <t>181951102</t>
  </si>
  <si>
    <t>Úprava pláně v hornině tř. 1 až 4 se zhutněním</t>
  </si>
  <si>
    <t>-1222661043</t>
  </si>
  <si>
    <t>51,5*2,5</t>
  </si>
  <si>
    <t>Komunikace</t>
  </si>
  <si>
    <t>564851111</t>
  </si>
  <si>
    <t xml:space="preserve">Podklad ze štěrkodrtě ŠD tl 150 mm chodníky ochranná vrstva </t>
  </si>
  <si>
    <t>-984218107</t>
  </si>
  <si>
    <t>51,5*2</t>
  </si>
  <si>
    <t>22</t>
  </si>
  <si>
    <t>564851112</t>
  </si>
  <si>
    <t>Podklad ze štěrkodrtě ŠD tl 150 mm chodníky podkladní vrstva</t>
  </si>
  <si>
    <t>1598244292</t>
  </si>
  <si>
    <t>51,5*1,5</t>
  </si>
  <si>
    <t>23</t>
  </si>
  <si>
    <t>567122114</t>
  </si>
  <si>
    <t>Podklad ze směsi stmelené cementem SC bez dilatačních spár, s rozprostřením a zhutněním SC C 8/10 (KSC I), po zhutnění tl. 150 mm</t>
  </si>
  <si>
    <t>-1839677087</t>
  </si>
  <si>
    <t>51,5*0,5</t>
  </si>
  <si>
    <t>24</t>
  </si>
  <si>
    <t>577143111</t>
  </si>
  <si>
    <t>Asfaltový beton vrstva obrusná ACO 8 (ABJ) s rozprostřením a se zhutněním z nemodifikovaného asfaltu v pruhu šířky do 3 m, po zhutnění tl. 50 mm</t>
  </si>
  <si>
    <t>175587303</t>
  </si>
  <si>
    <t>25</t>
  </si>
  <si>
    <t>577165112</t>
  </si>
  <si>
    <t>Asfaltový beton vrstva ložní ACL 16 (ABH) s rozprostřením a zhutněním z nemodifikovaného asfaltu v pruhu šířky do 3 m, po zhutnění tl. 70 mm</t>
  </si>
  <si>
    <t>1556622826</t>
  </si>
  <si>
    <t>25,750</t>
  </si>
  <si>
    <t>26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</si>
  <si>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</si>
  <si>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</si>
  <si>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1490444109</t>
  </si>
  <si>
    <t>27</t>
  </si>
  <si>
    <t>592451190</t>
  </si>
  <si>
    <t>dlažba zámková slepecká 20x10x6 cm barevná</t>
  </si>
  <si>
    <t>1762068775</t>
  </si>
  <si>
    <t>(4+4)*0,4</t>
  </si>
  <si>
    <t>28</t>
  </si>
  <si>
    <t>592451800</t>
  </si>
  <si>
    <t>Dlaždice betonové dlažba zámková (ČSN EN 1338) dlažba zámková UNI 1 m2=39 kusů 20 x 16,5 x 6 šedá</t>
  </si>
  <si>
    <t>CS ÚRS 2016 01</t>
  </si>
  <si>
    <t>-1042001038</t>
  </si>
  <si>
    <t>P</t>
  </si>
  <si>
    <t>Poznámka k položce:
spotřeba: 39 kus/m2</t>
  </si>
  <si>
    <t>77,25-3,2</t>
  </si>
  <si>
    <t>Trubní vedení</t>
  </si>
  <si>
    <t>29</t>
  </si>
  <si>
    <t>871315231</t>
  </si>
  <si>
    <t>Kanalizační potrubí z tvrdého PVC v otevřeném výkopu ve sklonu do 20 %, hladkého plnostěnného jednovrstvého, tuhost třídy SN 10 DN 160</t>
  </si>
  <si>
    <t>m</t>
  </si>
  <si>
    <t>-1998055215</t>
  </si>
  <si>
    <t>1,8</t>
  </si>
  <si>
    <t>30</t>
  </si>
  <si>
    <t>895941111</t>
  </si>
  <si>
    <t>Zřízení vpusti kanalizační uliční z betonových dílců typ UV-50 normální</t>
  </si>
  <si>
    <t>kus</t>
  </si>
  <si>
    <t>-257926864</t>
  </si>
  <si>
    <t>31</t>
  </si>
  <si>
    <t>592238750</t>
  </si>
  <si>
    <t>koš nízký pro uliční vpusti, žárově zinkovaný plech,pro rám 500/500</t>
  </si>
  <si>
    <t>389011049</t>
  </si>
  <si>
    <t>32</t>
  </si>
  <si>
    <t>592238760</t>
  </si>
  <si>
    <t>rám zabetonovaný pro uliční vpusti 500/500 mm</t>
  </si>
  <si>
    <t>-1611679646</t>
  </si>
  <si>
    <t>33</t>
  </si>
  <si>
    <t>592238780</t>
  </si>
  <si>
    <t>mříž vtoková pro uliční vpusti 500/500 mm</t>
  </si>
  <si>
    <t>435064713</t>
  </si>
  <si>
    <t>34</t>
  </si>
  <si>
    <t>592238660</t>
  </si>
  <si>
    <t>skruž betonová pro uliční vpusť přechodová 45-27/29,5/5 cm</t>
  </si>
  <si>
    <t>-291368400</t>
  </si>
  <si>
    <t>35</t>
  </si>
  <si>
    <t>592238640</t>
  </si>
  <si>
    <t>prstenec betonový pro uliční vpusť vyrovnávací 39 x 6 x 13 cm</t>
  </si>
  <si>
    <t>-784231376</t>
  </si>
  <si>
    <t>36</t>
  </si>
  <si>
    <t>592238620</t>
  </si>
  <si>
    <t>skruž betonová pro uliční vpusť středová 45 x 29,5 x 5 cm</t>
  </si>
  <si>
    <t>1172765151</t>
  </si>
  <si>
    <t>37</t>
  </si>
  <si>
    <t>592238570</t>
  </si>
  <si>
    <t>skruž betonová pro uliční vpusť horní 45 x 29,5 x 5 cm</t>
  </si>
  <si>
    <t>10937395</t>
  </si>
  <si>
    <t>38</t>
  </si>
  <si>
    <t>592238540</t>
  </si>
  <si>
    <t>skruž betonová pro uliční vpusť s výtokovým otvorem PVC, 45x35x5 cm</t>
  </si>
  <si>
    <t>-36028948</t>
  </si>
  <si>
    <t>39</t>
  </si>
  <si>
    <t>592238520</t>
  </si>
  <si>
    <t>dno betonové pro uliční vpusť s kalovou prohlubní 45x30x5 cm</t>
  </si>
  <si>
    <t>-1326537346</t>
  </si>
  <si>
    <t>40</t>
  </si>
  <si>
    <t>895941111.R</t>
  </si>
  <si>
    <t xml:space="preserve">Oprava stávající uliční vpusti </t>
  </si>
  <si>
    <t>kpl</t>
  </si>
  <si>
    <t>938872294</t>
  </si>
  <si>
    <t>Ostatní konstrukce a práce-bourání</t>
  </si>
  <si>
    <t>41</t>
  </si>
  <si>
    <t>916131213</t>
  </si>
  <si>
    <t>Osazení silničního obrubníku betonového stojatého s boční opěrou do lože z betonu prostého</t>
  </si>
  <si>
    <t>-364652617</t>
  </si>
  <si>
    <t>59,5</t>
  </si>
  <si>
    <t>42</t>
  </si>
  <si>
    <t>592174600</t>
  </si>
  <si>
    <t>obrubník betonový chodníkový ABO 2-15 100x15x25 cm</t>
  </si>
  <si>
    <t>844284544</t>
  </si>
  <si>
    <t>60</t>
  </si>
  <si>
    <t>44</t>
  </si>
  <si>
    <t>916231213</t>
  </si>
  <si>
    <t>Osazení chodníkového obrubníku betonového stojatého s boční opěrou do lože z betonu prostého</t>
  </si>
  <si>
    <t>-1989344819</t>
  </si>
  <si>
    <t>52</t>
  </si>
  <si>
    <t>45</t>
  </si>
  <si>
    <t>592172140</t>
  </si>
  <si>
    <t>Obrubníky betonové a železobetonové obrubník záhonový šedý (přírodní)           50 x 5 x 25</t>
  </si>
  <si>
    <t>-178257790</t>
  </si>
  <si>
    <t>104</t>
  </si>
  <si>
    <t>46</t>
  </si>
  <si>
    <t>916991121</t>
  </si>
  <si>
    <t>Lože pod obrubníky, krajníky nebo obruby z dlažebních kostek z betonu prostého</t>
  </si>
  <si>
    <t>1172383274</t>
  </si>
  <si>
    <t>(59,5+52)*0,2*0,3</t>
  </si>
  <si>
    <t>47</t>
  </si>
  <si>
    <t>919112221</t>
  </si>
  <si>
    <t>Řezání dilatačních spár v živičném krytu vytvoření komůrky pro těsnící zálivku šířky 15 mm, hloubky 20 mm</t>
  </si>
  <si>
    <t>697175077</t>
  </si>
  <si>
    <t>51,5+2*0,5</t>
  </si>
  <si>
    <t>48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</si>
  <si>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</si>
  <si>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</si>
  <si>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2132171904</t>
  </si>
  <si>
    <t>52,5</t>
  </si>
  <si>
    <t>99</t>
  </si>
  <si>
    <t>Přesun hmot</t>
  </si>
  <si>
    <t>49</t>
  </si>
  <si>
    <t>997221551</t>
  </si>
  <si>
    <t>Vodorovná doprava suti ze sypkých materiálů do 1 km</t>
  </si>
  <si>
    <t>1617077333</t>
  </si>
  <si>
    <t>14,537+14,434+4,665</t>
  </si>
  <si>
    <t>50</t>
  </si>
  <si>
    <t>997221559</t>
  </si>
  <si>
    <t>Příplatek ZKD 1 km u vodorovné dopravy suti ze sypkých materiálů</t>
  </si>
  <si>
    <t>-650433362</t>
  </si>
  <si>
    <t>33,636*9</t>
  </si>
  <si>
    <t>54</t>
  </si>
  <si>
    <t>997221845</t>
  </si>
  <si>
    <t>Poplatek za uložení odpadu z asfaltových povrchů na skládce (skládkovné)</t>
  </si>
  <si>
    <t>1233353083</t>
  </si>
  <si>
    <t>4,665</t>
  </si>
  <si>
    <t>55</t>
  </si>
  <si>
    <t>997221855</t>
  </si>
  <si>
    <t>Poplatek za uložení odpadu z kameniva na skládce (skládkovné)</t>
  </si>
  <si>
    <t>-561894866</t>
  </si>
  <si>
    <t>33,636-4,665</t>
  </si>
  <si>
    <t>56</t>
  </si>
  <si>
    <t>998225111</t>
  </si>
  <si>
    <t>Přesun hmot pro pozemní komunikace s krytem z kamene, monolitickým betonovým nebo živičným</t>
  </si>
  <si>
    <t>892234517</t>
  </si>
  <si>
    <t>57</t>
  </si>
  <si>
    <t>998225191</t>
  </si>
  <si>
    <t>Příplatek k přesunu hmot pro pozemní komunikace s krytem z kamene, živičným, betonovým do 1000 m</t>
  </si>
  <si>
    <t>-1326638862</t>
  </si>
  <si>
    <t>59,836*9</t>
  </si>
  <si>
    <t>SO201 - Gabionová opěrná stěna</t>
  </si>
  <si>
    <t xml:space="preserve">    2 - Zakládání</t>
  </si>
  <si>
    <t xml:space="preserve">    3 - Svislé a kompletní konstrukce</t>
  </si>
  <si>
    <t xml:space="preserve">    9 - Ostatní konstrukce a práce, bourání</t>
  </si>
  <si>
    <t>121101103</t>
  </si>
  <si>
    <t>Sejmutí ornice nebo lesní půdy s vodorovným přemístěním na hromady v místě upotřebení nebo na dočasné či trvalé skládky se složením, na vzdálenost přes 100 do 250 m</t>
  </si>
  <si>
    <t>CS ÚRS 2017 01</t>
  </si>
  <si>
    <t>423522306</t>
  </si>
  <si>
    <t>(36+9,5)*3,5*0,2</t>
  </si>
  <si>
    <t>1508550945</t>
  </si>
  <si>
    <t>45,5*5,69</t>
  </si>
  <si>
    <t>132301201</t>
  </si>
  <si>
    <t>Hloubení zapažených i nezapažených rýh šířky přes 600 do 2 000 mm  s urovnáním dna do předepsaného profilu a spádu v hornině tř. 4 do 100 m3</t>
  </si>
  <si>
    <t>CS ÚRS 2018 01</t>
  </si>
  <si>
    <t>1280396477</t>
  </si>
  <si>
    <t>0,77*45,5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</si>
  <si>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</si>
  <si>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</si>
  <si>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-555012190</t>
  </si>
  <si>
    <t>258,895+35,035</t>
  </si>
  <si>
    <t>167101101</t>
  </si>
  <si>
    <t>Nakládání výkopku z hornin tř. 1 až 4 do 100 m3</t>
  </si>
  <si>
    <t>857054294</t>
  </si>
  <si>
    <t>-1772148178</t>
  </si>
  <si>
    <t>171201211.1</t>
  </si>
  <si>
    <t>Uložení sypaniny poplatek za uložení sypaniny na skládce (skládkovné)</t>
  </si>
  <si>
    <t>-1932970884</t>
  </si>
  <si>
    <t>293,930*1,8</t>
  </si>
  <si>
    <t>-2047773905</t>
  </si>
  <si>
    <t>3,52*45,5</t>
  </si>
  <si>
    <t>583441970</t>
  </si>
  <si>
    <t>štěrkodrť frakce 0-63</t>
  </si>
  <si>
    <t>1403872278</t>
  </si>
  <si>
    <t>160,160*2,2</t>
  </si>
  <si>
    <t>-874161694</t>
  </si>
  <si>
    <t>65*3,5</t>
  </si>
  <si>
    <t>-1926312267</t>
  </si>
  <si>
    <t>227,50</t>
  </si>
  <si>
    <t>-282592111</t>
  </si>
  <si>
    <t>227,50*0,08</t>
  </si>
  <si>
    <t>-865486645</t>
  </si>
  <si>
    <t>45,5*2,8</t>
  </si>
  <si>
    <t>Zakládání</t>
  </si>
  <si>
    <t>211971121.1</t>
  </si>
  <si>
    <t>Zřízení opláštění výplně z geotextilie odvodňovacích žeber nebo trativodů v rýze nebo zářezu se stěnami svislými nebo šikmými o sklonu přes 1:2 při rozvinuté šířce opláštění do 2,5 m</t>
  </si>
  <si>
    <t>387927020</t>
  </si>
  <si>
    <t>45,5*(5,85)*1,05</t>
  </si>
  <si>
    <t>693110400</t>
  </si>
  <si>
    <t>geotextilie z polyesterových vláken netkaná, 200 g/m2, šíře 300 cm</t>
  </si>
  <si>
    <t>-63181057</t>
  </si>
  <si>
    <t>Poznámka k položce:
geoNETEX M/B 200, Plošná hmotnost: 200 g/m2, Pevnost v tahu (podélně/příčně): 2,0/2,5 kN/m, Statické protržení (CBR): 400 N, Funkce: F, F+S  Šířka: 2 m, Délka nábalu: 50 m</t>
  </si>
  <si>
    <t>279,484*1,05 'Přepočtené koeficientem množství</t>
  </si>
  <si>
    <t>Svislé a kompletní konstrukce</t>
  </si>
  <si>
    <t>334214521</t>
  </si>
  <si>
    <t>Zdivo nadzákladové opěrných zdí do drátěných gabionů z lomového kamene neupraveného výplňového na základ ze štěrkodrti na sucho</t>
  </si>
  <si>
    <t>1623731617</t>
  </si>
  <si>
    <t>126,25*1</t>
  </si>
  <si>
    <t>Ostatní konstrukce a práce, bourání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</si>
  <si>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</si>
  <si>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</si>
  <si>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-1706384269</t>
  </si>
  <si>
    <t>59227029</t>
  </si>
  <si>
    <t>žlabovka betonová příkopová 500x680x60mm</t>
  </si>
  <si>
    <t>1381209436</t>
  </si>
  <si>
    <t>SO901 - DIO</t>
  </si>
  <si>
    <t>913121111</t>
  </si>
  <si>
    <t>Montáž a demontáž dočasné dopravní značky kompletní základní</t>
  </si>
  <si>
    <t>-1042842143</t>
  </si>
  <si>
    <t>913121211</t>
  </si>
  <si>
    <t>Příplatek k dočasné dopravní značce kompletní základní za první a ZKD den použití</t>
  </si>
  <si>
    <t>940517505</t>
  </si>
  <si>
    <t>6*60</t>
  </si>
  <si>
    <t>913221111</t>
  </si>
  <si>
    <t>Montáž a demontáž dočasné dopravní zábrany Z2 světelné šířky 1,5 m se 3 světly</t>
  </si>
  <si>
    <t>1904059359</t>
  </si>
  <si>
    <t>913221211</t>
  </si>
  <si>
    <t>Příplatek k dočasné dopravní zábraně Z2 světelné šířky 1,5m se 3 světly za první a ZKD den použití</t>
  </si>
  <si>
    <t>-561258404</t>
  </si>
  <si>
    <t>2*60</t>
  </si>
  <si>
    <t>913321111</t>
  </si>
  <si>
    <t>Montáž a demontáž dočasných dopravních vodících zařízení směrové desky Z4 základní</t>
  </si>
  <si>
    <t>-116428477</t>
  </si>
  <si>
    <t>913321211</t>
  </si>
  <si>
    <t>Montáž a demontáž dočasných dopravních vodících zařízení Příplatek za první a každý další den použití dočasných dopravních vodících zařízení k ceně 32-1111</t>
  </si>
  <si>
    <t>-2018310207</t>
  </si>
  <si>
    <t>10*60</t>
  </si>
  <si>
    <t>913411111</t>
  </si>
  <si>
    <t>Montáž a demontáž mobilní semaforové soupravy 2 semafory</t>
  </si>
  <si>
    <t>1288131676</t>
  </si>
  <si>
    <t>913411211</t>
  </si>
  <si>
    <t>Montáž a demontáž mobilní semaforové soupravy Příplatek za první a každý další den použití mobilní semaforové soupravy k ceně 41-1111</t>
  </si>
  <si>
    <t>-804019094</t>
  </si>
  <si>
    <t>1*60</t>
  </si>
  <si>
    <t>913911112</t>
  </si>
  <si>
    <t>Montáž a demontáž akumulátoru dočasného dopravního značení olověného 12 V/55 Ah</t>
  </si>
  <si>
    <t>1239072994</t>
  </si>
  <si>
    <t>913911212</t>
  </si>
  <si>
    <t>Příplatek k dočasnému akumulátor 12V/55 Ah za první a ZKD den použití</t>
  </si>
  <si>
    <t>-13694249</t>
  </si>
  <si>
    <t xml:space="preserve">VRN01 - Vedlejší a ostatní náklady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</si>
  <si>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</si>
  <si>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</si>
  <si>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</si>
  <si>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</si>
  <si>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</si>
  <si>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</si>
  <si>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</si>
  <si>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128763466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</si>
  <si>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</si>
  <si>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</si>
  <si>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-2023720871</t>
  </si>
  <si>
    <t>03 R</t>
  </si>
  <si>
    <t>Vytyčení stavby (případně pozemků nebo provedení jiných geodetických prací*) odborně způsobilou osobou v oboru zeměměřictví.</t>
  </si>
  <si>
    <t>-676353833</t>
  </si>
  <si>
    <t>04 R</t>
  </si>
  <si>
    <t>Zajištění a zabezpečení staveniště, zřízení a likvidace zařízení staveniště, včetně případných přípojek, přístupů, skládek, deponií apod.</t>
  </si>
  <si>
    <t>-809367085</t>
  </si>
  <si>
    <t>05 R</t>
  </si>
  <si>
    <t>Zajištění umístění štítku o povolení stavby a stejnopisu oznámení o zahájení prací oblastnímu inspektorátu práce na viditelném místě u vstupu na staveniště.</t>
  </si>
  <si>
    <t>-1747698797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</si>
  <si>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</si>
  <si>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</si>
  <si>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-1404528324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</si>
  <si>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</si>
  <si>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</si>
  <si>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</si>
  <si>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1785347404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</si>
  <si>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</si>
  <si>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17 R</t>
  </si>
  <si>
    <t>Aktualizace (přizpůsobení) nebo zpracování* plánu bezpečnosti a ochrany zdraví při práci.</t>
  </si>
  <si>
    <t>-25881160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</si>
  <si>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</si>
  <si>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</si>
  <si>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</si>
  <si>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</si>
  <si>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</si>
  <si>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</si>
  <si>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1798784832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</si>
  <si>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</si>
  <si>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094103000</t>
  </si>
  <si>
    <t>Náklady na plánované vyklizení objektu</t>
  </si>
  <si>
    <t>-1093800979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</si>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</sst>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2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2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2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1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12"/>
      <c r="BS13" s="21" t="s">
        <v>8</v>
      </c>
    </row>
    <row r="14" spans="2:71" ht="13.5">
      <c r="B14" s="25"/>
      <c r="C14" s="26"/>
      <c r="D14" s="26"/>
      <c r="E14" s="316" t="s">
        <v>32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1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12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12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5" customHeight="1">
      <c r="B19" s="25"/>
      <c r="C19" s="26"/>
      <c r="D19" s="34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6.5" customHeight="1">
      <c r="B20" s="25"/>
      <c r="C20" s="26"/>
      <c r="D20" s="26"/>
      <c r="E20" s="318" t="s">
        <v>21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39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40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41</v>
      </c>
      <c r="AL25" s="321"/>
      <c r="AM25" s="321"/>
      <c r="AN25" s="321"/>
      <c r="AO25" s="321"/>
      <c r="AP25" s="39"/>
      <c r="AQ25" s="42"/>
      <c r="BE25" s="312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ROUND(AV51,2)</f>
        <v>0</v>
      </c>
      <c r="AL26" s="323"/>
      <c r="AM26" s="323"/>
      <c r="AN26" s="323"/>
      <c r="AO26" s="323"/>
      <c r="AP26" s="45"/>
      <c r="AQ26" s="47"/>
      <c r="BE26" s="312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ROUND(AW51,2)</f>
        <v>0</v>
      </c>
      <c r="AL27" s="323"/>
      <c r="AM27" s="323"/>
      <c r="AN27" s="323"/>
      <c r="AO27" s="323"/>
      <c r="AP27" s="45"/>
      <c r="AQ27" s="47"/>
      <c r="BE27" s="312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5" t="s">
        <v>50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2018_19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Chodník v obci Bedrč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Bedrč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1" t="str">
        <f>IF(AN8="","",AN8)</f>
        <v>6. 3. 2018</v>
      </c>
      <c r="AN44" s="331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Městi Benešov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32" t="str">
        <f>IF(E17="","",E17)</f>
        <v xml:space="preserve">Ing. Roman Tichovský </v>
      </c>
      <c r="AN46" s="332"/>
      <c r="AO46" s="332"/>
      <c r="AP46" s="332"/>
      <c r="AQ46" s="60"/>
      <c r="AR46" s="58"/>
      <c r="AS46" s="333" t="s">
        <v>52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9" t="s">
        <v>53</v>
      </c>
      <c r="D49" s="340"/>
      <c r="E49" s="340"/>
      <c r="F49" s="340"/>
      <c r="G49" s="340"/>
      <c r="H49" s="76"/>
      <c r="I49" s="341" t="s">
        <v>54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55</v>
      </c>
      <c r="AH49" s="340"/>
      <c r="AI49" s="340"/>
      <c r="AJ49" s="340"/>
      <c r="AK49" s="340"/>
      <c r="AL49" s="340"/>
      <c r="AM49" s="340"/>
      <c r="AN49" s="341" t="s">
        <v>56</v>
      </c>
      <c r="AO49" s="340"/>
      <c r="AP49" s="340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ROUND(SUM(AG52:AG55),2)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21</v>
      </c>
      <c r="AR51" s="68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16.5" customHeight="1">
      <c r="A52" s="93" t="s">
        <v>76</v>
      </c>
      <c r="B52" s="94"/>
      <c r="C52" s="95"/>
      <c r="D52" s="345" t="s">
        <v>77</v>
      </c>
      <c r="E52" s="345"/>
      <c r="F52" s="345"/>
      <c r="G52" s="345"/>
      <c r="H52" s="345"/>
      <c r="I52" s="96"/>
      <c r="J52" s="345" t="s">
        <v>78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'SO101 - Chodník 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79</v>
      </c>
      <c r="AR52" s="98"/>
      <c r="AS52" s="99">
        <v>0</v>
      </c>
      <c r="AT52" s="100">
        <f>ROUND(SUM(AV52:AW52),2)</f>
        <v>0</v>
      </c>
      <c r="AU52" s="101">
        <f>'SO101 - Chodník '!P82</f>
        <v>0</v>
      </c>
      <c r="AV52" s="100">
        <f>'SO101 - Chodník '!J30</f>
        <v>0</v>
      </c>
      <c r="AW52" s="100">
        <f>'SO101 - Chodník '!J31</f>
        <v>0</v>
      </c>
      <c r="AX52" s="100">
        <f>'SO101 - Chodník '!J32</f>
        <v>0</v>
      </c>
      <c r="AY52" s="100">
        <f>'SO101 - Chodník '!J33</f>
        <v>0</v>
      </c>
      <c r="AZ52" s="100">
        <f>'SO101 - Chodník '!F30</f>
        <v>0</v>
      </c>
      <c r="BA52" s="100">
        <f>'SO101 - Chodník '!F31</f>
        <v>0</v>
      </c>
      <c r="BB52" s="100">
        <f>'SO101 - Chodník '!F32</f>
        <v>0</v>
      </c>
      <c r="BC52" s="100">
        <f>'SO101 - Chodník '!F33</f>
        <v>0</v>
      </c>
      <c r="BD52" s="102">
        <f>'SO101 - Chodník 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16.5" customHeight="1">
      <c r="A53" s="93" t="s">
        <v>76</v>
      </c>
      <c r="B53" s="94"/>
      <c r="C53" s="95"/>
      <c r="D53" s="345" t="s">
        <v>83</v>
      </c>
      <c r="E53" s="345"/>
      <c r="F53" s="345"/>
      <c r="G53" s="345"/>
      <c r="H53" s="345"/>
      <c r="I53" s="96"/>
      <c r="J53" s="345" t="s">
        <v>84</v>
      </c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3">
        <f>'SO201 - Gabionová opěrná ...'!J27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97" t="s">
        <v>79</v>
      </c>
      <c r="AR53" s="98"/>
      <c r="AS53" s="99">
        <v>0</v>
      </c>
      <c r="AT53" s="100">
        <f>ROUND(SUM(AV53:AW53),2)</f>
        <v>0</v>
      </c>
      <c r="AU53" s="101">
        <f>'SO201 - Gabionová opěrná ...'!P81</f>
        <v>0</v>
      </c>
      <c r="AV53" s="100">
        <f>'SO201 - Gabionová opěrná ...'!J30</f>
        <v>0</v>
      </c>
      <c r="AW53" s="100">
        <f>'SO201 - Gabionová opěrná ...'!J31</f>
        <v>0</v>
      </c>
      <c r="AX53" s="100">
        <f>'SO201 - Gabionová opěrná ...'!J32</f>
        <v>0</v>
      </c>
      <c r="AY53" s="100">
        <f>'SO201 - Gabionová opěrná ...'!J33</f>
        <v>0</v>
      </c>
      <c r="AZ53" s="100">
        <f>'SO201 - Gabionová opěrná ...'!F30</f>
        <v>0</v>
      </c>
      <c r="BA53" s="100">
        <f>'SO201 - Gabionová opěrná ...'!F31</f>
        <v>0</v>
      </c>
      <c r="BB53" s="100">
        <f>'SO201 - Gabionová opěrná ...'!F32</f>
        <v>0</v>
      </c>
      <c r="BC53" s="100">
        <f>'SO201 - Gabionová opěrná ...'!F33</f>
        <v>0</v>
      </c>
      <c r="BD53" s="102">
        <f>'SO201 - Gabionová opěrná ...'!F34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16.5" customHeight="1">
      <c r="A54" s="93" t="s">
        <v>76</v>
      </c>
      <c r="B54" s="94"/>
      <c r="C54" s="95"/>
      <c r="D54" s="345" t="s">
        <v>86</v>
      </c>
      <c r="E54" s="345"/>
      <c r="F54" s="345"/>
      <c r="G54" s="345"/>
      <c r="H54" s="345"/>
      <c r="I54" s="96"/>
      <c r="J54" s="345" t="s">
        <v>87</v>
      </c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3">
        <f>'SO901 - DIO'!J27</f>
        <v>0</v>
      </c>
      <c r="AH54" s="344"/>
      <c r="AI54" s="344"/>
      <c r="AJ54" s="344"/>
      <c r="AK54" s="344"/>
      <c r="AL54" s="344"/>
      <c r="AM54" s="344"/>
      <c r="AN54" s="343">
        <f>SUM(AG54,AT54)</f>
        <v>0</v>
      </c>
      <c r="AO54" s="344"/>
      <c r="AP54" s="344"/>
      <c r="AQ54" s="97" t="s">
        <v>79</v>
      </c>
      <c r="AR54" s="98"/>
      <c r="AS54" s="99">
        <v>0</v>
      </c>
      <c r="AT54" s="100">
        <f>ROUND(SUM(AV54:AW54),2)</f>
        <v>0</v>
      </c>
      <c r="AU54" s="101">
        <f>'SO901 - DIO'!P78</f>
        <v>0</v>
      </c>
      <c r="AV54" s="100">
        <f>'SO901 - DIO'!J30</f>
        <v>0</v>
      </c>
      <c r="AW54" s="100">
        <f>'SO901 - DIO'!J31</f>
        <v>0</v>
      </c>
      <c r="AX54" s="100">
        <f>'SO901 - DIO'!J32</f>
        <v>0</v>
      </c>
      <c r="AY54" s="100">
        <f>'SO901 - DIO'!J33</f>
        <v>0</v>
      </c>
      <c r="AZ54" s="100">
        <f>'SO901 - DIO'!F30</f>
        <v>0</v>
      </c>
      <c r="BA54" s="100">
        <f>'SO901 - DIO'!F31</f>
        <v>0</v>
      </c>
      <c r="BB54" s="100">
        <f>'SO901 - DIO'!F32</f>
        <v>0</v>
      </c>
      <c r="BC54" s="100">
        <f>'SO901 - DIO'!F33</f>
        <v>0</v>
      </c>
      <c r="BD54" s="102">
        <f>'SO901 - DIO'!F34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1:91" s="5" customFormat="1" ht="16.5" customHeight="1">
      <c r="A55" s="93" t="s">
        <v>76</v>
      </c>
      <c r="B55" s="94"/>
      <c r="C55" s="95"/>
      <c r="D55" s="345" t="s">
        <v>89</v>
      </c>
      <c r="E55" s="345"/>
      <c r="F55" s="345"/>
      <c r="G55" s="345"/>
      <c r="H55" s="345"/>
      <c r="I55" s="96"/>
      <c r="J55" s="345" t="s">
        <v>90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'VRN01 - Vedlejší a ostatn...'!J27</f>
        <v>0</v>
      </c>
      <c r="AH55" s="344"/>
      <c r="AI55" s="344"/>
      <c r="AJ55" s="344"/>
      <c r="AK55" s="344"/>
      <c r="AL55" s="344"/>
      <c r="AM55" s="344"/>
      <c r="AN55" s="343">
        <f>SUM(AG55,AT55)</f>
        <v>0</v>
      </c>
      <c r="AO55" s="344"/>
      <c r="AP55" s="344"/>
      <c r="AQ55" s="97" t="s">
        <v>79</v>
      </c>
      <c r="AR55" s="98"/>
      <c r="AS55" s="104">
        <v>0</v>
      </c>
      <c r="AT55" s="105">
        <f>ROUND(SUM(AV55:AW55),2)</f>
        <v>0</v>
      </c>
      <c r="AU55" s="106">
        <f>'VRN01 - Vedlejší a ostatn...'!P78</f>
        <v>0</v>
      </c>
      <c r="AV55" s="105">
        <f>'VRN01 - Vedlejší a ostatn...'!J30</f>
        <v>0</v>
      </c>
      <c r="AW55" s="105">
        <f>'VRN01 - Vedlejší a ostatn...'!J31</f>
        <v>0</v>
      </c>
      <c r="AX55" s="105">
        <f>'VRN01 - Vedlejší a ostatn...'!J32</f>
        <v>0</v>
      </c>
      <c r="AY55" s="105">
        <f>'VRN01 - Vedlejší a ostatn...'!J33</f>
        <v>0</v>
      </c>
      <c r="AZ55" s="105">
        <f>'VRN01 - Vedlejší a ostatn...'!F30</f>
        <v>0</v>
      </c>
      <c r="BA55" s="105">
        <f>'VRN01 - Vedlejší a ostatn...'!F31</f>
        <v>0</v>
      </c>
      <c r="BB55" s="105">
        <f>'VRN01 - Vedlejší a ostatn...'!F32</f>
        <v>0</v>
      </c>
      <c r="BC55" s="105">
        <f>'VRN01 - Vedlejší a ostatn...'!F33</f>
        <v>0</v>
      </c>
      <c r="BD55" s="107">
        <f>'VRN01 - Vedlejší a ostatn...'!F34</f>
        <v>0</v>
      </c>
      <c r="BT55" s="103" t="s">
        <v>80</v>
      </c>
      <c r="BV55" s="103" t="s">
        <v>74</v>
      </c>
      <c r="BW55" s="103" t="s">
        <v>91</v>
      </c>
      <c r="BX55" s="103" t="s">
        <v>7</v>
      </c>
      <c r="CL55" s="103" t="s">
        <v>21</v>
      </c>
      <c r="CM55" s="103" t="s">
        <v>82</v>
      </c>
    </row>
    <row r="56" spans="2:44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algorithmName="SHA-512" hashValue="Kek7yB9rIVqe/KjZlwMaJ8IUsFNnaiytesx4e1GGino4ah4Q7DO6/aIWkyNj94PgpC+xMCoNCGJq6cnLO8tgpg==" saltValue="E6cTlLq80iyHIXqlNT8BhslypnN15AeYHvyJ6XHAYtHDCKvQwGwTeLwJQI6JpeW9KY5hGKdS+YWT4CIpSw2Ovw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Chodník '!C2" display="/"/>
    <hyperlink ref="A53" location="'SO201 - Gabionová opěrná ...'!C2" display="/"/>
    <hyperlink ref="A54" location="'SO901 - DIO'!C2" display="/"/>
    <hyperlink ref="A55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7" t="s">
        <v>93</v>
      </c>
      <c r="H1" s="357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Chodník v obci Bedrč</v>
      </c>
      <c r="F7" s="350"/>
      <c r="G7" s="350"/>
      <c r="H7" s="350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1" t="s">
        <v>99</v>
      </c>
      <c r="F9" s="352"/>
      <c r="G9" s="352"/>
      <c r="H9" s="35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8" t="s">
        <v>21</v>
      </c>
      <c r="F24" s="318"/>
      <c r="G24" s="318"/>
      <c r="H24" s="318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ROUND(SUM(BE82:BE185),2)</f>
        <v>0</v>
      </c>
      <c r="G30" s="39"/>
      <c r="H30" s="39"/>
      <c r="I30" s="128">
        <v>0.21</v>
      </c>
      <c r="J30" s="127">
        <f>ROUND(ROUND((SUM(BE82:BE185)),2)*I30,2)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ROUND(SUM(BF82:BF185),2)</f>
        <v>0</v>
      </c>
      <c r="G31" s="39"/>
      <c r="H31" s="39"/>
      <c r="I31" s="128">
        <v>0.15</v>
      </c>
      <c r="J31" s="127">
        <f>ROUND(ROUND((SUM(BF82:BF185)),2)*I31,2)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ROUND(SUM(BG82:BG185),2)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ROUND(SUM(BH82:BH185),2)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ROUND(SUM(BI82:BI185),2)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9" t="str">
        <f>E7</f>
        <v>Chodník v obci Bedrč</v>
      </c>
      <c r="F45" s="350"/>
      <c r="G45" s="350"/>
      <c r="H45" s="350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1" t="str">
        <f>E9</f>
        <v xml:space="preserve">SO101 - Chodník </v>
      </c>
      <c r="F47" s="352"/>
      <c r="G47" s="352"/>
      <c r="H47" s="352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8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11" s="8" customFormat="1" ht="19.9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J125</f>
        <v>0</v>
      </c>
      <c r="K59" s="159"/>
    </row>
    <row r="60" spans="2:11" s="8" customFormat="1" ht="19.9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J143</f>
        <v>0</v>
      </c>
      <c r="K60" s="159"/>
    </row>
    <row r="61" spans="2:11" s="8" customFormat="1" ht="19.9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J159</f>
        <v>0</v>
      </c>
      <c r="K61" s="159"/>
    </row>
    <row r="62" spans="2:11" s="8" customFormat="1" ht="14.85" customHeight="1">
      <c r="B62" s="153"/>
      <c r="C62" s="154"/>
      <c r="D62" s="155" t="s">
        <v>110</v>
      </c>
      <c r="E62" s="156"/>
      <c r="F62" s="156"/>
      <c r="G62" s="156"/>
      <c r="H62" s="156"/>
      <c r="I62" s="157"/>
      <c r="J62" s="158">
        <f>J174</f>
        <v>0</v>
      </c>
      <c r="K62" s="159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" customHeight="1">
      <c r="B69" s="38"/>
      <c r="C69" s="59" t="s">
        <v>111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4" t="str">
        <f>E7</f>
        <v>Chodník v obci Bedrč</v>
      </c>
      <c r="F72" s="355"/>
      <c r="G72" s="355"/>
      <c r="H72" s="355"/>
      <c r="I72" s="160"/>
      <c r="J72" s="60"/>
      <c r="K72" s="60"/>
      <c r="L72" s="58"/>
    </row>
    <row r="73" spans="2:12" s="1" customFormat="1" ht="14.45" customHeight="1">
      <c r="B73" s="38"/>
      <c r="C73" s="62" t="s">
        <v>98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29" t="str">
        <f>E9</f>
        <v xml:space="preserve">SO101 - Chodník </v>
      </c>
      <c r="F74" s="356"/>
      <c r="G74" s="356"/>
      <c r="H74" s="356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Bedrč</v>
      </c>
      <c r="G76" s="60"/>
      <c r="H76" s="60"/>
      <c r="I76" s="162" t="s">
        <v>25</v>
      </c>
      <c r="J76" s="70" t="str">
        <f>IF(J12="","",J12)</f>
        <v>6. 3. 2018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5">
      <c r="B78" s="38"/>
      <c r="C78" s="62" t="s">
        <v>27</v>
      </c>
      <c r="D78" s="60"/>
      <c r="E78" s="60"/>
      <c r="F78" s="161" t="str">
        <f>E15</f>
        <v xml:space="preserve">Městi Benešov </v>
      </c>
      <c r="G78" s="60"/>
      <c r="H78" s="60"/>
      <c r="I78" s="162" t="s">
        <v>33</v>
      </c>
      <c r="J78" s="161" t="str">
        <f>E21</f>
        <v xml:space="preserve">Ing. Roman Tichovský </v>
      </c>
      <c r="K78" s="60"/>
      <c r="L78" s="58"/>
    </row>
    <row r="79" spans="2:12" s="1" customFormat="1" ht="14.45" customHeight="1">
      <c r="B79" s="38"/>
      <c r="C79" s="62" t="s">
        <v>31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112</v>
      </c>
      <c r="D81" s="165" t="s">
        <v>57</v>
      </c>
      <c r="E81" s="165" t="s">
        <v>53</v>
      </c>
      <c r="F81" s="165" t="s">
        <v>113</v>
      </c>
      <c r="G81" s="165" t="s">
        <v>114</v>
      </c>
      <c r="H81" s="165" t="s">
        <v>115</v>
      </c>
      <c r="I81" s="166" t="s">
        <v>116</v>
      </c>
      <c r="J81" s="165" t="s">
        <v>102</v>
      </c>
      <c r="K81" s="167" t="s">
        <v>117</v>
      </c>
      <c r="L81" s="168"/>
      <c r="M81" s="78" t="s">
        <v>118</v>
      </c>
      <c r="N81" s="79" t="s">
        <v>42</v>
      </c>
      <c r="O81" s="79" t="s">
        <v>119</v>
      </c>
      <c r="P81" s="79" t="s">
        <v>120</v>
      </c>
      <c r="Q81" s="79" t="s">
        <v>121</v>
      </c>
      <c r="R81" s="79" t="s">
        <v>122</v>
      </c>
      <c r="S81" s="79" t="s">
        <v>123</v>
      </c>
      <c r="T81" s="80" t="s">
        <v>124</v>
      </c>
    </row>
    <row r="82" spans="2:63" s="1" customFormat="1" ht="29.25" customHeight="1">
      <c r="B82" s="38"/>
      <c r="C82" s="84" t="s">
        <v>103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</f>
        <v>0</v>
      </c>
      <c r="Q82" s="82"/>
      <c r="R82" s="170">
        <f>R83</f>
        <v>59.8356247</v>
      </c>
      <c r="S82" s="82"/>
      <c r="T82" s="171">
        <f>T83</f>
        <v>40.233495000000005</v>
      </c>
      <c r="AT82" s="21" t="s">
        <v>71</v>
      </c>
      <c r="AU82" s="21" t="s">
        <v>104</v>
      </c>
      <c r="BK82" s="172">
        <f>BK83</f>
        <v>0</v>
      </c>
    </row>
    <row r="83" spans="2:63" s="10" customFormat="1" ht="37.35" customHeight="1">
      <c r="B83" s="173"/>
      <c r="C83" s="174"/>
      <c r="D83" s="175" t="s">
        <v>71</v>
      </c>
      <c r="E83" s="176" t="s">
        <v>125</v>
      </c>
      <c r="F83" s="176" t="s">
        <v>126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P84+P125+P143+P159</f>
        <v>0</v>
      </c>
      <c r="Q83" s="181"/>
      <c r="R83" s="182">
        <f>R84+R125+R143+R159</f>
        <v>59.8356247</v>
      </c>
      <c r="S83" s="181"/>
      <c r="T83" s="183">
        <f>T84+T125+T143+T159</f>
        <v>40.233495000000005</v>
      </c>
      <c r="AR83" s="184" t="s">
        <v>80</v>
      </c>
      <c r="AT83" s="185" t="s">
        <v>71</v>
      </c>
      <c r="AU83" s="185" t="s">
        <v>72</v>
      </c>
      <c r="AY83" s="184" t="s">
        <v>127</v>
      </c>
      <c r="BK83" s="186">
        <f>BK84+BK125+BK143+BK159</f>
        <v>0</v>
      </c>
    </row>
    <row r="84" spans="2:63" s="10" customFormat="1" ht="19.9" customHeight="1">
      <c r="B84" s="173"/>
      <c r="C84" s="174"/>
      <c r="D84" s="175" t="s">
        <v>71</v>
      </c>
      <c r="E84" s="187" t="s">
        <v>80</v>
      </c>
      <c r="F84" s="187" t="s">
        <v>128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SUM(P85:P124)</f>
        <v>0</v>
      </c>
      <c r="Q84" s="181"/>
      <c r="R84" s="182">
        <f>SUM(R85:R124)</f>
        <v>4.6151816000000006</v>
      </c>
      <c r="S84" s="181"/>
      <c r="T84" s="183">
        <f>SUM(T85:T124)</f>
        <v>40.233495000000005</v>
      </c>
      <c r="AR84" s="184" t="s">
        <v>80</v>
      </c>
      <c r="AT84" s="185" t="s">
        <v>71</v>
      </c>
      <c r="AU84" s="185" t="s">
        <v>80</v>
      </c>
      <c r="AY84" s="184" t="s">
        <v>127</v>
      </c>
      <c r="BK84" s="186">
        <f>SUM(BK85:BK124)</f>
        <v>0</v>
      </c>
    </row>
    <row r="85" spans="2:65" s="1" customFormat="1" ht="16.5" customHeight="1">
      <c r="B85" s="38"/>
      <c r="C85" s="189" t="s">
        <v>80</v>
      </c>
      <c r="D85" s="189" t="s">
        <v>129</v>
      </c>
      <c r="E85" s="190" t="s">
        <v>130</v>
      </c>
      <c r="F85" s="191" t="s">
        <v>131</v>
      </c>
      <c r="G85" s="192" t="s">
        <v>132</v>
      </c>
      <c r="H85" s="193">
        <v>61.86</v>
      </c>
      <c r="I85" s="194"/>
      <c r="J85" s="195">
        <f>ROUND(I85*H85,2)</f>
        <v>0</v>
      </c>
      <c r="K85" s="191" t="s">
        <v>21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0.235</v>
      </c>
      <c r="T85" s="199">
        <f>S85*H85</f>
        <v>14.537099999999999</v>
      </c>
      <c r="AR85" s="21" t="s">
        <v>133</v>
      </c>
      <c r="AT85" s="21" t="s">
        <v>129</v>
      </c>
      <c r="AU85" s="21" t="s">
        <v>82</v>
      </c>
      <c r="AY85" s="21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133</v>
      </c>
      <c r="BM85" s="21" t="s">
        <v>134</v>
      </c>
    </row>
    <row r="86" spans="2:51" s="11" customFormat="1" ht="13.5">
      <c r="B86" s="201"/>
      <c r="C86" s="202"/>
      <c r="D86" s="203" t="s">
        <v>135</v>
      </c>
      <c r="E86" s="204" t="s">
        <v>21</v>
      </c>
      <c r="F86" s="205" t="s">
        <v>136</v>
      </c>
      <c r="G86" s="202"/>
      <c r="H86" s="206">
        <v>61.86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135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127</v>
      </c>
    </row>
    <row r="87" spans="2:65" s="1" customFormat="1" ht="16.5" customHeight="1">
      <c r="B87" s="38"/>
      <c r="C87" s="189" t="s">
        <v>82</v>
      </c>
      <c r="D87" s="189" t="s">
        <v>129</v>
      </c>
      <c r="E87" s="190" t="s">
        <v>137</v>
      </c>
      <c r="F87" s="191" t="s">
        <v>138</v>
      </c>
      <c r="G87" s="192" t="s">
        <v>132</v>
      </c>
      <c r="H87" s="193">
        <v>25.775</v>
      </c>
      <c r="I87" s="194"/>
      <c r="J87" s="195">
        <f>ROUND(I87*H87,2)</f>
        <v>0</v>
      </c>
      <c r="K87" s="191" t="s">
        <v>139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0.181</v>
      </c>
      <c r="T87" s="199">
        <f>S87*H87</f>
        <v>4.665274999999999</v>
      </c>
      <c r="AR87" s="21" t="s">
        <v>133</v>
      </c>
      <c r="AT87" s="21" t="s">
        <v>129</v>
      </c>
      <c r="AU87" s="21" t="s">
        <v>82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140</v>
      </c>
    </row>
    <row r="88" spans="2:51" s="11" customFormat="1" ht="13.5">
      <c r="B88" s="201"/>
      <c r="C88" s="202"/>
      <c r="D88" s="203" t="s">
        <v>135</v>
      </c>
      <c r="E88" s="204" t="s">
        <v>21</v>
      </c>
      <c r="F88" s="205" t="s">
        <v>141</v>
      </c>
      <c r="G88" s="202"/>
      <c r="H88" s="206">
        <v>25.775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135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127</v>
      </c>
    </row>
    <row r="89" spans="2:65" s="1" customFormat="1" ht="38.25" customHeight="1">
      <c r="B89" s="38"/>
      <c r="C89" s="189" t="s">
        <v>142</v>
      </c>
      <c r="D89" s="189" t="s">
        <v>129</v>
      </c>
      <c r="E89" s="190" t="s">
        <v>143</v>
      </c>
      <c r="F89" s="191" t="s">
        <v>144</v>
      </c>
      <c r="G89" s="192" t="s">
        <v>132</v>
      </c>
      <c r="H89" s="193">
        <v>25.775</v>
      </c>
      <c r="I89" s="194"/>
      <c r="J89" s="195">
        <f>ROUND(I89*H89,2)</f>
        <v>0</v>
      </c>
      <c r="K89" s="191" t="s">
        <v>139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0.56</v>
      </c>
      <c r="T89" s="199">
        <f>S89*H89</f>
        <v>14.434000000000001</v>
      </c>
      <c r="AR89" s="21" t="s">
        <v>133</v>
      </c>
      <c r="AT89" s="21" t="s">
        <v>129</v>
      </c>
      <c r="AU89" s="21" t="s">
        <v>82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145</v>
      </c>
    </row>
    <row r="90" spans="2:51" s="11" customFormat="1" ht="13.5">
      <c r="B90" s="201"/>
      <c r="C90" s="202"/>
      <c r="D90" s="203" t="s">
        <v>135</v>
      </c>
      <c r="E90" s="204" t="s">
        <v>21</v>
      </c>
      <c r="F90" s="205" t="s">
        <v>146</v>
      </c>
      <c r="G90" s="202"/>
      <c r="H90" s="206">
        <v>25.775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135</v>
      </c>
      <c r="AU90" s="212" t="s">
        <v>82</v>
      </c>
      <c r="AV90" s="11" t="s">
        <v>82</v>
      </c>
      <c r="AW90" s="11" t="s">
        <v>36</v>
      </c>
      <c r="AX90" s="11" t="s">
        <v>80</v>
      </c>
      <c r="AY90" s="212" t="s">
        <v>127</v>
      </c>
    </row>
    <row r="91" spans="2:65" s="1" customFormat="1" ht="38.25" customHeight="1">
      <c r="B91" s="38"/>
      <c r="C91" s="189" t="s">
        <v>133</v>
      </c>
      <c r="D91" s="189" t="s">
        <v>129</v>
      </c>
      <c r="E91" s="190" t="s">
        <v>147</v>
      </c>
      <c r="F91" s="191" t="s">
        <v>148</v>
      </c>
      <c r="G91" s="192" t="s">
        <v>132</v>
      </c>
      <c r="H91" s="193">
        <v>25.77</v>
      </c>
      <c r="I91" s="194"/>
      <c r="J91" s="195">
        <f>ROUND(I91*H91,2)</f>
        <v>0</v>
      </c>
      <c r="K91" s="191" t="s">
        <v>149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8E-05</v>
      </c>
      <c r="R91" s="198">
        <f>Q91*H91</f>
        <v>0.0020616000000000002</v>
      </c>
      <c r="S91" s="198">
        <v>0.256</v>
      </c>
      <c r="T91" s="199">
        <f>S91*H91</f>
        <v>6.59712</v>
      </c>
      <c r="AR91" s="21" t="s">
        <v>133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133</v>
      </c>
      <c r="BM91" s="21" t="s">
        <v>150</v>
      </c>
    </row>
    <row r="92" spans="2:51" s="11" customFormat="1" ht="13.5">
      <c r="B92" s="201"/>
      <c r="C92" s="202"/>
      <c r="D92" s="203" t="s">
        <v>135</v>
      </c>
      <c r="E92" s="204" t="s">
        <v>21</v>
      </c>
      <c r="F92" s="205" t="s">
        <v>151</v>
      </c>
      <c r="G92" s="202"/>
      <c r="H92" s="206">
        <v>25.77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135</v>
      </c>
      <c r="AU92" s="212" t="s">
        <v>82</v>
      </c>
      <c r="AV92" s="11" t="s">
        <v>82</v>
      </c>
      <c r="AW92" s="11" t="s">
        <v>36</v>
      </c>
      <c r="AX92" s="11" t="s">
        <v>80</v>
      </c>
      <c r="AY92" s="212" t="s">
        <v>127</v>
      </c>
    </row>
    <row r="93" spans="2:65" s="1" customFormat="1" ht="16.5" customHeight="1">
      <c r="B93" s="38"/>
      <c r="C93" s="189" t="s">
        <v>152</v>
      </c>
      <c r="D93" s="189" t="s">
        <v>129</v>
      </c>
      <c r="E93" s="190" t="s">
        <v>153</v>
      </c>
      <c r="F93" s="191" t="s">
        <v>154</v>
      </c>
      <c r="G93" s="192" t="s">
        <v>155</v>
      </c>
      <c r="H93" s="193">
        <v>38.663</v>
      </c>
      <c r="I93" s="194"/>
      <c r="J93" s="195">
        <f>ROUND(I93*H93,2)</f>
        <v>0</v>
      </c>
      <c r="K93" s="191" t="s">
        <v>139</v>
      </c>
      <c r="L93" s="58"/>
      <c r="M93" s="196" t="s">
        <v>21</v>
      </c>
      <c r="N93" s="197" t="s">
        <v>43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133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133</v>
      </c>
      <c r="BM93" s="21" t="s">
        <v>156</v>
      </c>
    </row>
    <row r="94" spans="2:51" s="11" customFormat="1" ht="13.5">
      <c r="B94" s="201"/>
      <c r="C94" s="202"/>
      <c r="D94" s="203" t="s">
        <v>135</v>
      </c>
      <c r="E94" s="204" t="s">
        <v>21</v>
      </c>
      <c r="F94" s="205" t="s">
        <v>157</v>
      </c>
      <c r="G94" s="202"/>
      <c r="H94" s="206">
        <v>38.663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135</v>
      </c>
      <c r="AU94" s="212" t="s">
        <v>82</v>
      </c>
      <c r="AV94" s="11" t="s">
        <v>82</v>
      </c>
      <c r="AW94" s="11" t="s">
        <v>36</v>
      </c>
      <c r="AX94" s="11" t="s">
        <v>80</v>
      </c>
      <c r="AY94" s="212" t="s">
        <v>127</v>
      </c>
    </row>
    <row r="95" spans="2:65" s="1" customFormat="1" ht="16.5" customHeight="1">
      <c r="B95" s="38"/>
      <c r="C95" s="189" t="s">
        <v>158</v>
      </c>
      <c r="D95" s="189" t="s">
        <v>129</v>
      </c>
      <c r="E95" s="190" t="s">
        <v>159</v>
      </c>
      <c r="F95" s="191" t="s">
        <v>160</v>
      </c>
      <c r="G95" s="192" t="s">
        <v>155</v>
      </c>
      <c r="H95" s="193">
        <v>38.663</v>
      </c>
      <c r="I95" s="194"/>
      <c r="J95" s="195">
        <f>ROUND(I95*H95,2)</f>
        <v>0</v>
      </c>
      <c r="K95" s="191" t="s">
        <v>139</v>
      </c>
      <c r="L95" s="58"/>
      <c r="M95" s="196" t="s">
        <v>21</v>
      </c>
      <c r="N95" s="197" t="s">
        <v>43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133</v>
      </c>
      <c r="AT95" s="21" t="s">
        <v>129</v>
      </c>
      <c r="AU95" s="21" t="s">
        <v>82</v>
      </c>
      <c r="AY95" s="21" t="s">
        <v>127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80</v>
      </c>
      <c r="BK95" s="200">
        <f>ROUND(I95*H95,2)</f>
        <v>0</v>
      </c>
      <c r="BL95" s="21" t="s">
        <v>133</v>
      </c>
      <c r="BM95" s="21" t="s">
        <v>161</v>
      </c>
    </row>
    <row r="96" spans="2:51" s="11" customFormat="1" ht="13.5">
      <c r="B96" s="201"/>
      <c r="C96" s="202"/>
      <c r="D96" s="203" t="s">
        <v>135</v>
      </c>
      <c r="E96" s="204" t="s">
        <v>21</v>
      </c>
      <c r="F96" s="205" t="s">
        <v>162</v>
      </c>
      <c r="G96" s="202"/>
      <c r="H96" s="206">
        <v>38.663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82</v>
      </c>
      <c r="AV96" s="11" t="s">
        <v>82</v>
      </c>
      <c r="AW96" s="11" t="s">
        <v>36</v>
      </c>
      <c r="AX96" s="11" t="s">
        <v>80</v>
      </c>
      <c r="AY96" s="212" t="s">
        <v>127</v>
      </c>
    </row>
    <row r="97" spans="2:65" s="1" customFormat="1" ht="25.5" customHeight="1">
      <c r="B97" s="38"/>
      <c r="C97" s="189" t="s">
        <v>163</v>
      </c>
      <c r="D97" s="189" t="s">
        <v>129</v>
      </c>
      <c r="E97" s="190" t="s">
        <v>164</v>
      </c>
      <c r="F97" s="191" t="s">
        <v>165</v>
      </c>
      <c r="G97" s="192" t="s">
        <v>155</v>
      </c>
      <c r="H97" s="193">
        <v>10.31</v>
      </c>
      <c r="I97" s="194"/>
      <c r="J97" s="195">
        <f>ROUND(I97*H97,2)</f>
        <v>0</v>
      </c>
      <c r="K97" s="191" t="s">
        <v>149</v>
      </c>
      <c r="L97" s="58"/>
      <c r="M97" s="196" t="s">
        <v>21</v>
      </c>
      <c r="N97" s="197" t="s">
        <v>43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133</v>
      </c>
      <c r="AT97" s="21" t="s">
        <v>129</v>
      </c>
      <c r="AU97" s="21" t="s">
        <v>82</v>
      </c>
      <c r="AY97" s="21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80</v>
      </c>
      <c r="BK97" s="200">
        <f>ROUND(I97*H97,2)</f>
        <v>0</v>
      </c>
      <c r="BL97" s="21" t="s">
        <v>133</v>
      </c>
      <c r="BM97" s="21" t="s">
        <v>166</v>
      </c>
    </row>
    <row r="98" spans="2:51" s="11" customFormat="1" ht="13.5">
      <c r="B98" s="201"/>
      <c r="C98" s="202"/>
      <c r="D98" s="203" t="s">
        <v>135</v>
      </c>
      <c r="E98" s="204" t="s">
        <v>21</v>
      </c>
      <c r="F98" s="205" t="s">
        <v>167</v>
      </c>
      <c r="G98" s="202"/>
      <c r="H98" s="206">
        <v>10.31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135</v>
      </c>
      <c r="AU98" s="212" t="s">
        <v>82</v>
      </c>
      <c r="AV98" s="11" t="s">
        <v>82</v>
      </c>
      <c r="AW98" s="11" t="s">
        <v>36</v>
      </c>
      <c r="AX98" s="11" t="s">
        <v>80</v>
      </c>
      <c r="AY98" s="212" t="s">
        <v>127</v>
      </c>
    </row>
    <row r="99" spans="2:65" s="1" customFormat="1" ht="25.5" customHeight="1">
      <c r="B99" s="38"/>
      <c r="C99" s="189" t="s">
        <v>168</v>
      </c>
      <c r="D99" s="189" t="s">
        <v>129</v>
      </c>
      <c r="E99" s="190" t="s">
        <v>169</v>
      </c>
      <c r="F99" s="191" t="s">
        <v>170</v>
      </c>
      <c r="G99" s="192" t="s">
        <v>155</v>
      </c>
      <c r="H99" s="193">
        <v>1.8</v>
      </c>
      <c r="I99" s="194"/>
      <c r="J99" s="195">
        <f>ROUND(I99*H99,2)</f>
        <v>0</v>
      </c>
      <c r="K99" s="191" t="s">
        <v>149</v>
      </c>
      <c r="L99" s="58"/>
      <c r="M99" s="196" t="s">
        <v>21</v>
      </c>
      <c r="N99" s="197" t="s">
        <v>43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133</v>
      </c>
      <c r="AT99" s="21" t="s">
        <v>129</v>
      </c>
      <c r="AU99" s="21" t="s">
        <v>82</v>
      </c>
      <c r="AY99" s="21" t="s">
        <v>127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80</v>
      </c>
      <c r="BK99" s="200">
        <f>ROUND(I99*H99,2)</f>
        <v>0</v>
      </c>
      <c r="BL99" s="21" t="s">
        <v>133</v>
      </c>
      <c r="BM99" s="21" t="s">
        <v>171</v>
      </c>
    </row>
    <row r="100" spans="2:51" s="11" customFormat="1" ht="13.5">
      <c r="B100" s="201"/>
      <c r="C100" s="202"/>
      <c r="D100" s="203" t="s">
        <v>135</v>
      </c>
      <c r="E100" s="204" t="s">
        <v>21</v>
      </c>
      <c r="F100" s="205" t="s">
        <v>172</v>
      </c>
      <c r="G100" s="202"/>
      <c r="H100" s="206">
        <v>1.8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135</v>
      </c>
      <c r="AU100" s="212" t="s">
        <v>82</v>
      </c>
      <c r="AV100" s="11" t="s">
        <v>82</v>
      </c>
      <c r="AW100" s="11" t="s">
        <v>36</v>
      </c>
      <c r="AX100" s="11" t="s">
        <v>80</v>
      </c>
      <c r="AY100" s="212" t="s">
        <v>127</v>
      </c>
    </row>
    <row r="101" spans="2:65" s="1" customFormat="1" ht="16.5" customHeight="1">
      <c r="B101" s="38"/>
      <c r="C101" s="189" t="s">
        <v>173</v>
      </c>
      <c r="D101" s="189" t="s">
        <v>129</v>
      </c>
      <c r="E101" s="190" t="s">
        <v>174</v>
      </c>
      <c r="F101" s="191" t="s">
        <v>175</v>
      </c>
      <c r="G101" s="192" t="s">
        <v>155</v>
      </c>
      <c r="H101" s="193">
        <v>50.773</v>
      </c>
      <c r="I101" s="194"/>
      <c r="J101" s="195">
        <f>ROUND(I101*H101,2)</f>
        <v>0</v>
      </c>
      <c r="K101" s="191" t="s">
        <v>139</v>
      </c>
      <c r="L101" s="58"/>
      <c r="M101" s="196" t="s">
        <v>21</v>
      </c>
      <c r="N101" s="197" t="s">
        <v>43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133</v>
      </c>
      <c r="AT101" s="21" t="s">
        <v>129</v>
      </c>
      <c r="AU101" s="21" t="s">
        <v>82</v>
      </c>
      <c r="AY101" s="21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80</v>
      </c>
      <c r="BK101" s="200">
        <f>ROUND(I101*H101,2)</f>
        <v>0</v>
      </c>
      <c r="BL101" s="21" t="s">
        <v>133</v>
      </c>
      <c r="BM101" s="21" t="s">
        <v>176</v>
      </c>
    </row>
    <row r="102" spans="2:51" s="11" customFormat="1" ht="13.5">
      <c r="B102" s="201"/>
      <c r="C102" s="202"/>
      <c r="D102" s="203" t="s">
        <v>135</v>
      </c>
      <c r="E102" s="204" t="s">
        <v>21</v>
      </c>
      <c r="F102" s="205" t="s">
        <v>177</v>
      </c>
      <c r="G102" s="202"/>
      <c r="H102" s="206">
        <v>50.773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135</v>
      </c>
      <c r="AU102" s="212" t="s">
        <v>82</v>
      </c>
      <c r="AV102" s="11" t="s">
        <v>82</v>
      </c>
      <c r="AW102" s="11" t="s">
        <v>36</v>
      </c>
      <c r="AX102" s="11" t="s">
        <v>80</v>
      </c>
      <c r="AY102" s="212" t="s">
        <v>127</v>
      </c>
    </row>
    <row r="103" spans="2:65" s="1" customFormat="1" ht="38.25" customHeight="1">
      <c r="B103" s="38"/>
      <c r="C103" s="189" t="s">
        <v>178</v>
      </c>
      <c r="D103" s="189" t="s">
        <v>129</v>
      </c>
      <c r="E103" s="190" t="s">
        <v>179</v>
      </c>
      <c r="F103" s="191" t="s">
        <v>180</v>
      </c>
      <c r="G103" s="192" t="s">
        <v>155</v>
      </c>
      <c r="H103" s="193">
        <v>50.773</v>
      </c>
      <c r="I103" s="194"/>
      <c r="J103" s="195">
        <f>ROUND(I103*H103,2)</f>
        <v>0</v>
      </c>
      <c r="K103" s="191" t="s">
        <v>139</v>
      </c>
      <c r="L103" s="58"/>
      <c r="M103" s="196" t="s">
        <v>21</v>
      </c>
      <c r="N103" s="197" t="s">
        <v>43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133</v>
      </c>
      <c r="AT103" s="21" t="s">
        <v>129</v>
      </c>
      <c r="AU103" s="21" t="s">
        <v>82</v>
      </c>
      <c r="AY103" s="21" t="s">
        <v>127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80</v>
      </c>
      <c r="BK103" s="200">
        <f>ROUND(I103*H103,2)</f>
        <v>0</v>
      </c>
      <c r="BL103" s="21" t="s">
        <v>133</v>
      </c>
      <c r="BM103" s="21" t="s">
        <v>181</v>
      </c>
    </row>
    <row r="104" spans="2:51" s="11" customFormat="1" ht="13.5">
      <c r="B104" s="201"/>
      <c r="C104" s="202"/>
      <c r="D104" s="203" t="s">
        <v>135</v>
      </c>
      <c r="E104" s="204" t="s">
        <v>21</v>
      </c>
      <c r="F104" s="205" t="s">
        <v>182</v>
      </c>
      <c r="G104" s="202"/>
      <c r="H104" s="206">
        <v>50.773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135</v>
      </c>
      <c r="AU104" s="212" t="s">
        <v>82</v>
      </c>
      <c r="AV104" s="11" t="s">
        <v>82</v>
      </c>
      <c r="AW104" s="11" t="s">
        <v>36</v>
      </c>
      <c r="AX104" s="11" t="s">
        <v>80</v>
      </c>
      <c r="AY104" s="212" t="s">
        <v>127</v>
      </c>
    </row>
    <row r="105" spans="2:65" s="1" customFormat="1" ht="16.5" customHeight="1">
      <c r="B105" s="38"/>
      <c r="C105" s="189" t="s">
        <v>183</v>
      </c>
      <c r="D105" s="189" t="s">
        <v>129</v>
      </c>
      <c r="E105" s="190" t="s">
        <v>184</v>
      </c>
      <c r="F105" s="191" t="s">
        <v>185</v>
      </c>
      <c r="G105" s="192" t="s">
        <v>155</v>
      </c>
      <c r="H105" s="193">
        <v>50.773</v>
      </c>
      <c r="I105" s="194"/>
      <c r="J105" s="195">
        <f>ROUND(I105*H105,2)</f>
        <v>0</v>
      </c>
      <c r="K105" s="191" t="s">
        <v>139</v>
      </c>
      <c r="L105" s="58"/>
      <c r="M105" s="196" t="s">
        <v>21</v>
      </c>
      <c r="N105" s="197" t="s">
        <v>43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133</v>
      </c>
      <c r="AT105" s="21" t="s">
        <v>129</v>
      </c>
      <c r="AU105" s="21" t="s">
        <v>82</v>
      </c>
      <c r="AY105" s="21" t="s">
        <v>127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80</v>
      </c>
      <c r="BK105" s="200">
        <f>ROUND(I105*H105,2)</f>
        <v>0</v>
      </c>
      <c r="BL105" s="21" t="s">
        <v>133</v>
      </c>
      <c r="BM105" s="21" t="s">
        <v>186</v>
      </c>
    </row>
    <row r="106" spans="2:51" s="11" customFormat="1" ht="13.5">
      <c r="B106" s="201"/>
      <c r="C106" s="202"/>
      <c r="D106" s="203" t="s">
        <v>135</v>
      </c>
      <c r="E106" s="204" t="s">
        <v>21</v>
      </c>
      <c r="F106" s="205" t="s">
        <v>182</v>
      </c>
      <c r="G106" s="202"/>
      <c r="H106" s="206">
        <v>50.773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135</v>
      </c>
      <c r="AU106" s="212" t="s">
        <v>82</v>
      </c>
      <c r="AV106" s="11" t="s">
        <v>82</v>
      </c>
      <c r="AW106" s="11" t="s">
        <v>36</v>
      </c>
      <c r="AX106" s="11" t="s">
        <v>80</v>
      </c>
      <c r="AY106" s="212" t="s">
        <v>127</v>
      </c>
    </row>
    <row r="107" spans="2:65" s="1" customFormat="1" ht="16.5" customHeight="1">
      <c r="B107" s="38"/>
      <c r="C107" s="189" t="s">
        <v>187</v>
      </c>
      <c r="D107" s="189" t="s">
        <v>129</v>
      </c>
      <c r="E107" s="190" t="s">
        <v>188</v>
      </c>
      <c r="F107" s="191" t="s">
        <v>189</v>
      </c>
      <c r="G107" s="192" t="s">
        <v>190</v>
      </c>
      <c r="H107" s="193">
        <v>91.391</v>
      </c>
      <c r="I107" s="194"/>
      <c r="J107" s="195">
        <f>ROUND(I107*H107,2)</f>
        <v>0</v>
      </c>
      <c r="K107" s="191" t="s">
        <v>139</v>
      </c>
      <c r="L107" s="58"/>
      <c r="M107" s="196" t="s">
        <v>21</v>
      </c>
      <c r="N107" s="197" t="s">
        <v>43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133</v>
      </c>
      <c r="AT107" s="21" t="s">
        <v>129</v>
      </c>
      <c r="AU107" s="21" t="s">
        <v>82</v>
      </c>
      <c r="AY107" s="21" t="s">
        <v>127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80</v>
      </c>
      <c r="BK107" s="200">
        <f>ROUND(I107*H107,2)</f>
        <v>0</v>
      </c>
      <c r="BL107" s="21" t="s">
        <v>133</v>
      </c>
      <c r="BM107" s="21" t="s">
        <v>191</v>
      </c>
    </row>
    <row r="108" spans="2:51" s="11" customFormat="1" ht="13.5">
      <c r="B108" s="201"/>
      <c r="C108" s="202"/>
      <c r="D108" s="203" t="s">
        <v>135</v>
      </c>
      <c r="E108" s="204" t="s">
        <v>21</v>
      </c>
      <c r="F108" s="205" t="s">
        <v>192</v>
      </c>
      <c r="G108" s="202"/>
      <c r="H108" s="206">
        <v>91.391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135</v>
      </c>
      <c r="AU108" s="212" t="s">
        <v>82</v>
      </c>
      <c r="AV108" s="11" t="s">
        <v>82</v>
      </c>
      <c r="AW108" s="11" t="s">
        <v>36</v>
      </c>
      <c r="AX108" s="11" t="s">
        <v>80</v>
      </c>
      <c r="AY108" s="212" t="s">
        <v>127</v>
      </c>
    </row>
    <row r="109" spans="2:65" s="1" customFormat="1" ht="25.5" customHeight="1">
      <c r="B109" s="38"/>
      <c r="C109" s="189" t="s">
        <v>193</v>
      </c>
      <c r="D109" s="189" t="s">
        <v>129</v>
      </c>
      <c r="E109" s="190" t="s">
        <v>194</v>
      </c>
      <c r="F109" s="191" t="s">
        <v>195</v>
      </c>
      <c r="G109" s="192" t="s">
        <v>155</v>
      </c>
      <c r="H109" s="193">
        <v>1.08</v>
      </c>
      <c r="I109" s="194"/>
      <c r="J109" s="195">
        <f>ROUND(I109*H109,2)</f>
        <v>0</v>
      </c>
      <c r="K109" s="191" t="s">
        <v>149</v>
      </c>
      <c r="L109" s="58"/>
      <c r="M109" s="196" t="s">
        <v>21</v>
      </c>
      <c r="N109" s="197" t="s">
        <v>43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133</v>
      </c>
      <c r="AT109" s="21" t="s">
        <v>129</v>
      </c>
      <c r="AU109" s="21" t="s">
        <v>82</v>
      </c>
      <c r="AY109" s="21" t="s">
        <v>127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80</v>
      </c>
      <c r="BK109" s="200">
        <f>ROUND(I109*H109,2)</f>
        <v>0</v>
      </c>
      <c r="BL109" s="21" t="s">
        <v>133</v>
      </c>
      <c r="BM109" s="21" t="s">
        <v>196</v>
      </c>
    </row>
    <row r="110" spans="2:51" s="11" customFormat="1" ht="13.5">
      <c r="B110" s="201"/>
      <c r="C110" s="202"/>
      <c r="D110" s="203" t="s">
        <v>135</v>
      </c>
      <c r="E110" s="204" t="s">
        <v>21</v>
      </c>
      <c r="F110" s="205" t="s">
        <v>197</v>
      </c>
      <c r="G110" s="202"/>
      <c r="H110" s="206">
        <v>1.08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135</v>
      </c>
      <c r="AU110" s="212" t="s">
        <v>82</v>
      </c>
      <c r="AV110" s="11" t="s">
        <v>82</v>
      </c>
      <c r="AW110" s="11" t="s">
        <v>36</v>
      </c>
      <c r="AX110" s="11" t="s">
        <v>80</v>
      </c>
      <c r="AY110" s="212" t="s">
        <v>127</v>
      </c>
    </row>
    <row r="111" spans="2:65" s="1" customFormat="1" ht="38.25" customHeight="1">
      <c r="B111" s="38"/>
      <c r="C111" s="189" t="s">
        <v>198</v>
      </c>
      <c r="D111" s="189" t="s">
        <v>129</v>
      </c>
      <c r="E111" s="190" t="s">
        <v>199</v>
      </c>
      <c r="F111" s="191" t="s">
        <v>200</v>
      </c>
      <c r="G111" s="192" t="s">
        <v>155</v>
      </c>
      <c r="H111" s="193">
        <v>2.095</v>
      </c>
      <c r="I111" s="194"/>
      <c r="J111" s="195">
        <f>ROUND(I111*H111,2)</f>
        <v>0</v>
      </c>
      <c r="K111" s="191" t="s">
        <v>149</v>
      </c>
      <c r="L111" s="58"/>
      <c r="M111" s="196" t="s">
        <v>21</v>
      </c>
      <c r="N111" s="197" t="s">
        <v>43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133</v>
      </c>
      <c r="AT111" s="21" t="s">
        <v>129</v>
      </c>
      <c r="AU111" s="21" t="s">
        <v>82</v>
      </c>
      <c r="AY111" s="21" t="s">
        <v>127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80</v>
      </c>
      <c r="BK111" s="200">
        <f>ROUND(I111*H111,2)</f>
        <v>0</v>
      </c>
      <c r="BL111" s="21" t="s">
        <v>133</v>
      </c>
      <c r="BM111" s="21" t="s">
        <v>201</v>
      </c>
    </row>
    <row r="112" spans="2:51" s="11" customFormat="1" ht="13.5">
      <c r="B112" s="201"/>
      <c r="C112" s="202"/>
      <c r="D112" s="203" t="s">
        <v>135</v>
      </c>
      <c r="E112" s="204" t="s">
        <v>21</v>
      </c>
      <c r="F112" s="205" t="s">
        <v>202</v>
      </c>
      <c r="G112" s="202"/>
      <c r="H112" s="206">
        <v>2.095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135</v>
      </c>
      <c r="AU112" s="212" t="s">
        <v>82</v>
      </c>
      <c r="AV112" s="11" t="s">
        <v>82</v>
      </c>
      <c r="AW112" s="11" t="s">
        <v>36</v>
      </c>
      <c r="AX112" s="11" t="s">
        <v>80</v>
      </c>
      <c r="AY112" s="212" t="s">
        <v>127</v>
      </c>
    </row>
    <row r="113" spans="2:65" s="1" customFormat="1" ht="16.5" customHeight="1">
      <c r="B113" s="38"/>
      <c r="C113" s="213" t="s">
        <v>10</v>
      </c>
      <c r="D113" s="213" t="s">
        <v>203</v>
      </c>
      <c r="E113" s="214" t="s">
        <v>204</v>
      </c>
      <c r="F113" s="215" t="s">
        <v>205</v>
      </c>
      <c r="G113" s="216" t="s">
        <v>190</v>
      </c>
      <c r="H113" s="217">
        <v>4.609</v>
      </c>
      <c r="I113" s="218"/>
      <c r="J113" s="219">
        <f>ROUND(I113*H113,2)</f>
        <v>0</v>
      </c>
      <c r="K113" s="215" t="s">
        <v>149</v>
      </c>
      <c r="L113" s="220"/>
      <c r="M113" s="221" t="s">
        <v>21</v>
      </c>
      <c r="N113" s="222" t="s">
        <v>43</v>
      </c>
      <c r="O113" s="39"/>
      <c r="P113" s="198">
        <f>O113*H113</f>
        <v>0</v>
      </c>
      <c r="Q113" s="198">
        <v>1</v>
      </c>
      <c r="R113" s="198">
        <f>Q113*H113</f>
        <v>4.609</v>
      </c>
      <c r="S113" s="198">
        <v>0</v>
      </c>
      <c r="T113" s="199">
        <f>S113*H113</f>
        <v>0</v>
      </c>
      <c r="AR113" s="21" t="s">
        <v>168</v>
      </c>
      <c r="AT113" s="21" t="s">
        <v>203</v>
      </c>
      <c r="AU113" s="21" t="s">
        <v>82</v>
      </c>
      <c r="AY113" s="21" t="s">
        <v>127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80</v>
      </c>
      <c r="BK113" s="200">
        <f>ROUND(I113*H113,2)</f>
        <v>0</v>
      </c>
      <c r="BL113" s="21" t="s">
        <v>133</v>
      </c>
      <c r="BM113" s="21" t="s">
        <v>206</v>
      </c>
    </row>
    <row r="114" spans="2:51" s="11" customFormat="1" ht="13.5">
      <c r="B114" s="201"/>
      <c r="C114" s="202"/>
      <c r="D114" s="203" t="s">
        <v>135</v>
      </c>
      <c r="E114" s="204" t="s">
        <v>21</v>
      </c>
      <c r="F114" s="205" t="s">
        <v>207</v>
      </c>
      <c r="G114" s="202"/>
      <c r="H114" s="206">
        <v>4.609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135</v>
      </c>
      <c r="AU114" s="212" t="s">
        <v>82</v>
      </c>
      <c r="AV114" s="11" t="s">
        <v>82</v>
      </c>
      <c r="AW114" s="11" t="s">
        <v>36</v>
      </c>
      <c r="AX114" s="11" t="s">
        <v>80</v>
      </c>
      <c r="AY114" s="212" t="s">
        <v>127</v>
      </c>
    </row>
    <row r="115" spans="2:65" s="1" customFormat="1" ht="25.5" customHeight="1">
      <c r="B115" s="38"/>
      <c r="C115" s="189" t="s">
        <v>208</v>
      </c>
      <c r="D115" s="189" t="s">
        <v>129</v>
      </c>
      <c r="E115" s="190" t="s">
        <v>209</v>
      </c>
      <c r="F115" s="191" t="s">
        <v>210</v>
      </c>
      <c r="G115" s="192" t="s">
        <v>132</v>
      </c>
      <c r="H115" s="193">
        <v>51.5</v>
      </c>
      <c r="I115" s="194"/>
      <c r="J115" s="195">
        <f>ROUND(I115*H115,2)</f>
        <v>0</v>
      </c>
      <c r="K115" s="191" t="s">
        <v>139</v>
      </c>
      <c r="L115" s="58"/>
      <c r="M115" s="196" t="s">
        <v>21</v>
      </c>
      <c r="N115" s="197" t="s">
        <v>43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133</v>
      </c>
      <c r="AT115" s="21" t="s">
        <v>129</v>
      </c>
      <c r="AU115" s="21" t="s">
        <v>82</v>
      </c>
      <c r="AY115" s="21" t="s">
        <v>127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80</v>
      </c>
      <c r="BK115" s="200">
        <f>ROUND(I115*H115,2)</f>
        <v>0</v>
      </c>
      <c r="BL115" s="21" t="s">
        <v>133</v>
      </c>
      <c r="BM115" s="21" t="s">
        <v>211</v>
      </c>
    </row>
    <row r="116" spans="2:51" s="11" customFormat="1" ht="13.5">
      <c r="B116" s="201"/>
      <c r="C116" s="202"/>
      <c r="D116" s="203" t="s">
        <v>135</v>
      </c>
      <c r="E116" s="204" t="s">
        <v>21</v>
      </c>
      <c r="F116" s="205" t="s">
        <v>212</v>
      </c>
      <c r="G116" s="202"/>
      <c r="H116" s="206">
        <v>51.5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135</v>
      </c>
      <c r="AU116" s="212" t="s">
        <v>82</v>
      </c>
      <c r="AV116" s="11" t="s">
        <v>82</v>
      </c>
      <c r="AW116" s="11" t="s">
        <v>36</v>
      </c>
      <c r="AX116" s="11" t="s">
        <v>80</v>
      </c>
      <c r="AY116" s="212" t="s">
        <v>127</v>
      </c>
    </row>
    <row r="117" spans="2:65" s="1" customFormat="1" ht="16.5" customHeight="1">
      <c r="B117" s="38"/>
      <c r="C117" s="213" t="s">
        <v>213</v>
      </c>
      <c r="D117" s="213" t="s">
        <v>203</v>
      </c>
      <c r="E117" s="214" t="s">
        <v>214</v>
      </c>
      <c r="F117" s="215" t="s">
        <v>215</v>
      </c>
      <c r="G117" s="216" t="s">
        <v>155</v>
      </c>
      <c r="H117" s="217">
        <v>10.3</v>
      </c>
      <c r="I117" s="218"/>
      <c r="J117" s="219">
        <f>ROUND(I117*H117,2)</f>
        <v>0</v>
      </c>
      <c r="K117" s="215" t="s">
        <v>21</v>
      </c>
      <c r="L117" s="220"/>
      <c r="M117" s="221" t="s">
        <v>21</v>
      </c>
      <c r="N117" s="222" t="s">
        <v>43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168</v>
      </c>
      <c r="AT117" s="21" t="s">
        <v>203</v>
      </c>
      <c r="AU117" s="21" t="s">
        <v>82</v>
      </c>
      <c r="AY117" s="21" t="s">
        <v>127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80</v>
      </c>
      <c r="BK117" s="200">
        <f>ROUND(I117*H117,2)</f>
        <v>0</v>
      </c>
      <c r="BL117" s="21" t="s">
        <v>133</v>
      </c>
      <c r="BM117" s="21" t="s">
        <v>216</v>
      </c>
    </row>
    <row r="118" spans="2:51" s="11" customFormat="1" ht="13.5">
      <c r="B118" s="201"/>
      <c r="C118" s="202"/>
      <c r="D118" s="203" t="s">
        <v>135</v>
      </c>
      <c r="E118" s="204" t="s">
        <v>21</v>
      </c>
      <c r="F118" s="205" t="s">
        <v>217</v>
      </c>
      <c r="G118" s="202"/>
      <c r="H118" s="206">
        <v>10.3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135</v>
      </c>
      <c r="AU118" s="212" t="s">
        <v>82</v>
      </c>
      <c r="AV118" s="11" t="s">
        <v>82</v>
      </c>
      <c r="AW118" s="11" t="s">
        <v>36</v>
      </c>
      <c r="AX118" s="11" t="s">
        <v>80</v>
      </c>
      <c r="AY118" s="212" t="s">
        <v>127</v>
      </c>
    </row>
    <row r="119" spans="2:65" s="1" customFormat="1" ht="25.5" customHeight="1">
      <c r="B119" s="38"/>
      <c r="C119" s="189" t="s">
        <v>218</v>
      </c>
      <c r="D119" s="189" t="s">
        <v>129</v>
      </c>
      <c r="E119" s="190" t="s">
        <v>219</v>
      </c>
      <c r="F119" s="191" t="s">
        <v>220</v>
      </c>
      <c r="G119" s="192" t="s">
        <v>132</v>
      </c>
      <c r="H119" s="193">
        <v>51.5</v>
      </c>
      <c r="I119" s="194"/>
      <c r="J119" s="195">
        <f>ROUND(I119*H119,2)</f>
        <v>0</v>
      </c>
      <c r="K119" s="191" t="s">
        <v>139</v>
      </c>
      <c r="L119" s="58"/>
      <c r="M119" s="196" t="s">
        <v>21</v>
      </c>
      <c r="N119" s="197" t="s">
        <v>43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133</v>
      </c>
      <c r="AT119" s="21" t="s">
        <v>129</v>
      </c>
      <c r="AU119" s="21" t="s">
        <v>82</v>
      </c>
      <c r="AY119" s="21" t="s">
        <v>127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80</v>
      </c>
      <c r="BK119" s="200">
        <f>ROUND(I119*H119,2)</f>
        <v>0</v>
      </c>
      <c r="BL119" s="21" t="s">
        <v>133</v>
      </c>
      <c r="BM119" s="21" t="s">
        <v>221</v>
      </c>
    </row>
    <row r="120" spans="2:51" s="11" customFormat="1" ht="13.5">
      <c r="B120" s="201"/>
      <c r="C120" s="202"/>
      <c r="D120" s="203" t="s">
        <v>135</v>
      </c>
      <c r="E120" s="204" t="s">
        <v>21</v>
      </c>
      <c r="F120" s="205" t="s">
        <v>222</v>
      </c>
      <c r="G120" s="202"/>
      <c r="H120" s="206">
        <v>51.5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135</v>
      </c>
      <c r="AU120" s="212" t="s">
        <v>82</v>
      </c>
      <c r="AV120" s="11" t="s">
        <v>82</v>
      </c>
      <c r="AW120" s="11" t="s">
        <v>36</v>
      </c>
      <c r="AX120" s="11" t="s">
        <v>80</v>
      </c>
      <c r="AY120" s="212" t="s">
        <v>127</v>
      </c>
    </row>
    <row r="121" spans="2:65" s="1" customFormat="1" ht="16.5" customHeight="1">
      <c r="B121" s="38"/>
      <c r="C121" s="213" t="s">
        <v>223</v>
      </c>
      <c r="D121" s="213" t="s">
        <v>203</v>
      </c>
      <c r="E121" s="214" t="s">
        <v>224</v>
      </c>
      <c r="F121" s="215" t="s">
        <v>225</v>
      </c>
      <c r="G121" s="216" t="s">
        <v>226</v>
      </c>
      <c r="H121" s="217">
        <v>4.12</v>
      </c>
      <c r="I121" s="218"/>
      <c r="J121" s="219">
        <f>ROUND(I121*H121,2)</f>
        <v>0</v>
      </c>
      <c r="K121" s="215" t="s">
        <v>139</v>
      </c>
      <c r="L121" s="220"/>
      <c r="M121" s="221" t="s">
        <v>21</v>
      </c>
      <c r="N121" s="222" t="s">
        <v>43</v>
      </c>
      <c r="O121" s="39"/>
      <c r="P121" s="198">
        <f>O121*H121</f>
        <v>0</v>
      </c>
      <c r="Q121" s="198">
        <v>0.001</v>
      </c>
      <c r="R121" s="198">
        <f>Q121*H121</f>
        <v>0.00412</v>
      </c>
      <c r="S121" s="198">
        <v>0</v>
      </c>
      <c r="T121" s="199">
        <f>S121*H121</f>
        <v>0</v>
      </c>
      <c r="AR121" s="21" t="s">
        <v>168</v>
      </c>
      <c r="AT121" s="21" t="s">
        <v>203</v>
      </c>
      <c r="AU121" s="21" t="s">
        <v>82</v>
      </c>
      <c r="AY121" s="21" t="s">
        <v>127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80</v>
      </c>
      <c r="BK121" s="200">
        <f>ROUND(I121*H121,2)</f>
        <v>0</v>
      </c>
      <c r="BL121" s="21" t="s">
        <v>133</v>
      </c>
      <c r="BM121" s="21" t="s">
        <v>227</v>
      </c>
    </row>
    <row r="122" spans="2:51" s="11" customFormat="1" ht="13.5">
      <c r="B122" s="201"/>
      <c r="C122" s="202"/>
      <c r="D122" s="203" t="s">
        <v>135</v>
      </c>
      <c r="E122" s="204" t="s">
        <v>21</v>
      </c>
      <c r="F122" s="205" t="s">
        <v>228</v>
      </c>
      <c r="G122" s="202"/>
      <c r="H122" s="206">
        <v>4.12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135</v>
      </c>
      <c r="AU122" s="212" t="s">
        <v>82</v>
      </c>
      <c r="AV122" s="11" t="s">
        <v>82</v>
      </c>
      <c r="AW122" s="11" t="s">
        <v>36</v>
      </c>
      <c r="AX122" s="11" t="s">
        <v>80</v>
      </c>
      <c r="AY122" s="212" t="s">
        <v>127</v>
      </c>
    </row>
    <row r="123" spans="2:65" s="1" customFormat="1" ht="16.5" customHeight="1">
      <c r="B123" s="38"/>
      <c r="C123" s="189" t="s">
        <v>229</v>
      </c>
      <c r="D123" s="189" t="s">
        <v>129</v>
      </c>
      <c r="E123" s="190" t="s">
        <v>230</v>
      </c>
      <c r="F123" s="191" t="s">
        <v>231</v>
      </c>
      <c r="G123" s="192" t="s">
        <v>132</v>
      </c>
      <c r="H123" s="193">
        <v>128.75</v>
      </c>
      <c r="I123" s="194"/>
      <c r="J123" s="195">
        <f>ROUND(I123*H123,2)</f>
        <v>0</v>
      </c>
      <c r="K123" s="191" t="s">
        <v>139</v>
      </c>
      <c r="L123" s="58"/>
      <c r="M123" s="196" t="s">
        <v>21</v>
      </c>
      <c r="N123" s="197" t="s">
        <v>43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133</v>
      </c>
      <c r="AT123" s="21" t="s">
        <v>129</v>
      </c>
      <c r="AU123" s="21" t="s">
        <v>82</v>
      </c>
      <c r="AY123" s="21" t="s">
        <v>127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80</v>
      </c>
      <c r="BK123" s="200">
        <f>ROUND(I123*H123,2)</f>
        <v>0</v>
      </c>
      <c r="BL123" s="21" t="s">
        <v>133</v>
      </c>
      <c r="BM123" s="21" t="s">
        <v>232</v>
      </c>
    </row>
    <row r="124" spans="2:51" s="11" customFormat="1" ht="13.5">
      <c r="B124" s="201"/>
      <c r="C124" s="202"/>
      <c r="D124" s="203" t="s">
        <v>135</v>
      </c>
      <c r="E124" s="204" t="s">
        <v>21</v>
      </c>
      <c r="F124" s="205" t="s">
        <v>233</v>
      </c>
      <c r="G124" s="202"/>
      <c r="H124" s="206">
        <v>128.75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135</v>
      </c>
      <c r="AU124" s="212" t="s">
        <v>82</v>
      </c>
      <c r="AV124" s="11" t="s">
        <v>82</v>
      </c>
      <c r="AW124" s="11" t="s">
        <v>36</v>
      </c>
      <c r="AX124" s="11" t="s">
        <v>80</v>
      </c>
      <c r="AY124" s="212" t="s">
        <v>127</v>
      </c>
    </row>
    <row r="125" spans="2:63" s="10" customFormat="1" ht="29.85" customHeight="1">
      <c r="B125" s="173"/>
      <c r="C125" s="174"/>
      <c r="D125" s="175" t="s">
        <v>71</v>
      </c>
      <c r="E125" s="187" t="s">
        <v>152</v>
      </c>
      <c r="F125" s="187" t="s">
        <v>234</v>
      </c>
      <c r="G125" s="174"/>
      <c r="H125" s="174"/>
      <c r="I125" s="177"/>
      <c r="J125" s="188">
        <f>BK125</f>
        <v>0</v>
      </c>
      <c r="K125" s="174"/>
      <c r="L125" s="179"/>
      <c r="M125" s="180"/>
      <c r="N125" s="181"/>
      <c r="O125" s="181"/>
      <c r="P125" s="182">
        <f>SUM(P126:P142)</f>
        <v>0</v>
      </c>
      <c r="Q125" s="181"/>
      <c r="R125" s="182">
        <f>SUM(R126:R142)</f>
        <v>16.7501125</v>
      </c>
      <c r="S125" s="181"/>
      <c r="T125" s="183">
        <f>SUM(T126:T142)</f>
        <v>0</v>
      </c>
      <c r="AR125" s="184" t="s">
        <v>80</v>
      </c>
      <c r="AT125" s="185" t="s">
        <v>71</v>
      </c>
      <c r="AU125" s="185" t="s">
        <v>80</v>
      </c>
      <c r="AY125" s="184" t="s">
        <v>127</v>
      </c>
      <c r="BK125" s="186">
        <f>SUM(BK126:BK142)</f>
        <v>0</v>
      </c>
    </row>
    <row r="126" spans="2:65" s="1" customFormat="1" ht="16.5" customHeight="1">
      <c r="B126" s="38"/>
      <c r="C126" s="189" t="s">
        <v>9</v>
      </c>
      <c r="D126" s="189" t="s">
        <v>129</v>
      </c>
      <c r="E126" s="190" t="s">
        <v>235</v>
      </c>
      <c r="F126" s="191" t="s">
        <v>236</v>
      </c>
      <c r="G126" s="192" t="s">
        <v>132</v>
      </c>
      <c r="H126" s="193">
        <v>103</v>
      </c>
      <c r="I126" s="194"/>
      <c r="J126" s="195">
        <f>ROUND(I126*H126,2)</f>
        <v>0</v>
      </c>
      <c r="K126" s="191" t="s">
        <v>139</v>
      </c>
      <c r="L126" s="58"/>
      <c r="M126" s="196" t="s">
        <v>21</v>
      </c>
      <c r="N126" s="197" t="s">
        <v>43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133</v>
      </c>
      <c r="AT126" s="21" t="s">
        <v>129</v>
      </c>
      <c r="AU126" s="21" t="s">
        <v>82</v>
      </c>
      <c r="AY126" s="21" t="s">
        <v>127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80</v>
      </c>
      <c r="BK126" s="200">
        <f>ROUND(I126*H126,2)</f>
        <v>0</v>
      </c>
      <c r="BL126" s="21" t="s">
        <v>133</v>
      </c>
      <c r="BM126" s="21" t="s">
        <v>237</v>
      </c>
    </row>
    <row r="127" spans="2:51" s="11" customFormat="1" ht="13.5">
      <c r="B127" s="201"/>
      <c r="C127" s="202"/>
      <c r="D127" s="203" t="s">
        <v>135</v>
      </c>
      <c r="E127" s="204" t="s">
        <v>21</v>
      </c>
      <c r="F127" s="205" t="s">
        <v>238</v>
      </c>
      <c r="G127" s="202"/>
      <c r="H127" s="206">
        <v>103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135</v>
      </c>
      <c r="AU127" s="212" t="s">
        <v>82</v>
      </c>
      <c r="AV127" s="11" t="s">
        <v>82</v>
      </c>
      <c r="AW127" s="11" t="s">
        <v>36</v>
      </c>
      <c r="AX127" s="11" t="s">
        <v>80</v>
      </c>
      <c r="AY127" s="212" t="s">
        <v>127</v>
      </c>
    </row>
    <row r="128" spans="2:65" s="1" customFormat="1" ht="16.5" customHeight="1">
      <c r="B128" s="38"/>
      <c r="C128" s="189" t="s">
        <v>239</v>
      </c>
      <c r="D128" s="189" t="s">
        <v>129</v>
      </c>
      <c r="E128" s="190" t="s">
        <v>240</v>
      </c>
      <c r="F128" s="191" t="s">
        <v>241</v>
      </c>
      <c r="G128" s="192" t="s">
        <v>132</v>
      </c>
      <c r="H128" s="193">
        <v>77.25</v>
      </c>
      <c r="I128" s="194"/>
      <c r="J128" s="195">
        <f>ROUND(I128*H128,2)</f>
        <v>0</v>
      </c>
      <c r="K128" s="191" t="s">
        <v>21</v>
      </c>
      <c r="L128" s="58"/>
      <c r="M128" s="196" t="s">
        <v>21</v>
      </c>
      <c r="N128" s="197" t="s">
        <v>43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133</v>
      </c>
      <c r="AT128" s="21" t="s">
        <v>129</v>
      </c>
      <c r="AU128" s="21" t="s">
        <v>82</v>
      </c>
      <c r="AY128" s="21" t="s">
        <v>127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80</v>
      </c>
      <c r="BK128" s="200">
        <f>ROUND(I128*H128,2)</f>
        <v>0</v>
      </c>
      <c r="BL128" s="21" t="s">
        <v>133</v>
      </c>
      <c r="BM128" s="21" t="s">
        <v>242</v>
      </c>
    </row>
    <row r="129" spans="2:51" s="11" customFormat="1" ht="13.5">
      <c r="B129" s="201"/>
      <c r="C129" s="202"/>
      <c r="D129" s="203" t="s">
        <v>135</v>
      </c>
      <c r="E129" s="204" t="s">
        <v>21</v>
      </c>
      <c r="F129" s="205" t="s">
        <v>243</v>
      </c>
      <c r="G129" s="202"/>
      <c r="H129" s="206">
        <v>77.25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135</v>
      </c>
      <c r="AU129" s="212" t="s">
        <v>82</v>
      </c>
      <c r="AV129" s="11" t="s">
        <v>82</v>
      </c>
      <c r="AW129" s="11" t="s">
        <v>36</v>
      </c>
      <c r="AX129" s="11" t="s">
        <v>80</v>
      </c>
      <c r="AY129" s="212" t="s">
        <v>127</v>
      </c>
    </row>
    <row r="130" spans="2:65" s="1" customFormat="1" ht="25.5" customHeight="1">
      <c r="B130" s="38"/>
      <c r="C130" s="189" t="s">
        <v>244</v>
      </c>
      <c r="D130" s="189" t="s">
        <v>129</v>
      </c>
      <c r="E130" s="190" t="s">
        <v>245</v>
      </c>
      <c r="F130" s="191" t="s">
        <v>246</v>
      </c>
      <c r="G130" s="192" t="s">
        <v>132</v>
      </c>
      <c r="H130" s="193">
        <v>25.75</v>
      </c>
      <c r="I130" s="194"/>
      <c r="J130" s="195">
        <f>ROUND(I130*H130,2)</f>
        <v>0</v>
      </c>
      <c r="K130" s="191" t="s">
        <v>149</v>
      </c>
      <c r="L130" s="58"/>
      <c r="M130" s="196" t="s">
        <v>21</v>
      </c>
      <c r="N130" s="197" t="s">
        <v>43</v>
      </c>
      <c r="O130" s="3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21" t="s">
        <v>133</v>
      </c>
      <c r="AT130" s="21" t="s">
        <v>129</v>
      </c>
      <c r="AU130" s="21" t="s">
        <v>82</v>
      </c>
      <c r="AY130" s="21" t="s">
        <v>127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80</v>
      </c>
      <c r="BK130" s="200">
        <f>ROUND(I130*H130,2)</f>
        <v>0</v>
      </c>
      <c r="BL130" s="21" t="s">
        <v>133</v>
      </c>
      <c r="BM130" s="21" t="s">
        <v>247</v>
      </c>
    </row>
    <row r="131" spans="2:51" s="11" customFormat="1" ht="13.5">
      <c r="B131" s="201"/>
      <c r="C131" s="202"/>
      <c r="D131" s="203" t="s">
        <v>135</v>
      </c>
      <c r="E131" s="204" t="s">
        <v>21</v>
      </c>
      <c r="F131" s="205" t="s">
        <v>248</v>
      </c>
      <c r="G131" s="202"/>
      <c r="H131" s="206">
        <v>25.75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135</v>
      </c>
      <c r="AU131" s="212" t="s">
        <v>82</v>
      </c>
      <c r="AV131" s="11" t="s">
        <v>82</v>
      </c>
      <c r="AW131" s="11" t="s">
        <v>36</v>
      </c>
      <c r="AX131" s="11" t="s">
        <v>80</v>
      </c>
      <c r="AY131" s="212" t="s">
        <v>127</v>
      </c>
    </row>
    <row r="132" spans="2:65" s="1" customFormat="1" ht="38.25" customHeight="1">
      <c r="B132" s="38"/>
      <c r="C132" s="189" t="s">
        <v>249</v>
      </c>
      <c r="D132" s="189" t="s">
        <v>129</v>
      </c>
      <c r="E132" s="190" t="s">
        <v>250</v>
      </c>
      <c r="F132" s="191" t="s">
        <v>251</v>
      </c>
      <c r="G132" s="192" t="s">
        <v>132</v>
      </c>
      <c r="H132" s="193">
        <v>25.75</v>
      </c>
      <c r="I132" s="194"/>
      <c r="J132" s="195">
        <f>ROUND(I132*H132,2)</f>
        <v>0</v>
      </c>
      <c r="K132" s="191" t="s">
        <v>149</v>
      </c>
      <c r="L132" s="58"/>
      <c r="M132" s="196" t="s">
        <v>21</v>
      </c>
      <c r="N132" s="197" t="s">
        <v>43</v>
      </c>
      <c r="O132" s="3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1" t="s">
        <v>133</v>
      </c>
      <c r="AT132" s="21" t="s">
        <v>129</v>
      </c>
      <c r="AU132" s="21" t="s">
        <v>82</v>
      </c>
      <c r="AY132" s="21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80</v>
      </c>
      <c r="BK132" s="200">
        <f>ROUND(I132*H132,2)</f>
        <v>0</v>
      </c>
      <c r="BL132" s="21" t="s">
        <v>133</v>
      </c>
      <c r="BM132" s="21" t="s">
        <v>252</v>
      </c>
    </row>
    <row r="133" spans="2:51" s="11" customFormat="1" ht="13.5">
      <c r="B133" s="201"/>
      <c r="C133" s="202"/>
      <c r="D133" s="203" t="s">
        <v>135</v>
      </c>
      <c r="E133" s="204" t="s">
        <v>21</v>
      </c>
      <c r="F133" s="205" t="s">
        <v>248</v>
      </c>
      <c r="G133" s="202"/>
      <c r="H133" s="206">
        <v>25.75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135</v>
      </c>
      <c r="AU133" s="212" t="s">
        <v>82</v>
      </c>
      <c r="AV133" s="11" t="s">
        <v>82</v>
      </c>
      <c r="AW133" s="11" t="s">
        <v>36</v>
      </c>
      <c r="AX133" s="11" t="s">
        <v>80</v>
      </c>
      <c r="AY133" s="212" t="s">
        <v>127</v>
      </c>
    </row>
    <row r="134" spans="2:65" s="1" customFormat="1" ht="25.5" customHeight="1">
      <c r="B134" s="38"/>
      <c r="C134" s="189" t="s">
        <v>253</v>
      </c>
      <c r="D134" s="189" t="s">
        <v>129</v>
      </c>
      <c r="E134" s="190" t="s">
        <v>254</v>
      </c>
      <c r="F134" s="191" t="s">
        <v>255</v>
      </c>
      <c r="G134" s="192" t="s">
        <v>132</v>
      </c>
      <c r="H134" s="193">
        <v>25.75</v>
      </c>
      <c r="I134" s="194"/>
      <c r="J134" s="195">
        <f>ROUND(I134*H134,2)</f>
        <v>0</v>
      </c>
      <c r="K134" s="191" t="s">
        <v>149</v>
      </c>
      <c r="L134" s="58"/>
      <c r="M134" s="196" t="s">
        <v>21</v>
      </c>
      <c r="N134" s="197" t="s">
        <v>43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133</v>
      </c>
      <c r="AT134" s="21" t="s">
        <v>129</v>
      </c>
      <c r="AU134" s="21" t="s">
        <v>82</v>
      </c>
      <c r="AY134" s="21" t="s">
        <v>127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80</v>
      </c>
      <c r="BK134" s="200">
        <f>ROUND(I134*H134,2)</f>
        <v>0</v>
      </c>
      <c r="BL134" s="21" t="s">
        <v>133</v>
      </c>
      <c r="BM134" s="21" t="s">
        <v>256</v>
      </c>
    </row>
    <row r="135" spans="2:51" s="11" customFormat="1" ht="13.5">
      <c r="B135" s="201"/>
      <c r="C135" s="202"/>
      <c r="D135" s="203" t="s">
        <v>135</v>
      </c>
      <c r="E135" s="204" t="s">
        <v>21</v>
      </c>
      <c r="F135" s="205" t="s">
        <v>257</v>
      </c>
      <c r="G135" s="202"/>
      <c r="H135" s="206">
        <v>25.75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135</v>
      </c>
      <c r="AU135" s="212" t="s">
        <v>82</v>
      </c>
      <c r="AV135" s="11" t="s">
        <v>82</v>
      </c>
      <c r="AW135" s="11" t="s">
        <v>36</v>
      </c>
      <c r="AX135" s="11" t="s">
        <v>80</v>
      </c>
      <c r="AY135" s="212" t="s">
        <v>127</v>
      </c>
    </row>
    <row r="136" spans="2:65" s="1" customFormat="1" ht="51" customHeight="1">
      <c r="B136" s="38"/>
      <c r="C136" s="189" t="s">
        <v>258</v>
      </c>
      <c r="D136" s="189" t="s">
        <v>129</v>
      </c>
      <c r="E136" s="190" t="s">
        <v>259</v>
      </c>
      <c r="F136" s="191" t="s">
        <v>260</v>
      </c>
      <c r="G136" s="192" t="s">
        <v>132</v>
      </c>
      <c r="H136" s="193">
        <v>77.25</v>
      </c>
      <c r="I136" s="194"/>
      <c r="J136" s="195">
        <f>ROUND(I136*H136,2)</f>
        <v>0</v>
      </c>
      <c r="K136" s="191" t="s">
        <v>139</v>
      </c>
      <c r="L136" s="58"/>
      <c r="M136" s="196" t="s">
        <v>21</v>
      </c>
      <c r="N136" s="197" t="s">
        <v>43</v>
      </c>
      <c r="O136" s="39"/>
      <c r="P136" s="198">
        <f>O136*H136</f>
        <v>0</v>
      </c>
      <c r="Q136" s="198">
        <v>0.08425</v>
      </c>
      <c r="R136" s="198">
        <f>Q136*H136</f>
        <v>6.508312500000001</v>
      </c>
      <c r="S136" s="198">
        <v>0</v>
      </c>
      <c r="T136" s="199">
        <f>S136*H136</f>
        <v>0</v>
      </c>
      <c r="AR136" s="21" t="s">
        <v>133</v>
      </c>
      <c r="AT136" s="21" t="s">
        <v>129</v>
      </c>
      <c r="AU136" s="21" t="s">
        <v>82</v>
      </c>
      <c r="AY136" s="21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80</v>
      </c>
      <c r="BK136" s="200">
        <f>ROUND(I136*H136,2)</f>
        <v>0</v>
      </c>
      <c r="BL136" s="21" t="s">
        <v>133</v>
      </c>
      <c r="BM136" s="21" t="s">
        <v>261</v>
      </c>
    </row>
    <row r="137" spans="2:51" s="11" customFormat="1" ht="13.5">
      <c r="B137" s="201"/>
      <c r="C137" s="202"/>
      <c r="D137" s="203" t="s">
        <v>135</v>
      </c>
      <c r="E137" s="204" t="s">
        <v>21</v>
      </c>
      <c r="F137" s="205" t="s">
        <v>243</v>
      </c>
      <c r="G137" s="202"/>
      <c r="H137" s="206">
        <v>77.25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135</v>
      </c>
      <c r="AU137" s="212" t="s">
        <v>82</v>
      </c>
      <c r="AV137" s="11" t="s">
        <v>82</v>
      </c>
      <c r="AW137" s="11" t="s">
        <v>36</v>
      </c>
      <c r="AX137" s="11" t="s">
        <v>80</v>
      </c>
      <c r="AY137" s="212" t="s">
        <v>127</v>
      </c>
    </row>
    <row r="138" spans="2:65" s="1" customFormat="1" ht="16.5" customHeight="1">
      <c r="B138" s="38"/>
      <c r="C138" s="213" t="s">
        <v>262</v>
      </c>
      <c r="D138" s="213" t="s">
        <v>203</v>
      </c>
      <c r="E138" s="214" t="s">
        <v>263</v>
      </c>
      <c r="F138" s="215" t="s">
        <v>264</v>
      </c>
      <c r="G138" s="216" t="s">
        <v>132</v>
      </c>
      <c r="H138" s="217">
        <v>3.2</v>
      </c>
      <c r="I138" s="218"/>
      <c r="J138" s="219">
        <f>ROUND(I138*H138,2)</f>
        <v>0</v>
      </c>
      <c r="K138" s="215" t="s">
        <v>139</v>
      </c>
      <c r="L138" s="220"/>
      <c r="M138" s="221" t="s">
        <v>21</v>
      </c>
      <c r="N138" s="222" t="s">
        <v>43</v>
      </c>
      <c r="O138" s="39"/>
      <c r="P138" s="198">
        <f>O138*H138</f>
        <v>0</v>
      </c>
      <c r="Q138" s="198">
        <v>0.146</v>
      </c>
      <c r="R138" s="198">
        <f>Q138*H138</f>
        <v>0.4672</v>
      </c>
      <c r="S138" s="198">
        <v>0</v>
      </c>
      <c r="T138" s="199">
        <f>S138*H138</f>
        <v>0</v>
      </c>
      <c r="AR138" s="21" t="s">
        <v>168</v>
      </c>
      <c r="AT138" s="21" t="s">
        <v>203</v>
      </c>
      <c r="AU138" s="21" t="s">
        <v>82</v>
      </c>
      <c r="AY138" s="21" t="s">
        <v>127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80</v>
      </c>
      <c r="BK138" s="200">
        <f>ROUND(I138*H138,2)</f>
        <v>0</v>
      </c>
      <c r="BL138" s="21" t="s">
        <v>133</v>
      </c>
      <c r="BM138" s="21" t="s">
        <v>265</v>
      </c>
    </row>
    <row r="139" spans="2:51" s="11" customFormat="1" ht="13.5">
      <c r="B139" s="201"/>
      <c r="C139" s="202"/>
      <c r="D139" s="203" t="s">
        <v>135</v>
      </c>
      <c r="E139" s="204" t="s">
        <v>21</v>
      </c>
      <c r="F139" s="205" t="s">
        <v>266</v>
      </c>
      <c r="G139" s="202"/>
      <c r="H139" s="206">
        <v>3.2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135</v>
      </c>
      <c r="AU139" s="212" t="s">
        <v>82</v>
      </c>
      <c r="AV139" s="11" t="s">
        <v>82</v>
      </c>
      <c r="AW139" s="11" t="s">
        <v>36</v>
      </c>
      <c r="AX139" s="11" t="s">
        <v>80</v>
      </c>
      <c r="AY139" s="212" t="s">
        <v>127</v>
      </c>
    </row>
    <row r="140" spans="2:65" s="1" customFormat="1" ht="25.5" customHeight="1">
      <c r="B140" s="38"/>
      <c r="C140" s="213" t="s">
        <v>267</v>
      </c>
      <c r="D140" s="213" t="s">
        <v>203</v>
      </c>
      <c r="E140" s="214" t="s">
        <v>268</v>
      </c>
      <c r="F140" s="215" t="s">
        <v>269</v>
      </c>
      <c r="G140" s="216" t="s">
        <v>132</v>
      </c>
      <c r="H140" s="217">
        <v>74.05</v>
      </c>
      <c r="I140" s="218"/>
      <c r="J140" s="219">
        <f>ROUND(I140*H140,2)</f>
        <v>0</v>
      </c>
      <c r="K140" s="215" t="s">
        <v>270</v>
      </c>
      <c r="L140" s="220"/>
      <c r="M140" s="221" t="s">
        <v>21</v>
      </c>
      <c r="N140" s="222" t="s">
        <v>43</v>
      </c>
      <c r="O140" s="39"/>
      <c r="P140" s="198">
        <f>O140*H140</f>
        <v>0</v>
      </c>
      <c r="Q140" s="198">
        <v>0.132</v>
      </c>
      <c r="R140" s="198">
        <f>Q140*H140</f>
        <v>9.7746</v>
      </c>
      <c r="S140" s="198">
        <v>0</v>
      </c>
      <c r="T140" s="199">
        <f>S140*H140</f>
        <v>0</v>
      </c>
      <c r="AR140" s="21" t="s">
        <v>168</v>
      </c>
      <c r="AT140" s="21" t="s">
        <v>203</v>
      </c>
      <c r="AU140" s="21" t="s">
        <v>82</v>
      </c>
      <c r="AY140" s="21" t="s">
        <v>127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80</v>
      </c>
      <c r="BK140" s="200">
        <f>ROUND(I140*H140,2)</f>
        <v>0</v>
      </c>
      <c r="BL140" s="21" t="s">
        <v>133</v>
      </c>
      <c r="BM140" s="21" t="s">
        <v>271</v>
      </c>
    </row>
    <row r="141" spans="2:47" s="1" customFormat="1" ht="27">
      <c r="B141" s="38"/>
      <c r="C141" s="60"/>
      <c r="D141" s="203" t="s">
        <v>272</v>
      </c>
      <c r="E141" s="60"/>
      <c r="F141" s="223" t="s">
        <v>273</v>
      </c>
      <c r="G141" s="60"/>
      <c r="H141" s="60"/>
      <c r="I141" s="160"/>
      <c r="J141" s="60"/>
      <c r="K141" s="60"/>
      <c r="L141" s="58"/>
      <c r="M141" s="224"/>
      <c r="N141" s="39"/>
      <c r="O141" s="39"/>
      <c r="P141" s="39"/>
      <c r="Q141" s="39"/>
      <c r="R141" s="39"/>
      <c r="S141" s="39"/>
      <c r="T141" s="75"/>
      <c r="AT141" s="21" t="s">
        <v>272</v>
      </c>
      <c r="AU141" s="21" t="s">
        <v>82</v>
      </c>
    </row>
    <row r="142" spans="2:51" s="11" customFormat="1" ht="13.5">
      <c r="B142" s="201"/>
      <c r="C142" s="202"/>
      <c r="D142" s="203" t="s">
        <v>135</v>
      </c>
      <c r="E142" s="204" t="s">
        <v>21</v>
      </c>
      <c r="F142" s="205" t="s">
        <v>274</v>
      </c>
      <c r="G142" s="202"/>
      <c r="H142" s="206">
        <v>74.05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135</v>
      </c>
      <c r="AU142" s="212" t="s">
        <v>82</v>
      </c>
      <c r="AV142" s="11" t="s">
        <v>82</v>
      </c>
      <c r="AW142" s="11" t="s">
        <v>36</v>
      </c>
      <c r="AX142" s="11" t="s">
        <v>80</v>
      </c>
      <c r="AY142" s="212" t="s">
        <v>127</v>
      </c>
    </row>
    <row r="143" spans="2:63" s="10" customFormat="1" ht="29.85" customHeight="1">
      <c r="B143" s="173"/>
      <c r="C143" s="174"/>
      <c r="D143" s="175" t="s">
        <v>71</v>
      </c>
      <c r="E143" s="187" t="s">
        <v>168</v>
      </c>
      <c r="F143" s="187" t="s">
        <v>275</v>
      </c>
      <c r="G143" s="174"/>
      <c r="H143" s="174"/>
      <c r="I143" s="177"/>
      <c r="J143" s="188">
        <f>BK143</f>
        <v>0</v>
      </c>
      <c r="K143" s="174"/>
      <c r="L143" s="179"/>
      <c r="M143" s="180"/>
      <c r="N143" s="181"/>
      <c r="O143" s="181"/>
      <c r="P143" s="182">
        <f>SUM(P144:P158)</f>
        <v>0</v>
      </c>
      <c r="Q143" s="181"/>
      <c r="R143" s="182">
        <f>SUM(R144:R158)</f>
        <v>0.824416</v>
      </c>
      <c r="S143" s="181"/>
      <c r="T143" s="183">
        <f>SUM(T144:T158)</f>
        <v>0</v>
      </c>
      <c r="AR143" s="184" t="s">
        <v>80</v>
      </c>
      <c r="AT143" s="185" t="s">
        <v>71</v>
      </c>
      <c r="AU143" s="185" t="s">
        <v>80</v>
      </c>
      <c r="AY143" s="184" t="s">
        <v>127</v>
      </c>
      <c r="BK143" s="186">
        <f>SUM(BK144:BK158)</f>
        <v>0</v>
      </c>
    </row>
    <row r="144" spans="2:65" s="1" customFormat="1" ht="25.5" customHeight="1">
      <c r="B144" s="38"/>
      <c r="C144" s="189" t="s">
        <v>276</v>
      </c>
      <c r="D144" s="189" t="s">
        <v>129</v>
      </c>
      <c r="E144" s="190" t="s">
        <v>277</v>
      </c>
      <c r="F144" s="191" t="s">
        <v>278</v>
      </c>
      <c r="G144" s="192" t="s">
        <v>279</v>
      </c>
      <c r="H144" s="193">
        <v>1.8</v>
      </c>
      <c r="I144" s="194"/>
      <c r="J144" s="195">
        <f>ROUND(I144*H144,2)</f>
        <v>0</v>
      </c>
      <c r="K144" s="191" t="s">
        <v>149</v>
      </c>
      <c r="L144" s="58"/>
      <c r="M144" s="196" t="s">
        <v>21</v>
      </c>
      <c r="N144" s="197" t="s">
        <v>43</v>
      </c>
      <c r="O144" s="39"/>
      <c r="P144" s="198">
        <f>O144*H144</f>
        <v>0</v>
      </c>
      <c r="Q144" s="198">
        <v>0.00362</v>
      </c>
      <c r="R144" s="198">
        <f>Q144*H144</f>
        <v>0.006516</v>
      </c>
      <c r="S144" s="198">
        <v>0</v>
      </c>
      <c r="T144" s="199">
        <f>S144*H144</f>
        <v>0</v>
      </c>
      <c r="AR144" s="21" t="s">
        <v>133</v>
      </c>
      <c r="AT144" s="21" t="s">
        <v>129</v>
      </c>
      <c r="AU144" s="21" t="s">
        <v>82</v>
      </c>
      <c r="AY144" s="21" t="s">
        <v>127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1" t="s">
        <v>80</v>
      </c>
      <c r="BK144" s="200">
        <f>ROUND(I144*H144,2)</f>
        <v>0</v>
      </c>
      <c r="BL144" s="21" t="s">
        <v>133</v>
      </c>
      <c r="BM144" s="21" t="s">
        <v>280</v>
      </c>
    </row>
    <row r="145" spans="2:51" s="11" customFormat="1" ht="13.5">
      <c r="B145" s="201"/>
      <c r="C145" s="202"/>
      <c r="D145" s="203" t="s">
        <v>135</v>
      </c>
      <c r="E145" s="204" t="s">
        <v>21</v>
      </c>
      <c r="F145" s="205" t="s">
        <v>281</v>
      </c>
      <c r="G145" s="202"/>
      <c r="H145" s="206">
        <v>1.8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135</v>
      </c>
      <c r="AU145" s="212" t="s">
        <v>82</v>
      </c>
      <c r="AV145" s="11" t="s">
        <v>82</v>
      </c>
      <c r="AW145" s="11" t="s">
        <v>36</v>
      </c>
      <c r="AX145" s="11" t="s">
        <v>80</v>
      </c>
      <c r="AY145" s="212" t="s">
        <v>127</v>
      </c>
    </row>
    <row r="146" spans="2:65" s="1" customFormat="1" ht="16.5" customHeight="1">
      <c r="B146" s="38"/>
      <c r="C146" s="189" t="s">
        <v>282</v>
      </c>
      <c r="D146" s="189" t="s">
        <v>129</v>
      </c>
      <c r="E146" s="190" t="s">
        <v>283</v>
      </c>
      <c r="F146" s="191" t="s">
        <v>284</v>
      </c>
      <c r="G146" s="192" t="s">
        <v>285</v>
      </c>
      <c r="H146" s="193">
        <v>1</v>
      </c>
      <c r="I146" s="194"/>
      <c r="J146" s="195">
        <f>ROUND(I146*H146,2)</f>
        <v>0</v>
      </c>
      <c r="K146" s="191" t="s">
        <v>149</v>
      </c>
      <c r="L146" s="58"/>
      <c r="M146" s="196" t="s">
        <v>21</v>
      </c>
      <c r="N146" s="197" t="s">
        <v>43</v>
      </c>
      <c r="O146" s="39"/>
      <c r="P146" s="198">
        <f>O146*H146</f>
        <v>0</v>
      </c>
      <c r="Q146" s="198">
        <v>0.3409</v>
      </c>
      <c r="R146" s="198">
        <f>Q146*H146</f>
        <v>0.3409</v>
      </c>
      <c r="S146" s="198">
        <v>0</v>
      </c>
      <c r="T146" s="199">
        <f>S146*H146</f>
        <v>0</v>
      </c>
      <c r="AR146" s="21" t="s">
        <v>133</v>
      </c>
      <c r="AT146" s="21" t="s">
        <v>129</v>
      </c>
      <c r="AU146" s="21" t="s">
        <v>82</v>
      </c>
      <c r="AY146" s="21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21" t="s">
        <v>80</v>
      </c>
      <c r="BK146" s="200">
        <f>ROUND(I146*H146,2)</f>
        <v>0</v>
      </c>
      <c r="BL146" s="21" t="s">
        <v>133</v>
      </c>
      <c r="BM146" s="21" t="s">
        <v>286</v>
      </c>
    </row>
    <row r="147" spans="2:51" s="11" customFormat="1" ht="13.5">
      <c r="B147" s="201"/>
      <c r="C147" s="202"/>
      <c r="D147" s="203" t="s">
        <v>135</v>
      </c>
      <c r="E147" s="204" t="s">
        <v>21</v>
      </c>
      <c r="F147" s="205" t="s">
        <v>80</v>
      </c>
      <c r="G147" s="202"/>
      <c r="H147" s="206">
        <v>1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135</v>
      </c>
      <c r="AU147" s="212" t="s">
        <v>82</v>
      </c>
      <c r="AV147" s="11" t="s">
        <v>82</v>
      </c>
      <c r="AW147" s="11" t="s">
        <v>36</v>
      </c>
      <c r="AX147" s="11" t="s">
        <v>80</v>
      </c>
      <c r="AY147" s="212" t="s">
        <v>127</v>
      </c>
    </row>
    <row r="148" spans="2:65" s="1" customFormat="1" ht="16.5" customHeight="1">
      <c r="B148" s="38"/>
      <c r="C148" s="213" t="s">
        <v>287</v>
      </c>
      <c r="D148" s="213" t="s">
        <v>203</v>
      </c>
      <c r="E148" s="214" t="s">
        <v>288</v>
      </c>
      <c r="F148" s="215" t="s">
        <v>289</v>
      </c>
      <c r="G148" s="216" t="s">
        <v>285</v>
      </c>
      <c r="H148" s="217">
        <v>1</v>
      </c>
      <c r="I148" s="218"/>
      <c r="J148" s="219">
        <f aca="true" t="shared" si="0" ref="J148:J157">ROUND(I148*H148,2)</f>
        <v>0</v>
      </c>
      <c r="K148" s="215" t="s">
        <v>149</v>
      </c>
      <c r="L148" s="220"/>
      <c r="M148" s="221" t="s">
        <v>21</v>
      </c>
      <c r="N148" s="222" t="s">
        <v>43</v>
      </c>
      <c r="O148" s="39"/>
      <c r="P148" s="198">
        <f aca="true" t="shared" si="1" ref="P148:P157">O148*H148</f>
        <v>0</v>
      </c>
      <c r="Q148" s="198">
        <v>0.004</v>
      </c>
      <c r="R148" s="198">
        <f aca="true" t="shared" si="2" ref="R148:R157">Q148*H148</f>
        <v>0.004</v>
      </c>
      <c r="S148" s="198">
        <v>0</v>
      </c>
      <c r="T148" s="199">
        <f aca="true" t="shared" si="3" ref="T148:T157">S148*H148</f>
        <v>0</v>
      </c>
      <c r="AR148" s="21" t="s">
        <v>168</v>
      </c>
      <c r="AT148" s="21" t="s">
        <v>203</v>
      </c>
      <c r="AU148" s="21" t="s">
        <v>82</v>
      </c>
      <c r="AY148" s="21" t="s">
        <v>127</v>
      </c>
      <c r="BE148" s="200">
        <f aca="true" t="shared" si="4" ref="BE148:BE157">IF(N148="základní",J148,0)</f>
        <v>0</v>
      </c>
      <c r="BF148" s="200">
        <f aca="true" t="shared" si="5" ref="BF148:BF157">IF(N148="snížená",J148,0)</f>
        <v>0</v>
      </c>
      <c r="BG148" s="200">
        <f aca="true" t="shared" si="6" ref="BG148:BG157">IF(N148="zákl. přenesená",J148,0)</f>
        <v>0</v>
      </c>
      <c r="BH148" s="200">
        <f aca="true" t="shared" si="7" ref="BH148:BH157">IF(N148="sníž. přenesená",J148,0)</f>
        <v>0</v>
      </c>
      <c r="BI148" s="200">
        <f aca="true" t="shared" si="8" ref="BI148:BI157">IF(N148="nulová",J148,0)</f>
        <v>0</v>
      </c>
      <c r="BJ148" s="21" t="s">
        <v>80</v>
      </c>
      <c r="BK148" s="200">
        <f aca="true" t="shared" si="9" ref="BK148:BK157">ROUND(I148*H148,2)</f>
        <v>0</v>
      </c>
      <c r="BL148" s="21" t="s">
        <v>133</v>
      </c>
      <c r="BM148" s="21" t="s">
        <v>290</v>
      </c>
    </row>
    <row r="149" spans="2:65" s="1" customFormat="1" ht="16.5" customHeight="1">
      <c r="B149" s="38"/>
      <c r="C149" s="213" t="s">
        <v>291</v>
      </c>
      <c r="D149" s="213" t="s">
        <v>203</v>
      </c>
      <c r="E149" s="214" t="s">
        <v>292</v>
      </c>
      <c r="F149" s="215" t="s">
        <v>293</v>
      </c>
      <c r="G149" s="216" t="s">
        <v>285</v>
      </c>
      <c r="H149" s="217">
        <v>1</v>
      </c>
      <c r="I149" s="218"/>
      <c r="J149" s="219">
        <f t="shared" si="0"/>
        <v>0</v>
      </c>
      <c r="K149" s="215" t="s">
        <v>149</v>
      </c>
      <c r="L149" s="220"/>
      <c r="M149" s="221" t="s">
        <v>21</v>
      </c>
      <c r="N149" s="222" t="s">
        <v>43</v>
      </c>
      <c r="O149" s="39"/>
      <c r="P149" s="198">
        <f t="shared" si="1"/>
        <v>0</v>
      </c>
      <c r="Q149" s="198">
        <v>0.06</v>
      </c>
      <c r="R149" s="198">
        <f t="shared" si="2"/>
        <v>0.06</v>
      </c>
      <c r="S149" s="198">
        <v>0</v>
      </c>
      <c r="T149" s="199">
        <f t="shared" si="3"/>
        <v>0</v>
      </c>
      <c r="AR149" s="21" t="s">
        <v>168</v>
      </c>
      <c r="AT149" s="21" t="s">
        <v>203</v>
      </c>
      <c r="AU149" s="21" t="s">
        <v>82</v>
      </c>
      <c r="AY149" s="21" t="s">
        <v>127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21" t="s">
        <v>80</v>
      </c>
      <c r="BK149" s="200">
        <f t="shared" si="9"/>
        <v>0</v>
      </c>
      <c r="BL149" s="21" t="s">
        <v>133</v>
      </c>
      <c r="BM149" s="21" t="s">
        <v>294</v>
      </c>
    </row>
    <row r="150" spans="2:65" s="1" customFormat="1" ht="16.5" customHeight="1">
      <c r="B150" s="38"/>
      <c r="C150" s="213" t="s">
        <v>295</v>
      </c>
      <c r="D150" s="213" t="s">
        <v>203</v>
      </c>
      <c r="E150" s="214" t="s">
        <v>296</v>
      </c>
      <c r="F150" s="215" t="s">
        <v>297</v>
      </c>
      <c r="G150" s="216" t="s">
        <v>285</v>
      </c>
      <c r="H150" s="217">
        <v>1</v>
      </c>
      <c r="I150" s="218"/>
      <c r="J150" s="219">
        <f t="shared" si="0"/>
        <v>0</v>
      </c>
      <c r="K150" s="215" t="s">
        <v>149</v>
      </c>
      <c r="L150" s="220"/>
      <c r="M150" s="221" t="s">
        <v>21</v>
      </c>
      <c r="N150" s="222" t="s">
        <v>43</v>
      </c>
      <c r="O150" s="39"/>
      <c r="P150" s="198">
        <f t="shared" si="1"/>
        <v>0</v>
      </c>
      <c r="Q150" s="198">
        <v>0.058</v>
      </c>
      <c r="R150" s="198">
        <f t="shared" si="2"/>
        <v>0.058</v>
      </c>
      <c r="S150" s="198">
        <v>0</v>
      </c>
      <c r="T150" s="199">
        <f t="shared" si="3"/>
        <v>0</v>
      </c>
      <c r="AR150" s="21" t="s">
        <v>168</v>
      </c>
      <c r="AT150" s="21" t="s">
        <v>203</v>
      </c>
      <c r="AU150" s="21" t="s">
        <v>82</v>
      </c>
      <c r="AY150" s="21" t="s">
        <v>127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21" t="s">
        <v>80</v>
      </c>
      <c r="BK150" s="200">
        <f t="shared" si="9"/>
        <v>0</v>
      </c>
      <c r="BL150" s="21" t="s">
        <v>133</v>
      </c>
      <c r="BM150" s="21" t="s">
        <v>298</v>
      </c>
    </row>
    <row r="151" spans="2:65" s="1" customFormat="1" ht="16.5" customHeight="1">
      <c r="B151" s="38"/>
      <c r="C151" s="213" t="s">
        <v>299</v>
      </c>
      <c r="D151" s="213" t="s">
        <v>203</v>
      </c>
      <c r="E151" s="214" t="s">
        <v>300</v>
      </c>
      <c r="F151" s="215" t="s">
        <v>301</v>
      </c>
      <c r="G151" s="216" t="s">
        <v>285</v>
      </c>
      <c r="H151" s="217">
        <v>1</v>
      </c>
      <c r="I151" s="218"/>
      <c r="J151" s="219">
        <f t="shared" si="0"/>
        <v>0</v>
      </c>
      <c r="K151" s="215" t="s">
        <v>149</v>
      </c>
      <c r="L151" s="220"/>
      <c r="M151" s="221" t="s">
        <v>21</v>
      </c>
      <c r="N151" s="222" t="s">
        <v>43</v>
      </c>
      <c r="O151" s="39"/>
      <c r="P151" s="198">
        <f t="shared" si="1"/>
        <v>0</v>
      </c>
      <c r="Q151" s="198">
        <v>0.061</v>
      </c>
      <c r="R151" s="198">
        <f t="shared" si="2"/>
        <v>0.061</v>
      </c>
      <c r="S151" s="198">
        <v>0</v>
      </c>
      <c r="T151" s="199">
        <f t="shared" si="3"/>
        <v>0</v>
      </c>
      <c r="AR151" s="21" t="s">
        <v>168</v>
      </c>
      <c r="AT151" s="21" t="s">
        <v>203</v>
      </c>
      <c r="AU151" s="21" t="s">
        <v>82</v>
      </c>
      <c r="AY151" s="21" t="s">
        <v>127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21" t="s">
        <v>80</v>
      </c>
      <c r="BK151" s="200">
        <f t="shared" si="9"/>
        <v>0</v>
      </c>
      <c r="BL151" s="21" t="s">
        <v>133</v>
      </c>
      <c r="BM151" s="21" t="s">
        <v>302</v>
      </c>
    </row>
    <row r="152" spans="2:65" s="1" customFormat="1" ht="16.5" customHeight="1">
      <c r="B152" s="38"/>
      <c r="C152" s="213" t="s">
        <v>303</v>
      </c>
      <c r="D152" s="213" t="s">
        <v>203</v>
      </c>
      <c r="E152" s="214" t="s">
        <v>304</v>
      </c>
      <c r="F152" s="215" t="s">
        <v>305</v>
      </c>
      <c r="G152" s="216" t="s">
        <v>285</v>
      </c>
      <c r="H152" s="217">
        <v>1</v>
      </c>
      <c r="I152" s="218"/>
      <c r="J152" s="219">
        <f t="shared" si="0"/>
        <v>0</v>
      </c>
      <c r="K152" s="215" t="s">
        <v>149</v>
      </c>
      <c r="L152" s="220"/>
      <c r="M152" s="221" t="s">
        <v>21</v>
      </c>
      <c r="N152" s="222" t="s">
        <v>43</v>
      </c>
      <c r="O152" s="39"/>
      <c r="P152" s="198">
        <f t="shared" si="1"/>
        <v>0</v>
      </c>
      <c r="Q152" s="198">
        <v>0.027</v>
      </c>
      <c r="R152" s="198">
        <f t="shared" si="2"/>
        <v>0.027</v>
      </c>
      <c r="S152" s="198">
        <v>0</v>
      </c>
      <c r="T152" s="199">
        <f t="shared" si="3"/>
        <v>0</v>
      </c>
      <c r="AR152" s="21" t="s">
        <v>168</v>
      </c>
      <c r="AT152" s="21" t="s">
        <v>203</v>
      </c>
      <c r="AU152" s="21" t="s">
        <v>82</v>
      </c>
      <c r="AY152" s="21" t="s">
        <v>127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21" t="s">
        <v>80</v>
      </c>
      <c r="BK152" s="200">
        <f t="shared" si="9"/>
        <v>0</v>
      </c>
      <c r="BL152" s="21" t="s">
        <v>133</v>
      </c>
      <c r="BM152" s="21" t="s">
        <v>306</v>
      </c>
    </row>
    <row r="153" spans="2:65" s="1" customFormat="1" ht="16.5" customHeight="1">
      <c r="B153" s="38"/>
      <c r="C153" s="213" t="s">
        <v>307</v>
      </c>
      <c r="D153" s="213" t="s">
        <v>203</v>
      </c>
      <c r="E153" s="214" t="s">
        <v>308</v>
      </c>
      <c r="F153" s="215" t="s">
        <v>309</v>
      </c>
      <c r="G153" s="216" t="s">
        <v>285</v>
      </c>
      <c r="H153" s="217">
        <v>1</v>
      </c>
      <c r="I153" s="218"/>
      <c r="J153" s="219">
        <f t="shared" si="0"/>
        <v>0</v>
      </c>
      <c r="K153" s="215" t="s">
        <v>149</v>
      </c>
      <c r="L153" s="220"/>
      <c r="M153" s="221" t="s">
        <v>21</v>
      </c>
      <c r="N153" s="222" t="s">
        <v>43</v>
      </c>
      <c r="O153" s="39"/>
      <c r="P153" s="198">
        <f t="shared" si="1"/>
        <v>0</v>
      </c>
      <c r="Q153" s="198">
        <v>0.057</v>
      </c>
      <c r="R153" s="198">
        <f t="shared" si="2"/>
        <v>0.057</v>
      </c>
      <c r="S153" s="198">
        <v>0</v>
      </c>
      <c r="T153" s="199">
        <f t="shared" si="3"/>
        <v>0</v>
      </c>
      <c r="AR153" s="21" t="s">
        <v>168</v>
      </c>
      <c r="AT153" s="21" t="s">
        <v>203</v>
      </c>
      <c r="AU153" s="21" t="s">
        <v>82</v>
      </c>
      <c r="AY153" s="21" t="s">
        <v>127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21" t="s">
        <v>80</v>
      </c>
      <c r="BK153" s="200">
        <f t="shared" si="9"/>
        <v>0</v>
      </c>
      <c r="BL153" s="21" t="s">
        <v>133</v>
      </c>
      <c r="BM153" s="21" t="s">
        <v>310</v>
      </c>
    </row>
    <row r="154" spans="2:65" s="1" customFormat="1" ht="16.5" customHeight="1">
      <c r="B154" s="38"/>
      <c r="C154" s="213" t="s">
        <v>311</v>
      </c>
      <c r="D154" s="213" t="s">
        <v>203</v>
      </c>
      <c r="E154" s="214" t="s">
        <v>312</v>
      </c>
      <c r="F154" s="215" t="s">
        <v>313</v>
      </c>
      <c r="G154" s="216" t="s">
        <v>285</v>
      </c>
      <c r="H154" s="217">
        <v>1</v>
      </c>
      <c r="I154" s="218"/>
      <c r="J154" s="219">
        <f t="shared" si="0"/>
        <v>0</v>
      </c>
      <c r="K154" s="215" t="s">
        <v>149</v>
      </c>
      <c r="L154" s="220"/>
      <c r="M154" s="221" t="s">
        <v>21</v>
      </c>
      <c r="N154" s="222" t="s">
        <v>43</v>
      </c>
      <c r="O154" s="39"/>
      <c r="P154" s="198">
        <f t="shared" si="1"/>
        <v>0</v>
      </c>
      <c r="Q154" s="198">
        <v>0.058</v>
      </c>
      <c r="R154" s="198">
        <f t="shared" si="2"/>
        <v>0.058</v>
      </c>
      <c r="S154" s="198">
        <v>0</v>
      </c>
      <c r="T154" s="199">
        <f t="shared" si="3"/>
        <v>0</v>
      </c>
      <c r="AR154" s="21" t="s">
        <v>168</v>
      </c>
      <c r="AT154" s="21" t="s">
        <v>203</v>
      </c>
      <c r="AU154" s="21" t="s">
        <v>82</v>
      </c>
      <c r="AY154" s="21" t="s">
        <v>127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21" t="s">
        <v>80</v>
      </c>
      <c r="BK154" s="200">
        <f t="shared" si="9"/>
        <v>0</v>
      </c>
      <c r="BL154" s="21" t="s">
        <v>133</v>
      </c>
      <c r="BM154" s="21" t="s">
        <v>314</v>
      </c>
    </row>
    <row r="155" spans="2:65" s="1" customFormat="1" ht="16.5" customHeight="1">
      <c r="B155" s="38"/>
      <c r="C155" s="213" t="s">
        <v>315</v>
      </c>
      <c r="D155" s="213" t="s">
        <v>203</v>
      </c>
      <c r="E155" s="214" t="s">
        <v>316</v>
      </c>
      <c r="F155" s="215" t="s">
        <v>317</v>
      </c>
      <c r="G155" s="216" t="s">
        <v>285</v>
      </c>
      <c r="H155" s="217">
        <v>1</v>
      </c>
      <c r="I155" s="218"/>
      <c r="J155" s="219">
        <f t="shared" si="0"/>
        <v>0</v>
      </c>
      <c r="K155" s="215" t="s">
        <v>149</v>
      </c>
      <c r="L155" s="220"/>
      <c r="M155" s="221" t="s">
        <v>21</v>
      </c>
      <c r="N155" s="222" t="s">
        <v>43</v>
      </c>
      <c r="O155" s="39"/>
      <c r="P155" s="198">
        <f t="shared" si="1"/>
        <v>0</v>
      </c>
      <c r="Q155" s="198">
        <v>0.08</v>
      </c>
      <c r="R155" s="198">
        <f t="shared" si="2"/>
        <v>0.08</v>
      </c>
      <c r="S155" s="198">
        <v>0</v>
      </c>
      <c r="T155" s="199">
        <f t="shared" si="3"/>
        <v>0</v>
      </c>
      <c r="AR155" s="21" t="s">
        <v>168</v>
      </c>
      <c r="AT155" s="21" t="s">
        <v>203</v>
      </c>
      <c r="AU155" s="21" t="s">
        <v>82</v>
      </c>
      <c r="AY155" s="21" t="s">
        <v>127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21" t="s">
        <v>80</v>
      </c>
      <c r="BK155" s="200">
        <f t="shared" si="9"/>
        <v>0</v>
      </c>
      <c r="BL155" s="21" t="s">
        <v>133</v>
      </c>
      <c r="BM155" s="21" t="s">
        <v>318</v>
      </c>
    </row>
    <row r="156" spans="2:65" s="1" customFormat="1" ht="16.5" customHeight="1">
      <c r="B156" s="38"/>
      <c r="C156" s="213" t="s">
        <v>319</v>
      </c>
      <c r="D156" s="213" t="s">
        <v>203</v>
      </c>
      <c r="E156" s="214" t="s">
        <v>320</v>
      </c>
      <c r="F156" s="215" t="s">
        <v>321</v>
      </c>
      <c r="G156" s="216" t="s">
        <v>285</v>
      </c>
      <c r="H156" s="217">
        <v>1</v>
      </c>
      <c r="I156" s="218"/>
      <c r="J156" s="219">
        <f t="shared" si="0"/>
        <v>0</v>
      </c>
      <c r="K156" s="215" t="s">
        <v>149</v>
      </c>
      <c r="L156" s="220"/>
      <c r="M156" s="221" t="s">
        <v>21</v>
      </c>
      <c r="N156" s="222" t="s">
        <v>43</v>
      </c>
      <c r="O156" s="39"/>
      <c r="P156" s="198">
        <f t="shared" si="1"/>
        <v>0</v>
      </c>
      <c r="Q156" s="198">
        <v>0.072</v>
      </c>
      <c r="R156" s="198">
        <f t="shared" si="2"/>
        <v>0.072</v>
      </c>
      <c r="S156" s="198">
        <v>0</v>
      </c>
      <c r="T156" s="199">
        <f t="shared" si="3"/>
        <v>0</v>
      </c>
      <c r="AR156" s="21" t="s">
        <v>168</v>
      </c>
      <c r="AT156" s="21" t="s">
        <v>203</v>
      </c>
      <c r="AU156" s="21" t="s">
        <v>82</v>
      </c>
      <c r="AY156" s="21" t="s">
        <v>127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21" t="s">
        <v>80</v>
      </c>
      <c r="BK156" s="200">
        <f t="shared" si="9"/>
        <v>0</v>
      </c>
      <c r="BL156" s="21" t="s">
        <v>133</v>
      </c>
      <c r="BM156" s="21" t="s">
        <v>322</v>
      </c>
    </row>
    <row r="157" spans="2:65" s="1" customFormat="1" ht="16.5" customHeight="1">
      <c r="B157" s="38"/>
      <c r="C157" s="189" t="s">
        <v>323</v>
      </c>
      <c r="D157" s="189" t="s">
        <v>129</v>
      </c>
      <c r="E157" s="190" t="s">
        <v>324</v>
      </c>
      <c r="F157" s="191" t="s">
        <v>325</v>
      </c>
      <c r="G157" s="192" t="s">
        <v>326</v>
      </c>
      <c r="H157" s="193">
        <v>1</v>
      </c>
      <c r="I157" s="194"/>
      <c r="J157" s="195">
        <f t="shared" si="0"/>
        <v>0</v>
      </c>
      <c r="K157" s="191" t="s">
        <v>21</v>
      </c>
      <c r="L157" s="58"/>
      <c r="M157" s="196" t="s">
        <v>21</v>
      </c>
      <c r="N157" s="197" t="s">
        <v>43</v>
      </c>
      <c r="O157" s="39"/>
      <c r="P157" s="198">
        <f t="shared" si="1"/>
        <v>0</v>
      </c>
      <c r="Q157" s="198">
        <v>0</v>
      </c>
      <c r="R157" s="198">
        <f t="shared" si="2"/>
        <v>0</v>
      </c>
      <c r="S157" s="198">
        <v>0</v>
      </c>
      <c r="T157" s="199">
        <f t="shared" si="3"/>
        <v>0</v>
      </c>
      <c r="AR157" s="21" t="s">
        <v>133</v>
      </c>
      <c r="AT157" s="21" t="s">
        <v>129</v>
      </c>
      <c r="AU157" s="21" t="s">
        <v>82</v>
      </c>
      <c r="AY157" s="21" t="s">
        <v>127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21" t="s">
        <v>80</v>
      </c>
      <c r="BK157" s="200">
        <f t="shared" si="9"/>
        <v>0</v>
      </c>
      <c r="BL157" s="21" t="s">
        <v>133</v>
      </c>
      <c r="BM157" s="21" t="s">
        <v>327</v>
      </c>
    </row>
    <row r="158" spans="2:51" s="11" customFormat="1" ht="13.5">
      <c r="B158" s="201"/>
      <c r="C158" s="202"/>
      <c r="D158" s="203" t="s">
        <v>135</v>
      </c>
      <c r="E158" s="204" t="s">
        <v>21</v>
      </c>
      <c r="F158" s="205" t="s">
        <v>80</v>
      </c>
      <c r="G158" s="202"/>
      <c r="H158" s="206">
        <v>1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135</v>
      </c>
      <c r="AU158" s="212" t="s">
        <v>82</v>
      </c>
      <c r="AV158" s="11" t="s">
        <v>82</v>
      </c>
      <c r="AW158" s="11" t="s">
        <v>36</v>
      </c>
      <c r="AX158" s="11" t="s">
        <v>80</v>
      </c>
      <c r="AY158" s="212" t="s">
        <v>127</v>
      </c>
    </row>
    <row r="159" spans="2:63" s="10" customFormat="1" ht="29.85" customHeight="1">
      <c r="B159" s="173"/>
      <c r="C159" s="174"/>
      <c r="D159" s="175" t="s">
        <v>71</v>
      </c>
      <c r="E159" s="187" t="s">
        <v>173</v>
      </c>
      <c r="F159" s="187" t="s">
        <v>328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P160+SUM(P161:P174)</f>
        <v>0</v>
      </c>
      <c r="Q159" s="181"/>
      <c r="R159" s="182">
        <f>R160+SUM(R161:R174)</f>
        <v>37.6459146</v>
      </c>
      <c r="S159" s="181"/>
      <c r="T159" s="183">
        <f>T160+SUM(T161:T174)</f>
        <v>0</v>
      </c>
      <c r="AR159" s="184" t="s">
        <v>80</v>
      </c>
      <c r="AT159" s="185" t="s">
        <v>71</v>
      </c>
      <c r="AU159" s="185" t="s">
        <v>80</v>
      </c>
      <c r="AY159" s="184" t="s">
        <v>127</v>
      </c>
      <c r="BK159" s="186">
        <f>BK160+SUM(BK161:BK174)</f>
        <v>0</v>
      </c>
    </row>
    <row r="160" spans="2:65" s="1" customFormat="1" ht="25.5" customHeight="1">
      <c r="B160" s="38"/>
      <c r="C160" s="189" t="s">
        <v>329</v>
      </c>
      <c r="D160" s="189" t="s">
        <v>129</v>
      </c>
      <c r="E160" s="190" t="s">
        <v>330</v>
      </c>
      <c r="F160" s="191" t="s">
        <v>331</v>
      </c>
      <c r="G160" s="192" t="s">
        <v>279</v>
      </c>
      <c r="H160" s="193">
        <v>59.5</v>
      </c>
      <c r="I160" s="194"/>
      <c r="J160" s="195">
        <f>ROUND(I160*H160,2)</f>
        <v>0</v>
      </c>
      <c r="K160" s="191" t="s">
        <v>139</v>
      </c>
      <c r="L160" s="58"/>
      <c r="M160" s="196" t="s">
        <v>21</v>
      </c>
      <c r="N160" s="197" t="s">
        <v>43</v>
      </c>
      <c r="O160" s="39"/>
      <c r="P160" s="198">
        <f>O160*H160</f>
        <v>0</v>
      </c>
      <c r="Q160" s="198">
        <v>0.1554</v>
      </c>
      <c r="R160" s="198">
        <f>Q160*H160</f>
        <v>9.2463</v>
      </c>
      <c r="S160" s="198">
        <v>0</v>
      </c>
      <c r="T160" s="199">
        <f>S160*H160</f>
        <v>0</v>
      </c>
      <c r="AR160" s="21" t="s">
        <v>133</v>
      </c>
      <c r="AT160" s="21" t="s">
        <v>129</v>
      </c>
      <c r="AU160" s="21" t="s">
        <v>82</v>
      </c>
      <c r="AY160" s="21" t="s">
        <v>127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80</v>
      </c>
      <c r="BK160" s="200">
        <f>ROUND(I160*H160,2)</f>
        <v>0</v>
      </c>
      <c r="BL160" s="21" t="s">
        <v>133</v>
      </c>
      <c r="BM160" s="21" t="s">
        <v>332</v>
      </c>
    </row>
    <row r="161" spans="2:51" s="11" customFormat="1" ht="13.5">
      <c r="B161" s="201"/>
      <c r="C161" s="202"/>
      <c r="D161" s="203" t="s">
        <v>135</v>
      </c>
      <c r="E161" s="204" t="s">
        <v>21</v>
      </c>
      <c r="F161" s="205" t="s">
        <v>333</v>
      </c>
      <c r="G161" s="202"/>
      <c r="H161" s="206">
        <v>59.5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135</v>
      </c>
      <c r="AU161" s="212" t="s">
        <v>82</v>
      </c>
      <c r="AV161" s="11" t="s">
        <v>82</v>
      </c>
      <c r="AW161" s="11" t="s">
        <v>36</v>
      </c>
      <c r="AX161" s="11" t="s">
        <v>80</v>
      </c>
      <c r="AY161" s="212" t="s">
        <v>127</v>
      </c>
    </row>
    <row r="162" spans="2:65" s="1" customFormat="1" ht="16.5" customHeight="1">
      <c r="B162" s="38"/>
      <c r="C162" s="213" t="s">
        <v>334</v>
      </c>
      <c r="D162" s="213" t="s">
        <v>203</v>
      </c>
      <c r="E162" s="214" t="s">
        <v>335</v>
      </c>
      <c r="F162" s="215" t="s">
        <v>336</v>
      </c>
      <c r="G162" s="216" t="s">
        <v>285</v>
      </c>
      <c r="H162" s="217">
        <v>60</v>
      </c>
      <c r="I162" s="218"/>
      <c r="J162" s="219">
        <f>ROUND(I162*H162,2)</f>
        <v>0</v>
      </c>
      <c r="K162" s="215" t="s">
        <v>139</v>
      </c>
      <c r="L162" s="220"/>
      <c r="M162" s="221" t="s">
        <v>21</v>
      </c>
      <c r="N162" s="222" t="s">
        <v>43</v>
      </c>
      <c r="O162" s="39"/>
      <c r="P162" s="198">
        <f>O162*H162</f>
        <v>0</v>
      </c>
      <c r="Q162" s="198">
        <v>0.085</v>
      </c>
      <c r="R162" s="198">
        <f>Q162*H162</f>
        <v>5.1000000000000005</v>
      </c>
      <c r="S162" s="198">
        <v>0</v>
      </c>
      <c r="T162" s="199">
        <f>S162*H162</f>
        <v>0</v>
      </c>
      <c r="AR162" s="21" t="s">
        <v>168</v>
      </c>
      <c r="AT162" s="21" t="s">
        <v>203</v>
      </c>
      <c r="AU162" s="21" t="s">
        <v>82</v>
      </c>
      <c r="AY162" s="21" t="s">
        <v>127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80</v>
      </c>
      <c r="BK162" s="200">
        <f>ROUND(I162*H162,2)</f>
        <v>0</v>
      </c>
      <c r="BL162" s="21" t="s">
        <v>133</v>
      </c>
      <c r="BM162" s="21" t="s">
        <v>337</v>
      </c>
    </row>
    <row r="163" spans="2:51" s="11" customFormat="1" ht="13.5">
      <c r="B163" s="201"/>
      <c r="C163" s="202"/>
      <c r="D163" s="203" t="s">
        <v>135</v>
      </c>
      <c r="E163" s="204" t="s">
        <v>21</v>
      </c>
      <c r="F163" s="205" t="s">
        <v>338</v>
      </c>
      <c r="G163" s="202"/>
      <c r="H163" s="206">
        <v>60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135</v>
      </c>
      <c r="AU163" s="212" t="s">
        <v>82</v>
      </c>
      <c r="AV163" s="11" t="s">
        <v>82</v>
      </c>
      <c r="AW163" s="11" t="s">
        <v>36</v>
      </c>
      <c r="AX163" s="11" t="s">
        <v>80</v>
      </c>
      <c r="AY163" s="212" t="s">
        <v>127</v>
      </c>
    </row>
    <row r="164" spans="2:65" s="1" customFormat="1" ht="25.5" customHeight="1">
      <c r="B164" s="38"/>
      <c r="C164" s="189" t="s">
        <v>339</v>
      </c>
      <c r="D164" s="189" t="s">
        <v>129</v>
      </c>
      <c r="E164" s="190" t="s">
        <v>340</v>
      </c>
      <c r="F164" s="191" t="s">
        <v>341</v>
      </c>
      <c r="G164" s="192" t="s">
        <v>279</v>
      </c>
      <c r="H164" s="193">
        <v>52</v>
      </c>
      <c r="I164" s="194"/>
      <c r="J164" s="195">
        <f>ROUND(I164*H164,2)</f>
        <v>0</v>
      </c>
      <c r="K164" s="191" t="s">
        <v>139</v>
      </c>
      <c r="L164" s="58"/>
      <c r="M164" s="196" t="s">
        <v>21</v>
      </c>
      <c r="N164" s="197" t="s">
        <v>43</v>
      </c>
      <c r="O164" s="39"/>
      <c r="P164" s="198">
        <f>O164*H164</f>
        <v>0</v>
      </c>
      <c r="Q164" s="198">
        <v>0.1295</v>
      </c>
      <c r="R164" s="198">
        <f>Q164*H164</f>
        <v>6.734</v>
      </c>
      <c r="S164" s="198">
        <v>0</v>
      </c>
      <c r="T164" s="199">
        <f>S164*H164</f>
        <v>0</v>
      </c>
      <c r="AR164" s="21" t="s">
        <v>133</v>
      </c>
      <c r="AT164" s="21" t="s">
        <v>129</v>
      </c>
      <c r="AU164" s="21" t="s">
        <v>82</v>
      </c>
      <c r="AY164" s="21" t="s">
        <v>127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80</v>
      </c>
      <c r="BK164" s="200">
        <f>ROUND(I164*H164,2)</f>
        <v>0</v>
      </c>
      <c r="BL164" s="21" t="s">
        <v>133</v>
      </c>
      <c r="BM164" s="21" t="s">
        <v>342</v>
      </c>
    </row>
    <row r="165" spans="2:51" s="11" customFormat="1" ht="13.5">
      <c r="B165" s="201"/>
      <c r="C165" s="202"/>
      <c r="D165" s="203" t="s">
        <v>135</v>
      </c>
      <c r="E165" s="204" t="s">
        <v>21</v>
      </c>
      <c r="F165" s="205" t="s">
        <v>343</v>
      </c>
      <c r="G165" s="202"/>
      <c r="H165" s="206">
        <v>52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135</v>
      </c>
      <c r="AU165" s="212" t="s">
        <v>82</v>
      </c>
      <c r="AV165" s="11" t="s">
        <v>82</v>
      </c>
      <c r="AW165" s="11" t="s">
        <v>36</v>
      </c>
      <c r="AX165" s="11" t="s">
        <v>80</v>
      </c>
      <c r="AY165" s="212" t="s">
        <v>127</v>
      </c>
    </row>
    <row r="166" spans="2:65" s="1" customFormat="1" ht="25.5" customHeight="1">
      <c r="B166" s="38"/>
      <c r="C166" s="213" t="s">
        <v>344</v>
      </c>
      <c r="D166" s="213" t="s">
        <v>203</v>
      </c>
      <c r="E166" s="214" t="s">
        <v>345</v>
      </c>
      <c r="F166" s="215" t="s">
        <v>346</v>
      </c>
      <c r="G166" s="216" t="s">
        <v>285</v>
      </c>
      <c r="H166" s="217">
        <v>104</v>
      </c>
      <c r="I166" s="218"/>
      <c r="J166" s="219">
        <f>ROUND(I166*H166,2)</f>
        <v>0</v>
      </c>
      <c r="K166" s="215" t="s">
        <v>270</v>
      </c>
      <c r="L166" s="220"/>
      <c r="M166" s="221" t="s">
        <v>21</v>
      </c>
      <c r="N166" s="222" t="s">
        <v>43</v>
      </c>
      <c r="O166" s="39"/>
      <c r="P166" s="198">
        <f>O166*H166</f>
        <v>0</v>
      </c>
      <c r="Q166" s="198">
        <v>0.014</v>
      </c>
      <c r="R166" s="198">
        <f>Q166*H166</f>
        <v>1.456</v>
      </c>
      <c r="S166" s="198">
        <v>0</v>
      </c>
      <c r="T166" s="199">
        <f>S166*H166</f>
        <v>0</v>
      </c>
      <c r="AR166" s="21" t="s">
        <v>168</v>
      </c>
      <c r="AT166" s="21" t="s">
        <v>203</v>
      </c>
      <c r="AU166" s="21" t="s">
        <v>82</v>
      </c>
      <c r="AY166" s="21" t="s">
        <v>127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1" t="s">
        <v>80</v>
      </c>
      <c r="BK166" s="200">
        <f>ROUND(I166*H166,2)</f>
        <v>0</v>
      </c>
      <c r="BL166" s="21" t="s">
        <v>133</v>
      </c>
      <c r="BM166" s="21" t="s">
        <v>347</v>
      </c>
    </row>
    <row r="167" spans="2:51" s="11" customFormat="1" ht="13.5">
      <c r="B167" s="201"/>
      <c r="C167" s="202"/>
      <c r="D167" s="203" t="s">
        <v>135</v>
      </c>
      <c r="E167" s="204" t="s">
        <v>21</v>
      </c>
      <c r="F167" s="205" t="s">
        <v>348</v>
      </c>
      <c r="G167" s="202"/>
      <c r="H167" s="206">
        <v>104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135</v>
      </c>
      <c r="AU167" s="212" t="s">
        <v>82</v>
      </c>
      <c r="AV167" s="11" t="s">
        <v>82</v>
      </c>
      <c r="AW167" s="11" t="s">
        <v>36</v>
      </c>
      <c r="AX167" s="11" t="s">
        <v>80</v>
      </c>
      <c r="AY167" s="212" t="s">
        <v>127</v>
      </c>
    </row>
    <row r="168" spans="2:65" s="1" customFormat="1" ht="25.5" customHeight="1">
      <c r="B168" s="38"/>
      <c r="C168" s="189" t="s">
        <v>349</v>
      </c>
      <c r="D168" s="189" t="s">
        <v>129</v>
      </c>
      <c r="E168" s="190" t="s">
        <v>350</v>
      </c>
      <c r="F168" s="191" t="s">
        <v>351</v>
      </c>
      <c r="G168" s="192" t="s">
        <v>155</v>
      </c>
      <c r="H168" s="193">
        <v>6.69</v>
      </c>
      <c r="I168" s="194"/>
      <c r="J168" s="195">
        <f>ROUND(I168*H168,2)</f>
        <v>0</v>
      </c>
      <c r="K168" s="191" t="s">
        <v>139</v>
      </c>
      <c r="L168" s="58"/>
      <c r="M168" s="196" t="s">
        <v>21</v>
      </c>
      <c r="N168" s="197" t="s">
        <v>43</v>
      </c>
      <c r="O168" s="39"/>
      <c r="P168" s="198">
        <f>O168*H168</f>
        <v>0</v>
      </c>
      <c r="Q168" s="198">
        <v>2.25634</v>
      </c>
      <c r="R168" s="198">
        <f>Q168*H168</f>
        <v>15.0949146</v>
      </c>
      <c r="S168" s="198">
        <v>0</v>
      </c>
      <c r="T168" s="199">
        <f>S168*H168</f>
        <v>0</v>
      </c>
      <c r="AR168" s="21" t="s">
        <v>133</v>
      </c>
      <c r="AT168" s="21" t="s">
        <v>129</v>
      </c>
      <c r="AU168" s="21" t="s">
        <v>82</v>
      </c>
      <c r="AY168" s="21" t="s">
        <v>127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1" t="s">
        <v>80</v>
      </c>
      <c r="BK168" s="200">
        <f>ROUND(I168*H168,2)</f>
        <v>0</v>
      </c>
      <c r="BL168" s="21" t="s">
        <v>133</v>
      </c>
      <c r="BM168" s="21" t="s">
        <v>352</v>
      </c>
    </row>
    <row r="169" spans="2:51" s="11" customFormat="1" ht="13.5">
      <c r="B169" s="201"/>
      <c r="C169" s="202"/>
      <c r="D169" s="203" t="s">
        <v>135</v>
      </c>
      <c r="E169" s="204" t="s">
        <v>21</v>
      </c>
      <c r="F169" s="205" t="s">
        <v>353</v>
      </c>
      <c r="G169" s="202"/>
      <c r="H169" s="206">
        <v>6.69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135</v>
      </c>
      <c r="AU169" s="212" t="s">
        <v>82</v>
      </c>
      <c r="AV169" s="11" t="s">
        <v>82</v>
      </c>
      <c r="AW169" s="11" t="s">
        <v>36</v>
      </c>
      <c r="AX169" s="11" t="s">
        <v>80</v>
      </c>
      <c r="AY169" s="212" t="s">
        <v>127</v>
      </c>
    </row>
    <row r="170" spans="2:65" s="1" customFormat="1" ht="25.5" customHeight="1">
      <c r="B170" s="38"/>
      <c r="C170" s="189" t="s">
        <v>354</v>
      </c>
      <c r="D170" s="189" t="s">
        <v>129</v>
      </c>
      <c r="E170" s="190" t="s">
        <v>355</v>
      </c>
      <c r="F170" s="191" t="s">
        <v>356</v>
      </c>
      <c r="G170" s="192" t="s">
        <v>279</v>
      </c>
      <c r="H170" s="193">
        <v>52.5</v>
      </c>
      <c r="I170" s="194"/>
      <c r="J170" s="195">
        <f>ROUND(I170*H170,2)</f>
        <v>0</v>
      </c>
      <c r="K170" s="191" t="s">
        <v>270</v>
      </c>
      <c r="L170" s="58"/>
      <c r="M170" s="196" t="s">
        <v>21</v>
      </c>
      <c r="N170" s="197" t="s">
        <v>43</v>
      </c>
      <c r="O170" s="3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1" t="s">
        <v>133</v>
      </c>
      <c r="AT170" s="21" t="s">
        <v>129</v>
      </c>
      <c r="AU170" s="21" t="s">
        <v>82</v>
      </c>
      <c r="AY170" s="21" t="s">
        <v>127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1" t="s">
        <v>80</v>
      </c>
      <c r="BK170" s="200">
        <f>ROUND(I170*H170,2)</f>
        <v>0</v>
      </c>
      <c r="BL170" s="21" t="s">
        <v>133</v>
      </c>
      <c r="BM170" s="21" t="s">
        <v>357</v>
      </c>
    </row>
    <row r="171" spans="2:51" s="11" customFormat="1" ht="13.5">
      <c r="B171" s="201"/>
      <c r="C171" s="202"/>
      <c r="D171" s="203" t="s">
        <v>135</v>
      </c>
      <c r="E171" s="204" t="s">
        <v>21</v>
      </c>
      <c r="F171" s="205" t="s">
        <v>358</v>
      </c>
      <c r="G171" s="202"/>
      <c r="H171" s="206">
        <v>52.5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135</v>
      </c>
      <c r="AU171" s="212" t="s">
        <v>82</v>
      </c>
      <c r="AV171" s="11" t="s">
        <v>82</v>
      </c>
      <c r="AW171" s="11" t="s">
        <v>36</v>
      </c>
      <c r="AX171" s="11" t="s">
        <v>80</v>
      </c>
      <c r="AY171" s="212" t="s">
        <v>127</v>
      </c>
    </row>
    <row r="172" spans="2:65" s="1" customFormat="1" ht="38.25" customHeight="1">
      <c r="B172" s="38"/>
      <c r="C172" s="189" t="s">
        <v>359</v>
      </c>
      <c r="D172" s="189" t="s">
        <v>129</v>
      </c>
      <c r="E172" s="190" t="s">
        <v>360</v>
      </c>
      <c r="F172" s="191" t="s">
        <v>361</v>
      </c>
      <c r="G172" s="192" t="s">
        <v>279</v>
      </c>
      <c r="H172" s="193">
        <v>52.5</v>
      </c>
      <c r="I172" s="194"/>
      <c r="J172" s="195">
        <f>ROUND(I172*H172,2)</f>
        <v>0</v>
      </c>
      <c r="K172" s="191" t="s">
        <v>139</v>
      </c>
      <c r="L172" s="58"/>
      <c r="M172" s="196" t="s">
        <v>21</v>
      </c>
      <c r="N172" s="197" t="s">
        <v>43</v>
      </c>
      <c r="O172" s="39"/>
      <c r="P172" s="198">
        <f>O172*H172</f>
        <v>0</v>
      </c>
      <c r="Q172" s="198">
        <v>0.00028</v>
      </c>
      <c r="R172" s="198">
        <f>Q172*H172</f>
        <v>0.0147</v>
      </c>
      <c r="S172" s="198">
        <v>0</v>
      </c>
      <c r="T172" s="199">
        <f>S172*H172</f>
        <v>0</v>
      </c>
      <c r="AR172" s="21" t="s">
        <v>133</v>
      </c>
      <c r="AT172" s="21" t="s">
        <v>129</v>
      </c>
      <c r="AU172" s="21" t="s">
        <v>82</v>
      </c>
      <c r="AY172" s="21" t="s">
        <v>127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80</v>
      </c>
      <c r="BK172" s="200">
        <f>ROUND(I172*H172,2)</f>
        <v>0</v>
      </c>
      <c r="BL172" s="21" t="s">
        <v>133</v>
      </c>
      <c r="BM172" s="21" t="s">
        <v>362</v>
      </c>
    </row>
    <row r="173" spans="2:51" s="11" customFormat="1" ht="13.5">
      <c r="B173" s="201"/>
      <c r="C173" s="202"/>
      <c r="D173" s="203" t="s">
        <v>135</v>
      </c>
      <c r="E173" s="204" t="s">
        <v>21</v>
      </c>
      <c r="F173" s="205" t="s">
        <v>363</v>
      </c>
      <c r="G173" s="202"/>
      <c r="H173" s="206">
        <v>52.5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135</v>
      </c>
      <c r="AU173" s="212" t="s">
        <v>82</v>
      </c>
      <c r="AV173" s="11" t="s">
        <v>82</v>
      </c>
      <c r="AW173" s="11" t="s">
        <v>36</v>
      </c>
      <c r="AX173" s="11" t="s">
        <v>80</v>
      </c>
      <c r="AY173" s="212" t="s">
        <v>127</v>
      </c>
    </row>
    <row r="174" spans="2:63" s="10" customFormat="1" ht="22.35" customHeight="1">
      <c r="B174" s="173"/>
      <c r="C174" s="174"/>
      <c r="D174" s="175" t="s">
        <v>71</v>
      </c>
      <c r="E174" s="187" t="s">
        <v>364</v>
      </c>
      <c r="F174" s="187" t="s">
        <v>365</v>
      </c>
      <c r="G174" s="174"/>
      <c r="H174" s="174"/>
      <c r="I174" s="177"/>
      <c r="J174" s="188">
        <f>BK174</f>
        <v>0</v>
      </c>
      <c r="K174" s="174"/>
      <c r="L174" s="179"/>
      <c r="M174" s="180"/>
      <c r="N174" s="181"/>
      <c r="O174" s="181"/>
      <c r="P174" s="182">
        <f>SUM(P175:P185)</f>
        <v>0</v>
      </c>
      <c r="Q174" s="181"/>
      <c r="R174" s="182">
        <f>SUM(R175:R185)</f>
        <v>0</v>
      </c>
      <c r="S174" s="181"/>
      <c r="T174" s="183">
        <f>SUM(T175:T185)</f>
        <v>0</v>
      </c>
      <c r="AR174" s="184" t="s">
        <v>80</v>
      </c>
      <c r="AT174" s="185" t="s">
        <v>71</v>
      </c>
      <c r="AU174" s="185" t="s">
        <v>82</v>
      </c>
      <c r="AY174" s="184" t="s">
        <v>127</v>
      </c>
      <c r="BK174" s="186">
        <f>SUM(BK175:BK185)</f>
        <v>0</v>
      </c>
    </row>
    <row r="175" spans="2:65" s="1" customFormat="1" ht="16.5" customHeight="1">
      <c r="B175" s="38"/>
      <c r="C175" s="189" t="s">
        <v>366</v>
      </c>
      <c r="D175" s="189" t="s">
        <v>129</v>
      </c>
      <c r="E175" s="190" t="s">
        <v>367</v>
      </c>
      <c r="F175" s="191" t="s">
        <v>368</v>
      </c>
      <c r="G175" s="192" t="s">
        <v>190</v>
      </c>
      <c r="H175" s="193">
        <v>33.636</v>
      </c>
      <c r="I175" s="194"/>
      <c r="J175" s="195">
        <f>ROUND(I175*H175,2)</f>
        <v>0</v>
      </c>
      <c r="K175" s="191" t="s">
        <v>139</v>
      </c>
      <c r="L175" s="58"/>
      <c r="M175" s="196" t="s">
        <v>21</v>
      </c>
      <c r="N175" s="197" t="s">
        <v>43</v>
      </c>
      <c r="O175" s="3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1" t="s">
        <v>133</v>
      </c>
      <c r="AT175" s="21" t="s">
        <v>129</v>
      </c>
      <c r="AU175" s="21" t="s">
        <v>142</v>
      </c>
      <c r="AY175" s="21" t="s">
        <v>127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1" t="s">
        <v>80</v>
      </c>
      <c r="BK175" s="200">
        <f>ROUND(I175*H175,2)</f>
        <v>0</v>
      </c>
      <c r="BL175" s="21" t="s">
        <v>133</v>
      </c>
      <c r="BM175" s="21" t="s">
        <v>369</v>
      </c>
    </row>
    <row r="176" spans="2:51" s="11" customFormat="1" ht="13.5">
      <c r="B176" s="201"/>
      <c r="C176" s="202"/>
      <c r="D176" s="203" t="s">
        <v>135</v>
      </c>
      <c r="E176" s="204" t="s">
        <v>21</v>
      </c>
      <c r="F176" s="205" t="s">
        <v>370</v>
      </c>
      <c r="G176" s="202"/>
      <c r="H176" s="206">
        <v>33.636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135</v>
      </c>
      <c r="AU176" s="212" t="s">
        <v>142</v>
      </c>
      <c r="AV176" s="11" t="s">
        <v>82</v>
      </c>
      <c r="AW176" s="11" t="s">
        <v>36</v>
      </c>
      <c r="AX176" s="11" t="s">
        <v>80</v>
      </c>
      <c r="AY176" s="212" t="s">
        <v>127</v>
      </c>
    </row>
    <row r="177" spans="2:65" s="1" customFormat="1" ht="16.5" customHeight="1">
      <c r="B177" s="38"/>
      <c r="C177" s="189" t="s">
        <v>371</v>
      </c>
      <c r="D177" s="189" t="s">
        <v>129</v>
      </c>
      <c r="E177" s="190" t="s">
        <v>372</v>
      </c>
      <c r="F177" s="191" t="s">
        <v>373</v>
      </c>
      <c r="G177" s="192" t="s">
        <v>190</v>
      </c>
      <c r="H177" s="193">
        <v>302.724</v>
      </c>
      <c r="I177" s="194"/>
      <c r="J177" s="195">
        <f>ROUND(I177*H177,2)</f>
        <v>0</v>
      </c>
      <c r="K177" s="191" t="s">
        <v>139</v>
      </c>
      <c r="L177" s="58"/>
      <c r="M177" s="196" t="s">
        <v>21</v>
      </c>
      <c r="N177" s="197" t="s">
        <v>43</v>
      </c>
      <c r="O177" s="39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AR177" s="21" t="s">
        <v>133</v>
      </c>
      <c r="AT177" s="21" t="s">
        <v>129</v>
      </c>
      <c r="AU177" s="21" t="s">
        <v>142</v>
      </c>
      <c r="AY177" s="21" t="s">
        <v>127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1" t="s">
        <v>80</v>
      </c>
      <c r="BK177" s="200">
        <f>ROUND(I177*H177,2)</f>
        <v>0</v>
      </c>
      <c r="BL177" s="21" t="s">
        <v>133</v>
      </c>
      <c r="BM177" s="21" t="s">
        <v>374</v>
      </c>
    </row>
    <row r="178" spans="2:51" s="11" customFormat="1" ht="13.5">
      <c r="B178" s="201"/>
      <c r="C178" s="202"/>
      <c r="D178" s="203" t="s">
        <v>135</v>
      </c>
      <c r="E178" s="204" t="s">
        <v>21</v>
      </c>
      <c r="F178" s="205" t="s">
        <v>375</v>
      </c>
      <c r="G178" s="202"/>
      <c r="H178" s="206">
        <v>302.724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135</v>
      </c>
      <c r="AU178" s="212" t="s">
        <v>142</v>
      </c>
      <c r="AV178" s="11" t="s">
        <v>82</v>
      </c>
      <c r="AW178" s="11" t="s">
        <v>36</v>
      </c>
      <c r="AX178" s="11" t="s">
        <v>80</v>
      </c>
      <c r="AY178" s="212" t="s">
        <v>127</v>
      </c>
    </row>
    <row r="179" spans="2:65" s="1" customFormat="1" ht="16.5" customHeight="1">
      <c r="B179" s="38"/>
      <c r="C179" s="189" t="s">
        <v>376</v>
      </c>
      <c r="D179" s="189" t="s">
        <v>129</v>
      </c>
      <c r="E179" s="190" t="s">
        <v>377</v>
      </c>
      <c r="F179" s="191" t="s">
        <v>378</v>
      </c>
      <c r="G179" s="192" t="s">
        <v>190</v>
      </c>
      <c r="H179" s="193">
        <v>4.665</v>
      </c>
      <c r="I179" s="194"/>
      <c r="J179" s="195">
        <f>ROUND(I179*H179,2)</f>
        <v>0</v>
      </c>
      <c r="K179" s="191" t="s">
        <v>139</v>
      </c>
      <c r="L179" s="58"/>
      <c r="M179" s="196" t="s">
        <v>21</v>
      </c>
      <c r="N179" s="197" t="s">
        <v>43</v>
      </c>
      <c r="O179" s="3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1" t="s">
        <v>133</v>
      </c>
      <c r="AT179" s="21" t="s">
        <v>129</v>
      </c>
      <c r="AU179" s="21" t="s">
        <v>142</v>
      </c>
      <c r="AY179" s="21" t="s">
        <v>127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1" t="s">
        <v>80</v>
      </c>
      <c r="BK179" s="200">
        <f>ROUND(I179*H179,2)</f>
        <v>0</v>
      </c>
      <c r="BL179" s="21" t="s">
        <v>133</v>
      </c>
      <c r="BM179" s="21" t="s">
        <v>379</v>
      </c>
    </row>
    <row r="180" spans="2:51" s="11" customFormat="1" ht="13.5">
      <c r="B180" s="201"/>
      <c r="C180" s="202"/>
      <c r="D180" s="203" t="s">
        <v>135</v>
      </c>
      <c r="E180" s="204" t="s">
        <v>21</v>
      </c>
      <c r="F180" s="205" t="s">
        <v>380</v>
      </c>
      <c r="G180" s="202"/>
      <c r="H180" s="206">
        <v>4.665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135</v>
      </c>
      <c r="AU180" s="212" t="s">
        <v>142</v>
      </c>
      <c r="AV180" s="11" t="s">
        <v>82</v>
      </c>
      <c r="AW180" s="11" t="s">
        <v>36</v>
      </c>
      <c r="AX180" s="11" t="s">
        <v>80</v>
      </c>
      <c r="AY180" s="212" t="s">
        <v>127</v>
      </c>
    </row>
    <row r="181" spans="2:65" s="1" customFormat="1" ht="16.5" customHeight="1">
      <c r="B181" s="38"/>
      <c r="C181" s="189" t="s">
        <v>381</v>
      </c>
      <c r="D181" s="189" t="s">
        <v>129</v>
      </c>
      <c r="E181" s="190" t="s">
        <v>382</v>
      </c>
      <c r="F181" s="191" t="s">
        <v>383</v>
      </c>
      <c r="G181" s="192" t="s">
        <v>190</v>
      </c>
      <c r="H181" s="193">
        <v>28.971</v>
      </c>
      <c r="I181" s="194"/>
      <c r="J181" s="195">
        <f>ROUND(I181*H181,2)</f>
        <v>0</v>
      </c>
      <c r="K181" s="191" t="s">
        <v>139</v>
      </c>
      <c r="L181" s="58"/>
      <c r="M181" s="196" t="s">
        <v>21</v>
      </c>
      <c r="N181" s="197" t="s">
        <v>43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133</v>
      </c>
      <c r="AT181" s="21" t="s">
        <v>129</v>
      </c>
      <c r="AU181" s="21" t="s">
        <v>142</v>
      </c>
      <c r="AY181" s="21" t="s">
        <v>127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80</v>
      </c>
      <c r="BK181" s="200">
        <f>ROUND(I181*H181,2)</f>
        <v>0</v>
      </c>
      <c r="BL181" s="21" t="s">
        <v>133</v>
      </c>
      <c r="BM181" s="21" t="s">
        <v>384</v>
      </c>
    </row>
    <row r="182" spans="2:51" s="11" customFormat="1" ht="13.5">
      <c r="B182" s="201"/>
      <c r="C182" s="202"/>
      <c r="D182" s="203" t="s">
        <v>135</v>
      </c>
      <c r="E182" s="204" t="s">
        <v>21</v>
      </c>
      <c r="F182" s="205" t="s">
        <v>385</v>
      </c>
      <c r="G182" s="202"/>
      <c r="H182" s="206">
        <v>28.971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135</v>
      </c>
      <c r="AU182" s="212" t="s">
        <v>142</v>
      </c>
      <c r="AV182" s="11" t="s">
        <v>82</v>
      </c>
      <c r="AW182" s="11" t="s">
        <v>36</v>
      </c>
      <c r="AX182" s="11" t="s">
        <v>80</v>
      </c>
      <c r="AY182" s="212" t="s">
        <v>127</v>
      </c>
    </row>
    <row r="183" spans="2:65" s="1" customFormat="1" ht="25.5" customHeight="1">
      <c r="B183" s="38"/>
      <c r="C183" s="189" t="s">
        <v>386</v>
      </c>
      <c r="D183" s="189" t="s">
        <v>129</v>
      </c>
      <c r="E183" s="190" t="s">
        <v>387</v>
      </c>
      <c r="F183" s="191" t="s">
        <v>388</v>
      </c>
      <c r="G183" s="192" t="s">
        <v>190</v>
      </c>
      <c r="H183" s="193">
        <v>59.836</v>
      </c>
      <c r="I183" s="194"/>
      <c r="J183" s="195">
        <f>ROUND(I183*H183,2)</f>
        <v>0</v>
      </c>
      <c r="K183" s="191" t="s">
        <v>139</v>
      </c>
      <c r="L183" s="58"/>
      <c r="M183" s="196" t="s">
        <v>21</v>
      </c>
      <c r="N183" s="197" t="s">
        <v>43</v>
      </c>
      <c r="O183" s="39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AR183" s="21" t="s">
        <v>133</v>
      </c>
      <c r="AT183" s="21" t="s">
        <v>129</v>
      </c>
      <c r="AU183" s="21" t="s">
        <v>142</v>
      </c>
      <c r="AY183" s="21" t="s">
        <v>127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80</v>
      </c>
      <c r="BK183" s="200">
        <f>ROUND(I183*H183,2)</f>
        <v>0</v>
      </c>
      <c r="BL183" s="21" t="s">
        <v>133</v>
      </c>
      <c r="BM183" s="21" t="s">
        <v>389</v>
      </c>
    </row>
    <row r="184" spans="2:65" s="1" customFormat="1" ht="25.5" customHeight="1">
      <c r="B184" s="38"/>
      <c r="C184" s="189" t="s">
        <v>390</v>
      </c>
      <c r="D184" s="189" t="s">
        <v>129</v>
      </c>
      <c r="E184" s="190" t="s">
        <v>391</v>
      </c>
      <c r="F184" s="191" t="s">
        <v>392</v>
      </c>
      <c r="G184" s="192" t="s">
        <v>190</v>
      </c>
      <c r="H184" s="193">
        <v>538.524</v>
      </c>
      <c r="I184" s="194"/>
      <c r="J184" s="195">
        <f>ROUND(I184*H184,2)</f>
        <v>0</v>
      </c>
      <c r="K184" s="191" t="s">
        <v>139</v>
      </c>
      <c r="L184" s="58"/>
      <c r="M184" s="196" t="s">
        <v>21</v>
      </c>
      <c r="N184" s="197" t="s">
        <v>43</v>
      </c>
      <c r="O184" s="39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AR184" s="21" t="s">
        <v>133</v>
      </c>
      <c r="AT184" s="21" t="s">
        <v>129</v>
      </c>
      <c r="AU184" s="21" t="s">
        <v>142</v>
      </c>
      <c r="AY184" s="21" t="s">
        <v>127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1" t="s">
        <v>80</v>
      </c>
      <c r="BK184" s="200">
        <f>ROUND(I184*H184,2)</f>
        <v>0</v>
      </c>
      <c r="BL184" s="21" t="s">
        <v>133</v>
      </c>
      <c r="BM184" s="21" t="s">
        <v>393</v>
      </c>
    </row>
    <row r="185" spans="2:51" s="11" customFormat="1" ht="13.5">
      <c r="B185" s="201"/>
      <c r="C185" s="202"/>
      <c r="D185" s="203" t="s">
        <v>135</v>
      </c>
      <c r="E185" s="204" t="s">
        <v>21</v>
      </c>
      <c r="F185" s="205" t="s">
        <v>394</v>
      </c>
      <c r="G185" s="202"/>
      <c r="H185" s="206">
        <v>538.524</v>
      </c>
      <c r="I185" s="207"/>
      <c r="J185" s="202"/>
      <c r="K185" s="202"/>
      <c r="L185" s="208"/>
      <c r="M185" s="225"/>
      <c r="N185" s="226"/>
      <c r="O185" s="226"/>
      <c r="P185" s="226"/>
      <c r="Q185" s="226"/>
      <c r="R185" s="226"/>
      <c r="S185" s="226"/>
      <c r="T185" s="227"/>
      <c r="AT185" s="212" t="s">
        <v>135</v>
      </c>
      <c r="AU185" s="212" t="s">
        <v>142</v>
      </c>
      <c r="AV185" s="11" t="s">
        <v>82</v>
      </c>
      <c r="AW185" s="11" t="s">
        <v>36</v>
      </c>
      <c r="AX185" s="11" t="s">
        <v>80</v>
      </c>
      <c r="AY185" s="212" t="s">
        <v>127</v>
      </c>
    </row>
    <row r="186" spans="2:12" s="1" customFormat="1" ht="6.95" customHeight="1">
      <c r="B186" s="53"/>
      <c r="C186" s="54"/>
      <c r="D186" s="54"/>
      <c r="E186" s="54"/>
      <c r="F186" s="54"/>
      <c r="G186" s="54"/>
      <c r="H186" s="54"/>
      <c r="I186" s="136"/>
      <c r="J186" s="54"/>
      <c r="K186" s="54"/>
      <c r="L186" s="58"/>
    </row>
  </sheetData>
  <sheetProtection algorithmName="SHA-512" hashValue="DUyFnvRmnS/4GQsqJJRjNPBxyVnwe5YDxB1i7fBqUf9/TlZ/MV97sXim5byDVZ0727mOc25L5FCKXRsmeiUO9g==" saltValue="WOJDK0FTMROrv7l1AjzqVM1umtsSlV3zPHmwi1Hh3AXYWE9eG7+sgEB2yvUQm4omcNckuLBthelqlXCqy03x7Q==" spinCount="100000" sheet="1" objects="1" scenarios="1" formatColumns="0" formatRows="0" autoFilter="0"/>
  <autoFilter ref="C81:K18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7" t="s">
        <v>93</v>
      </c>
      <c r="H1" s="357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Chodník v obci Bedrč</v>
      </c>
      <c r="F7" s="350"/>
      <c r="G7" s="350"/>
      <c r="H7" s="350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1" t="s">
        <v>395</v>
      </c>
      <c r="F9" s="352"/>
      <c r="G9" s="352"/>
      <c r="H9" s="35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8" t="s">
        <v>21</v>
      </c>
      <c r="F24" s="318"/>
      <c r="G24" s="318"/>
      <c r="H24" s="318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ROUND(SUM(BE81:BE121),2)</f>
        <v>0</v>
      </c>
      <c r="G30" s="39"/>
      <c r="H30" s="39"/>
      <c r="I30" s="128">
        <v>0.21</v>
      </c>
      <c r="J30" s="127">
        <f>ROUND(ROUND((SUM(BE81:BE121)),2)*I30,2)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ROUND(SUM(BF81:BF121),2)</f>
        <v>0</v>
      </c>
      <c r="G31" s="39"/>
      <c r="H31" s="39"/>
      <c r="I31" s="128">
        <v>0.15</v>
      </c>
      <c r="J31" s="127">
        <f>ROUND(ROUND((SUM(BF81:BF121)),2)*I31,2)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ROUND(SUM(BG81:BG121),2)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ROUND(SUM(BH81:BH121),2)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ROUND(SUM(BI81:BI121),2)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9" t="str">
        <f>E7</f>
        <v>Chodník v obci Bedrč</v>
      </c>
      <c r="F45" s="350"/>
      <c r="G45" s="350"/>
      <c r="H45" s="350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1" t="str">
        <f>E9</f>
        <v>SO201 - Gabionová opěrná stěna</v>
      </c>
      <c r="F47" s="352"/>
      <c r="G47" s="352"/>
      <c r="H47" s="352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8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" customHeight="1">
      <c r="B59" s="153"/>
      <c r="C59" s="154"/>
      <c r="D59" s="155" t="s">
        <v>396</v>
      </c>
      <c r="E59" s="156"/>
      <c r="F59" s="156"/>
      <c r="G59" s="156"/>
      <c r="H59" s="156"/>
      <c r="I59" s="157"/>
      <c r="J59" s="158">
        <f>J110</f>
        <v>0</v>
      </c>
      <c r="K59" s="159"/>
    </row>
    <row r="60" spans="2:11" s="8" customFormat="1" ht="19.9" customHeight="1">
      <c r="B60" s="153"/>
      <c r="C60" s="154"/>
      <c r="D60" s="155" t="s">
        <v>397</v>
      </c>
      <c r="E60" s="156"/>
      <c r="F60" s="156"/>
      <c r="G60" s="156"/>
      <c r="H60" s="156"/>
      <c r="I60" s="157"/>
      <c r="J60" s="158">
        <f>J116</f>
        <v>0</v>
      </c>
      <c r="K60" s="159"/>
    </row>
    <row r="61" spans="2:11" s="8" customFormat="1" ht="19.9" customHeight="1">
      <c r="B61" s="153"/>
      <c r="C61" s="154"/>
      <c r="D61" s="155" t="s">
        <v>398</v>
      </c>
      <c r="E61" s="156"/>
      <c r="F61" s="156"/>
      <c r="G61" s="156"/>
      <c r="H61" s="156"/>
      <c r="I61" s="157"/>
      <c r="J61" s="158">
        <f>J119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5" customHeight="1">
      <c r="B68" s="38"/>
      <c r="C68" s="59" t="s">
        <v>111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5" customHeight="1">
      <c r="B71" s="38"/>
      <c r="C71" s="60"/>
      <c r="D71" s="60"/>
      <c r="E71" s="354" t="str">
        <f>E7</f>
        <v>Chodník v obci Bedrč</v>
      </c>
      <c r="F71" s="355"/>
      <c r="G71" s="355"/>
      <c r="H71" s="355"/>
      <c r="I71" s="160"/>
      <c r="J71" s="60"/>
      <c r="K71" s="60"/>
      <c r="L71" s="58"/>
    </row>
    <row r="72" spans="2:12" s="1" customFormat="1" ht="14.45" customHeight="1">
      <c r="B72" s="38"/>
      <c r="C72" s="62" t="s">
        <v>98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7.25" customHeight="1">
      <c r="B73" s="38"/>
      <c r="C73" s="60"/>
      <c r="D73" s="60"/>
      <c r="E73" s="329" t="str">
        <f>E9</f>
        <v>SO201 - Gabionová opěrná stěna</v>
      </c>
      <c r="F73" s="356"/>
      <c r="G73" s="356"/>
      <c r="H73" s="356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1" t="str">
        <f>F12</f>
        <v>Bedrč</v>
      </c>
      <c r="G75" s="60"/>
      <c r="H75" s="60"/>
      <c r="I75" s="162" t="s">
        <v>25</v>
      </c>
      <c r="J75" s="70" t="str">
        <f>IF(J12="","",J12)</f>
        <v>6. 3. 2018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5">
      <c r="B77" s="38"/>
      <c r="C77" s="62" t="s">
        <v>27</v>
      </c>
      <c r="D77" s="60"/>
      <c r="E77" s="60"/>
      <c r="F77" s="161" t="str">
        <f>E15</f>
        <v xml:space="preserve">Městi Benešov </v>
      </c>
      <c r="G77" s="60"/>
      <c r="H77" s="60"/>
      <c r="I77" s="162" t="s">
        <v>33</v>
      </c>
      <c r="J77" s="161" t="str">
        <f>E21</f>
        <v xml:space="preserve">Ing. Roman Tichovský </v>
      </c>
      <c r="K77" s="60"/>
      <c r="L77" s="58"/>
    </row>
    <row r="78" spans="2:12" s="1" customFormat="1" ht="14.45" customHeight="1">
      <c r="B78" s="38"/>
      <c r="C78" s="62" t="s">
        <v>31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112</v>
      </c>
      <c r="D80" s="165" t="s">
        <v>57</v>
      </c>
      <c r="E80" s="165" t="s">
        <v>53</v>
      </c>
      <c r="F80" s="165" t="s">
        <v>113</v>
      </c>
      <c r="G80" s="165" t="s">
        <v>114</v>
      </c>
      <c r="H80" s="165" t="s">
        <v>115</v>
      </c>
      <c r="I80" s="166" t="s">
        <v>116</v>
      </c>
      <c r="J80" s="165" t="s">
        <v>102</v>
      </c>
      <c r="K80" s="167" t="s">
        <v>117</v>
      </c>
      <c r="L80" s="168"/>
      <c r="M80" s="78" t="s">
        <v>118</v>
      </c>
      <c r="N80" s="79" t="s">
        <v>42</v>
      </c>
      <c r="O80" s="79" t="s">
        <v>119</v>
      </c>
      <c r="P80" s="79" t="s">
        <v>120</v>
      </c>
      <c r="Q80" s="79" t="s">
        <v>121</v>
      </c>
      <c r="R80" s="79" t="s">
        <v>122</v>
      </c>
      <c r="S80" s="79" t="s">
        <v>123</v>
      </c>
      <c r="T80" s="80" t="s">
        <v>124</v>
      </c>
    </row>
    <row r="81" spans="2:63" s="1" customFormat="1" ht="29.25" customHeight="1">
      <c r="B81" s="38"/>
      <c r="C81" s="84" t="s">
        <v>103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659.6710441399999</v>
      </c>
      <c r="S81" s="82"/>
      <c r="T81" s="171">
        <f>T82</f>
        <v>0</v>
      </c>
      <c r="AT81" s="21" t="s">
        <v>71</v>
      </c>
      <c r="AU81" s="21" t="s">
        <v>104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71</v>
      </c>
      <c r="E82" s="176" t="s">
        <v>125</v>
      </c>
      <c r="F82" s="176" t="s">
        <v>126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P83+P110+P116+P119</f>
        <v>0</v>
      </c>
      <c r="Q82" s="181"/>
      <c r="R82" s="182">
        <f>R83+R110+R116+R119</f>
        <v>659.6710441399999</v>
      </c>
      <c r="S82" s="181"/>
      <c r="T82" s="183">
        <f>T83+T110+T116+T119</f>
        <v>0</v>
      </c>
      <c r="AR82" s="184" t="s">
        <v>80</v>
      </c>
      <c r="AT82" s="185" t="s">
        <v>71</v>
      </c>
      <c r="AU82" s="185" t="s">
        <v>72</v>
      </c>
      <c r="AY82" s="184" t="s">
        <v>127</v>
      </c>
      <c r="BK82" s="186">
        <f>BK83+BK110+BK116+BK119</f>
        <v>0</v>
      </c>
    </row>
    <row r="83" spans="2:63" s="10" customFormat="1" ht="19.9" customHeight="1">
      <c r="B83" s="173"/>
      <c r="C83" s="174"/>
      <c r="D83" s="175" t="s">
        <v>71</v>
      </c>
      <c r="E83" s="187" t="s">
        <v>80</v>
      </c>
      <c r="F83" s="187" t="s">
        <v>128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SUM(P84:P109)</f>
        <v>0</v>
      </c>
      <c r="Q83" s="181"/>
      <c r="R83" s="182">
        <f>SUM(R84:R109)</f>
        <v>352.37019999999995</v>
      </c>
      <c r="S83" s="181"/>
      <c r="T83" s="183">
        <f>SUM(T84:T109)</f>
        <v>0</v>
      </c>
      <c r="AR83" s="184" t="s">
        <v>80</v>
      </c>
      <c r="AT83" s="185" t="s">
        <v>71</v>
      </c>
      <c r="AU83" s="185" t="s">
        <v>80</v>
      </c>
      <c r="AY83" s="184" t="s">
        <v>127</v>
      </c>
      <c r="BK83" s="186">
        <f>SUM(BK84:BK109)</f>
        <v>0</v>
      </c>
    </row>
    <row r="84" spans="2:65" s="1" customFormat="1" ht="38.25" customHeight="1">
      <c r="B84" s="38"/>
      <c r="C84" s="189" t="s">
        <v>80</v>
      </c>
      <c r="D84" s="189" t="s">
        <v>129</v>
      </c>
      <c r="E84" s="190" t="s">
        <v>399</v>
      </c>
      <c r="F84" s="191" t="s">
        <v>400</v>
      </c>
      <c r="G84" s="192" t="s">
        <v>155</v>
      </c>
      <c r="H84" s="193">
        <v>31.85</v>
      </c>
      <c r="I84" s="194"/>
      <c r="J84" s="195">
        <f>ROUND(I84*H84,2)</f>
        <v>0</v>
      </c>
      <c r="K84" s="191" t="s">
        <v>401</v>
      </c>
      <c r="L84" s="58"/>
      <c r="M84" s="196" t="s">
        <v>21</v>
      </c>
      <c r="N84" s="197" t="s">
        <v>43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133</v>
      </c>
      <c r="AT84" s="21" t="s">
        <v>129</v>
      </c>
      <c r="AU84" s="21" t="s">
        <v>82</v>
      </c>
      <c r="AY84" s="21" t="s">
        <v>127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80</v>
      </c>
      <c r="BK84" s="200">
        <f>ROUND(I84*H84,2)</f>
        <v>0</v>
      </c>
      <c r="BL84" s="21" t="s">
        <v>133</v>
      </c>
      <c r="BM84" s="21" t="s">
        <v>402</v>
      </c>
    </row>
    <row r="85" spans="2:51" s="11" customFormat="1" ht="13.5">
      <c r="B85" s="201"/>
      <c r="C85" s="202"/>
      <c r="D85" s="203" t="s">
        <v>135</v>
      </c>
      <c r="E85" s="204" t="s">
        <v>21</v>
      </c>
      <c r="F85" s="205" t="s">
        <v>403</v>
      </c>
      <c r="G85" s="202"/>
      <c r="H85" s="206">
        <v>31.85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135</v>
      </c>
      <c r="AU85" s="212" t="s">
        <v>82</v>
      </c>
      <c r="AV85" s="11" t="s">
        <v>82</v>
      </c>
      <c r="AW85" s="11" t="s">
        <v>36</v>
      </c>
      <c r="AX85" s="11" t="s">
        <v>80</v>
      </c>
      <c r="AY85" s="212" t="s">
        <v>127</v>
      </c>
    </row>
    <row r="86" spans="2:65" s="1" customFormat="1" ht="16.5" customHeight="1">
      <c r="B86" s="38"/>
      <c r="C86" s="189" t="s">
        <v>82</v>
      </c>
      <c r="D86" s="189" t="s">
        <v>129</v>
      </c>
      <c r="E86" s="190" t="s">
        <v>153</v>
      </c>
      <c r="F86" s="191" t="s">
        <v>154</v>
      </c>
      <c r="G86" s="192" t="s">
        <v>155</v>
      </c>
      <c r="H86" s="193">
        <v>258.895</v>
      </c>
      <c r="I86" s="194"/>
      <c r="J86" s="195">
        <f>ROUND(I86*H86,2)</f>
        <v>0</v>
      </c>
      <c r="K86" s="191" t="s">
        <v>139</v>
      </c>
      <c r="L86" s="58"/>
      <c r="M86" s="196" t="s">
        <v>21</v>
      </c>
      <c r="N86" s="197" t="s">
        <v>43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133</v>
      </c>
      <c r="AT86" s="21" t="s">
        <v>129</v>
      </c>
      <c r="AU86" s="21" t="s">
        <v>82</v>
      </c>
      <c r="AY86" s="21" t="s">
        <v>127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80</v>
      </c>
      <c r="BK86" s="200">
        <f>ROUND(I86*H86,2)</f>
        <v>0</v>
      </c>
      <c r="BL86" s="21" t="s">
        <v>133</v>
      </c>
      <c r="BM86" s="21" t="s">
        <v>404</v>
      </c>
    </row>
    <row r="87" spans="2:51" s="11" customFormat="1" ht="13.5">
      <c r="B87" s="201"/>
      <c r="C87" s="202"/>
      <c r="D87" s="203" t="s">
        <v>135</v>
      </c>
      <c r="E87" s="204" t="s">
        <v>21</v>
      </c>
      <c r="F87" s="205" t="s">
        <v>405</v>
      </c>
      <c r="G87" s="202"/>
      <c r="H87" s="206">
        <v>258.895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135</v>
      </c>
      <c r="AU87" s="212" t="s">
        <v>82</v>
      </c>
      <c r="AV87" s="11" t="s">
        <v>82</v>
      </c>
      <c r="AW87" s="11" t="s">
        <v>36</v>
      </c>
      <c r="AX87" s="11" t="s">
        <v>80</v>
      </c>
      <c r="AY87" s="212" t="s">
        <v>127</v>
      </c>
    </row>
    <row r="88" spans="2:65" s="1" customFormat="1" ht="25.5" customHeight="1">
      <c r="B88" s="38"/>
      <c r="C88" s="189" t="s">
        <v>249</v>
      </c>
      <c r="D88" s="189" t="s">
        <v>129</v>
      </c>
      <c r="E88" s="190" t="s">
        <v>406</v>
      </c>
      <c r="F88" s="191" t="s">
        <v>407</v>
      </c>
      <c r="G88" s="192" t="s">
        <v>155</v>
      </c>
      <c r="H88" s="193">
        <v>35.035</v>
      </c>
      <c r="I88" s="194"/>
      <c r="J88" s="195">
        <f>ROUND(I88*H88,2)</f>
        <v>0</v>
      </c>
      <c r="K88" s="191" t="s">
        <v>408</v>
      </c>
      <c r="L88" s="58"/>
      <c r="M88" s="196" t="s">
        <v>21</v>
      </c>
      <c r="N88" s="197" t="s">
        <v>43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133</v>
      </c>
      <c r="AT88" s="21" t="s">
        <v>129</v>
      </c>
      <c r="AU88" s="21" t="s">
        <v>82</v>
      </c>
      <c r="AY88" s="21" t="s">
        <v>127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80</v>
      </c>
      <c r="BK88" s="200">
        <f>ROUND(I88*H88,2)</f>
        <v>0</v>
      </c>
      <c r="BL88" s="21" t="s">
        <v>133</v>
      </c>
      <c r="BM88" s="21" t="s">
        <v>409</v>
      </c>
    </row>
    <row r="89" spans="2:51" s="11" customFormat="1" ht="13.5">
      <c r="B89" s="201"/>
      <c r="C89" s="202"/>
      <c r="D89" s="203" t="s">
        <v>135</v>
      </c>
      <c r="E89" s="204" t="s">
        <v>21</v>
      </c>
      <c r="F89" s="205" t="s">
        <v>410</v>
      </c>
      <c r="G89" s="202"/>
      <c r="H89" s="206">
        <v>35.035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135</v>
      </c>
      <c r="AU89" s="212" t="s">
        <v>82</v>
      </c>
      <c r="AV89" s="11" t="s">
        <v>82</v>
      </c>
      <c r="AW89" s="11" t="s">
        <v>36</v>
      </c>
      <c r="AX89" s="11" t="s">
        <v>80</v>
      </c>
      <c r="AY89" s="212" t="s">
        <v>127</v>
      </c>
    </row>
    <row r="90" spans="2:65" s="1" customFormat="1" ht="38.25" customHeight="1">
      <c r="B90" s="38"/>
      <c r="C90" s="189" t="s">
        <v>133</v>
      </c>
      <c r="D90" s="189" t="s">
        <v>129</v>
      </c>
      <c r="E90" s="190" t="s">
        <v>411</v>
      </c>
      <c r="F90" s="191" t="s">
        <v>412</v>
      </c>
      <c r="G90" s="192" t="s">
        <v>155</v>
      </c>
      <c r="H90" s="193">
        <v>293.93</v>
      </c>
      <c r="I90" s="194"/>
      <c r="J90" s="195">
        <f>ROUND(I90*H90,2)</f>
        <v>0</v>
      </c>
      <c r="K90" s="191" t="s">
        <v>270</v>
      </c>
      <c r="L90" s="58"/>
      <c r="M90" s="196" t="s">
        <v>21</v>
      </c>
      <c r="N90" s="197" t="s">
        <v>43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133</v>
      </c>
      <c r="AT90" s="21" t="s">
        <v>129</v>
      </c>
      <c r="AU90" s="21" t="s">
        <v>82</v>
      </c>
      <c r="AY90" s="21" t="s">
        <v>127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80</v>
      </c>
      <c r="BK90" s="200">
        <f>ROUND(I90*H90,2)</f>
        <v>0</v>
      </c>
      <c r="BL90" s="21" t="s">
        <v>133</v>
      </c>
      <c r="BM90" s="21" t="s">
        <v>413</v>
      </c>
    </row>
    <row r="91" spans="2:51" s="11" customFormat="1" ht="13.5">
      <c r="B91" s="201"/>
      <c r="C91" s="202"/>
      <c r="D91" s="203" t="s">
        <v>135</v>
      </c>
      <c r="E91" s="204" t="s">
        <v>21</v>
      </c>
      <c r="F91" s="205" t="s">
        <v>414</v>
      </c>
      <c r="G91" s="202"/>
      <c r="H91" s="206">
        <v>293.93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135</v>
      </c>
      <c r="AU91" s="212" t="s">
        <v>82</v>
      </c>
      <c r="AV91" s="11" t="s">
        <v>82</v>
      </c>
      <c r="AW91" s="11" t="s">
        <v>36</v>
      </c>
      <c r="AX91" s="11" t="s">
        <v>80</v>
      </c>
      <c r="AY91" s="212" t="s">
        <v>127</v>
      </c>
    </row>
    <row r="92" spans="2:65" s="1" customFormat="1" ht="16.5" customHeight="1">
      <c r="B92" s="38"/>
      <c r="C92" s="189" t="s">
        <v>152</v>
      </c>
      <c r="D92" s="189" t="s">
        <v>129</v>
      </c>
      <c r="E92" s="190" t="s">
        <v>415</v>
      </c>
      <c r="F92" s="191" t="s">
        <v>416</v>
      </c>
      <c r="G92" s="192" t="s">
        <v>155</v>
      </c>
      <c r="H92" s="193">
        <v>293.93</v>
      </c>
      <c r="I92" s="194"/>
      <c r="J92" s="195">
        <f>ROUND(I92*H92,2)</f>
        <v>0</v>
      </c>
      <c r="K92" s="191" t="s">
        <v>139</v>
      </c>
      <c r="L92" s="58"/>
      <c r="M92" s="196" t="s">
        <v>21</v>
      </c>
      <c r="N92" s="197" t="s">
        <v>43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133</v>
      </c>
      <c r="AT92" s="21" t="s">
        <v>129</v>
      </c>
      <c r="AU92" s="21" t="s">
        <v>82</v>
      </c>
      <c r="AY92" s="21" t="s">
        <v>127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80</v>
      </c>
      <c r="BK92" s="200">
        <f>ROUND(I92*H92,2)</f>
        <v>0</v>
      </c>
      <c r="BL92" s="21" t="s">
        <v>133</v>
      </c>
      <c r="BM92" s="21" t="s">
        <v>417</v>
      </c>
    </row>
    <row r="93" spans="2:51" s="11" customFormat="1" ht="13.5">
      <c r="B93" s="201"/>
      <c r="C93" s="202"/>
      <c r="D93" s="203" t="s">
        <v>135</v>
      </c>
      <c r="E93" s="204" t="s">
        <v>21</v>
      </c>
      <c r="F93" s="205" t="s">
        <v>414</v>
      </c>
      <c r="G93" s="202"/>
      <c r="H93" s="206">
        <v>293.93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135</v>
      </c>
      <c r="AU93" s="212" t="s">
        <v>82</v>
      </c>
      <c r="AV93" s="11" t="s">
        <v>82</v>
      </c>
      <c r="AW93" s="11" t="s">
        <v>36</v>
      </c>
      <c r="AX93" s="11" t="s">
        <v>80</v>
      </c>
      <c r="AY93" s="212" t="s">
        <v>127</v>
      </c>
    </row>
    <row r="94" spans="2:65" s="1" customFormat="1" ht="16.5" customHeight="1">
      <c r="B94" s="38"/>
      <c r="C94" s="189" t="s">
        <v>158</v>
      </c>
      <c r="D94" s="189" t="s">
        <v>129</v>
      </c>
      <c r="E94" s="190" t="s">
        <v>184</v>
      </c>
      <c r="F94" s="191" t="s">
        <v>185</v>
      </c>
      <c r="G94" s="192" t="s">
        <v>155</v>
      </c>
      <c r="H94" s="193">
        <v>293.93</v>
      </c>
      <c r="I94" s="194"/>
      <c r="J94" s="195">
        <f>ROUND(I94*H94,2)</f>
        <v>0</v>
      </c>
      <c r="K94" s="191" t="s">
        <v>139</v>
      </c>
      <c r="L94" s="58"/>
      <c r="M94" s="196" t="s">
        <v>21</v>
      </c>
      <c r="N94" s="197" t="s">
        <v>43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133</v>
      </c>
      <c r="AT94" s="21" t="s">
        <v>129</v>
      </c>
      <c r="AU94" s="21" t="s">
        <v>82</v>
      </c>
      <c r="AY94" s="21" t="s">
        <v>127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80</v>
      </c>
      <c r="BK94" s="200">
        <f>ROUND(I94*H94,2)</f>
        <v>0</v>
      </c>
      <c r="BL94" s="21" t="s">
        <v>133</v>
      </c>
      <c r="BM94" s="21" t="s">
        <v>418</v>
      </c>
    </row>
    <row r="95" spans="2:51" s="11" customFormat="1" ht="13.5">
      <c r="B95" s="201"/>
      <c r="C95" s="202"/>
      <c r="D95" s="203" t="s">
        <v>135</v>
      </c>
      <c r="E95" s="204" t="s">
        <v>21</v>
      </c>
      <c r="F95" s="205" t="s">
        <v>414</v>
      </c>
      <c r="G95" s="202"/>
      <c r="H95" s="206">
        <v>293.93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135</v>
      </c>
      <c r="AU95" s="212" t="s">
        <v>82</v>
      </c>
      <c r="AV95" s="11" t="s">
        <v>82</v>
      </c>
      <c r="AW95" s="11" t="s">
        <v>36</v>
      </c>
      <c r="AX95" s="11" t="s">
        <v>80</v>
      </c>
      <c r="AY95" s="212" t="s">
        <v>127</v>
      </c>
    </row>
    <row r="96" spans="2:65" s="1" customFormat="1" ht="16.5" customHeight="1">
      <c r="B96" s="38"/>
      <c r="C96" s="189" t="s">
        <v>163</v>
      </c>
      <c r="D96" s="189" t="s">
        <v>129</v>
      </c>
      <c r="E96" s="190" t="s">
        <v>419</v>
      </c>
      <c r="F96" s="191" t="s">
        <v>420</v>
      </c>
      <c r="G96" s="192" t="s">
        <v>190</v>
      </c>
      <c r="H96" s="193">
        <v>529.074</v>
      </c>
      <c r="I96" s="194"/>
      <c r="J96" s="195">
        <f>ROUND(I96*H96,2)</f>
        <v>0</v>
      </c>
      <c r="K96" s="191" t="s">
        <v>270</v>
      </c>
      <c r="L96" s="58"/>
      <c r="M96" s="196" t="s">
        <v>21</v>
      </c>
      <c r="N96" s="197" t="s">
        <v>43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133</v>
      </c>
      <c r="AT96" s="21" t="s">
        <v>129</v>
      </c>
      <c r="AU96" s="21" t="s">
        <v>82</v>
      </c>
      <c r="AY96" s="21" t="s">
        <v>127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80</v>
      </c>
      <c r="BK96" s="200">
        <f>ROUND(I96*H96,2)</f>
        <v>0</v>
      </c>
      <c r="BL96" s="21" t="s">
        <v>133</v>
      </c>
      <c r="BM96" s="21" t="s">
        <v>421</v>
      </c>
    </row>
    <row r="97" spans="2:51" s="11" customFormat="1" ht="13.5">
      <c r="B97" s="201"/>
      <c r="C97" s="202"/>
      <c r="D97" s="203" t="s">
        <v>135</v>
      </c>
      <c r="E97" s="204" t="s">
        <v>21</v>
      </c>
      <c r="F97" s="205" t="s">
        <v>422</v>
      </c>
      <c r="G97" s="202"/>
      <c r="H97" s="206">
        <v>529.074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135</v>
      </c>
      <c r="AU97" s="212" t="s">
        <v>82</v>
      </c>
      <c r="AV97" s="11" t="s">
        <v>82</v>
      </c>
      <c r="AW97" s="11" t="s">
        <v>36</v>
      </c>
      <c r="AX97" s="11" t="s">
        <v>80</v>
      </c>
      <c r="AY97" s="212" t="s">
        <v>127</v>
      </c>
    </row>
    <row r="98" spans="2:65" s="1" customFormat="1" ht="25.5" customHeight="1">
      <c r="B98" s="38"/>
      <c r="C98" s="189" t="s">
        <v>168</v>
      </c>
      <c r="D98" s="189" t="s">
        <v>129</v>
      </c>
      <c r="E98" s="190" t="s">
        <v>194</v>
      </c>
      <c r="F98" s="191" t="s">
        <v>195</v>
      </c>
      <c r="G98" s="192" t="s">
        <v>155</v>
      </c>
      <c r="H98" s="193">
        <v>160.16</v>
      </c>
      <c r="I98" s="194"/>
      <c r="J98" s="195">
        <f>ROUND(I98*H98,2)</f>
        <v>0</v>
      </c>
      <c r="K98" s="191" t="s">
        <v>401</v>
      </c>
      <c r="L98" s="58"/>
      <c r="M98" s="196" t="s">
        <v>21</v>
      </c>
      <c r="N98" s="197" t="s">
        <v>43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133</v>
      </c>
      <c r="AT98" s="21" t="s">
        <v>129</v>
      </c>
      <c r="AU98" s="21" t="s">
        <v>82</v>
      </c>
      <c r="AY98" s="21" t="s">
        <v>127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80</v>
      </c>
      <c r="BK98" s="200">
        <f>ROUND(I98*H98,2)</f>
        <v>0</v>
      </c>
      <c r="BL98" s="21" t="s">
        <v>133</v>
      </c>
      <c r="BM98" s="21" t="s">
        <v>423</v>
      </c>
    </row>
    <row r="99" spans="2:51" s="11" customFormat="1" ht="13.5">
      <c r="B99" s="201"/>
      <c r="C99" s="202"/>
      <c r="D99" s="203" t="s">
        <v>135</v>
      </c>
      <c r="E99" s="204" t="s">
        <v>21</v>
      </c>
      <c r="F99" s="205" t="s">
        <v>424</v>
      </c>
      <c r="G99" s="202"/>
      <c r="H99" s="206">
        <v>160.16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135</v>
      </c>
      <c r="AU99" s="212" t="s">
        <v>82</v>
      </c>
      <c r="AV99" s="11" t="s">
        <v>82</v>
      </c>
      <c r="AW99" s="11" t="s">
        <v>36</v>
      </c>
      <c r="AX99" s="11" t="s">
        <v>80</v>
      </c>
      <c r="AY99" s="212" t="s">
        <v>127</v>
      </c>
    </row>
    <row r="100" spans="2:65" s="1" customFormat="1" ht="16.5" customHeight="1">
      <c r="B100" s="38"/>
      <c r="C100" s="213" t="s">
        <v>173</v>
      </c>
      <c r="D100" s="213" t="s">
        <v>203</v>
      </c>
      <c r="E100" s="214" t="s">
        <v>425</v>
      </c>
      <c r="F100" s="215" t="s">
        <v>426</v>
      </c>
      <c r="G100" s="216" t="s">
        <v>190</v>
      </c>
      <c r="H100" s="217">
        <v>352.352</v>
      </c>
      <c r="I100" s="218"/>
      <c r="J100" s="219">
        <f>ROUND(I100*H100,2)</f>
        <v>0</v>
      </c>
      <c r="K100" s="215" t="s">
        <v>401</v>
      </c>
      <c r="L100" s="220"/>
      <c r="M100" s="221" t="s">
        <v>21</v>
      </c>
      <c r="N100" s="222" t="s">
        <v>43</v>
      </c>
      <c r="O100" s="39"/>
      <c r="P100" s="198">
        <f>O100*H100</f>
        <v>0</v>
      </c>
      <c r="Q100" s="198">
        <v>1</v>
      </c>
      <c r="R100" s="198">
        <f>Q100*H100</f>
        <v>352.352</v>
      </c>
      <c r="S100" s="198">
        <v>0</v>
      </c>
      <c r="T100" s="199">
        <f>S100*H100</f>
        <v>0</v>
      </c>
      <c r="AR100" s="21" t="s">
        <v>168</v>
      </c>
      <c r="AT100" s="21" t="s">
        <v>203</v>
      </c>
      <c r="AU100" s="21" t="s">
        <v>82</v>
      </c>
      <c r="AY100" s="21" t="s">
        <v>127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80</v>
      </c>
      <c r="BK100" s="200">
        <f>ROUND(I100*H100,2)</f>
        <v>0</v>
      </c>
      <c r="BL100" s="21" t="s">
        <v>133</v>
      </c>
      <c r="BM100" s="21" t="s">
        <v>427</v>
      </c>
    </row>
    <row r="101" spans="2:51" s="11" customFormat="1" ht="13.5">
      <c r="B101" s="201"/>
      <c r="C101" s="202"/>
      <c r="D101" s="203" t="s">
        <v>135</v>
      </c>
      <c r="E101" s="204" t="s">
        <v>21</v>
      </c>
      <c r="F101" s="205" t="s">
        <v>428</v>
      </c>
      <c r="G101" s="202"/>
      <c r="H101" s="206">
        <v>352.352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135</v>
      </c>
      <c r="AU101" s="212" t="s">
        <v>82</v>
      </c>
      <c r="AV101" s="11" t="s">
        <v>82</v>
      </c>
      <c r="AW101" s="11" t="s">
        <v>36</v>
      </c>
      <c r="AX101" s="11" t="s">
        <v>80</v>
      </c>
      <c r="AY101" s="212" t="s">
        <v>127</v>
      </c>
    </row>
    <row r="102" spans="2:65" s="1" customFormat="1" ht="25.5" customHeight="1">
      <c r="B102" s="38"/>
      <c r="C102" s="189" t="s">
        <v>187</v>
      </c>
      <c r="D102" s="189" t="s">
        <v>129</v>
      </c>
      <c r="E102" s="190" t="s">
        <v>209</v>
      </c>
      <c r="F102" s="191" t="s">
        <v>210</v>
      </c>
      <c r="G102" s="192" t="s">
        <v>132</v>
      </c>
      <c r="H102" s="193">
        <v>227.5</v>
      </c>
      <c r="I102" s="194"/>
      <c r="J102" s="195">
        <f>ROUND(I102*H102,2)</f>
        <v>0</v>
      </c>
      <c r="K102" s="191" t="s">
        <v>139</v>
      </c>
      <c r="L102" s="58"/>
      <c r="M102" s="196" t="s">
        <v>21</v>
      </c>
      <c r="N102" s="197" t="s">
        <v>43</v>
      </c>
      <c r="O102" s="3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1" t="s">
        <v>133</v>
      </c>
      <c r="AT102" s="21" t="s">
        <v>129</v>
      </c>
      <c r="AU102" s="21" t="s">
        <v>82</v>
      </c>
      <c r="AY102" s="21" t="s">
        <v>127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80</v>
      </c>
      <c r="BK102" s="200">
        <f>ROUND(I102*H102,2)</f>
        <v>0</v>
      </c>
      <c r="BL102" s="21" t="s">
        <v>133</v>
      </c>
      <c r="BM102" s="21" t="s">
        <v>429</v>
      </c>
    </row>
    <row r="103" spans="2:51" s="11" customFormat="1" ht="13.5">
      <c r="B103" s="201"/>
      <c r="C103" s="202"/>
      <c r="D103" s="203" t="s">
        <v>135</v>
      </c>
      <c r="E103" s="204" t="s">
        <v>21</v>
      </c>
      <c r="F103" s="205" t="s">
        <v>430</v>
      </c>
      <c r="G103" s="202"/>
      <c r="H103" s="206">
        <v>227.5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135</v>
      </c>
      <c r="AU103" s="212" t="s">
        <v>82</v>
      </c>
      <c r="AV103" s="11" t="s">
        <v>82</v>
      </c>
      <c r="AW103" s="11" t="s">
        <v>36</v>
      </c>
      <c r="AX103" s="11" t="s">
        <v>80</v>
      </c>
      <c r="AY103" s="212" t="s">
        <v>127</v>
      </c>
    </row>
    <row r="104" spans="2:65" s="1" customFormat="1" ht="25.5" customHeight="1">
      <c r="B104" s="38"/>
      <c r="C104" s="189" t="s">
        <v>193</v>
      </c>
      <c r="D104" s="189" t="s">
        <v>129</v>
      </c>
      <c r="E104" s="190" t="s">
        <v>219</v>
      </c>
      <c r="F104" s="191" t="s">
        <v>220</v>
      </c>
      <c r="G104" s="192" t="s">
        <v>132</v>
      </c>
      <c r="H104" s="193">
        <v>227.5</v>
      </c>
      <c r="I104" s="194"/>
      <c r="J104" s="195">
        <f>ROUND(I104*H104,2)</f>
        <v>0</v>
      </c>
      <c r="K104" s="191" t="s">
        <v>139</v>
      </c>
      <c r="L104" s="58"/>
      <c r="M104" s="196" t="s">
        <v>21</v>
      </c>
      <c r="N104" s="197" t="s">
        <v>43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133</v>
      </c>
      <c r="AT104" s="21" t="s">
        <v>129</v>
      </c>
      <c r="AU104" s="21" t="s">
        <v>82</v>
      </c>
      <c r="AY104" s="21" t="s">
        <v>127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80</v>
      </c>
      <c r="BK104" s="200">
        <f>ROUND(I104*H104,2)</f>
        <v>0</v>
      </c>
      <c r="BL104" s="21" t="s">
        <v>133</v>
      </c>
      <c r="BM104" s="21" t="s">
        <v>431</v>
      </c>
    </row>
    <row r="105" spans="2:51" s="11" customFormat="1" ht="13.5">
      <c r="B105" s="201"/>
      <c r="C105" s="202"/>
      <c r="D105" s="203" t="s">
        <v>135</v>
      </c>
      <c r="E105" s="204" t="s">
        <v>21</v>
      </c>
      <c r="F105" s="205" t="s">
        <v>432</v>
      </c>
      <c r="G105" s="202"/>
      <c r="H105" s="206">
        <v>227.5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135</v>
      </c>
      <c r="AU105" s="212" t="s">
        <v>82</v>
      </c>
      <c r="AV105" s="11" t="s">
        <v>82</v>
      </c>
      <c r="AW105" s="11" t="s">
        <v>36</v>
      </c>
      <c r="AX105" s="11" t="s">
        <v>80</v>
      </c>
      <c r="AY105" s="212" t="s">
        <v>127</v>
      </c>
    </row>
    <row r="106" spans="2:65" s="1" customFormat="1" ht="16.5" customHeight="1">
      <c r="B106" s="38"/>
      <c r="C106" s="213" t="s">
        <v>198</v>
      </c>
      <c r="D106" s="213" t="s">
        <v>203</v>
      </c>
      <c r="E106" s="214" t="s">
        <v>224</v>
      </c>
      <c r="F106" s="215" t="s">
        <v>225</v>
      </c>
      <c r="G106" s="216" t="s">
        <v>226</v>
      </c>
      <c r="H106" s="217">
        <v>18.2</v>
      </c>
      <c r="I106" s="218"/>
      <c r="J106" s="219">
        <f>ROUND(I106*H106,2)</f>
        <v>0</v>
      </c>
      <c r="K106" s="215" t="s">
        <v>139</v>
      </c>
      <c r="L106" s="220"/>
      <c r="M106" s="221" t="s">
        <v>21</v>
      </c>
      <c r="N106" s="222" t="s">
        <v>43</v>
      </c>
      <c r="O106" s="39"/>
      <c r="P106" s="198">
        <f>O106*H106</f>
        <v>0</v>
      </c>
      <c r="Q106" s="198">
        <v>0.001</v>
      </c>
      <c r="R106" s="198">
        <f>Q106*H106</f>
        <v>0.0182</v>
      </c>
      <c r="S106" s="198">
        <v>0</v>
      </c>
      <c r="T106" s="199">
        <f>S106*H106</f>
        <v>0</v>
      </c>
      <c r="AR106" s="21" t="s">
        <v>168</v>
      </c>
      <c r="AT106" s="21" t="s">
        <v>203</v>
      </c>
      <c r="AU106" s="21" t="s">
        <v>82</v>
      </c>
      <c r="AY106" s="21" t="s">
        <v>127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80</v>
      </c>
      <c r="BK106" s="200">
        <f>ROUND(I106*H106,2)</f>
        <v>0</v>
      </c>
      <c r="BL106" s="21" t="s">
        <v>133</v>
      </c>
      <c r="BM106" s="21" t="s">
        <v>433</v>
      </c>
    </row>
    <row r="107" spans="2:51" s="11" customFormat="1" ht="13.5">
      <c r="B107" s="201"/>
      <c r="C107" s="202"/>
      <c r="D107" s="203" t="s">
        <v>135</v>
      </c>
      <c r="E107" s="204" t="s">
        <v>21</v>
      </c>
      <c r="F107" s="205" t="s">
        <v>434</v>
      </c>
      <c r="G107" s="202"/>
      <c r="H107" s="206">
        <v>18.2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135</v>
      </c>
      <c r="AU107" s="212" t="s">
        <v>82</v>
      </c>
      <c r="AV107" s="11" t="s">
        <v>82</v>
      </c>
      <c r="AW107" s="11" t="s">
        <v>36</v>
      </c>
      <c r="AX107" s="11" t="s">
        <v>80</v>
      </c>
      <c r="AY107" s="212" t="s">
        <v>127</v>
      </c>
    </row>
    <row r="108" spans="2:65" s="1" customFormat="1" ht="16.5" customHeight="1">
      <c r="B108" s="38"/>
      <c r="C108" s="189" t="s">
        <v>10</v>
      </c>
      <c r="D108" s="189" t="s">
        <v>129</v>
      </c>
      <c r="E108" s="190" t="s">
        <v>230</v>
      </c>
      <c r="F108" s="191" t="s">
        <v>231</v>
      </c>
      <c r="G108" s="192" t="s">
        <v>132</v>
      </c>
      <c r="H108" s="193">
        <v>127.4</v>
      </c>
      <c r="I108" s="194"/>
      <c r="J108" s="195">
        <f>ROUND(I108*H108,2)</f>
        <v>0</v>
      </c>
      <c r="K108" s="191" t="s">
        <v>139</v>
      </c>
      <c r="L108" s="58"/>
      <c r="M108" s="196" t="s">
        <v>21</v>
      </c>
      <c r="N108" s="197" t="s">
        <v>43</v>
      </c>
      <c r="O108" s="3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1" t="s">
        <v>133</v>
      </c>
      <c r="AT108" s="21" t="s">
        <v>129</v>
      </c>
      <c r="AU108" s="21" t="s">
        <v>82</v>
      </c>
      <c r="AY108" s="21" t="s">
        <v>127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80</v>
      </c>
      <c r="BK108" s="200">
        <f>ROUND(I108*H108,2)</f>
        <v>0</v>
      </c>
      <c r="BL108" s="21" t="s">
        <v>133</v>
      </c>
      <c r="BM108" s="21" t="s">
        <v>435</v>
      </c>
    </row>
    <row r="109" spans="2:51" s="11" customFormat="1" ht="13.5">
      <c r="B109" s="201"/>
      <c r="C109" s="202"/>
      <c r="D109" s="203" t="s">
        <v>135</v>
      </c>
      <c r="E109" s="204" t="s">
        <v>21</v>
      </c>
      <c r="F109" s="205" t="s">
        <v>436</v>
      </c>
      <c r="G109" s="202"/>
      <c r="H109" s="206">
        <v>127.4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135</v>
      </c>
      <c r="AU109" s="212" t="s">
        <v>82</v>
      </c>
      <c r="AV109" s="11" t="s">
        <v>82</v>
      </c>
      <c r="AW109" s="11" t="s">
        <v>36</v>
      </c>
      <c r="AX109" s="11" t="s">
        <v>80</v>
      </c>
      <c r="AY109" s="212" t="s">
        <v>127</v>
      </c>
    </row>
    <row r="110" spans="2:63" s="10" customFormat="1" ht="29.85" customHeight="1">
      <c r="B110" s="173"/>
      <c r="C110" s="174"/>
      <c r="D110" s="175" t="s">
        <v>71</v>
      </c>
      <c r="E110" s="187" t="s">
        <v>82</v>
      </c>
      <c r="F110" s="187" t="s">
        <v>437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SUM(P111:P115)</f>
        <v>0</v>
      </c>
      <c r="Q110" s="181"/>
      <c r="R110" s="182">
        <f>SUM(R111:R115)</f>
        <v>0.14533163999999998</v>
      </c>
      <c r="S110" s="181"/>
      <c r="T110" s="183">
        <f>SUM(T111:T115)</f>
        <v>0</v>
      </c>
      <c r="AR110" s="184" t="s">
        <v>80</v>
      </c>
      <c r="AT110" s="185" t="s">
        <v>71</v>
      </c>
      <c r="AU110" s="185" t="s">
        <v>80</v>
      </c>
      <c r="AY110" s="184" t="s">
        <v>127</v>
      </c>
      <c r="BK110" s="186">
        <f>SUM(BK111:BK115)</f>
        <v>0</v>
      </c>
    </row>
    <row r="111" spans="2:65" s="1" customFormat="1" ht="38.25" customHeight="1">
      <c r="B111" s="38"/>
      <c r="C111" s="189" t="s">
        <v>218</v>
      </c>
      <c r="D111" s="189" t="s">
        <v>129</v>
      </c>
      <c r="E111" s="190" t="s">
        <v>438</v>
      </c>
      <c r="F111" s="191" t="s">
        <v>439</v>
      </c>
      <c r="G111" s="192" t="s">
        <v>132</v>
      </c>
      <c r="H111" s="193">
        <v>279.484</v>
      </c>
      <c r="I111" s="194"/>
      <c r="J111" s="195">
        <f>ROUND(I111*H111,2)</f>
        <v>0</v>
      </c>
      <c r="K111" s="191" t="s">
        <v>21</v>
      </c>
      <c r="L111" s="58"/>
      <c r="M111" s="196" t="s">
        <v>21</v>
      </c>
      <c r="N111" s="197" t="s">
        <v>43</v>
      </c>
      <c r="O111" s="39"/>
      <c r="P111" s="198">
        <f>O111*H111</f>
        <v>0</v>
      </c>
      <c r="Q111" s="198">
        <v>0.00031</v>
      </c>
      <c r="R111" s="198">
        <f>Q111*H111</f>
        <v>0.08664003999999999</v>
      </c>
      <c r="S111" s="198">
        <v>0</v>
      </c>
      <c r="T111" s="199">
        <f>S111*H111</f>
        <v>0</v>
      </c>
      <c r="AR111" s="21" t="s">
        <v>133</v>
      </c>
      <c r="AT111" s="21" t="s">
        <v>129</v>
      </c>
      <c r="AU111" s="21" t="s">
        <v>82</v>
      </c>
      <c r="AY111" s="21" t="s">
        <v>127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80</v>
      </c>
      <c r="BK111" s="200">
        <f>ROUND(I111*H111,2)</f>
        <v>0</v>
      </c>
      <c r="BL111" s="21" t="s">
        <v>133</v>
      </c>
      <c r="BM111" s="21" t="s">
        <v>440</v>
      </c>
    </row>
    <row r="112" spans="2:51" s="11" customFormat="1" ht="13.5">
      <c r="B112" s="201"/>
      <c r="C112" s="202"/>
      <c r="D112" s="203" t="s">
        <v>135</v>
      </c>
      <c r="E112" s="204" t="s">
        <v>21</v>
      </c>
      <c r="F112" s="205" t="s">
        <v>441</v>
      </c>
      <c r="G112" s="202"/>
      <c r="H112" s="206">
        <v>279.484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135</v>
      </c>
      <c r="AU112" s="212" t="s">
        <v>82</v>
      </c>
      <c r="AV112" s="11" t="s">
        <v>82</v>
      </c>
      <c r="AW112" s="11" t="s">
        <v>36</v>
      </c>
      <c r="AX112" s="11" t="s">
        <v>80</v>
      </c>
      <c r="AY112" s="212" t="s">
        <v>127</v>
      </c>
    </row>
    <row r="113" spans="2:65" s="1" customFormat="1" ht="16.5" customHeight="1">
      <c r="B113" s="38"/>
      <c r="C113" s="213" t="s">
        <v>223</v>
      </c>
      <c r="D113" s="213" t="s">
        <v>203</v>
      </c>
      <c r="E113" s="214" t="s">
        <v>442</v>
      </c>
      <c r="F113" s="215" t="s">
        <v>443</v>
      </c>
      <c r="G113" s="216" t="s">
        <v>132</v>
      </c>
      <c r="H113" s="217">
        <v>293.458</v>
      </c>
      <c r="I113" s="218"/>
      <c r="J113" s="219">
        <f>ROUND(I113*H113,2)</f>
        <v>0</v>
      </c>
      <c r="K113" s="215" t="s">
        <v>401</v>
      </c>
      <c r="L113" s="220"/>
      <c r="M113" s="221" t="s">
        <v>21</v>
      </c>
      <c r="N113" s="222" t="s">
        <v>43</v>
      </c>
      <c r="O113" s="39"/>
      <c r="P113" s="198">
        <f>O113*H113</f>
        <v>0</v>
      </c>
      <c r="Q113" s="198">
        <v>0.0002</v>
      </c>
      <c r="R113" s="198">
        <f>Q113*H113</f>
        <v>0.05869160000000001</v>
      </c>
      <c r="S113" s="198">
        <v>0</v>
      </c>
      <c r="T113" s="199">
        <f>S113*H113</f>
        <v>0</v>
      </c>
      <c r="AR113" s="21" t="s">
        <v>168</v>
      </c>
      <c r="AT113" s="21" t="s">
        <v>203</v>
      </c>
      <c r="AU113" s="21" t="s">
        <v>82</v>
      </c>
      <c r="AY113" s="21" t="s">
        <v>127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80</v>
      </c>
      <c r="BK113" s="200">
        <f>ROUND(I113*H113,2)</f>
        <v>0</v>
      </c>
      <c r="BL113" s="21" t="s">
        <v>133</v>
      </c>
      <c r="BM113" s="21" t="s">
        <v>444</v>
      </c>
    </row>
    <row r="114" spans="2:47" s="1" customFormat="1" ht="40.5">
      <c r="B114" s="38"/>
      <c r="C114" s="60"/>
      <c r="D114" s="203" t="s">
        <v>272</v>
      </c>
      <c r="E114" s="60"/>
      <c r="F114" s="223" t="s">
        <v>445</v>
      </c>
      <c r="G114" s="60"/>
      <c r="H114" s="60"/>
      <c r="I114" s="160"/>
      <c r="J114" s="60"/>
      <c r="K114" s="60"/>
      <c r="L114" s="58"/>
      <c r="M114" s="224"/>
      <c r="N114" s="39"/>
      <c r="O114" s="39"/>
      <c r="P114" s="39"/>
      <c r="Q114" s="39"/>
      <c r="R114" s="39"/>
      <c r="S114" s="39"/>
      <c r="T114" s="75"/>
      <c r="AT114" s="21" t="s">
        <v>272</v>
      </c>
      <c r="AU114" s="21" t="s">
        <v>82</v>
      </c>
    </row>
    <row r="115" spans="2:51" s="11" customFormat="1" ht="13.5">
      <c r="B115" s="201"/>
      <c r="C115" s="202"/>
      <c r="D115" s="203" t="s">
        <v>135</v>
      </c>
      <c r="E115" s="202"/>
      <c r="F115" s="205" t="s">
        <v>446</v>
      </c>
      <c r="G115" s="202"/>
      <c r="H115" s="206">
        <v>293.458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135</v>
      </c>
      <c r="AU115" s="212" t="s">
        <v>82</v>
      </c>
      <c r="AV115" s="11" t="s">
        <v>82</v>
      </c>
      <c r="AW115" s="11" t="s">
        <v>6</v>
      </c>
      <c r="AX115" s="11" t="s">
        <v>80</v>
      </c>
      <c r="AY115" s="212" t="s">
        <v>127</v>
      </c>
    </row>
    <row r="116" spans="2:63" s="10" customFormat="1" ht="29.85" customHeight="1">
      <c r="B116" s="173"/>
      <c r="C116" s="174"/>
      <c r="D116" s="175" t="s">
        <v>71</v>
      </c>
      <c r="E116" s="187" t="s">
        <v>142</v>
      </c>
      <c r="F116" s="187" t="s">
        <v>447</v>
      </c>
      <c r="G116" s="174"/>
      <c r="H116" s="174"/>
      <c r="I116" s="177"/>
      <c r="J116" s="188">
        <f>BK116</f>
        <v>0</v>
      </c>
      <c r="K116" s="174"/>
      <c r="L116" s="179"/>
      <c r="M116" s="180"/>
      <c r="N116" s="181"/>
      <c r="O116" s="181"/>
      <c r="P116" s="182">
        <f>SUM(P117:P118)</f>
        <v>0</v>
      </c>
      <c r="Q116" s="181"/>
      <c r="R116" s="182">
        <f>SUM(R117:R118)</f>
        <v>292.2700125</v>
      </c>
      <c r="S116" s="181"/>
      <c r="T116" s="183">
        <f>SUM(T117:T118)</f>
        <v>0</v>
      </c>
      <c r="AR116" s="184" t="s">
        <v>80</v>
      </c>
      <c r="AT116" s="185" t="s">
        <v>71</v>
      </c>
      <c r="AU116" s="185" t="s">
        <v>80</v>
      </c>
      <c r="AY116" s="184" t="s">
        <v>127</v>
      </c>
      <c r="BK116" s="186">
        <f>SUM(BK117:BK118)</f>
        <v>0</v>
      </c>
    </row>
    <row r="117" spans="2:65" s="1" customFormat="1" ht="25.5" customHeight="1">
      <c r="B117" s="38"/>
      <c r="C117" s="189" t="s">
        <v>9</v>
      </c>
      <c r="D117" s="189" t="s">
        <v>129</v>
      </c>
      <c r="E117" s="190" t="s">
        <v>448</v>
      </c>
      <c r="F117" s="191" t="s">
        <v>449</v>
      </c>
      <c r="G117" s="192" t="s">
        <v>155</v>
      </c>
      <c r="H117" s="193">
        <v>126.25</v>
      </c>
      <c r="I117" s="194"/>
      <c r="J117" s="195">
        <f>ROUND(I117*H117,2)</f>
        <v>0</v>
      </c>
      <c r="K117" s="191" t="s">
        <v>401</v>
      </c>
      <c r="L117" s="58"/>
      <c r="M117" s="196" t="s">
        <v>21</v>
      </c>
      <c r="N117" s="197" t="s">
        <v>43</v>
      </c>
      <c r="O117" s="39"/>
      <c r="P117" s="198">
        <f>O117*H117</f>
        <v>0</v>
      </c>
      <c r="Q117" s="198">
        <v>2.31501</v>
      </c>
      <c r="R117" s="198">
        <f>Q117*H117</f>
        <v>292.2700125</v>
      </c>
      <c r="S117" s="198">
        <v>0</v>
      </c>
      <c r="T117" s="199">
        <f>S117*H117</f>
        <v>0</v>
      </c>
      <c r="AR117" s="21" t="s">
        <v>133</v>
      </c>
      <c r="AT117" s="21" t="s">
        <v>129</v>
      </c>
      <c r="AU117" s="21" t="s">
        <v>82</v>
      </c>
      <c r="AY117" s="21" t="s">
        <v>127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80</v>
      </c>
      <c r="BK117" s="200">
        <f>ROUND(I117*H117,2)</f>
        <v>0</v>
      </c>
      <c r="BL117" s="21" t="s">
        <v>133</v>
      </c>
      <c r="BM117" s="21" t="s">
        <v>450</v>
      </c>
    </row>
    <row r="118" spans="2:51" s="11" customFormat="1" ht="13.5">
      <c r="B118" s="201"/>
      <c r="C118" s="202"/>
      <c r="D118" s="203" t="s">
        <v>135</v>
      </c>
      <c r="E118" s="204" t="s">
        <v>21</v>
      </c>
      <c r="F118" s="205" t="s">
        <v>451</v>
      </c>
      <c r="G118" s="202"/>
      <c r="H118" s="206">
        <v>126.25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135</v>
      </c>
      <c r="AU118" s="212" t="s">
        <v>82</v>
      </c>
      <c r="AV118" s="11" t="s">
        <v>82</v>
      </c>
      <c r="AW118" s="11" t="s">
        <v>36</v>
      </c>
      <c r="AX118" s="11" t="s">
        <v>80</v>
      </c>
      <c r="AY118" s="212" t="s">
        <v>127</v>
      </c>
    </row>
    <row r="119" spans="2:63" s="10" customFormat="1" ht="29.85" customHeight="1">
      <c r="B119" s="173"/>
      <c r="C119" s="174"/>
      <c r="D119" s="175" t="s">
        <v>71</v>
      </c>
      <c r="E119" s="187" t="s">
        <v>173</v>
      </c>
      <c r="F119" s="187" t="s">
        <v>452</v>
      </c>
      <c r="G119" s="174"/>
      <c r="H119" s="174"/>
      <c r="I119" s="177"/>
      <c r="J119" s="188">
        <f>BK119</f>
        <v>0</v>
      </c>
      <c r="K119" s="174"/>
      <c r="L119" s="179"/>
      <c r="M119" s="180"/>
      <c r="N119" s="181"/>
      <c r="O119" s="181"/>
      <c r="P119" s="182">
        <f>SUM(P120:P121)</f>
        <v>0</v>
      </c>
      <c r="Q119" s="181"/>
      <c r="R119" s="182">
        <f>SUM(R120:R121)</f>
        <v>14.8855</v>
      </c>
      <c r="S119" s="181"/>
      <c r="T119" s="183">
        <f>SUM(T120:T121)</f>
        <v>0</v>
      </c>
      <c r="AR119" s="184" t="s">
        <v>80</v>
      </c>
      <c r="AT119" s="185" t="s">
        <v>71</v>
      </c>
      <c r="AU119" s="185" t="s">
        <v>80</v>
      </c>
      <c r="AY119" s="184" t="s">
        <v>127</v>
      </c>
      <c r="BK119" s="186">
        <f>SUM(BK120:BK121)</f>
        <v>0</v>
      </c>
    </row>
    <row r="120" spans="2:65" s="1" customFormat="1" ht="38.25" customHeight="1">
      <c r="B120" s="38"/>
      <c r="C120" s="189" t="s">
        <v>239</v>
      </c>
      <c r="D120" s="189" t="s">
        <v>129</v>
      </c>
      <c r="E120" s="190" t="s">
        <v>453</v>
      </c>
      <c r="F120" s="191" t="s">
        <v>454</v>
      </c>
      <c r="G120" s="192" t="s">
        <v>279</v>
      </c>
      <c r="H120" s="193">
        <v>50</v>
      </c>
      <c r="I120" s="194"/>
      <c r="J120" s="195">
        <f>ROUND(I120*H120,2)</f>
        <v>0</v>
      </c>
      <c r="K120" s="191" t="s">
        <v>408</v>
      </c>
      <c r="L120" s="58"/>
      <c r="M120" s="196" t="s">
        <v>21</v>
      </c>
      <c r="N120" s="197" t="s">
        <v>43</v>
      </c>
      <c r="O120" s="39"/>
      <c r="P120" s="198">
        <f>O120*H120</f>
        <v>0</v>
      </c>
      <c r="Q120" s="198">
        <v>0.16371</v>
      </c>
      <c r="R120" s="198">
        <f>Q120*H120</f>
        <v>8.1855</v>
      </c>
      <c r="S120" s="198">
        <v>0</v>
      </c>
      <c r="T120" s="199">
        <f>S120*H120</f>
        <v>0</v>
      </c>
      <c r="AR120" s="21" t="s">
        <v>133</v>
      </c>
      <c r="AT120" s="21" t="s">
        <v>129</v>
      </c>
      <c r="AU120" s="21" t="s">
        <v>82</v>
      </c>
      <c r="AY120" s="21" t="s">
        <v>127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80</v>
      </c>
      <c r="BK120" s="200">
        <f>ROUND(I120*H120,2)</f>
        <v>0</v>
      </c>
      <c r="BL120" s="21" t="s">
        <v>133</v>
      </c>
      <c r="BM120" s="21" t="s">
        <v>455</v>
      </c>
    </row>
    <row r="121" spans="2:65" s="1" customFormat="1" ht="16.5" customHeight="1">
      <c r="B121" s="38"/>
      <c r="C121" s="213" t="s">
        <v>244</v>
      </c>
      <c r="D121" s="213" t="s">
        <v>203</v>
      </c>
      <c r="E121" s="214" t="s">
        <v>456</v>
      </c>
      <c r="F121" s="215" t="s">
        <v>457</v>
      </c>
      <c r="G121" s="216" t="s">
        <v>279</v>
      </c>
      <c r="H121" s="217">
        <v>50</v>
      </c>
      <c r="I121" s="218"/>
      <c r="J121" s="219">
        <f>ROUND(I121*H121,2)</f>
        <v>0</v>
      </c>
      <c r="K121" s="215" t="s">
        <v>408</v>
      </c>
      <c r="L121" s="220"/>
      <c r="M121" s="221" t="s">
        <v>21</v>
      </c>
      <c r="N121" s="228" t="s">
        <v>43</v>
      </c>
      <c r="O121" s="229"/>
      <c r="P121" s="230">
        <f>O121*H121</f>
        <v>0</v>
      </c>
      <c r="Q121" s="230">
        <v>0.134</v>
      </c>
      <c r="R121" s="230">
        <f>Q121*H121</f>
        <v>6.7</v>
      </c>
      <c r="S121" s="230">
        <v>0</v>
      </c>
      <c r="T121" s="231">
        <f>S121*H121</f>
        <v>0</v>
      </c>
      <c r="AR121" s="21" t="s">
        <v>168</v>
      </c>
      <c r="AT121" s="21" t="s">
        <v>203</v>
      </c>
      <c r="AU121" s="21" t="s">
        <v>82</v>
      </c>
      <c r="AY121" s="21" t="s">
        <v>127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80</v>
      </c>
      <c r="BK121" s="200">
        <f>ROUND(I121*H121,2)</f>
        <v>0</v>
      </c>
      <c r="BL121" s="21" t="s">
        <v>133</v>
      </c>
      <c r="BM121" s="21" t="s">
        <v>458</v>
      </c>
    </row>
    <row r="122" spans="2:12" s="1" customFormat="1" ht="6.95" customHeight="1">
      <c r="B122" s="53"/>
      <c r="C122" s="54"/>
      <c r="D122" s="54"/>
      <c r="E122" s="54"/>
      <c r="F122" s="54"/>
      <c r="G122" s="54"/>
      <c r="H122" s="54"/>
      <c r="I122" s="136"/>
      <c r="J122" s="54"/>
      <c r="K122" s="54"/>
      <c r="L122" s="58"/>
    </row>
  </sheetData>
  <sheetProtection algorithmName="SHA-512" hashValue="3M2Z8dSnoszWB6d95SkPLoKGl+/vCX8QnfMvEdD8q0eP0lRCszl+B1rnMsnoIBnMuChwiMs8z7AT7GG12rcpuQ==" saltValue="l1M8pTA0X7RusuE134CjwwrAFLQiDxBWxyVxQSozDHtO54JPCjbGVOrN/swJq1pZKvQgJvdaWXyBelciam0RQg==" spinCount="100000" sheet="1" objects="1" scenarios="1" formatColumns="0" formatRows="0" autoFilter="0"/>
  <autoFilter ref="C80:K12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7" t="s">
        <v>93</v>
      </c>
      <c r="H1" s="357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Chodník v obci Bedrč</v>
      </c>
      <c r="F7" s="350"/>
      <c r="G7" s="350"/>
      <c r="H7" s="350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1" t="s">
        <v>459</v>
      </c>
      <c r="F9" s="352"/>
      <c r="G9" s="352"/>
      <c r="H9" s="35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8" t="s">
        <v>21</v>
      </c>
      <c r="F24" s="318"/>
      <c r="G24" s="318"/>
      <c r="H24" s="318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ROUND(SUM(BE78:BE100),2)</f>
        <v>0</v>
      </c>
      <c r="G30" s="39"/>
      <c r="H30" s="39"/>
      <c r="I30" s="128">
        <v>0.21</v>
      </c>
      <c r="J30" s="127">
        <f>ROUND(ROUND((SUM(BE78:BE100)),2)*I30,2)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ROUND(SUM(BF78:BF100),2)</f>
        <v>0</v>
      </c>
      <c r="G31" s="39"/>
      <c r="H31" s="39"/>
      <c r="I31" s="128">
        <v>0.15</v>
      </c>
      <c r="J31" s="127">
        <f>ROUND(ROUND((SUM(BF78:BF100)),2)*I31,2)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ROUND(SUM(BG78:BG100),2)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ROUND(SUM(BH78:BH100),2)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ROUND(SUM(BI78:BI100),2)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9" t="str">
        <f>E7</f>
        <v>Chodník v obci Bedrč</v>
      </c>
      <c r="F45" s="350"/>
      <c r="G45" s="350"/>
      <c r="H45" s="350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1" t="str">
        <f>E9</f>
        <v>SO901 - DIO</v>
      </c>
      <c r="F47" s="352"/>
      <c r="G47" s="352"/>
      <c r="H47" s="352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8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111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4" t="str">
        <f>E7</f>
        <v>Chodník v obci Bedrč</v>
      </c>
      <c r="F68" s="355"/>
      <c r="G68" s="355"/>
      <c r="H68" s="355"/>
      <c r="I68" s="160"/>
      <c r="J68" s="60"/>
      <c r="K68" s="60"/>
      <c r="L68" s="58"/>
    </row>
    <row r="69" spans="2:12" s="1" customFormat="1" ht="14.45" customHeight="1">
      <c r="B69" s="38"/>
      <c r="C69" s="62" t="s">
        <v>98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29" t="str">
        <f>E9</f>
        <v>SO901 - DIO</v>
      </c>
      <c r="F70" s="356"/>
      <c r="G70" s="356"/>
      <c r="H70" s="356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6. 3. 2018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Městi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112</v>
      </c>
      <c r="D77" s="165" t="s">
        <v>57</v>
      </c>
      <c r="E77" s="165" t="s">
        <v>53</v>
      </c>
      <c r="F77" s="165" t="s">
        <v>113</v>
      </c>
      <c r="G77" s="165" t="s">
        <v>114</v>
      </c>
      <c r="H77" s="165" t="s">
        <v>115</v>
      </c>
      <c r="I77" s="166" t="s">
        <v>116</v>
      </c>
      <c r="J77" s="165" t="s">
        <v>102</v>
      </c>
      <c r="K77" s="167" t="s">
        <v>117</v>
      </c>
      <c r="L77" s="168"/>
      <c r="M77" s="78" t="s">
        <v>118</v>
      </c>
      <c r="N77" s="79" t="s">
        <v>42</v>
      </c>
      <c r="O77" s="79" t="s">
        <v>119</v>
      </c>
      <c r="P77" s="79" t="s">
        <v>120</v>
      </c>
      <c r="Q77" s="79" t="s">
        <v>121</v>
      </c>
      <c r="R77" s="79" t="s">
        <v>122</v>
      </c>
      <c r="S77" s="79" t="s">
        <v>123</v>
      </c>
      <c r="T77" s="80" t="s">
        <v>124</v>
      </c>
    </row>
    <row r="78" spans="2:63" s="1" customFormat="1" ht="29.25" customHeight="1">
      <c r="B78" s="38"/>
      <c r="C78" s="84" t="s">
        <v>103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104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125</v>
      </c>
      <c r="F79" s="176" t="s">
        <v>126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80</v>
      </c>
      <c r="AT79" s="185" t="s">
        <v>71</v>
      </c>
      <c r="AU79" s="185" t="s">
        <v>72</v>
      </c>
      <c r="AY79" s="184" t="s">
        <v>127</v>
      </c>
      <c r="BK79" s="186">
        <f>BK80</f>
        <v>0</v>
      </c>
    </row>
    <row r="80" spans="2:63" s="10" customFormat="1" ht="19.9" customHeight="1">
      <c r="B80" s="173"/>
      <c r="C80" s="174"/>
      <c r="D80" s="175" t="s">
        <v>71</v>
      </c>
      <c r="E80" s="187" t="s">
        <v>173</v>
      </c>
      <c r="F80" s="187" t="s">
        <v>328</v>
      </c>
      <c r="G80" s="174"/>
      <c r="H80" s="174"/>
      <c r="I80" s="177"/>
      <c r="J80" s="188">
        <f>BK80</f>
        <v>0</v>
      </c>
      <c r="K80" s="174"/>
      <c r="L80" s="179"/>
      <c r="M80" s="180"/>
      <c r="N80" s="181"/>
      <c r="O80" s="181"/>
      <c r="P80" s="182">
        <f>SUM(P81:P100)</f>
        <v>0</v>
      </c>
      <c r="Q80" s="181"/>
      <c r="R80" s="182">
        <f>SUM(R81:R100)</f>
        <v>0</v>
      </c>
      <c r="S80" s="181"/>
      <c r="T80" s="183">
        <f>SUM(T81:T100)</f>
        <v>0</v>
      </c>
      <c r="AR80" s="184" t="s">
        <v>80</v>
      </c>
      <c r="AT80" s="185" t="s">
        <v>71</v>
      </c>
      <c r="AU80" s="185" t="s">
        <v>80</v>
      </c>
      <c r="AY80" s="184" t="s">
        <v>127</v>
      </c>
      <c r="BK80" s="186">
        <f>SUM(BK81:BK100)</f>
        <v>0</v>
      </c>
    </row>
    <row r="81" spans="2:65" s="1" customFormat="1" ht="16.5" customHeight="1">
      <c r="B81" s="38"/>
      <c r="C81" s="189" t="s">
        <v>80</v>
      </c>
      <c r="D81" s="189" t="s">
        <v>129</v>
      </c>
      <c r="E81" s="190" t="s">
        <v>460</v>
      </c>
      <c r="F81" s="191" t="s">
        <v>461</v>
      </c>
      <c r="G81" s="192" t="s">
        <v>285</v>
      </c>
      <c r="H81" s="193">
        <v>6</v>
      </c>
      <c r="I81" s="194"/>
      <c r="J81" s="195">
        <f>ROUND(I81*H81,2)</f>
        <v>0</v>
      </c>
      <c r="K81" s="191" t="s">
        <v>139</v>
      </c>
      <c r="L81" s="58"/>
      <c r="M81" s="196" t="s">
        <v>21</v>
      </c>
      <c r="N81" s="197" t="s">
        <v>43</v>
      </c>
      <c r="O81" s="39"/>
      <c r="P81" s="198">
        <f>O81*H81</f>
        <v>0</v>
      </c>
      <c r="Q81" s="198">
        <v>0</v>
      </c>
      <c r="R81" s="198">
        <f>Q81*H81</f>
        <v>0</v>
      </c>
      <c r="S81" s="198">
        <v>0</v>
      </c>
      <c r="T81" s="199">
        <f>S81*H81</f>
        <v>0</v>
      </c>
      <c r="AR81" s="21" t="s">
        <v>133</v>
      </c>
      <c r="AT81" s="21" t="s">
        <v>129</v>
      </c>
      <c r="AU81" s="21" t="s">
        <v>82</v>
      </c>
      <c r="AY81" s="21" t="s">
        <v>127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1" t="s">
        <v>80</v>
      </c>
      <c r="BK81" s="200">
        <f>ROUND(I81*H81,2)</f>
        <v>0</v>
      </c>
      <c r="BL81" s="21" t="s">
        <v>133</v>
      </c>
      <c r="BM81" s="21" t="s">
        <v>462</v>
      </c>
    </row>
    <row r="82" spans="2:51" s="11" customFormat="1" ht="13.5">
      <c r="B82" s="201"/>
      <c r="C82" s="202"/>
      <c r="D82" s="203" t="s">
        <v>135</v>
      </c>
      <c r="E82" s="204" t="s">
        <v>21</v>
      </c>
      <c r="F82" s="205" t="s">
        <v>158</v>
      </c>
      <c r="G82" s="202"/>
      <c r="H82" s="206">
        <v>6</v>
      </c>
      <c r="I82" s="207"/>
      <c r="J82" s="202"/>
      <c r="K82" s="202"/>
      <c r="L82" s="208"/>
      <c r="M82" s="209"/>
      <c r="N82" s="210"/>
      <c r="O82" s="210"/>
      <c r="P82" s="210"/>
      <c r="Q82" s="210"/>
      <c r="R82" s="210"/>
      <c r="S82" s="210"/>
      <c r="T82" s="211"/>
      <c r="AT82" s="212" t="s">
        <v>135</v>
      </c>
      <c r="AU82" s="212" t="s">
        <v>82</v>
      </c>
      <c r="AV82" s="11" t="s">
        <v>82</v>
      </c>
      <c r="AW82" s="11" t="s">
        <v>36</v>
      </c>
      <c r="AX82" s="11" t="s">
        <v>80</v>
      </c>
      <c r="AY82" s="212" t="s">
        <v>127</v>
      </c>
    </row>
    <row r="83" spans="2:65" s="1" customFormat="1" ht="25.5" customHeight="1">
      <c r="B83" s="38"/>
      <c r="C83" s="189" t="s">
        <v>82</v>
      </c>
      <c r="D83" s="189" t="s">
        <v>129</v>
      </c>
      <c r="E83" s="190" t="s">
        <v>463</v>
      </c>
      <c r="F83" s="191" t="s">
        <v>464</v>
      </c>
      <c r="G83" s="192" t="s">
        <v>285</v>
      </c>
      <c r="H83" s="193">
        <v>360</v>
      </c>
      <c r="I83" s="194"/>
      <c r="J83" s="195">
        <f>ROUND(I83*H83,2)</f>
        <v>0</v>
      </c>
      <c r="K83" s="191" t="s">
        <v>139</v>
      </c>
      <c r="L83" s="58"/>
      <c r="M83" s="196" t="s">
        <v>21</v>
      </c>
      <c r="N83" s="197" t="s">
        <v>43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133</v>
      </c>
      <c r="AT83" s="21" t="s">
        <v>129</v>
      </c>
      <c r="AU83" s="21" t="s">
        <v>82</v>
      </c>
      <c r="AY83" s="21" t="s">
        <v>127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80</v>
      </c>
      <c r="BK83" s="200">
        <f>ROUND(I83*H83,2)</f>
        <v>0</v>
      </c>
      <c r="BL83" s="21" t="s">
        <v>133</v>
      </c>
      <c r="BM83" s="21" t="s">
        <v>465</v>
      </c>
    </row>
    <row r="84" spans="2:51" s="11" customFormat="1" ht="13.5">
      <c r="B84" s="201"/>
      <c r="C84" s="202"/>
      <c r="D84" s="203" t="s">
        <v>135</v>
      </c>
      <c r="E84" s="204" t="s">
        <v>21</v>
      </c>
      <c r="F84" s="205" t="s">
        <v>466</v>
      </c>
      <c r="G84" s="202"/>
      <c r="H84" s="206">
        <v>360</v>
      </c>
      <c r="I84" s="207"/>
      <c r="J84" s="202"/>
      <c r="K84" s="202"/>
      <c r="L84" s="208"/>
      <c r="M84" s="209"/>
      <c r="N84" s="210"/>
      <c r="O84" s="210"/>
      <c r="P84" s="210"/>
      <c r="Q84" s="210"/>
      <c r="R84" s="210"/>
      <c r="S84" s="210"/>
      <c r="T84" s="211"/>
      <c r="AT84" s="212" t="s">
        <v>135</v>
      </c>
      <c r="AU84" s="212" t="s">
        <v>82</v>
      </c>
      <c r="AV84" s="11" t="s">
        <v>82</v>
      </c>
      <c r="AW84" s="11" t="s">
        <v>36</v>
      </c>
      <c r="AX84" s="11" t="s">
        <v>80</v>
      </c>
      <c r="AY84" s="212" t="s">
        <v>127</v>
      </c>
    </row>
    <row r="85" spans="2:65" s="1" customFormat="1" ht="25.5" customHeight="1">
      <c r="B85" s="38"/>
      <c r="C85" s="189" t="s">
        <v>142</v>
      </c>
      <c r="D85" s="189" t="s">
        <v>129</v>
      </c>
      <c r="E85" s="190" t="s">
        <v>467</v>
      </c>
      <c r="F85" s="191" t="s">
        <v>468</v>
      </c>
      <c r="G85" s="192" t="s">
        <v>285</v>
      </c>
      <c r="H85" s="193">
        <v>2</v>
      </c>
      <c r="I85" s="194"/>
      <c r="J85" s="195">
        <f>ROUND(I85*H85,2)</f>
        <v>0</v>
      </c>
      <c r="K85" s="191" t="s">
        <v>139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133</v>
      </c>
      <c r="AT85" s="21" t="s">
        <v>129</v>
      </c>
      <c r="AU85" s="21" t="s">
        <v>82</v>
      </c>
      <c r="AY85" s="21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133</v>
      </c>
      <c r="BM85" s="21" t="s">
        <v>469</v>
      </c>
    </row>
    <row r="86" spans="2:51" s="11" customFormat="1" ht="13.5">
      <c r="B86" s="201"/>
      <c r="C86" s="202"/>
      <c r="D86" s="203" t="s">
        <v>135</v>
      </c>
      <c r="E86" s="204" t="s">
        <v>21</v>
      </c>
      <c r="F86" s="205" t="s">
        <v>82</v>
      </c>
      <c r="G86" s="202"/>
      <c r="H86" s="206">
        <v>2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135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127</v>
      </c>
    </row>
    <row r="87" spans="2:65" s="1" customFormat="1" ht="25.5" customHeight="1">
      <c r="B87" s="38"/>
      <c r="C87" s="189" t="s">
        <v>133</v>
      </c>
      <c r="D87" s="189" t="s">
        <v>129</v>
      </c>
      <c r="E87" s="190" t="s">
        <v>470</v>
      </c>
      <c r="F87" s="191" t="s">
        <v>471</v>
      </c>
      <c r="G87" s="192" t="s">
        <v>285</v>
      </c>
      <c r="H87" s="193">
        <v>120</v>
      </c>
      <c r="I87" s="194"/>
      <c r="J87" s="195">
        <f>ROUND(I87*H87,2)</f>
        <v>0</v>
      </c>
      <c r="K87" s="191" t="s">
        <v>139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133</v>
      </c>
      <c r="AT87" s="21" t="s">
        <v>129</v>
      </c>
      <c r="AU87" s="21" t="s">
        <v>82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472</v>
      </c>
    </row>
    <row r="88" spans="2:51" s="11" customFormat="1" ht="13.5">
      <c r="B88" s="201"/>
      <c r="C88" s="202"/>
      <c r="D88" s="203" t="s">
        <v>135</v>
      </c>
      <c r="E88" s="204" t="s">
        <v>21</v>
      </c>
      <c r="F88" s="205" t="s">
        <v>473</v>
      </c>
      <c r="G88" s="202"/>
      <c r="H88" s="206">
        <v>120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135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127</v>
      </c>
    </row>
    <row r="89" spans="2:65" s="1" customFormat="1" ht="25.5" customHeight="1">
      <c r="B89" s="38"/>
      <c r="C89" s="189" t="s">
        <v>152</v>
      </c>
      <c r="D89" s="189" t="s">
        <v>129</v>
      </c>
      <c r="E89" s="190" t="s">
        <v>474</v>
      </c>
      <c r="F89" s="191" t="s">
        <v>475</v>
      </c>
      <c r="G89" s="192" t="s">
        <v>285</v>
      </c>
      <c r="H89" s="193">
        <v>10</v>
      </c>
      <c r="I89" s="194"/>
      <c r="J89" s="195">
        <f>ROUND(I89*H89,2)</f>
        <v>0</v>
      </c>
      <c r="K89" s="191" t="s">
        <v>270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133</v>
      </c>
      <c r="AT89" s="21" t="s">
        <v>129</v>
      </c>
      <c r="AU89" s="21" t="s">
        <v>82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476</v>
      </c>
    </row>
    <row r="90" spans="2:51" s="11" customFormat="1" ht="13.5">
      <c r="B90" s="201"/>
      <c r="C90" s="202"/>
      <c r="D90" s="203" t="s">
        <v>135</v>
      </c>
      <c r="E90" s="204" t="s">
        <v>21</v>
      </c>
      <c r="F90" s="205" t="s">
        <v>178</v>
      </c>
      <c r="G90" s="202"/>
      <c r="H90" s="206">
        <v>10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135</v>
      </c>
      <c r="AU90" s="212" t="s">
        <v>82</v>
      </c>
      <c r="AV90" s="11" t="s">
        <v>82</v>
      </c>
      <c r="AW90" s="11" t="s">
        <v>36</v>
      </c>
      <c r="AX90" s="11" t="s">
        <v>80</v>
      </c>
      <c r="AY90" s="212" t="s">
        <v>127</v>
      </c>
    </row>
    <row r="91" spans="2:65" s="1" customFormat="1" ht="38.25" customHeight="1">
      <c r="B91" s="38"/>
      <c r="C91" s="189" t="s">
        <v>158</v>
      </c>
      <c r="D91" s="189" t="s">
        <v>129</v>
      </c>
      <c r="E91" s="190" t="s">
        <v>477</v>
      </c>
      <c r="F91" s="191" t="s">
        <v>478</v>
      </c>
      <c r="G91" s="192" t="s">
        <v>285</v>
      </c>
      <c r="H91" s="193">
        <v>600</v>
      </c>
      <c r="I91" s="194"/>
      <c r="J91" s="195">
        <f>ROUND(I91*H91,2)</f>
        <v>0</v>
      </c>
      <c r="K91" s="191" t="s">
        <v>270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133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133</v>
      </c>
      <c r="BM91" s="21" t="s">
        <v>479</v>
      </c>
    </row>
    <row r="92" spans="2:51" s="11" customFormat="1" ht="13.5">
      <c r="B92" s="201"/>
      <c r="C92" s="202"/>
      <c r="D92" s="203" t="s">
        <v>135</v>
      </c>
      <c r="E92" s="204" t="s">
        <v>21</v>
      </c>
      <c r="F92" s="205" t="s">
        <v>480</v>
      </c>
      <c r="G92" s="202"/>
      <c r="H92" s="206">
        <v>600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135</v>
      </c>
      <c r="AU92" s="212" t="s">
        <v>82</v>
      </c>
      <c r="AV92" s="11" t="s">
        <v>82</v>
      </c>
      <c r="AW92" s="11" t="s">
        <v>36</v>
      </c>
      <c r="AX92" s="11" t="s">
        <v>80</v>
      </c>
      <c r="AY92" s="212" t="s">
        <v>127</v>
      </c>
    </row>
    <row r="93" spans="2:65" s="1" customFormat="1" ht="16.5" customHeight="1">
      <c r="B93" s="38"/>
      <c r="C93" s="189" t="s">
        <v>163</v>
      </c>
      <c r="D93" s="189" t="s">
        <v>129</v>
      </c>
      <c r="E93" s="190" t="s">
        <v>481</v>
      </c>
      <c r="F93" s="191" t="s">
        <v>482</v>
      </c>
      <c r="G93" s="192" t="s">
        <v>285</v>
      </c>
      <c r="H93" s="193">
        <v>1</v>
      </c>
      <c r="I93" s="194"/>
      <c r="J93" s="195">
        <f>ROUND(I93*H93,2)</f>
        <v>0</v>
      </c>
      <c r="K93" s="191" t="s">
        <v>270</v>
      </c>
      <c r="L93" s="58"/>
      <c r="M93" s="196" t="s">
        <v>21</v>
      </c>
      <c r="N93" s="197" t="s">
        <v>43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133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133</v>
      </c>
      <c r="BM93" s="21" t="s">
        <v>483</v>
      </c>
    </row>
    <row r="94" spans="2:51" s="11" customFormat="1" ht="13.5">
      <c r="B94" s="201"/>
      <c r="C94" s="202"/>
      <c r="D94" s="203" t="s">
        <v>135</v>
      </c>
      <c r="E94" s="204" t="s">
        <v>21</v>
      </c>
      <c r="F94" s="205" t="s">
        <v>80</v>
      </c>
      <c r="G94" s="202"/>
      <c r="H94" s="206">
        <v>1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135</v>
      </c>
      <c r="AU94" s="212" t="s">
        <v>82</v>
      </c>
      <c r="AV94" s="11" t="s">
        <v>82</v>
      </c>
      <c r="AW94" s="11" t="s">
        <v>36</v>
      </c>
      <c r="AX94" s="11" t="s">
        <v>80</v>
      </c>
      <c r="AY94" s="212" t="s">
        <v>127</v>
      </c>
    </row>
    <row r="95" spans="2:65" s="1" customFormat="1" ht="25.5" customHeight="1">
      <c r="B95" s="38"/>
      <c r="C95" s="189" t="s">
        <v>168</v>
      </c>
      <c r="D95" s="189" t="s">
        <v>129</v>
      </c>
      <c r="E95" s="190" t="s">
        <v>484</v>
      </c>
      <c r="F95" s="191" t="s">
        <v>485</v>
      </c>
      <c r="G95" s="192" t="s">
        <v>285</v>
      </c>
      <c r="H95" s="193">
        <v>60</v>
      </c>
      <c r="I95" s="194"/>
      <c r="J95" s="195">
        <f>ROUND(I95*H95,2)</f>
        <v>0</v>
      </c>
      <c r="K95" s="191" t="s">
        <v>270</v>
      </c>
      <c r="L95" s="58"/>
      <c r="M95" s="196" t="s">
        <v>21</v>
      </c>
      <c r="N95" s="197" t="s">
        <v>43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133</v>
      </c>
      <c r="AT95" s="21" t="s">
        <v>129</v>
      </c>
      <c r="AU95" s="21" t="s">
        <v>82</v>
      </c>
      <c r="AY95" s="21" t="s">
        <v>127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80</v>
      </c>
      <c r="BK95" s="200">
        <f>ROUND(I95*H95,2)</f>
        <v>0</v>
      </c>
      <c r="BL95" s="21" t="s">
        <v>133</v>
      </c>
      <c r="BM95" s="21" t="s">
        <v>486</v>
      </c>
    </row>
    <row r="96" spans="2:51" s="11" customFormat="1" ht="13.5">
      <c r="B96" s="201"/>
      <c r="C96" s="202"/>
      <c r="D96" s="203" t="s">
        <v>135</v>
      </c>
      <c r="E96" s="204" t="s">
        <v>21</v>
      </c>
      <c r="F96" s="205" t="s">
        <v>487</v>
      </c>
      <c r="G96" s="202"/>
      <c r="H96" s="206">
        <v>60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82</v>
      </c>
      <c r="AV96" s="11" t="s">
        <v>82</v>
      </c>
      <c r="AW96" s="11" t="s">
        <v>36</v>
      </c>
      <c r="AX96" s="11" t="s">
        <v>80</v>
      </c>
      <c r="AY96" s="212" t="s">
        <v>127</v>
      </c>
    </row>
    <row r="97" spans="2:65" s="1" customFormat="1" ht="25.5" customHeight="1">
      <c r="B97" s="38"/>
      <c r="C97" s="189" t="s">
        <v>173</v>
      </c>
      <c r="D97" s="189" t="s">
        <v>129</v>
      </c>
      <c r="E97" s="190" t="s">
        <v>488</v>
      </c>
      <c r="F97" s="191" t="s">
        <v>489</v>
      </c>
      <c r="G97" s="192" t="s">
        <v>285</v>
      </c>
      <c r="H97" s="193">
        <v>1</v>
      </c>
      <c r="I97" s="194"/>
      <c r="J97" s="195">
        <f>ROUND(I97*H97,2)</f>
        <v>0</v>
      </c>
      <c r="K97" s="191" t="s">
        <v>139</v>
      </c>
      <c r="L97" s="58"/>
      <c r="M97" s="196" t="s">
        <v>21</v>
      </c>
      <c r="N97" s="197" t="s">
        <v>43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133</v>
      </c>
      <c r="AT97" s="21" t="s">
        <v>129</v>
      </c>
      <c r="AU97" s="21" t="s">
        <v>82</v>
      </c>
      <c r="AY97" s="21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80</v>
      </c>
      <c r="BK97" s="200">
        <f>ROUND(I97*H97,2)</f>
        <v>0</v>
      </c>
      <c r="BL97" s="21" t="s">
        <v>133</v>
      </c>
      <c r="BM97" s="21" t="s">
        <v>490</v>
      </c>
    </row>
    <row r="98" spans="2:51" s="11" customFormat="1" ht="13.5">
      <c r="B98" s="201"/>
      <c r="C98" s="202"/>
      <c r="D98" s="203" t="s">
        <v>135</v>
      </c>
      <c r="E98" s="204" t="s">
        <v>21</v>
      </c>
      <c r="F98" s="205" t="s">
        <v>80</v>
      </c>
      <c r="G98" s="202"/>
      <c r="H98" s="206">
        <v>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135</v>
      </c>
      <c r="AU98" s="212" t="s">
        <v>82</v>
      </c>
      <c r="AV98" s="11" t="s">
        <v>82</v>
      </c>
      <c r="AW98" s="11" t="s">
        <v>36</v>
      </c>
      <c r="AX98" s="11" t="s">
        <v>80</v>
      </c>
      <c r="AY98" s="212" t="s">
        <v>127</v>
      </c>
    </row>
    <row r="99" spans="2:65" s="1" customFormat="1" ht="16.5" customHeight="1">
      <c r="B99" s="38"/>
      <c r="C99" s="189" t="s">
        <v>178</v>
      </c>
      <c r="D99" s="189" t="s">
        <v>129</v>
      </c>
      <c r="E99" s="190" t="s">
        <v>491</v>
      </c>
      <c r="F99" s="191" t="s">
        <v>492</v>
      </c>
      <c r="G99" s="192" t="s">
        <v>285</v>
      </c>
      <c r="H99" s="193">
        <v>60</v>
      </c>
      <c r="I99" s="194"/>
      <c r="J99" s="195">
        <f>ROUND(I99*H99,2)</f>
        <v>0</v>
      </c>
      <c r="K99" s="191" t="s">
        <v>139</v>
      </c>
      <c r="L99" s="58"/>
      <c r="M99" s="196" t="s">
        <v>21</v>
      </c>
      <c r="N99" s="197" t="s">
        <v>43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133</v>
      </c>
      <c r="AT99" s="21" t="s">
        <v>129</v>
      </c>
      <c r="AU99" s="21" t="s">
        <v>82</v>
      </c>
      <c r="AY99" s="21" t="s">
        <v>127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80</v>
      </c>
      <c r="BK99" s="200">
        <f>ROUND(I99*H99,2)</f>
        <v>0</v>
      </c>
      <c r="BL99" s="21" t="s">
        <v>133</v>
      </c>
      <c r="BM99" s="21" t="s">
        <v>493</v>
      </c>
    </row>
    <row r="100" spans="2:51" s="11" customFormat="1" ht="13.5">
      <c r="B100" s="201"/>
      <c r="C100" s="202"/>
      <c r="D100" s="203" t="s">
        <v>135</v>
      </c>
      <c r="E100" s="204" t="s">
        <v>21</v>
      </c>
      <c r="F100" s="205" t="s">
        <v>487</v>
      </c>
      <c r="G100" s="202"/>
      <c r="H100" s="206">
        <v>60</v>
      </c>
      <c r="I100" s="207"/>
      <c r="J100" s="202"/>
      <c r="K100" s="202"/>
      <c r="L100" s="208"/>
      <c r="M100" s="225"/>
      <c r="N100" s="226"/>
      <c r="O100" s="226"/>
      <c r="P100" s="226"/>
      <c r="Q100" s="226"/>
      <c r="R100" s="226"/>
      <c r="S100" s="226"/>
      <c r="T100" s="227"/>
      <c r="AT100" s="212" t="s">
        <v>135</v>
      </c>
      <c r="AU100" s="212" t="s">
        <v>82</v>
      </c>
      <c r="AV100" s="11" t="s">
        <v>82</v>
      </c>
      <c r="AW100" s="11" t="s">
        <v>36</v>
      </c>
      <c r="AX100" s="11" t="s">
        <v>80</v>
      </c>
      <c r="AY100" s="212" t="s">
        <v>127</v>
      </c>
    </row>
    <row r="101" spans="2:12" s="1" customFormat="1" ht="6.95" customHeight="1">
      <c r="B101" s="53"/>
      <c r="C101" s="54"/>
      <c r="D101" s="54"/>
      <c r="E101" s="54"/>
      <c r="F101" s="54"/>
      <c r="G101" s="54"/>
      <c r="H101" s="54"/>
      <c r="I101" s="136"/>
      <c r="J101" s="54"/>
      <c r="K101" s="54"/>
      <c r="L101" s="58"/>
    </row>
  </sheetData>
  <sheetProtection algorithmName="SHA-512" hashValue="VRpj5f4XI6AQF3i16PZuXiR7MIQ4uCkTxVRofASN7swfdeNl2bGwgdD6X0UCNWsAzbI4QcfKNNobFflkGBtFuA==" saltValue="ErhPac7uyYEcNGaVu/MD7THADXZuwh1WaDkdv6L4/nhVoh22IPAq088Gdl6NCwXn7IYL+arHm254vocHWXsHNg==" spinCount="100000" sheet="1" objects="1" scenarios="1" formatColumns="0" formatRows="0" autoFilter="0"/>
  <autoFilter ref="C77:K100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7" t="s">
        <v>93</v>
      </c>
      <c r="H1" s="357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Chodník v obci Bedrč</v>
      </c>
      <c r="F7" s="350"/>
      <c r="G7" s="350"/>
      <c r="H7" s="350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1" t="s">
        <v>494</v>
      </c>
      <c r="F9" s="352"/>
      <c r="G9" s="352"/>
      <c r="H9" s="352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8" t="s">
        <v>21</v>
      </c>
      <c r="F24" s="318"/>
      <c r="G24" s="318"/>
      <c r="H24" s="318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ROUND(SUM(BE78:BE93),2)</f>
        <v>0</v>
      </c>
      <c r="G30" s="39"/>
      <c r="H30" s="39"/>
      <c r="I30" s="128">
        <v>0.21</v>
      </c>
      <c r="J30" s="127">
        <f>ROUND(ROUND((SUM(BE78:BE93)),2)*I30,2)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ROUND(SUM(BF78:BF93),2)</f>
        <v>0</v>
      </c>
      <c r="G31" s="39"/>
      <c r="H31" s="39"/>
      <c r="I31" s="128">
        <v>0.15</v>
      </c>
      <c r="J31" s="127">
        <f>ROUND(ROUND((SUM(BF78:BF93)),2)*I31,2)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ROUND(SUM(BG78:BG93),2)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ROUND(SUM(BH78:BH93),2)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ROUND(SUM(BI78:BI93),2)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9" t="str">
        <f>E7</f>
        <v>Chodník v obci Bedrč</v>
      </c>
      <c r="F45" s="350"/>
      <c r="G45" s="350"/>
      <c r="H45" s="350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1" t="str">
        <f>E9</f>
        <v xml:space="preserve">VRN01 - Vedlejší a ostatní náklady </v>
      </c>
      <c r="F47" s="352"/>
      <c r="G47" s="352"/>
      <c r="H47" s="352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8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495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496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111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4" t="str">
        <f>E7</f>
        <v>Chodník v obci Bedrč</v>
      </c>
      <c r="F68" s="355"/>
      <c r="G68" s="355"/>
      <c r="H68" s="355"/>
      <c r="I68" s="160"/>
      <c r="J68" s="60"/>
      <c r="K68" s="60"/>
      <c r="L68" s="58"/>
    </row>
    <row r="69" spans="2:12" s="1" customFormat="1" ht="14.45" customHeight="1">
      <c r="B69" s="38"/>
      <c r="C69" s="62" t="s">
        <v>98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29" t="str">
        <f>E9</f>
        <v xml:space="preserve">VRN01 - Vedlejší a ostatní náklady </v>
      </c>
      <c r="F70" s="356"/>
      <c r="G70" s="356"/>
      <c r="H70" s="356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6. 3. 2018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Městi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112</v>
      </c>
      <c r="D77" s="165" t="s">
        <v>57</v>
      </c>
      <c r="E77" s="165" t="s">
        <v>53</v>
      </c>
      <c r="F77" s="165" t="s">
        <v>113</v>
      </c>
      <c r="G77" s="165" t="s">
        <v>114</v>
      </c>
      <c r="H77" s="165" t="s">
        <v>115</v>
      </c>
      <c r="I77" s="166" t="s">
        <v>116</v>
      </c>
      <c r="J77" s="165" t="s">
        <v>102</v>
      </c>
      <c r="K77" s="167" t="s">
        <v>117</v>
      </c>
      <c r="L77" s="168"/>
      <c r="M77" s="78" t="s">
        <v>118</v>
      </c>
      <c r="N77" s="79" t="s">
        <v>42</v>
      </c>
      <c r="O77" s="79" t="s">
        <v>119</v>
      </c>
      <c r="P77" s="79" t="s">
        <v>120</v>
      </c>
      <c r="Q77" s="79" t="s">
        <v>121</v>
      </c>
      <c r="R77" s="79" t="s">
        <v>122</v>
      </c>
      <c r="S77" s="79" t="s">
        <v>123</v>
      </c>
      <c r="T77" s="80" t="s">
        <v>124</v>
      </c>
    </row>
    <row r="78" spans="2:63" s="1" customFormat="1" ht="29.25" customHeight="1">
      <c r="B78" s="38"/>
      <c r="C78" s="84" t="s">
        <v>103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104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497</v>
      </c>
      <c r="F79" s="176" t="s">
        <v>498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P80+SUM(P81:P90)</f>
        <v>0</v>
      </c>
      <c r="Q79" s="181"/>
      <c r="R79" s="182">
        <f>R80+SUM(R81:R90)</f>
        <v>0</v>
      </c>
      <c r="S79" s="181"/>
      <c r="T79" s="183">
        <f>T80+SUM(T81:T90)</f>
        <v>0</v>
      </c>
      <c r="AR79" s="184" t="s">
        <v>152</v>
      </c>
      <c r="AT79" s="185" t="s">
        <v>71</v>
      </c>
      <c r="AU79" s="185" t="s">
        <v>72</v>
      </c>
      <c r="AY79" s="184" t="s">
        <v>127</v>
      </c>
      <c r="BK79" s="186">
        <f>BK80+SUM(BK81:BK90)</f>
        <v>0</v>
      </c>
    </row>
    <row r="80" spans="2:65" s="1" customFormat="1" ht="38.25" customHeight="1">
      <c r="B80" s="38"/>
      <c r="C80" s="189" t="s">
        <v>80</v>
      </c>
      <c r="D80" s="189" t="s">
        <v>129</v>
      </c>
      <c r="E80" s="190" t="s">
        <v>499</v>
      </c>
      <c r="F80" s="191" t="s">
        <v>500</v>
      </c>
      <c r="G80" s="192" t="s">
        <v>501</v>
      </c>
      <c r="H80" s="193">
        <v>1</v>
      </c>
      <c r="I80" s="194"/>
      <c r="J80" s="195">
        <f aca="true" t="shared" si="0" ref="J80:J85">ROUND(I80*H80,2)</f>
        <v>0</v>
      </c>
      <c r="K80" s="191" t="s">
        <v>21</v>
      </c>
      <c r="L80" s="58"/>
      <c r="M80" s="196" t="s">
        <v>21</v>
      </c>
      <c r="N80" s="197" t="s">
        <v>43</v>
      </c>
      <c r="O80" s="39"/>
      <c r="P80" s="198">
        <f aca="true" t="shared" si="1" ref="P80:P85">O80*H80</f>
        <v>0</v>
      </c>
      <c r="Q80" s="198">
        <v>0</v>
      </c>
      <c r="R80" s="198">
        <f aca="true" t="shared" si="2" ref="R80:R85">Q80*H80</f>
        <v>0</v>
      </c>
      <c r="S80" s="198">
        <v>0</v>
      </c>
      <c r="T80" s="199">
        <f aca="true" t="shared" si="3" ref="T80:T85">S80*H80</f>
        <v>0</v>
      </c>
      <c r="AR80" s="21" t="s">
        <v>133</v>
      </c>
      <c r="AT80" s="21" t="s">
        <v>129</v>
      </c>
      <c r="AU80" s="21" t="s">
        <v>80</v>
      </c>
      <c r="AY80" s="21" t="s">
        <v>127</v>
      </c>
      <c r="BE80" s="200">
        <f aca="true" t="shared" si="4" ref="BE80:BE85">IF(N80="základní",J80,0)</f>
        <v>0</v>
      </c>
      <c r="BF80" s="200">
        <f aca="true" t="shared" si="5" ref="BF80:BF85">IF(N80="snížená",J80,0)</f>
        <v>0</v>
      </c>
      <c r="BG80" s="200">
        <f aca="true" t="shared" si="6" ref="BG80:BG85">IF(N80="zákl. přenesená",J80,0)</f>
        <v>0</v>
      </c>
      <c r="BH80" s="200">
        <f aca="true" t="shared" si="7" ref="BH80:BH85">IF(N80="sníž. přenesená",J80,0)</f>
        <v>0</v>
      </c>
      <c r="BI80" s="200">
        <f aca="true" t="shared" si="8" ref="BI80:BI85">IF(N80="nulová",J80,0)</f>
        <v>0</v>
      </c>
      <c r="BJ80" s="21" t="s">
        <v>80</v>
      </c>
      <c r="BK80" s="200">
        <f aca="true" t="shared" si="9" ref="BK80:BK85">ROUND(I80*H80,2)</f>
        <v>0</v>
      </c>
      <c r="BL80" s="21" t="s">
        <v>133</v>
      </c>
      <c r="BM80" s="21" t="s">
        <v>502</v>
      </c>
    </row>
    <row r="81" spans="2:65" s="1" customFormat="1" ht="89.25" customHeight="1">
      <c r="B81" s="38"/>
      <c r="C81" s="189" t="s">
        <v>82</v>
      </c>
      <c r="D81" s="189" t="s">
        <v>129</v>
      </c>
      <c r="E81" s="190" t="s">
        <v>503</v>
      </c>
      <c r="F81" s="191" t="s">
        <v>504</v>
      </c>
      <c r="G81" s="192" t="s">
        <v>501</v>
      </c>
      <c r="H81" s="193">
        <v>1</v>
      </c>
      <c r="I81" s="194"/>
      <c r="J81" s="195">
        <f t="shared" si="0"/>
        <v>0</v>
      </c>
      <c r="K81" s="191" t="s">
        <v>21</v>
      </c>
      <c r="L81" s="58"/>
      <c r="M81" s="196" t="s">
        <v>21</v>
      </c>
      <c r="N81" s="197" t="s">
        <v>43</v>
      </c>
      <c r="O81" s="39"/>
      <c r="P81" s="198">
        <f t="shared" si="1"/>
        <v>0</v>
      </c>
      <c r="Q81" s="198">
        <v>0</v>
      </c>
      <c r="R81" s="198">
        <f t="shared" si="2"/>
        <v>0</v>
      </c>
      <c r="S81" s="198">
        <v>0</v>
      </c>
      <c r="T81" s="199">
        <f t="shared" si="3"/>
        <v>0</v>
      </c>
      <c r="AR81" s="21" t="s">
        <v>133</v>
      </c>
      <c r="AT81" s="21" t="s">
        <v>129</v>
      </c>
      <c r="AU81" s="21" t="s">
        <v>80</v>
      </c>
      <c r="AY81" s="21" t="s">
        <v>127</v>
      </c>
      <c r="BE81" s="200">
        <f t="shared" si="4"/>
        <v>0</v>
      </c>
      <c r="BF81" s="200">
        <f t="shared" si="5"/>
        <v>0</v>
      </c>
      <c r="BG81" s="200">
        <f t="shared" si="6"/>
        <v>0</v>
      </c>
      <c r="BH81" s="200">
        <f t="shared" si="7"/>
        <v>0</v>
      </c>
      <c r="BI81" s="200">
        <f t="shared" si="8"/>
        <v>0</v>
      </c>
      <c r="BJ81" s="21" t="s">
        <v>80</v>
      </c>
      <c r="BK81" s="200">
        <f t="shared" si="9"/>
        <v>0</v>
      </c>
      <c r="BL81" s="21" t="s">
        <v>133</v>
      </c>
      <c r="BM81" s="21" t="s">
        <v>505</v>
      </c>
    </row>
    <row r="82" spans="2:65" s="1" customFormat="1" ht="25.5" customHeight="1">
      <c r="B82" s="38"/>
      <c r="C82" s="189" t="s">
        <v>142</v>
      </c>
      <c r="D82" s="189" t="s">
        <v>129</v>
      </c>
      <c r="E82" s="190" t="s">
        <v>506</v>
      </c>
      <c r="F82" s="191" t="s">
        <v>507</v>
      </c>
      <c r="G82" s="192" t="s">
        <v>501</v>
      </c>
      <c r="H82" s="193">
        <v>1</v>
      </c>
      <c r="I82" s="194"/>
      <c r="J82" s="195">
        <f t="shared" si="0"/>
        <v>0</v>
      </c>
      <c r="K82" s="191" t="s">
        <v>21</v>
      </c>
      <c r="L82" s="58"/>
      <c r="M82" s="196" t="s">
        <v>21</v>
      </c>
      <c r="N82" s="197" t="s">
        <v>43</v>
      </c>
      <c r="O82" s="39"/>
      <c r="P82" s="198">
        <f t="shared" si="1"/>
        <v>0</v>
      </c>
      <c r="Q82" s="198">
        <v>0</v>
      </c>
      <c r="R82" s="198">
        <f t="shared" si="2"/>
        <v>0</v>
      </c>
      <c r="S82" s="198">
        <v>0</v>
      </c>
      <c r="T82" s="199">
        <f t="shared" si="3"/>
        <v>0</v>
      </c>
      <c r="AR82" s="21" t="s">
        <v>133</v>
      </c>
      <c r="AT82" s="21" t="s">
        <v>129</v>
      </c>
      <c r="AU82" s="21" t="s">
        <v>80</v>
      </c>
      <c r="AY82" s="21" t="s">
        <v>127</v>
      </c>
      <c r="BE82" s="200">
        <f t="shared" si="4"/>
        <v>0</v>
      </c>
      <c r="BF82" s="200">
        <f t="shared" si="5"/>
        <v>0</v>
      </c>
      <c r="BG82" s="200">
        <f t="shared" si="6"/>
        <v>0</v>
      </c>
      <c r="BH82" s="200">
        <f t="shared" si="7"/>
        <v>0</v>
      </c>
      <c r="BI82" s="200">
        <f t="shared" si="8"/>
        <v>0</v>
      </c>
      <c r="BJ82" s="21" t="s">
        <v>80</v>
      </c>
      <c r="BK82" s="200">
        <f t="shared" si="9"/>
        <v>0</v>
      </c>
      <c r="BL82" s="21" t="s">
        <v>133</v>
      </c>
      <c r="BM82" s="21" t="s">
        <v>508</v>
      </c>
    </row>
    <row r="83" spans="2:65" s="1" customFormat="1" ht="25.5" customHeight="1">
      <c r="B83" s="38"/>
      <c r="C83" s="189" t="s">
        <v>133</v>
      </c>
      <c r="D83" s="189" t="s">
        <v>129</v>
      </c>
      <c r="E83" s="190" t="s">
        <v>509</v>
      </c>
      <c r="F83" s="191" t="s">
        <v>510</v>
      </c>
      <c r="G83" s="192" t="s">
        <v>501</v>
      </c>
      <c r="H83" s="193">
        <v>1</v>
      </c>
      <c r="I83" s="194"/>
      <c r="J83" s="195">
        <f t="shared" si="0"/>
        <v>0</v>
      </c>
      <c r="K83" s="191" t="s">
        <v>21</v>
      </c>
      <c r="L83" s="58"/>
      <c r="M83" s="196" t="s">
        <v>21</v>
      </c>
      <c r="N83" s="197" t="s">
        <v>43</v>
      </c>
      <c r="O83" s="39"/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99">
        <f t="shared" si="3"/>
        <v>0</v>
      </c>
      <c r="AR83" s="21" t="s">
        <v>133</v>
      </c>
      <c r="AT83" s="21" t="s">
        <v>129</v>
      </c>
      <c r="AU83" s="21" t="s">
        <v>80</v>
      </c>
      <c r="AY83" s="21" t="s">
        <v>127</v>
      </c>
      <c r="BE83" s="200">
        <f t="shared" si="4"/>
        <v>0</v>
      </c>
      <c r="BF83" s="200">
        <f t="shared" si="5"/>
        <v>0</v>
      </c>
      <c r="BG83" s="200">
        <f t="shared" si="6"/>
        <v>0</v>
      </c>
      <c r="BH83" s="200">
        <f t="shared" si="7"/>
        <v>0</v>
      </c>
      <c r="BI83" s="200">
        <f t="shared" si="8"/>
        <v>0</v>
      </c>
      <c r="BJ83" s="21" t="s">
        <v>80</v>
      </c>
      <c r="BK83" s="200">
        <f t="shared" si="9"/>
        <v>0</v>
      </c>
      <c r="BL83" s="21" t="s">
        <v>133</v>
      </c>
      <c r="BM83" s="21" t="s">
        <v>511</v>
      </c>
    </row>
    <row r="84" spans="2:65" s="1" customFormat="1" ht="38.25" customHeight="1">
      <c r="B84" s="38"/>
      <c r="C84" s="189" t="s">
        <v>152</v>
      </c>
      <c r="D84" s="189" t="s">
        <v>129</v>
      </c>
      <c r="E84" s="190" t="s">
        <v>512</v>
      </c>
      <c r="F84" s="191" t="s">
        <v>513</v>
      </c>
      <c r="G84" s="192" t="s">
        <v>501</v>
      </c>
      <c r="H84" s="193">
        <v>1</v>
      </c>
      <c r="I84" s="194"/>
      <c r="J84" s="195">
        <f t="shared" si="0"/>
        <v>0</v>
      </c>
      <c r="K84" s="191" t="s">
        <v>21</v>
      </c>
      <c r="L84" s="58"/>
      <c r="M84" s="196" t="s">
        <v>21</v>
      </c>
      <c r="N84" s="197" t="s">
        <v>43</v>
      </c>
      <c r="O84" s="39"/>
      <c r="P84" s="198">
        <f t="shared" si="1"/>
        <v>0</v>
      </c>
      <c r="Q84" s="198">
        <v>0</v>
      </c>
      <c r="R84" s="198">
        <f t="shared" si="2"/>
        <v>0</v>
      </c>
      <c r="S84" s="198">
        <v>0</v>
      </c>
      <c r="T84" s="199">
        <f t="shared" si="3"/>
        <v>0</v>
      </c>
      <c r="AR84" s="21" t="s">
        <v>133</v>
      </c>
      <c r="AT84" s="21" t="s">
        <v>129</v>
      </c>
      <c r="AU84" s="21" t="s">
        <v>80</v>
      </c>
      <c r="AY84" s="21" t="s">
        <v>127</v>
      </c>
      <c r="BE84" s="200">
        <f t="shared" si="4"/>
        <v>0</v>
      </c>
      <c r="BF84" s="200">
        <f t="shared" si="5"/>
        <v>0</v>
      </c>
      <c r="BG84" s="200">
        <f t="shared" si="6"/>
        <v>0</v>
      </c>
      <c r="BH84" s="200">
        <f t="shared" si="7"/>
        <v>0</v>
      </c>
      <c r="BI84" s="200">
        <f t="shared" si="8"/>
        <v>0</v>
      </c>
      <c r="BJ84" s="21" t="s">
        <v>80</v>
      </c>
      <c r="BK84" s="200">
        <f t="shared" si="9"/>
        <v>0</v>
      </c>
      <c r="BL84" s="21" t="s">
        <v>133</v>
      </c>
      <c r="BM84" s="21" t="s">
        <v>514</v>
      </c>
    </row>
    <row r="85" spans="2:65" s="1" customFormat="1" ht="38.25" customHeight="1">
      <c r="B85" s="38"/>
      <c r="C85" s="189" t="s">
        <v>158</v>
      </c>
      <c r="D85" s="189" t="s">
        <v>129</v>
      </c>
      <c r="E85" s="190" t="s">
        <v>515</v>
      </c>
      <c r="F85" s="191" t="s">
        <v>516</v>
      </c>
      <c r="G85" s="192" t="s">
        <v>501</v>
      </c>
      <c r="H85" s="193">
        <v>1</v>
      </c>
      <c r="I85" s="194"/>
      <c r="J85" s="195">
        <f t="shared" si="0"/>
        <v>0</v>
      </c>
      <c r="K85" s="191" t="s">
        <v>21</v>
      </c>
      <c r="L85" s="58"/>
      <c r="M85" s="196" t="s">
        <v>21</v>
      </c>
      <c r="N85" s="197" t="s">
        <v>43</v>
      </c>
      <c r="O85" s="39"/>
      <c r="P85" s="198">
        <f t="shared" si="1"/>
        <v>0</v>
      </c>
      <c r="Q85" s="198">
        <v>0</v>
      </c>
      <c r="R85" s="198">
        <f t="shared" si="2"/>
        <v>0</v>
      </c>
      <c r="S85" s="198">
        <v>0</v>
      </c>
      <c r="T85" s="199">
        <f t="shared" si="3"/>
        <v>0</v>
      </c>
      <c r="AR85" s="21" t="s">
        <v>133</v>
      </c>
      <c r="AT85" s="21" t="s">
        <v>129</v>
      </c>
      <c r="AU85" s="21" t="s">
        <v>80</v>
      </c>
      <c r="AY85" s="21" t="s">
        <v>127</v>
      </c>
      <c r="BE85" s="200">
        <f t="shared" si="4"/>
        <v>0</v>
      </c>
      <c r="BF85" s="200">
        <f t="shared" si="5"/>
        <v>0</v>
      </c>
      <c r="BG85" s="200">
        <f t="shared" si="6"/>
        <v>0</v>
      </c>
      <c r="BH85" s="200">
        <f t="shared" si="7"/>
        <v>0</v>
      </c>
      <c r="BI85" s="200">
        <f t="shared" si="8"/>
        <v>0</v>
      </c>
      <c r="BJ85" s="21" t="s">
        <v>80</v>
      </c>
      <c r="BK85" s="200">
        <f t="shared" si="9"/>
        <v>0</v>
      </c>
      <c r="BL85" s="21" t="s">
        <v>133</v>
      </c>
      <c r="BM85" s="21" t="s">
        <v>517</v>
      </c>
    </row>
    <row r="86" spans="2:47" s="1" customFormat="1" ht="27">
      <c r="B86" s="38"/>
      <c r="C86" s="60"/>
      <c r="D86" s="203" t="s">
        <v>272</v>
      </c>
      <c r="E86" s="60"/>
      <c r="F86" s="223" t="s">
        <v>518</v>
      </c>
      <c r="G86" s="60"/>
      <c r="H86" s="60"/>
      <c r="I86" s="160"/>
      <c r="J86" s="60"/>
      <c r="K86" s="60"/>
      <c r="L86" s="58"/>
      <c r="M86" s="224"/>
      <c r="N86" s="39"/>
      <c r="O86" s="39"/>
      <c r="P86" s="39"/>
      <c r="Q86" s="39"/>
      <c r="R86" s="39"/>
      <c r="S86" s="39"/>
      <c r="T86" s="75"/>
      <c r="AT86" s="21" t="s">
        <v>272</v>
      </c>
      <c r="AU86" s="21" t="s">
        <v>80</v>
      </c>
    </row>
    <row r="87" spans="2:65" s="1" customFormat="1" ht="51" customHeight="1">
      <c r="B87" s="38"/>
      <c r="C87" s="189" t="s">
        <v>163</v>
      </c>
      <c r="D87" s="189" t="s">
        <v>129</v>
      </c>
      <c r="E87" s="190" t="s">
        <v>519</v>
      </c>
      <c r="F87" s="191" t="s">
        <v>520</v>
      </c>
      <c r="G87" s="192" t="s">
        <v>501</v>
      </c>
      <c r="H87" s="193">
        <v>1</v>
      </c>
      <c r="I87" s="194"/>
      <c r="J87" s="195">
        <f>ROUND(I87*H87,2)</f>
        <v>0</v>
      </c>
      <c r="K87" s="191" t="s">
        <v>21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133</v>
      </c>
      <c r="AT87" s="21" t="s">
        <v>129</v>
      </c>
      <c r="AU87" s="21" t="s">
        <v>80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521</v>
      </c>
    </row>
    <row r="88" spans="2:47" s="1" customFormat="1" ht="67.5">
      <c r="B88" s="38"/>
      <c r="C88" s="60"/>
      <c r="D88" s="203" t="s">
        <v>272</v>
      </c>
      <c r="E88" s="60"/>
      <c r="F88" s="223" t="s">
        <v>522</v>
      </c>
      <c r="G88" s="60"/>
      <c r="H88" s="60"/>
      <c r="I88" s="160"/>
      <c r="J88" s="60"/>
      <c r="K88" s="60"/>
      <c r="L88" s="58"/>
      <c r="M88" s="224"/>
      <c r="N88" s="39"/>
      <c r="O88" s="39"/>
      <c r="P88" s="39"/>
      <c r="Q88" s="39"/>
      <c r="R88" s="39"/>
      <c r="S88" s="39"/>
      <c r="T88" s="75"/>
      <c r="AT88" s="21" t="s">
        <v>272</v>
      </c>
      <c r="AU88" s="21" t="s">
        <v>80</v>
      </c>
    </row>
    <row r="89" spans="2:65" s="1" customFormat="1" ht="25.5" customHeight="1">
      <c r="B89" s="38"/>
      <c r="C89" s="189" t="s">
        <v>168</v>
      </c>
      <c r="D89" s="189" t="s">
        <v>129</v>
      </c>
      <c r="E89" s="190" t="s">
        <v>523</v>
      </c>
      <c r="F89" s="191" t="s">
        <v>524</v>
      </c>
      <c r="G89" s="192" t="s">
        <v>285</v>
      </c>
      <c r="H89" s="193">
        <v>1</v>
      </c>
      <c r="I89" s="194"/>
      <c r="J89" s="195">
        <f>ROUND(I89*H89,2)</f>
        <v>0</v>
      </c>
      <c r="K89" s="191" t="s">
        <v>21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133</v>
      </c>
      <c r="AT89" s="21" t="s">
        <v>129</v>
      </c>
      <c r="AU89" s="21" t="s">
        <v>80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525</v>
      </c>
    </row>
    <row r="90" spans="2:63" s="10" customFormat="1" ht="29.85" customHeight="1">
      <c r="B90" s="173"/>
      <c r="C90" s="174"/>
      <c r="D90" s="175" t="s">
        <v>71</v>
      </c>
      <c r="E90" s="187" t="s">
        <v>526</v>
      </c>
      <c r="F90" s="187" t="s">
        <v>527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SUM(P91:P93)</f>
        <v>0</v>
      </c>
      <c r="Q90" s="181"/>
      <c r="R90" s="182">
        <f>SUM(R91:R93)</f>
        <v>0</v>
      </c>
      <c r="S90" s="181"/>
      <c r="T90" s="183">
        <f>SUM(T91:T93)</f>
        <v>0</v>
      </c>
      <c r="AR90" s="184" t="s">
        <v>152</v>
      </c>
      <c r="AT90" s="185" t="s">
        <v>71</v>
      </c>
      <c r="AU90" s="185" t="s">
        <v>80</v>
      </c>
      <c r="AY90" s="184" t="s">
        <v>127</v>
      </c>
      <c r="BK90" s="186">
        <f>SUM(BK91:BK93)</f>
        <v>0</v>
      </c>
    </row>
    <row r="91" spans="2:65" s="1" customFormat="1" ht="16.5" customHeight="1">
      <c r="B91" s="38"/>
      <c r="C91" s="189" t="s">
        <v>173</v>
      </c>
      <c r="D91" s="189" t="s">
        <v>129</v>
      </c>
      <c r="E91" s="190" t="s">
        <v>528</v>
      </c>
      <c r="F91" s="191" t="s">
        <v>529</v>
      </c>
      <c r="G91" s="192" t="s">
        <v>530</v>
      </c>
      <c r="H91" s="193">
        <v>1</v>
      </c>
      <c r="I91" s="194"/>
      <c r="J91" s="195">
        <f>ROUND(I91*H91,2)</f>
        <v>0</v>
      </c>
      <c r="K91" s="191" t="s">
        <v>21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531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531</v>
      </c>
      <c r="BM91" s="21" t="s">
        <v>532</v>
      </c>
    </row>
    <row r="92" spans="2:47" s="1" customFormat="1" ht="67.5">
      <c r="B92" s="38"/>
      <c r="C92" s="60"/>
      <c r="D92" s="203" t="s">
        <v>272</v>
      </c>
      <c r="E92" s="60"/>
      <c r="F92" s="223" t="s">
        <v>533</v>
      </c>
      <c r="G92" s="60"/>
      <c r="H92" s="60"/>
      <c r="I92" s="160"/>
      <c r="J92" s="60"/>
      <c r="K92" s="60"/>
      <c r="L92" s="58"/>
      <c r="M92" s="224"/>
      <c r="N92" s="39"/>
      <c r="O92" s="39"/>
      <c r="P92" s="39"/>
      <c r="Q92" s="39"/>
      <c r="R92" s="39"/>
      <c r="S92" s="39"/>
      <c r="T92" s="75"/>
      <c r="AT92" s="21" t="s">
        <v>272</v>
      </c>
      <c r="AU92" s="21" t="s">
        <v>82</v>
      </c>
    </row>
    <row r="93" spans="2:65" s="1" customFormat="1" ht="16.5" customHeight="1">
      <c r="B93" s="38"/>
      <c r="C93" s="189" t="s">
        <v>178</v>
      </c>
      <c r="D93" s="189" t="s">
        <v>129</v>
      </c>
      <c r="E93" s="190" t="s">
        <v>534</v>
      </c>
      <c r="F93" s="191" t="s">
        <v>535</v>
      </c>
      <c r="G93" s="192" t="s">
        <v>326</v>
      </c>
      <c r="H93" s="193">
        <v>1</v>
      </c>
      <c r="I93" s="194"/>
      <c r="J93" s="195">
        <f>ROUND(I93*H93,2)</f>
        <v>0</v>
      </c>
      <c r="K93" s="191" t="s">
        <v>408</v>
      </c>
      <c r="L93" s="58"/>
      <c r="M93" s="196" t="s">
        <v>21</v>
      </c>
      <c r="N93" s="232" t="s">
        <v>43</v>
      </c>
      <c r="O93" s="229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1" t="s">
        <v>531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531</v>
      </c>
      <c r="BM93" s="21" t="s">
        <v>536</v>
      </c>
    </row>
    <row r="94" spans="2:12" s="1" customFormat="1" ht="6.95" customHeight="1">
      <c r="B94" s="53"/>
      <c r="C94" s="54"/>
      <c r="D94" s="54"/>
      <c r="E94" s="54"/>
      <c r="F94" s="54"/>
      <c r="G94" s="54"/>
      <c r="H94" s="54"/>
      <c r="I94" s="136"/>
      <c r="J94" s="54"/>
      <c r="K94" s="54"/>
      <c r="L94" s="58"/>
    </row>
  </sheetData>
  <sheetProtection algorithmName="SHA-512" hashValue="z+jh4Ev48qwLGq8hGhHPO8GaTKNiWPXbRLZ0Mz/yj9ID/BCXCB+lcrjyBPS/ExAi/Q2fcZvPO92Z5M/02F29Kw==" saltValue="C6fV1qsO/OsUs/F22D/b+QjhUR+GsueiWOWNof1UgWZW1aQ1s8CaQwEKGoYHC6rvF+7RUcbbyn+821eFzwP9Dg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1" t="s">
        <v>537</v>
      </c>
      <c r="D3" s="361"/>
      <c r="E3" s="361"/>
      <c r="F3" s="361"/>
      <c r="G3" s="361"/>
      <c r="H3" s="361"/>
      <c r="I3" s="361"/>
      <c r="J3" s="361"/>
      <c r="K3" s="238"/>
    </row>
    <row r="4" spans="2:11" ht="25.5" customHeight="1">
      <c r="B4" s="239"/>
      <c r="C4" s="365" t="s">
        <v>538</v>
      </c>
      <c r="D4" s="365"/>
      <c r="E4" s="365"/>
      <c r="F4" s="365"/>
      <c r="G4" s="365"/>
      <c r="H4" s="365"/>
      <c r="I4" s="365"/>
      <c r="J4" s="365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4" t="s">
        <v>539</v>
      </c>
      <c r="D6" s="364"/>
      <c r="E6" s="364"/>
      <c r="F6" s="364"/>
      <c r="G6" s="364"/>
      <c r="H6" s="364"/>
      <c r="I6" s="364"/>
      <c r="J6" s="364"/>
      <c r="K6" s="240"/>
    </row>
    <row r="7" spans="2:11" ht="15" customHeight="1">
      <c r="B7" s="243"/>
      <c r="C7" s="364" t="s">
        <v>540</v>
      </c>
      <c r="D7" s="364"/>
      <c r="E7" s="364"/>
      <c r="F7" s="364"/>
      <c r="G7" s="364"/>
      <c r="H7" s="364"/>
      <c r="I7" s="364"/>
      <c r="J7" s="364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4" t="s">
        <v>541</v>
      </c>
      <c r="D9" s="364"/>
      <c r="E9" s="364"/>
      <c r="F9" s="364"/>
      <c r="G9" s="364"/>
      <c r="H9" s="364"/>
      <c r="I9" s="364"/>
      <c r="J9" s="364"/>
      <c r="K9" s="240"/>
    </row>
    <row r="10" spans="2:11" ht="15" customHeight="1">
      <c r="B10" s="243"/>
      <c r="C10" s="242"/>
      <c r="D10" s="364" t="s">
        <v>542</v>
      </c>
      <c r="E10" s="364"/>
      <c r="F10" s="364"/>
      <c r="G10" s="364"/>
      <c r="H10" s="364"/>
      <c r="I10" s="364"/>
      <c r="J10" s="364"/>
      <c r="K10" s="240"/>
    </row>
    <row r="11" spans="2:11" ht="15" customHeight="1">
      <c r="B11" s="243"/>
      <c r="C11" s="244"/>
      <c r="D11" s="364" t="s">
        <v>543</v>
      </c>
      <c r="E11" s="364"/>
      <c r="F11" s="364"/>
      <c r="G11" s="364"/>
      <c r="H11" s="364"/>
      <c r="I11" s="364"/>
      <c r="J11" s="364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4" t="s">
        <v>544</v>
      </c>
      <c r="E13" s="364"/>
      <c r="F13" s="364"/>
      <c r="G13" s="364"/>
      <c r="H13" s="364"/>
      <c r="I13" s="364"/>
      <c r="J13" s="364"/>
      <c r="K13" s="240"/>
    </row>
    <row r="14" spans="2:11" ht="15" customHeight="1">
      <c r="B14" s="243"/>
      <c r="C14" s="244"/>
      <c r="D14" s="364" t="s">
        <v>545</v>
      </c>
      <c r="E14" s="364"/>
      <c r="F14" s="364"/>
      <c r="G14" s="364"/>
      <c r="H14" s="364"/>
      <c r="I14" s="364"/>
      <c r="J14" s="364"/>
      <c r="K14" s="240"/>
    </row>
    <row r="15" spans="2:11" ht="15" customHeight="1">
      <c r="B15" s="243"/>
      <c r="C15" s="244"/>
      <c r="D15" s="364" t="s">
        <v>546</v>
      </c>
      <c r="E15" s="364"/>
      <c r="F15" s="364"/>
      <c r="G15" s="364"/>
      <c r="H15" s="364"/>
      <c r="I15" s="364"/>
      <c r="J15" s="364"/>
      <c r="K15" s="240"/>
    </row>
    <row r="16" spans="2:11" ht="15" customHeight="1">
      <c r="B16" s="243"/>
      <c r="C16" s="244"/>
      <c r="D16" s="244"/>
      <c r="E16" s="245" t="s">
        <v>79</v>
      </c>
      <c r="F16" s="364" t="s">
        <v>547</v>
      </c>
      <c r="G16" s="364"/>
      <c r="H16" s="364"/>
      <c r="I16" s="364"/>
      <c r="J16" s="364"/>
      <c r="K16" s="240"/>
    </row>
    <row r="17" spans="2:11" ht="15" customHeight="1">
      <c r="B17" s="243"/>
      <c r="C17" s="244"/>
      <c r="D17" s="244"/>
      <c r="E17" s="245" t="s">
        <v>548</v>
      </c>
      <c r="F17" s="364" t="s">
        <v>549</v>
      </c>
      <c r="G17" s="364"/>
      <c r="H17" s="364"/>
      <c r="I17" s="364"/>
      <c r="J17" s="364"/>
      <c r="K17" s="240"/>
    </row>
    <row r="18" spans="2:11" ht="15" customHeight="1">
      <c r="B18" s="243"/>
      <c r="C18" s="244"/>
      <c r="D18" s="244"/>
      <c r="E18" s="245" t="s">
        <v>550</v>
      </c>
      <c r="F18" s="364" t="s">
        <v>551</v>
      </c>
      <c r="G18" s="364"/>
      <c r="H18" s="364"/>
      <c r="I18" s="364"/>
      <c r="J18" s="364"/>
      <c r="K18" s="240"/>
    </row>
    <row r="19" spans="2:11" ht="15" customHeight="1">
      <c r="B19" s="243"/>
      <c r="C19" s="244"/>
      <c r="D19" s="244"/>
      <c r="E19" s="245" t="s">
        <v>552</v>
      </c>
      <c r="F19" s="364" t="s">
        <v>553</v>
      </c>
      <c r="G19" s="364"/>
      <c r="H19" s="364"/>
      <c r="I19" s="364"/>
      <c r="J19" s="364"/>
      <c r="K19" s="240"/>
    </row>
    <row r="20" spans="2:11" ht="15" customHeight="1">
      <c r="B20" s="243"/>
      <c r="C20" s="244"/>
      <c r="D20" s="244"/>
      <c r="E20" s="245" t="s">
        <v>554</v>
      </c>
      <c r="F20" s="364" t="s">
        <v>555</v>
      </c>
      <c r="G20" s="364"/>
      <c r="H20" s="364"/>
      <c r="I20" s="364"/>
      <c r="J20" s="364"/>
      <c r="K20" s="240"/>
    </row>
    <row r="21" spans="2:11" ht="15" customHeight="1">
      <c r="B21" s="243"/>
      <c r="C21" s="244"/>
      <c r="D21" s="244"/>
      <c r="E21" s="245" t="s">
        <v>556</v>
      </c>
      <c r="F21" s="364" t="s">
        <v>557</v>
      </c>
      <c r="G21" s="364"/>
      <c r="H21" s="364"/>
      <c r="I21" s="364"/>
      <c r="J21" s="364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4" t="s">
        <v>558</v>
      </c>
      <c r="D23" s="364"/>
      <c r="E23" s="364"/>
      <c r="F23" s="364"/>
      <c r="G23" s="364"/>
      <c r="H23" s="364"/>
      <c r="I23" s="364"/>
      <c r="J23" s="364"/>
      <c r="K23" s="240"/>
    </row>
    <row r="24" spans="2:11" ht="15" customHeight="1">
      <c r="B24" s="243"/>
      <c r="C24" s="364" t="s">
        <v>559</v>
      </c>
      <c r="D24" s="364"/>
      <c r="E24" s="364"/>
      <c r="F24" s="364"/>
      <c r="G24" s="364"/>
      <c r="H24" s="364"/>
      <c r="I24" s="364"/>
      <c r="J24" s="364"/>
      <c r="K24" s="240"/>
    </row>
    <row r="25" spans="2:11" ht="15" customHeight="1">
      <c r="B25" s="243"/>
      <c r="C25" s="242"/>
      <c r="D25" s="364" t="s">
        <v>560</v>
      </c>
      <c r="E25" s="364"/>
      <c r="F25" s="364"/>
      <c r="G25" s="364"/>
      <c r="H25" s="364"/>
      <c r="I25" s="364"/>
      <c r="J25" s="364"/>
      <c r="K25" s="240"/>
    </row>
    <row r="26" spans="2:11" ht="15" customHeight="1">
      <c r="B26" s="243"/>
      <c r="C26" s="244"/>
      <c r="D26" s="364" t="s">
        <v>561</v>
      </c>
      <c r="E26" s="364"/>
      <c r="F26" s="364"/>
      <c r="G26" s="364"/>
      <c r="H26" s="364"/>
      <c r="I26" s="364"/>
      <c r="J26" s="364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4" t="s">
        <v>562</v>
      </c>
      <c r="E28" s="364"/>
      <c r="F28" s="364"/>
      <c r="G28" s="364"/>
      <c r="H28" s="364"/>
      <c r="I28" s="364"/>
      <c r="J28" s="364"/>
      <c r="K28" s="240"/>
    </row>
    <row r="29" spans="2:11" ht="15" customHeight="1">
      <c r="B29" s="243"/>
      <c r="C29" s="244"/>
      <c r="D29" s="364" t="s">
        <v>563</v>
      </c>
      <c r="E29" s="364"/>
      <c r="F29" s="364"/>
      <c r="G29" s="364"/>
      <c r="H29" s="364"/>
      <c r="I29" s="364"/>
      <c r="J29" s="364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4" t="s">
        <v>564</v>
      </c>
      <c r="E31" s="364"/>
      <c r="F31" s="364"/>
      <c r="G31" s="364"/>
      <c r="H31" s="364"/>
      <c r="I31" s="364"/>
      <c r="J31" s="364"/>
      <c r="K31" s="240"/>
    </row>
    <row r="32" spans="2:11" ht="15" customHeight="1">
      <c r="B32" s="243"/>
      <c r="C32" s="244"/>
      <c r="D32" s="364" t="s">
        <v>565</v>
      </c>
      <c r="E32" s="364"/>
      <c r="F32" s="364"/>
      <c r="G32" s="364"/>
      <c r="H32" s="364"/>
      <c r="I32" s="364"/>
      <c r="J32" s="364"/>
      <c r="K32" s="240"/>
    </row>
    <row r="33" spans="2:11" ht="15" customHeight="1">
      <c r="B33" s="243"/>
      <c r="C33" s="244"/>
      <c r="D33" s="364" t="s">
        <v>566</v>
      </c>
      <c r="E33" s="364"/>
      <c r="F33" s="364"/>
      <c r="G33" s="364"/>
      <c r="H33" s="364"/>
      <c r="I33" s="364"/>
      <c r="J33" s="364"/>
      <c r="K33" s="240"/>
    </row>
    <row r="34" spans="2:11" ht="15" customHeight="1">
      <c r="B34" s="243"/>
      <c r="C34" s="244"/>
      <c r="D34" s="242"/>
      <c r="E34" s="246" t="s">
        <v>112</v>
      </c>
      <c r="F34" s="242"/>
      <c r="G34" s="364" t="s">
        <v>567</v>
      </c>
      <c r="H34" s="364"/>
      <c r="I34" s="364"/>
      <c r="J34" s="364"/>
      <c r="K34" s="240"/>
    </row>
    <row r="35" spans="2:11" ht="30.75" customHeight="1">
      <c r="B35" s="243"/>
      <c r="C35" s="244"/>
      <c r="D35" s="242"/>
      <c r="E35" s="246" t="s">
        <v>568</v>
      </c>
      <c r="F35" s="242"/>
      <c r="G35" s="364" t="s">
        <v>569</v>
      </c>
      <c r="H35" s="364"/>
      <c r="I35" s="364"/>
      <c r="J35" s="364"/>
      <c r="K35" s="240"/>
    </row>
    <row r="36" spans="2:11" ht="15" customHeight="1">
      <c r="B36" s="243"/>
      <c r="C36" s="244"/>
      <c r="D36" s="242"/>
      <c r="E36" s="246" t="s">
        <v>53</v>
      </c>
      <c r="F36" s="242"/>
      <c r="G36" s="364" t="s">
        <v>570</v>
      </c>
      <c r="H36" s="364"/>
      <c r="I36" s="364"/>
      <c r="J36" s="364"/>
      <c r="K36" s="240"/>
    </row>
    <row r="37" spans="2:11" ht="15" customHeight="1">
      <c r="B37" s="243"/>
      <c r="C37" s="244"/>
      <c r="D37" s="242"/>
      <c r="E37" s="246" t="s">
        <v>113</v>
      </c>
      <c r="F37" s="242"/>
      <c r="G37" s="364" t="s">
        <v>571</v>
      </c>
      <c r="H37" s="364"/>
      <c r="I37" s="364"/>
      <c r="J37" s="364"/>
      <c r="K37" s="240"/>
    </row>
    <row r="38" spans="2:11" ht="15" customHeight="1">
      <c r="B38" s="243"/>
      <c r="C38" s="244"/>
      <c r="D38" s="242"/>
      <c r="E38" s="246" t="s">
        <v>114</v>
      </c>
      <c r="F38" s="242"/>
      <c r="G38" s="364" t="s">
        <v>572</v>
      </c>
      <c r="H38" s="364"/>
      <c r="I38" s="364"/>
      <c r="J38" s="364"/>
      <c r="K38" s="240"/>
    </row>
    <row r="39" spans="2:11" ht="15" customHeight="1">
      <c r="B39" s="243"/>
      <c r="C39" s="244"/>
      <c r="D39" s="242"/>
      <c r="E39" s="246" t="s">
        <v>115</v>
      </c>
      <c r="F39" s="242"/>
      <c r="G39" s="364" t="s">
        <v>573</v>
      </c>
      <c r="H39" s="364"/>
      <c r="I39" s="364"/>
      <c r="J39" s="364"/>
      <c r="K39" s="240"/>
    </row>
    <row r="40" spans="2:11" ht="15" customHeight="1">
      <c r="B40" s="243"/>
      <c r="C40" s="244"/>
      <c r="D40" s="242"/>
      <c r="E40" s="246" t="s">
        <v>574</v>
      </c>
      <c r="F40" s="242"/>
      <c r="G40" s="364" t="s">
        <v>575</v>
      </c>
      <c r="H40" s="364"/>
      <c r="I40" s="364"/>
      <c r="J40" s="364"/>
      <c r="K40" s="240"/>
    </row>
    <row r="41" spans="2:11" ht="15" customHeight="1">
      <c r="B41" s="243"/>
      <c r="C41" s="244"/>
      <c r="D41" s="242"/>
      <c r="E41" s="246"/>
      <c r="F41" s="242"/>
      <c r="G41" s="364" t="s">
        <v>576</v>
      </c>
      <c r="H41" s="364"/>
      <c r="I41" s="364"/>
      <c r="J41" s="364"/>
      <c r="K41" s="240"/>
    </row>
    <row r="42" spans="2:11" ht="15" customHeight="1">
      <c r="B42" s="243"/>
      <c r="C42" s="244"/>
      <c r="D42" s="242"/>
      <c r="E42" s="246" t="s">
        <v>577</v>
      </c>
      <c r="F42" s="242"/>
      <c r="G42" s="364" t="s">
        <v>578</v>
      </c>
      <c r="H42" s="364"/>
      <c r="I42" s="364"/>
      <c r="J42" s="364"/>
      <c r="K42" s="240"/>
    </row>
    <row r="43" spans="2:11" ht="15" customHeight="1">
      <c r="B43" s="243"/>
      <c r="C43" s="244"/>
      <c r="D43" s="242"/>
      <c r="E43" s="246" t="s">
        <v>117</v>
      </c>
      <c r="F43" s="242"/>
      <c r="G43" s="364" t="s">
        <v>579</v>
      </c>
      <c r="H43" s="364"/>
      <c r="I43" s="364"/>
      <c r="J43" s="364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4" t="s">
        <v>580</v>
      </c>
      <c r="E45" s="364"/>
      <c r="F45" s="364"/>
      <c r="G45" s="364"/>
      <c r="H45" s="364"/>
      <c r="I45" s="364"/>
      <c r="J45" s="364"/>
      <c r="K45" s="240"/>
    </row>
    <row r="46" spans="2:11" ht="15" customHeight="1">
      <c r="B46" s="243"/>
      <c r="C46" s="244"/>
      <c r="D46" s="244"/>
      <c r="E46" s="364" t="s">
        <v>581</v>
      </c>
      <c r="F46" s="364"/>
      <c r="G46" s="364"/>
      <c r="H46" s="364"/>
      <c r="I46" s="364"/>
      <c r="J46" s="364"/>
      <c r="K46" s="240"/>
    </row>
    <row r="47" spans="2:11" ht="15" customHeight="1">
      <c r="B47" s="243"/>
      <c r="C47" s="244"/>
      <c r="D47" s="244"/>
      <c r="E47" s="364" t="s">
        <v>582</v>
      </c>
      <c r="F47" s="364"/>
      <c r="G47" s="364"/>
      <c r="H47" s="364"/>
      <c r="I47" s="364"/>
      <c r="J47" s="364"/>
      <c r="K47" s="240"/>
    </row>
    <row r="48" spans="2:11" ht="15" customHeight="1">
      <c r="B48" s="243"/>
      <c r="C48" s="244"/>
      <c r="D48" s="244"/>
      <c r="E48" s="364" t="s">
        <v>583</v>
      </c>
      <c r="F48" s="364"/>
      <c r="G48" s="364"/>
      <c r="H48" s="364"/>
      <c r="I48" s="364"/>
      <c r="J48" s="364"/>
      <c r="K48" s="240"/>
    </row>
    <row r="49" spans="2:11" ht="15" customHeight="1">
      <c r="B49" s="243"/>
      <c r="C49" s="244"/>
      <c r="D49" s="364" t="s">
        <v>584</v>
      </c>
      <c r="E49" s="364"/>
      <c r="F49" s="364"/>
      <c r="G49" s="364"/>
      <c r="H49" s="364"/>
      <c r="I49" s="364"/>
      <c r="J49" s="364"/>
      <c r="K49" s="240"/>
    </row>
    <row r="50" spans="2:11" ht="25.5" customHeight="1">
      <c r="B50" s="239"/>
      <c r="C50" s="365" t="s">
        <v>585</v>
      </c>
      <c r="D50" s="365"/>
      <c r="E50" s="365"/>
      <c r="F50" s="365"/>
      <c r="G50" s="365"/>
      <c r="H50" s="365"/>
      <c r="I50" s="365"/>
      <c r="J50" s="365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4" t="s">
        <v>586</v>
      </c>
      <c r="D52" s="364"/>
      <c r="E52" s="364"/>
      <c r="F52" s="364"/>
      <c r="G52" s="364"/>
      <c r="H52" s="364"/>
      <c r="I52" s="364"/>
      <c r="J52" s="364"/>
      <c r="K52" s="240"/>
    </row>
    <row r="53" spans="2:11" ht="15" customHeight="1">
      <c r="B53" s="239"/>
      <c r="C53" s="364" t="s">
        <v>587</v>
      </c>
      <c r="D53" s="364"/>
      <c r="E53" s="364"/>
      <c r="F53" s="364"/>
      <c r="G53" s="364"/>
      <c r="H53" s="364"/>
      <c r="I53" s="364"/>
      <c r="J53" s="364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4" t="s">
        <v>588</v>
      </c>
      <c r="D55" s="364"/>
      <c r="E55" s="364"/>
      <c r="F55" s="364"/>
      <c r="G55" s="364"/>
      <c r="H55" s="364"/>
      <c r="I55" s="364"/>
      <c r="J55" s="364"/>
      <c r="K55" s="240"/>
    </row>
    <row r="56" spans="2:11" ht="15" customHeight="1">
      <c r="B56" s="239"/>
      <c r="C56" s="244"/>
      <c r="D56" s="364" t="s">
        <v>589</v>
      </c>
      <c r="E56" s="364"/>
      <c r="F56" s="364"/>
      <c r="G56" s="364"/>
      <c r="H56" s="364"/>
      <c r="I56" s="364"/>
      <c r="J56" s="364"/>
      <c r="K56" s="240"/>
    </row>
    <row r="57" spans="2:11" ht="15" customHeight="1">
      <c r="B57" s="239"/>
      <c r="C57" s="244"/>
      <c r="D57" s="364" t="s">
        <v>590</v>
      </c>
      <c r="E57" s="364"/>
      <c r="F57" s="364"/>
      <c r="G57" s="364"/>
      <c r="H57" s="364"/>
      <c r="I57" s="364"/>
      <c r="J57" s="364"/>
      <c r="K57" s="240"/>
    </row>
    <row r="58" spans="2:11" ht="15" customHeight="1">
      <c r="B58" s="239"/>
      <c r="C58" s="244"/>
      <c r="D58" s="364" t="s">
        <v>591</v>
      </c>
      <c r="E58" s="364"/>
      <c r="F58" s="364"/>
      <c r="G58" s="364"/>
      <c r="H58" s="364"/>
      <c r="I58" s="364"/>
      <c r="J58" s="364"/>
      <c r="K58" s="240"/>
    </row>
    <row r="59" spans="2:11" ht="15" customHeight="1">
      <c r="B59" s="239"/>
      <c r="C59" s="244"/>
      <c r="D59" s="364" t="s">
        <v>592</v>
      </c>
      <c r="E59" s="364"/>
      <c r="F59" s="364"/>
      <c r="G59" s="364"/>
      <c r="H59" s="364"/>
      <c r="I59" s="364"/>
      <c r="J59" s="364"/>
      <c r="K59" s="240"/>
    </row>
    <row r="60" spans="2:11" ht="15" customHeight="1">
      <c r="B60" s="239"/>
      <c r="C60" s="244"/>
      <c r="D60" s="363" t="s">
        <v>593</v>
      </c>
      <c r="E60" s="363"/>
      <c r="F60" s="363"/>
      <c r="G60" s="363"/>
      <c r="H60" s="363"/>
      <c r="I60" s="363"/>
      <c r="J60" s="363"/>
      <c r="K60" s="240"/>
    </row>
    <row r="61" spans="2:11" ht="15" customHeight="1">
      <c r="B61" s="239"/>
      <c r="C61" s="244"/>
      <c r="D61" s="364" t="s">
        <v>594</v>
      </c>
      <c r="E61" s="364"/>
      <c r="F61" s="364"/>
      <c r="G61" s="364"/>
      <c r="H61" s="364"/>
      <c r="I61" s="364"/>
      <c r="J61" s="364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4" t="s">
        <v>595</v>
      </c>
      <c r="E63" s="364"/>
      <c r="F63" s="364"/>
      <c r="G63" s="364"/>
      <c r="H63" s="364"/>
      <c r="I63" s="364"/>
      <c r="J63" s="364"/>
      <c r="K63" s="240"/>
    </row>
    <row r="64" spans="2:11" ht="15" customHeight="1">
      <c r="B64" s="239"/>
      <c r="C64" s="244"/>
      <c r="D64" s="363" t="s">
        <v>596</v>
      </c>
      <c r="E64" s="363"/>
      <c r="F64" s="363"/>
      <c r="G64" s="363"/>
      <c r="H64" s="363"/>
      <c r="I64" s="363"/>
      <c r="J64" s="363"/>
      <c r="K64" s="240"/>
    </row>
    <row r="65" spans="2:11" ht="15" customHeight="1">
      <c r="B65" s="239"/>
      <c r="C65" s="244"/>
      <c r="D65" s="364" t="s">
        <v>597</v>
      </c>
      <c r="E65" s="364"/>
      <c r="F65" s="364"/>
      <c r="G65" s="364"/>
      <c r="H65" s="364"/>
      <c r="I65" s="364"/>
      <c r="J65" s="364"/>
      <c r="K65" s="240"/>
    </row>
    <row r="66" spans="2:11" ht="15" customHeight="1">
      <c r="B66" s="239"/>
      <c r="C66" s="244"/>
      <c r="D66" s="364" t="s">
        <v>598</v>
      </c>
      <c r="E66" s="364"/>
      <c r="F66" s="364"/>
      <c r="G66" s="364"/>
      <c r="H66" s="364"/>
      <c r="I66" s="364"/>
      <c r="J66" s="364"/>
      <c r="K66" s="240"/>
    </row>
    <row r="67" spans="2:11" ht="15" customHeight="1">
      <c r="B67" s="239"/>
      <c r="C67" s="244"/>
      <c r="D67" s="364" t="s">
        <v>599</v>
      </c>
      <c r="E67" s="364"/>
      <c r="F67" s="364"/>
      <c r="G67" s="364"/>
      <c r="H67" s="364"/>
      <c r="I67" s="364"/>
      <c r="J67" s="364"/>
      <c r="K67" s="240"/>
    </row>
    <row r="68" spans="2:11" ht="15" customHeight="1">
      <c r="B68" s="239"/>
      <c r="C68" s="244"/>
      <c r="D68" s="364" t="s">
        <v>600</v>
      </c>
      <c r="E68" s="364"/>
      <c r="F68" s="364"/>
      <c r="G68" s="364"/>
      <c r="H68" s="364"/>
      <c r="I68" s="364"/>
      <c r="J68" s="364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2" t="s">
        <v>96</v>
      </c>
      <c r="D73" s="362"/>
      <c r="E73" s="362"/>
      <c r="F73" s="362"/>
      <c r="G73" s="362"/>
      <c r="H73" s="362"/>
      <c r="I73" s="362"/>
      <c r="J73" s="362"/>
      <c r="K73" s="257"/>
    </row>
    <row r="74" spans="2:11" ht="17.25" customHeight="1">
      <c r="B74" s="256"/>
      <c r="C74" s="258" t="s">
        <v>601</v>
      </c>
      <c r="D74" s="258"/>
      <c r="E74" s="258"/>
      <c r="F74" s="258" t="s">
        <v>602</v>
      </c>
      <c r="G74" s="259"/>
      <c r="H74" s="258" t="s">
        <v>113</v>
      </c>
      <c r="I74" s="258" t="s">
        <v>57</v>
      </c>
      <c r="J74" s="258" t="s">
        <v>603</v>
      </c>
      <c r="K74" s="257"/>
    </row>
    <row r="75" spans="2:11" ht="17.25" customHeight="1">
      <c r="B75" s="256"/>
      <c r="C75" s="260" t="s">
        <v>604</v>
      </c>
      <c r="D75" s="260"/>
      <c r="E75" s="260"/>
      <c r="F75" s="261" t="s">
        <v>605</v>
      </c>
      <c r="G75" s="262"/>
      <c r="H75" s="260"/>
      <c r="I75" s="260"/>
      <c r="J75" s="260" t="s">
        <v>606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53</v>
      </c>
      <c r="D77" s="263"/>
      <c r="E77" s="263"/>
      <c r="F77" s="265" t="s">
        <v>607</v>
      </c>
      <c r="G77" s="264"/>
      <c r="H77" s="246" t="s">
        <v>608</v>
      </c>
      <c r="I77" s="246" t="s">
        <v>609</v>
      </c>
      <c r="J77" s="246">
        <v>20</v>
      </c>
      <c r="K77" s="257"/>
    </row>
    <row r="78" spans="2:11" ht="15" customHeight="1">
      <c r="B78" s="256"/>
      <c r="C78" s="246" t="s">
        <v>610</v>
      </c>
      <c r="D78" s="246"/>
      <c r="E78" s="246"/>
      <c r="F78" s="265" t="s">
        <v>607</v>
      </c>
      <c r="G78" s="264"/>
      <c r="H78" s="246" t="s">
        <v>611</v>
      </c>
      <c r="I78" s="246" t="s">
        <v>609</v>
      </c>
      <c r="J78" s="246">
        <v>120</v>
      </c>
      <c r="K78" s="257"/>
    </row>
    <row r="79" spans="2:11" ht="15" customHeight="1">
      <c r="B79" s="266"/>
      <c r="C79" s="246" t="s">
        <v>612</v>
      </c>
      <c r="D79" s="246"/>
      <c r="E79" s="246"/>
      <c r="F79" s="265" t="s">
        <v>613</v>
      </c>
      <c r="G79" s="264"/>
      <c r="H79" s="246" t="s">
        <v>614</v>
      </c>
      <c r="I79" s="246" t="s">
        <v>609</v>
      </c>
      <c r="J79" s="246">
        <v>50</v>
      </c>
      <c r="K79" s="257"/>
    </row>
    <row r="80" spans="2:11" ht="15" customHeight="1">
      <c r="B80" s="266"/>
      <c r="C80" s="246" t="s">
        <v>615</v>
      </c>
      <c r="D80" s="246"/>
      <c r="E80" s="246"/>
      <c r="F80" s="265" t="s">
        <v>607</v>
      </c>
      <c r="G80" s="264"/>
      <c r="H80" s="246" t="s">
        <v>616</v>
      </c>
      <c r="I80" s="246" t="s">
        <v>617</v>
      </c>
      <c r="J80" s="246"/>
      <c r="K80" s="257"/>
    </row>
    <row r="81" spans="2:11" ht="15" customHeight="1">
      <c r="B81" s="266"/>
      <c r="C81" s="267" t="s">
        <v>618</v>
      </c>
      <c r="D81" s="267"/>
      <c r="E81" s="267"/>
      <c r="F81" s="268" t="s">
        <v>613</v>
      </c>
      <c r="G81" s="267"/>
      <c r="H81" s="267" t="s">
        <v>619</v>
      </c>
      <c r="I81" s="267" t="s">
        <v>609</v>
      </c>
      <c r="J81" s="267">
        <v>15</v>
      </c>
      <c r="K81" s="257"/>
    </row>
    <row r="82" spans="2:11" ht="15" customHeight="1">
      <c r="B82" s="266"/>
      <c r="C82" s="267" t="s">
        <v>620</v>
      </c>
      <c r="D82" s="267"/>
      <c r="E82" s="267"/>
      <c r="F82" s="268" t="s">
        <v>613</v>
      </c>
      <c r="G82" s="267"/>
      <c r="H82" s="267" t="s">
        <v>621</v>
      </c>
      <c r="I82" s="267" t="s">
        <v>609</v>
      </c>
      <c r="J82" s="267">
        <v>15</v>
      </c>
      <c r="K82" s="257"/>
    </row>
    <row r="83" spans="2:11" ht="15" customHeight="1">
      <c r="B83" s="266"/>
      <c r="C83" s="267" t="s">
        <v>622</v>
      </c>
      <c r="D83" s="267"/>
      <c r="E83" s="267"/>
      <c r="F83" s="268" t="s">
        <v>613</v>
      </c>
      <c r="G83" s="267"/>
      <c r="H83" s="267" t="s">
        <v>623</v>
      </c>
      <c r="I83" s="267" t="s">
        <v>609</v>
      </c>
      <c r="J83" s="267">
        <v>20</v>
      </c>
      <c r="K83" s="257"/>
    </row>
    <row r="84" spans="2:11" ht="15" customHeight="1">
      <c r="B84" s="266"/>
      <c r="C84" s="267" t="s">
        <v>624</v>
      </c>
      <c r="D84" s="267"/>
      <c r="E84" s="267"/>
      <c r="F84" s="268" t="s">
        <v>613</v>
      </c>
      <c r="G84" s="267"/>
      <c r="H84" s="267" t="s">
        <v>625</v>
      </c>
      <c r="I84" s="267" t="s">
        <v>609</v>
      </c>
      <c r="J84" s="267">
        <v>20</v>
      </c>
      <c r="K84" s="257"/>
    </row>
    <row r="85" spans="2:11" ht="15" customHeight="1">
      <c r="B85" s="266"/>
      <c r="C85" s="246" t="s">
        <v>626</v>
      </c>
      <c r="D85" s="246"/>
      <c r="E85" s="246"/>
      <c r="F85" s="265" t="s">
        <v>613</v>
      </c>
      <c r="G85" s="264"/>
      <c r="H85" s="246" t="s">
        <v>627</v>
      </c>
      <c r="I85" s="246" t="s">
        <v>609</v>
      </c>
      <c r="J85" s="246">
        <v>50</v>
      </c>
      <c r="K85" s="257"/>
    </row>
    <row r="86" spans="2:11" ht="15" customHeight="1">
      <c r="B86" s="266"/>
      <c r="C86" s="246" t="s">
        <v>628</v>
      </c>
      <c r="D86" s="246"/>
      <c r="E86" s="246"/>
      <c r="F86" s="265" t="s">
        <v>613</v>
      </c>
      <c r="G86" s="264"/>
      <c r="H86" s="246" t="s">
        <v>629</v>
      </c>
      <c r="I86" s="246" t="s">
        <v>609</v>
      </c>
      <c r="J86" s="246">
        <v>20</v>
      </c>
      <c r="K86" s="257"/>
    </row>
    <row r="87" spans="2:11" ht="15" customHeight="1">
      <c r="B87" s="266"/>
      <c r="C87" s="246" t="s">
        <v>630</v>
      </c>
      <c r="D87" s="246"/>
      <c r="E87" s="246"/>
      <c r="F87" s="265" t="s">
        <v>613</v>
      </c>
      <c r="G87" s="264"/>
      <c r="H87" s="246" t="s">
        <v>631</v>
      </c>
      <c r="I87" s="246" t="s">
        <v>609</v>
      </c>
      <c r="J87" s="246">
        <v>20</v>
      </c>
      <c r="K87" s="257"/>
    </row>
    <row r="88" spans="2:11" ht="15" customHeight="1">
      <c r="B88" s="266"/>
      <c r="C88" s="246" t="s">
        <v>632</v>
      </c>
      <c r="D88" s="246"/>
      <c r="E88" s="246"/>
      <c r="F88" s="265" t="s">
        <v>613</v>
      </c>
      <c r="G88" s="264"/>
      <c r="H88" s="246" t="s">
        <v>633</v>
      </c>
      <c r="I88" s="246" t="s">
        <v>609</v>
      </c>
      <c r="J88" s="246">
        <v>50</v>
      </c>
      <c r="K88" s="257"/>
    </row>
    <row r="89" spans="2:11" ht="15" customHeight="1">
      <c r="B89" s="266"/>
      <c r="C89" s="246" t="s">
        <v>634</v>
      </c>
      <c r="D89" s="246"/>
      <c r="E89" s="246"/>
      <c r="F89" s="265" t="s">
        <v>613</v>
      </c>
      <c r="G89" s="264"/>
      <c r="H89" s="246" t="s">
        <v>634</v>
      </c>
      <c r="I89" s="246" t="s">
        <v>609</v>
      </c>
      <c r="J89" s="246">
        <v>50</v>
      </c>
      <c r="K89" s="257"/>
    </row>
    <row r="90" spans="2:11" ht="15" customHeight="1">
      <c r="B90" s="266"/>
      <c r="C90" s="246" t="s">
        <v>118</v>
      </c>
      <c r="D90" s="246"/>
      <c r="E90" s="246"/>
      <c r="F90" s="265" t="s">
        <v>613</v>
      </c>
      <c r="G90" s="264"/>
      <c r="H90" s="246" t="s">
        <v>635</v>
      </c>
      <c r="I90" s="246" t="s">
        <v>609</v>
      </c>
      <c r="J90" s="246">
        <v>255</v>
      </c>
      <c r="K90" s="257"/>
    </row>
    <row r="91" spans="2:11" ht="15" customHeight="1">
      <c r="B91" s="266"/>
      <c r="C91" s="246" t="s">
        <v>636</v>
      </c>
      <c r="D91" s="246"/>
      <c r="E91" s="246"/>
      <c r="F91" s="265" t="s">
        <v>607</v>
      </c>
      <c r="G91" s="264"/>
      <c r="H91" s="246" t="s">
        <v>637</v>
      </c>
      <c r="I91" s="246" t="s">
        <v>638</v>
      </c>
      <c r="J91" s="246"/>
      <c r="K91" s="257"/>
    </row>
    <row r="92" spans="2:11" ht="15" customHeight="1">
      <c r="B92" s="266"/>
      <c r="C92" s="246" t="s">
        <v>639</v>
      </c>
      <c r="D92" s="246"/>
      <c r="E92" s="246"/>
      <c r="F92" s="265" t="s">
        <v>607</v>
      </c>
      <c r="G92" s="264"/>
      <c r="H92" s="246" t="s">
        <v>640</v>
      </c>
      <c r="I92" s="246" t="s">
        <v>641</v>
      </c>
      <c r="J92" s="246"/>
      <c r="K92" s="257"/>
    </row>
    <row r="93" spans="2:11" ht="15" customHeight="1">
      <c r="B93" s="266"/>
      <c r="C93" s="246" t="s">
        <v>642</v>
      </c>
      <c r="D93" s="246"/>
      <c r="E93" s="246"/>
      <c r="F93" s="265" t="s">
        <v>607</v>
      </c>
      <c r="G93" s="264"/>
      <c r="H93" s="246" t="s">
        <v>642</v>
      </c>
      <c r="I93" s="246" t="s">
        <v>641</v>
      </c>
      <c r="J93" s="246"/>
      <c r="K93" s="257"/>
    </row>
    <row r="94" spans="2:11" ht="15" customHeight="1">
      <c r="B94" s="266"/>
      <c r="C94" s="246" t="s">
        <v>38</v>
      </c>
      <c r="D94" s="246"/>
      <c r="E94" s="246"/>
      <c r="F94" s="265" t="s">
        <v>607</v>
      </c>
      <c r="G94" s="264"/>
      <c r="H94" s="246" t="s">
        <v>643</v>
      </c>
      <c r="I94" s="246" t="s">
        <v>641</v>
      </c>
      <c r="J94" s="246"/>
      <c r="K94" s="257"/>
    </row>
    <row r="95" spans="2:11" ht="15" customHeight="1">
      <c r="B95" s="266"/>
      <c r="C95" s="246" t="s">
        <v>48</v>
      </c>
      <c r="D95" s="246"/>
      <c r="E95" s="246"/>
      <c r="F95" s="265" t="s">
        <v>607</v>
      </c>
      <c r="G95" s="264"/>
      <c r="H95" s="246" t="s">
        <v>644</v>
      </c>
      <c r="I95" s="246" t="s">
        <v>641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2" t="s">
        <v>645</v>
      </c>
      <c r="D100" s="362"/>
      <c r="E100" s="362"/>
      <c r="F100" s="362"/>
      <c r="G100" s="362"/>
      <c r="H100" s="362"/>
      <c r="I100" s="362"/>
      <c r="J100" s="362"/>
      <c r="K100" s="257"/>
    </row>
    <row r="101" spans="2:11" ht="17.25" customHeight="1">
      <c r="B101" s="256"/>
      <c r="C101" s="258" t="s">
        <v>601</v>
      </c>
      <c r="D101" s="258"/>
      <c r="E101" s="258"/>
      <c r="F101" s="258" t="s">
        <v>602</v>
      </c>
      <c r="G101" s="259"/>
      <c r="H101" s="258" t="s">
        <v>113</v>
      </c>
      <c r="I101" s="258" t="s">
        <v>57</v>
      </c>
      <c r="J101" s="258" t="s">
        <v>603</v>
      </c>
      <c r="K101" s="257"/>
    </row>
    <row r="102" spans="2:11" ht="17.25" customHeight="1">
      <c r="B102" s="256"/>
      <c r="C102" s="260" t="s">
        <v>604</v>
      </c>
      <c r="D102" s="260"/>
      <c r="E102" s="260"/>
      <c r="F102" s="261" t="s">
        <v>605</v>
      </c>
      <c r="G102" s="262"/>
      <c r="H102" s="260"/>
      <c r="I102" s="260"/>
      <c r="J102" s="260" t="s">
        <v>606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53</v>
      </c>
      <c r="D104" s="263"/>
      <c r="E104" s="263"/>
      <c r="F104" s="265" t="s">
        <v>607</v>
      </c>
      <c r="G104" s="274"/>
      <c r="H104" s="246" t="s">
        <v>646</v>
      </c>
      <c r="I104" s="246" t="s">
        <v>609</v>
      </c>
      <c r="J104" s="246">
        <v>20</v>
      </c>
      <c r="K104" s="257"/>
    </row>
    <row r="105" spans="2:11" ht="15" customHeight="1">
      <c r="B105" s="256"/>
      <c r="C105" s="246" t="s">
        <v>610</v>
      </c>
      <c r="D105" s="246"/>
      <c r="E105" s="246"/>
      <c r="F105" s="265" t="s">
        <v>607</v>
      </c>
      <c r="G105" s="246"/>
      <c r="H105" s="246" t="s">
        <v>646</v>
      </c>
      <c r="I105" s="246" t="s">
        <v>609</v>
      </c>
      <c r="J105" s="246">
        <v>120</v>
      </c>
      <c r="K105" s="257"/>
    </row>
    <row r="106" spans="2:11" ht="15" customHeight="1">
      <c r="B106" s="266"/>
      <c r="C106" s="246" t="s">
        <v>612</v>
      </c>
      <c r="D106" s="246"/>
      <c r="E106" s="246"/>
      <c r="F106" s="265" t="s">
        <v>613</v>
      </c>
      <c r="G106" s="246"/>
      <c r="H106" s="246" t="s">
        <v>646</v>
      </c>
      <c r="I106" s="246" t="s">
        <v>609</v>
      </c>
      <c r="J106" s="246">
        <v>50</v>
      </c>
      <c r="K106" s="257"/>
    </row>
    <row r="107" spans="2:11" ht="15" customHeight="1">
      <c r="B107" s="266"/>
      <c r="C107" s="246" t="s">
        <v>615</v>
      </c>
      <c r="D107" s="246"/>
      <c r="E107" s="246"/>
      <c r="F107" s="265" t="s">
        <v>607</v>
      </c>
      <c r="G107" s="246"/>
      <c r="H107" s="246" t="s">
        <v>646</v>
      </c>
      <c r="I107" s="246" t="s">
        <v>617</v>
      </c>
      <c r="J107" s="246"/>
      <c r="K107" s="257"/>
    </row>
    <row r="108" spans="2:11" ht="15" customHeight="1">
      <c r="B108" s="266"/>
      <c r="C108" s="246" t="s">
        <v>626</v>
      </c>
      <c r="D108" s="246"/>
      <c r="E108" s="246"/>
      <c r="F108" s="265" t="s">
        <v>613</v>
      </c>
      <c r="G108" s="246"/>
      <c r="H108" s="246" t="s">
        <v>646</v>
      </c>
      <c r="I108" s="246" t="s">
        <v>609</v>
      </c>
      <c r="J108" s="246">
        <v>50</v>
      </c>
      <c r="K108" s="257"/>
    </row>
    <row r="109" spans="2:11" ht="15" customHeight="1">
      <c r="B109" s="266"/>
      <c r="C109" s="246" t="s">
        <v>634</v>
      </c>
      <c r="D109" s="246"/>
      <c r="E109" s="246"/>
      <c r="F109" s="265" t="s">
        <v>613</v>
      </c>
      <c r="G109" s="246"/>
      <c r="H109" s="246" t="s">
        <v>646</v>
      </c>
      <c r="I109" s="246" t="s">
        <v>609</v>
      </c>
      <c r="J109" s="246">
        <v>50</v>
      </c>
      <c r="K109" s="257"/>
    </row>
    <row r="110" spans="2:11" ht="15" customHeight="1">
      <c r="B110" s="266"/>
      <c r="C110" s="246" t="s">
        <v>632</v>
      </c>
      <c r="D110" s="246"/>
      <c r="E110" s="246"/>
      <c r="F110" s="265" t="s">
        <v>613</v>
      </c>
      <c r="G110" s="246"/>
      <c r="H110" s="246" t="s">
        <v>646</v>
      </c>
      <c r="I110" s="246" t="s">
        <v>609</v>
      </c>
      <c r="J110" s="246">
        <v>50</v>
      </c>
      <c r="K110" s="257"/>
    </row>
    <row r="111" spans="2:11" ht="15" customHeight="1">
      <c r="B111" s="266"/>
      <c r="C111" s="246" t="s">
        <v>53</v>
      </c>
      <c r="D111" s="246"/>
      <c r="E111" s="246"/>
      <c r="F111" s="265" t="s">
        <v>607</v>
      </c>
      <c r="G111" s="246"/>
      <c r="H111" s="246" t="s">
        <v>647</v>
      </c>
      <c r="I111" s="246" t="s">
        <v>609</v>
      </c>
      <c r="J111" s="246">
        <v>20</v>
      </c>
      <c r="K111" s="257"/>
    </row>
    <row r="112" spans="2:11" ht="15" customHeight="1">
      <c r="B112" s="266"/>
      <c r="C112" s="246" t="s">
        <v>648</v>
      </c>
      <c r="D112" s="246"/>
      <c r="E112" s="246"/>
      <c r="F112" s="265" t="s">
        <v>607</v>
      </c>
      <c r="G112" s="246"/>
      <c r="H112" s="246" t="s">
        <v>649</v>
      </c>
      <c r="I112" s="246" t="s">
        <v>609</v>
      </c>
      <c r="J112" s="246">
        <v>120</v>
      </c>
      <c r="K112" s="257"/>
    </row>
    <row r="113" spans="2:11" ht="15" customHeight="1">
      <c r="B113" s="266"/>
      <c r="C113" s="246" t="s">
        <v>38</v>
      </c>
      <c r="D113" s="246"/>
      <c r="E113" s="246"/>
      <c r="F113" s="265" t="s">
        <v>607</v>
      </c>
      <c r="G113" s="246"/>
      <c r="H113" s="246" t="s">
        <v>650</v>
      </c>
      <c r="I113" s="246" t="s">
        <v>641</v>
      </c>
      <c r="J113" s="246"/>
      <c r="K113" s="257"/>
    </row>
    <row r="114" spans="2:11" ht="15" customHeight="1">
      <c r="B114" s="266"/>
      <c r="C114" s="246" t="s">
        <v>48</v>
      </c>
      <c r="D114" s="246"/>
      <c r="E114" s="246"/>
      <c r="F114" s="265" t="s">
        <v>607</v>
      </c>
      <c r="G114" s="246"/>
      <c r="H114" s="246" t="s">
        <v>651</v>
      </c>
      <c r="I114" s="246" t="s">
        <v>641</v>
      </c>
      <c r="J114" s="246"/>
      <c r="K114" s="257"/>
    </row>
    <row r="115" spans="2:11" ht="15" customHeight="1">
      <c r="B115" s="266"/>
      <c r="C115" s="246" t="s">
        <v>57</v>
      </c>
      <c r="D115" s="246"/>
      <c r="E115" s="246"/>
      <c r="F115" s="265" t="s">
        <v>607</v>
      </c>
      <c r="G115" s="246"/>
      <c r="H115" s="246" t="s">
        <v>652</v>
      </c>
      <c r="I115" s="246" t="s">
        <v>653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1" t="s">
        <v>654</v>
      </c>
      <c r="D120" s="361"/>
      <c r="E120" s="361"/>
      <c r="F120" s="361"/>
      <c r="G120" s="361"/>
      <c r="H120" s="361"/>
      <c r="I120" s="361"/>
      <c r="J120" s="361"/>
      <c r="K120" s="282"/>
    </row>
    <row r="121" spans="2:11" ht="17.25" customHeight="1">
      <c r="B121" s="283"/>
      <c r="C121" s="258" t="s">
        <v>601</v>
      </c>
      <c r="D121" s="258"/>
      <c r="E121" s="258"/>
      <c r="F121" s="258" t="s">
        <v>602</v>
      </c>
      <c r="G121" s="259"/>
      <c r="H121" s="258" t="s">
        <v>113</v>
      </c>
      <c r="I121" s="258" t="s">
        <v>57</v>
      </c>
      <c r="J121" s="258" t="s">
        <v>603</v>
      </c>
      <c r="K121" s="284"/>
    </row>
    <row r="122" spans="2:11" ht="17.25" customHeight="1">
      <c r="B122" s="283"/>
      <c r="C122" s="260" t="s">
        <v>604</v>
      </c>
      <c r="D122" s="260"/>
      <c r="E122" s="260"/>
      <c r="F122" s="261" t="s">
        <v>605</v>
      </c>
      <c r="G122" s="262"/>
      <c r="H122" s="260"/>
      <c r="I122" s="260"/>
      <c r="J122" s="260" t="s">
        <v>606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610</v>
      </c>
      <c r="D124" s="263"/>
      <c r="E124" s="263"/>
      <c r="F124" s="265" t="s">
        <v>607</v>
      </c>
      <c r="G124" s="246"/>
      <c r="H124" s="246" t="s">
        <v>646</v>
      </c>
      <c r="I124" s="246" t="s">
        <v>609</v>
      </c>
      <c r="J124" s="246">
        <v>120</v>
      </c>
      <c r="K124" s="287"/>
    </row>
    <row r="125" spans="2:11" ht="15" customHeight="1">
      <c r="B125" s="285"/>
      <c r="C125" s="246" t="s">
        <v>655</v>
      </c>
      <c r="D125" s="246"/>
      <c r="E125" s="246"/>
      <c r="F125" s="265" t="s">
        <v>607</v>
      </c>
      <c r="G125" s="246"/>
      <c r="H125" s="246" t="s">
        <v>656</v>
      </c>
      <c r="I125" s="246" t="s">
        <v>609</v>
      </c>
      <c r="J125" s="246" t="s">
        <v>657</v>
      </c>
      <c r="K125" s="287"/>
    </row>
    <row r="126" spans="2:11" ht="15" customHeight="1">
      <c r="B126" s="285"/>
      <c r="C126" s="246" t="s">
        <v>556</v>
      </c>
      <c r="D126" s="246"/>
      <c r="E126" s="246"/>
      <c r="F126" s="265" t="s">
        <v>607</v>
      </c>
      <c r="G126" s="246"/>
      <c r="H126" s="246" t="s">
        <v>658</v>
      </c>
      <c r="I126" s="246" t="s">
        <v>609</v>
      </c>
      <c r="J126" s="246" t="s">
        <v>657</v>
      </c>
      <c r="K126" s="287"/>
    </row>
    <row r="127" spans="2:11" ht="15" customHeight="1">
      <c r="B127" s="285"/>
      <c r="C127" s="246" t="s">
        <v>618</v>
      </c>
      <c r="D127" s="246"/>
      <c r="E127" s="246"/>
      <c r="F127" s="265" t="s">
        <v>613</v>
      </c>
      <c r="G127" s="246"/>
      <c r="H127" s="246" t="s">
        <v>619</v>
      </c>
      <c r="I127" s="246" t="s">
        <v>609</v>
      </c>
      <c r="J127" s="246">
        <v>15</v>
      </c>
      <c r="K127" s="287"/>
    </row>
    <row r="128" spans="2:11" ht="15" customHeight="1">
      <c r="B128" s="285"/>
      <c r="C128" s="267" t="s">
        <v>620</v>
      </c>
      <c r="D128" s="267"/>
      <c r="E128" s="267"/>
      <c r="F128" s="268" t="s">
        <v>613</v>
      </c>
      <c r="G128" s="267"/>
      <c r="H128" s="267" t="s">
        <v>621</v>
      </c>
      <c r="I128" s="267" t="s">
        <v>609</v>
      </c>
      <c r="J128" s="267">
        <v>15</v>
      </c>
      <c r="K128" s="287"/>
    </row>
    <row r="129" spans="2:11" ht="15" customHeight="1">
      <c r="B129" s="285"/>
      <c r="C129" s="267" t="s">
        <v>622</v>
      </c>
      <c r="D129" s="267"/>
      <c r="E129" s="267"/>
      <c r="F129" s="268" t="s">
        <v>613</v>
      </c>
      <c r="G129" s="267"/>
      <c r="H129" s="267" t="s">
        <v>623</v>
      </c>
      <c r="I129" s="267" t="s">
        <v>609</v>
      </c>
      <c r="J129" s="267">
        <v>20</v>
      </c>
      <c r="K129" s="287"/>
    </row>
    <row r="130" spans="2:11" ht="15" customHeight="1">
      <c r="B130" s="285"/>
      <c r="C130" s="267" t="s">
        <v>624</v>
      </c>
      <c r="D130" s="267"/>
      <c r="E130" s="267"/>
      <c r="F130" s="268" t="s">
        <v>613</v>
      </c>
      <c r="G130" s="267"/>
      <c r="H130" s="267" t="s">
        <v>625</v>
      </c>
      <c r="I130" s="267" t="s">
        <v>609</v>
      </c>
      <c r="J130" s="267">
        <v>20</v>
      </c>
      <c r="K130" s="287"/>
    </row>
    <row r="131" spans="2:11" ht="15" customHeight="1">
      <c r="B131" s="285"/>
      <c r="C131" s="246" t="s">
        <v>612</v>
      </c>
      <c r="D131" s="246"/>
      <c r="E131" s="246"/>
      <c r="F131" s="265" t="s">
        <v>613</v>
      </c>
      <c r="G131" s="246"/>
      <c r="H131" s="246" t="s">
        <v>646</v>
      </c>
      <c r="I131" s="246" t="s">
        <v>609</v>
      </c>
      <c r="J131" s="246">
        <v>50</v>
      </c>
      <c r="K131" s="287"/>
    </row>
    <row r="132" spans="2:11" ht="15" customHeight="1">
      <c r="B132" s="285"/>
      <c r="C132" s="246" t="s">
        <v>626</v>
      </c>
      <c r="D132" s="246"/>
      <c r="E132" s="246"/>
      <c r="F132" s="265" t="s">
        <v>613</v>
      </c>
      <c r="G132" s="246"/>
      <c r="H132" s="246" t="s">
        <v>646</v>
      </c>
      <c r="I132" s="246" t="s">
        <v>609</v>
      </c>
      <c r="J132" s="246">
        <v>50</v>
      </c>
      <c r="K132" s="287"/>
    </row>
    <row r="133" spans="2:11" ht="15" customHeight="1">
      <c r="B133" s="285"/>
      <c r="C133" s="246" t="s">
        <v>632</v>
      </c>
      <c r="D133" s="246"/>
      <c r="E133" s="246"/>
      <c r="F133" s="265" t="s">
        <v>613</v>
      </c>
      <c r="G133" s="246"/>
      <c r="H133" s="246" t="s">
        <v>646</v>
      </c>
      <c r="I133" s="246" t="s">
        <v>609</v>
      </c>
      <c r="J133" s="246">
        <v>50</v>
      </c>
      <c r="K133" s="287"/>
    </row>
    <row r="134" spans="2:11" ht="15" customHeight="1">
      <c r="B134" s="285"/>
      <c r="C134" s="246" t="s">
        <v>634</v>
      </c>
      <c r="D134" s="246"/>
      <c r="E134" s="246"/>
      <c r="F134" s="265" t="s">
        <v>613</v>
      </c>
      <c r="G134" s="246"/>
      <c r="H134" s="246" t="s">
        <v>646</v>
      </c>
      <c r="I134" s="246" t="s">
        <v>609</v>
      </c>
      <c r="J134" s="246">
        <v>50</v>
      </c>
      <c r="K134" s="287"/>
    </row>
    <row r="135" spans="2:11" ht="15" customHeight="1">
      <c r="B135" s="285"/>
      <c r="C135" s="246" t="s">
        <v>118</v>
      </c>
      <c r="D135" s="246"/>
      <c r="E135" s="246"/>
      <c r="F135" s="265" t="s">
        <v>613</v>
      </c>
      <c r="G135" s="246"/>
      <c r="H135" s="246" t="s">
        <v>659</v>
      </c>
      <c r="I135" s="246" t="s">
        <v>609</v>
      </c>
      <c r="J135" s="246">
        <v>255</v>
      </c>
      <c r="K135" s="287"/>
    </row>
    <row r="136" spans="2:11" ht="15" customHeight="1">
      <c r="B136" s="285"/>
      <c r="C136" s="246" t="s">
        <v>636</v>
      </c>
      <c r="D136" s="246"/>
      <c r="E136" s="246"/>
      <c r="F136" s="265" t="s">
        <v>607</v>
      </c>
      <c r="G136" s="246"/>
      <c r="H136" s="246" t="s">
        <v>660</v>
      </c>
      <c r="I136" s="246" t="s">
        <v>638</v>
      </c>
      <c r="J136" s="246"/>
      <c r="K136" s="287"/>
    </row>
    <row r="137" spans="2:11" ht="15" customHeight="1">
      <c r="B137" s="285"/>
      <c r="C137" s="246" t="s">
        <v>639</v>
      </c>
      <c r="D137" s="246"/>
      <c r="E137" s="246"/>
      <c r="F137" s="265" t="s">
        <v>607</v>
      </c>
      <c r="G137" s="246"/>
      <c r="H137" s="246" t="s">
        <v>661</v>
      </c>
      <c r="I137" s="246" t="s">
        <v>641</v>
      </c>
      <c r="J137" s="246"/>
      <c r="K137" s="287"/>
    </row>
    <row r="138" spans="2:11" ht="15" customHeight="1">
      <c r="B138" s="285"/>
      <c r="C138" s="246" t="s">
        <v>642</v>
      </c>
      <c r="D138" s="246"/>
      <c r="E138" s="246"/>
      <c r="F138" s="265" t="s">
        <v>607</v>
      </c>
      <c r="G138" s="246"/>
      <c r="H138" s="246" t="s">
        <v>642</v>
      </c>
      <c r="I138" s="246" t="s">
        <v>641</v>
      </c>
      <c r="J138" s="246"/>
      <c r="K138" s="287"/>
    </row>
    <row r="139" spans="2:11" ht="15" customHeight="1">
      <c r="B139" s="285"/>
      <c r="C139" s="246" t="s">
        <v>38</v>
      </c>
      <c r="D139" s="246"/>
      <c r="E139" s="246"/>
      <c r="F139" s="265" t="s">
        <v>607</v>
      </c>
      <c r="G139" s="246"/>
      <c r="H139" s="246" t="s">
        <v>662</v>
      </c>
      <c r="I139" s="246" t="s">
        <v>641</v>
      </c>
      <c r="J139" s="246"/>
      <c r="K139" s="287"/>
    </row>
    <row r="140" spans="2:11" ht="15" customHeight="1">
      <c r="B140" s="285"/>
      <c r="C140" s="246" t="s">
        <v>663</v>
      </c>
      <c r="D140" s="246"/>
      <c r="E140" s="246"/>
      <c r="F140" s="265" t="s">
        <v>607</v>
      </c>
      <c r="G140" s="246"/>
      <c r="H140" s="246" t="s">
        <v>664</v>
      </c>
      <c r="I140" s="246" t="s">
        <v>641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2" t="s">
        <v>665</v>
      </c>
      <c r="D145" s="362"/>
      <c r="E145" s="362"/>
      <c r="F145" s="362"/>
      <c r="G145" s="362"/>
      <c r="H145" s="362"/>
      <c r="I145" s="362"/>
      <c r="J145" s="362"/>
      <c r="K145" s="257"/>
    </row>
    <row r="146" spans="2:11" ht="17.25" customHeight="1">
      <c r="B146" s="256"/>
      <c r="C146" s="258" t="s">
        <v>601</v>
      </c>
      <c r="D146" s="258"/>
      <c r="E146" s="258"/>
      <c r="F146" s="258" t="s">
        <v>602</v>
      </c>
      <c r="G146" s="259"/>
      <c r="H146" s="258" t="s">
        <v>113</v>
      </c>
      <c r="I146" s="258" t="s">
        <v>57</v>
      </c>
      <c r="J146" s="258" t="s">
        <v>603</v>
      </c>
      <c r="K146" s="257"/>
    </row>
    <row r="147" spans="2:11" ht="17.25" customHeight="1">
      <c r="B147" s="256"/>
      <c r="C147" s="260" t="s">
        <v>604</v>
      </c>
      <c r="D147" s="260"/>
      <c r="E147" s="260"/>
      <c r="F147" s="261" t="s">
        <v>605</v>
      </c>
      <c r="G147" s="262"/>
      <c r="H147" s="260"/>
      <c r="I147" s="260"/>
      <c r="J147" s="260" t="s">
        <v>606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610</v>
      </c>
      <c r="D149" s="246"/>
      <c r="E149" s="246"/>
      <c r="F149" s="292" t="s">
        <v>607</v>
      </c>
      <c r="G149" s="246"/>
      <c r="H149" s="291" t="s">
        <v>646</v>
      </c>
      <c r="I149" s="291" t="s">
        <v>609</v>
      </c>
      <c r="J149" s="291">
        <v>120</v>
      </c>
      <c r="K149" s="287"/>
    </row>
    <row r="150" spans="2:11" ht="15" customHeight="1">
      <c r="B150" s="266"/>
      <c r="C150" s="291" t="s">
        <v>655</v>
      </c>
      <c r="D150" s="246"/>
      <c r="E150" s="246"/>
      <c r="F150" s="292" t="s">
        <v>607</v>
      </c>
      <c r="G150" s="246"/>
      <c r="H150" s="291" t="s">
        <v>666</v>
      </c>
      <c r="I150" s="291" t="s">
        <v>609</v>
      </c>
      <c r="J150" s="291" t="s">
        <v>657</v>
      </c>
      <c r="K150" s="287"/>
    </row>
    <row r="151" spans="2:11" ht="15" customHeight="1">
      <c r="B151" s="266"/>
      <c r="C151" s="291" t="s">
        <v>556</v>
      </c>
      <c r="D151" s="246"/>
      <c r="E151" s="246"/>
      <c r="F151" s="292" t="s">
        <v>607</v>
      </c>
      <c r="G151" s="246"/>
      <c r="H151" s="291" t="s">
        <v>667</v>
      </c>
      <c r="I151" s="291" t="s">
        <v>609</v>
      </c>
      <c r="J151" s="291" t="s">
        <v>657</v>
      </c>
      <c r="K151" s="287"/>
    </row>
    <row r="152" spans="2:11" ht="15" customHeight="1">
      <c r="B152" s="266"/>
      <c r="C152" s="291" t="s">
        <v>612</v>
      </c>
      <c r="D152" s="246"/>
      <c r="E152" s="246"/>
      <c r="F152" s="292" t="s">
        <v>613</v>
      </c>
      <c r="G152" s="246"/>
      <c r="H152" s="291" t="s">
        <v>646</v>
      </c>
      <c r="I152" s="291" t="s">
        <v>609</v>
      </c>
      <c r="J152" s="291">
        <v>50</v>
      </c>
      <c r="K152" s="287"/>
    </row>
    <row r="153" spans="2:11" ht="15" customHeight="1">
      <c r="B153" s="266"/>
      <c r="C153" s="291" t="s">
        <v>615</v>
      </c>
      <c r="D153" s="246"/>
      <c r="E153" s="246"/>
      <c r="F153" s="292" t="s">
        <v>607</v>
      </c>
      <c r="G153" s="246"/>
      <c r="H153" s="291" t="s">
        <v>646</v>
      </c>
      <c r="I153" s="291" t="s">
        <v>617</v>
      </c>
      <c r="J153" s="291"/>
      <c r="K153" s="287"/>
    </row>
    <row r="154" spans="2:11" ht="15" customHeight="1">
      <c r="B154" s="266"/>
      <c r="C154" s="291" t="s">
        <v>626</v>
      </c>
      <c r="D154" s="246"/>
      <c r="E154" s="246"/>
      <c r="F154" s="292" t="s">
        <v>613</v>
      </c>
      <c r="G154" s="246"/>
      <c r="H154" s="291" t="s">
        <v>646</v>
      </c>
      <c r="I154" s="291" t="s">
        <v>609</v>
      </c>
      <c r="J154" s="291">
        <v>50</v>
      </c>
      <c r="K154" s="287"/>
    </row>
    <row r="155" spans="2:11" ht="15" customHeight="1">
      <c r="B155" s="266"/>
      <c r="C155" s="291" t="s">
        <v>634</v>
      </c>
      <c r="D155" s="246"/>
      <c r="E155" s="246"/>
      <c r="F155" s="292" t="s">
        <v>613</v>
      </c>
      <c r="G155" s="246"/>
      <c r="H155" s="291" t="s">
        <v>646</v>
      </c>
      <c r="I155" s="291" t="s">
        <v>609</v>
      </c>
      <c r="J155" s="291">
        <v>50</v>
      </c>
      <c r="K155" s="287"/>
    </row>
    <row r="156" spans="2:11" ht="15" customHeight="1">
      <c r="B156" s="266"/>
      <c r="C156" s="291" t="s">
        <v>632</v>
      </c>
      <c r="D156" s="246"/>
      <c r="E156" s="246"/>
      <c r="F156" s="292" t="s">
        <v>613</v>
      </c>
      <c r="G156" s="246"/>
      <c r="H156" s="291" t="s">
        <v>646</v>
      </c>
      <c r="I156" s="291" t="s">
        <v>609</v>
      </c>
      <c r="J156" s="291">
        <v>50</v>
      </c>
      <c r="K156" s="287"/>
    </row>
    <row r="157" spans="2:11" ht="15" customHeight="1">
      <c r="B157" s="266"/>
      <c r="C157" s="291" t="s">
        <v>101</v>
      </c>
      <c r="D157" s="246"/>
      <c r="E157" s="246"/>
      <c r="F157" s="292" t="s">
        <v>607</v>
      </c>
      <c r="G157" s="246"/>
      <c r="H157" s="291" t="s">
        <v>668</v>
      </c>
      <c r="I157" s="291" t="s">
        <v>609</v>
      </c>
      <c r="J157" s="291" t="s">
        <v>669</v>
      </c>
      <c r="K157" s="287"/>
    </row>
    <row r="158" spans="2:11" ht="15" customHeight="1">
      <c r="B158" s="266"/>
      <c r="C158" s="291" t="s">
        <v>670</v>
      </c>
      <c r="D158" s="246"/>
      <c r="E158" s="246"/>
      <c r="F158" s="292" t="s">
        <v>607</v>
      </c>
      <c r="G158" s="246"/>
      <c r="H158" s="291" t="s">
        <v>671</v>
      </c>
      <c r="I158" s="291" t="s">
        <v>641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1" t="s">
        <v>672</v>
      </c>
      <c r="D163" s="361"/>
      <c r="E163" s="361"/>
      <c r="F163" s="361"/>
      <c r="G163" s="361"/>
      <c r="H163" s="361"/>
      <c r="I163" s="361"/>
      <c r="J163" s="361"/>
      <c r="K163" s="238"/>
    </row>
    <row r="164" spans="2:11" ht="17.25" customHeight="1">
      <c r="B164" s="237"/>
      <c r="C164" s="258" t="s">
        <v>601</v>
      </c>
      <c r="D164" s="258"/>
      <c r="E164" s="258"/>
      <c r="F164" s="258" t="s">
        <v>602</v>
      </c>
      <c r="G164" s="295"/>
      <c r="H164" s="296" t="s">
        <v>113</v>
      </c>
      <c r="I164" s="296" t="s">
        <v>57</v>
      </c>
      <c r="J164" s="258" t="s">
        <v>603</v>
      </c>
      <c r="K164" s="238"/>
    </row>
    <row r="165" spans="2:11" ht="17.25" customHeight="1">
      <c r="B165" s="239"/>
      <c r="C165" s="260" t="s">
        <v>604</v>
      </c>
      <c r="D165" s="260"/>
      <c r="E165" s="260"/>
      <c r="F165" s="261" t="s">
        <v>605</v>
      </c>
      <c r="G165" s="297"/>
      <c r="H165" s="298"/>
      <c r="I165" s="298"/>
      <c r="J165" s="260" t="s">
        <v>606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610</v>
      </c>
      <c r="D167" s="246"/>
      <c r="E167" s="246"/>
      <c r="F167" s="265" t="s">
        <v>607</v>
      </c>
      <c r="G167" s="246"/>
      <c r="H167" s="246" t="s">
        <v>646</v>
      </c>
      <c r="I167" s="246" t="s">
        <v>609</v>
      </c>
      <c r="J167" s="246">
        <v>120</v>
      </c>
      <c r="K167" s="287"/>
    </row>
    <row r="168" spans="2:11" ht="15" customHeight="1">
      <c r="B168" s="266"/>
      <c r="C168" s="246" t="s">
        <v>655</v>
      </c>
      <c r="D168" s="246"/>
      <c r="E168" s="246"/>
      <c r="F168" s="265" t="s">
        <v>607</v>
      </c>
      <c r="G168" s="246"/>
      <c r="H168" s="246" t="s">
        <v>656</v>
      </c>
      <c r="I168" s="246" t="s">
        <v>609</v>
      </c>
      <c r="J168" s="246" t="s">
        <v>657</v>
      </c>
      <c r="K168" s="287"/>
    </row>
    <row r="169" spans="2:11" ht="15" customHeight="1">
      <c r="B169" s="266"/>
      <c r="C169" s="246" t="s">
        <v>556</v>
      </c>
      <c r="D169" s="246"/>
      <c r="E169" s="246"/>
      <c r="F169" s="265" t="s">
        <v>607</v>
      </c>
      <c r="G169" s="246"/>
      <c r="H169" s="246" t="s">
        <v>673</v>
      </c>
      <c r="I169" s="246" t="s">
        <v>609</v>
      </c>
      <c r="J169" s="246" t="s">
        <v>657</v>
      </c>
      <c r="K169" s="287"/>
    </row>
    <row r="170" spans="2:11" ht="15" customHeight="1">
      <c r="B170" s="266"/>
      <c r="C170" s="246" t="s">
        <v>612</v>
      </c>
      <c r="D170" s="246"/>
      <c r="E170" s="246"/>
      <c r="F170" s="265" t="s">
        <v>613</v>
      </c>
      <c r="G170" s="246"/>
      <c r="H170" s="246" t="s">
        <v>673</v>
      </c>
      <c r="I170" s="246" t="s">
        <v>609</v>
      </c>
      <c r="J170" s="246">
        <v>50</v>
      </c>
      <c r="K170" s="287"/>
    </row>
    <row r="171" spans="2:11" ht="15" customHeight="1">
      <c r="B171" s="266"/>
      <c r="C171" s="246" t="s">
        <v>615</v>
      </c>
      <c r="D171" s="246"/>
      <c r="E171" s="246"/>
      <c r="F171" s="265" t="s">
        <v>607</v>
      </c>
      <c r="G171" s="246"/>
      <c r="H171" s="246" t="s">
        <v>673</v>
      </c>
      <c r="I171" s="246" t="s">
        <v>617</v>
      </c>
      <c r="J171" s="246"/>
      <c r="K171" s="287"/>
    </row>
    <row r="172" spans="2:11" ht="15" customHeight="1">
      <c r="B172" s="266"/>
      <c r="C172" s="246" t="s">
        <v>626</v>
      </c>
      <c r="D172" s="246"/>
      <c r="E172" s="246"/>
      <c r="F172" s="265" t="s">
        <v>613</v>
      </c>
      <c r="G172" s="246"/>
      <c r="H172" s="246" t="s">
        <v>673</v>
      </c>
      <c r="I172" s="246" t="s">
        <v>609</v>
      </c>
      <c r="J172" s="246">
        <v>50</v>
      </c>
      <c r="K172" s="287"/>
    </row>
    <row r="173" spans="2:11" ht="15" customHeight="1">
      <c r="B173" s="266"/>
      <c r="C173" s="246" t="s">
        <v>634</v>
      </c>
      <c r="D173" s="246"/>
      <c r="E173" s="246"/>
      <c r="F173" s="265" t="s">
        <v>613</v>
      </c>
      <c r="G173" s="246"/>
      <c r="H173" s="246" t="s">
        <v>673</v>
      </c>
      <c r="I173" s="246" t="s">
        <v>609</v>
      </c>
      <c r="J173" s="246">
        <v>50</v>
      </c>
      <c r="K173" s="287"/>
    </row>
    <row r="174" spans="2:11" ht="15" customHeight="1">
      <c r="B174" s="266"/>
      <c r="C174" s="246" t="s">
        <v>632</v>
      </c>
      <c r="D174" s="246"/>
      <c r="E174" s="246"/>
      <c r="F174" s="265" t="s">
        <v>613</v>
      </c>
      <c r="G174" s="246"/>
      <c r="H174" s="246" t="s">
        <v>673</v>
      </c>
      <c r="I174" s="246" t="s">
        <v>609</v>
      </c>
      <c r="J174" s="246">
        <v>50</v>
      </c>
      <c r="K174" s="287"/>
    </row>
    <row r="175" spans="2:11" ht="15" customHeight="1">
      <c r="B175" s="266"/>
      <c r="C175" s="246" t="s">
        <v>112</v>
      </c>
      <c r="D175" s="246"/>
      <c r="E175" s="246"/>
      <c r="F175" s="265" t="s">
        <v>607</v>
      </c>
      <c r="G175" s="246"/>
      <c r="H175" s="246" t="s">
        <v>674</v>
      </c>
      <c r="I175" s="246" t="s">
        <v>675</v>
      </c>
      <c r="J175" s="246"/>
      <c r="K175" s="287"/>
    </row>
    <row r="176" spans="2:11" ht="15" customHeight="1">
      <c r="B176" s="266"/>
      <c r="C176" s="246" t="s">
        <v>57</v>
      </c>
      <c r="D176" s="246"/>
      <c r="E176" s="246"/>
      <c r="F176" s="265" t="s">
        <v>607</v>
      </c>
      <c r="G176" s="246"/>
      <c r="H176" s="246" t="s">
        <v>676</v>
      </c>
      <c r="I176" s="246" t="s">
        <v>677</v>
      </c>
      <c r="J176" s="246">
        <v>1</v>
      </c>
      <c r="K176" s="287"/>
    </row>
    <row r="177" spans="2:11" ht="15" customHeight="1">
      <c r="B177" s="266"/>
      <c r="C177" s="246" t="s">
        <v>53</v>
      </c>
      <c r="D177" s="246"/>
      <c r="E177" s="246"/>
      <c r="F177" s="265" t="s">
        <v>607</v>
      </c>
      <c r="G177" s="246"/>
      <c r="H177" s="246" t="s">
        <v>678</v>
      </c>
      <c r="I177" s="246" t="s">
        <v>609</v>
      </c>
      <c r="J177" s="246">
        <v>20</v>
      </c>
      <c r="K177" s="287"/>
    </row>
    <row r="178" spans="2:11" ht="15" customHeight="1">
      <c r="B178" s="266"/>
      <c r="C178" s="246" t="s">
        <v>113</v>
      </c>
      <c r="D178" s="246"/>
      <c r="E178" s="246"/>
      <c r="F178" s="265" t="s">
        <v>607</v>
      </c>
      <c r="G178" s="246"/>
      <c r="H178" s="246" t="s">
        <v>679</v>
      </c>
      <c r="I178" s="246" t="s">
        <v>609</v>
      </c>
      <c r="J178" s="246">
        <v>255</v>
      </c>
      <c r="K178" s="287"/>
    </row>
    <row r="179" spans="2:11" ht="15" customHeight="1">
      <c r="B179" s="266"/>
      <c r="C179" s="246" t="s">
        <v>114</v>
      </c>
      <c r="D179" s="246"/>
      <c r="E179" s="246"/>
      <c r="F179" s="265" t="s">
        <v>607</v>
      </c>
      <c r="G179" s="246"/>
      <c r="H179" s="246" t="s">
        <v>572</v>
      </c>
      <c r="I179" s="246" t="s">
        <v>609</v>
      </c>
      <c r="J179" s="246">
        <v>10</v>
      </c>
      <c r="K179" s="287"/>
    </row>
    <row r="180" spans="2:11" ht="15" customHeight="1">
      <c r="B180" s="266"/>
      <c r="C180" s="246" t="s">
        <v>115</v>
      </c>
      <c r="D180" s="246"/>
      <c r="E180" s="246"/>
      <c r="F180" s="265" t="s">
        <v>607</v>
      </c>
      <c r="G180" s="246"/>
      <c r="H180" s="246" t="s">
        <v>680</v>
      </c>
      <c r="I180" s="246" t="s">
        <v>641</v>
      </c>
      <c r="J180" s="246"/>
      <c r="K180" s="287"/>
    </row>
    <row r="181" spans="2:11" ht="15" customHeight="1">
      <c r="B181" s="266"/>
      <c r="C181" s="246" t="s">
        <v>681</v>
      </c>
      <c r="D181" s="246"/>
      <c r="E181" s="246"/>
      <c r="F181" s="265" t="s">
        <v>607</v>
      </c>
      <c r="G181" s="246"/>
      <c r="H181" s="246" t="s">
        <v>682</v>
      </c>
      <c r="I181" s="246" t="s">
        <v>641</v>
      </c>
      <c r="J181" s="246"/>
      <c r="K181" s="287"/>
    </row>
    <row r="182" spans="2:11" ht="15" customHeight="1">
      <c r="B182" s="266"/>
      <c r="C182" s="246" t="s">
        <v>670</v>
      </c>
      <c r="D182" s="246"/>
      <c r="E182" s="246"/>
      <c r="F182" s="265" t="s">
        <v>607</v>
      </c>
      <c r="G182" s="246"/>
      <c r="H182" s="246" t="s">
        <v>683</v>
      </c>
      <c r="I182" s="246" t="s">
        <v>641</v>
      </c>
      <c r="J182" s="246"/>
      <c r="K182" s="287"/>
    </row>
    <row r="183" spans="2:11" ht="15" customHeight="1">
      <c r="B183" s="266"/>
      <c r="C183" s="246" t="s">
        <v>117</v>
      </c>
      <c r="D183" s="246"/>
      <c r="E183" s="246"/>
      <c r="F183" s="265" t="s">
        <v>613</v>
      </c>
      <c r="G183" s="246"/>
      <c r="H183" s="246" t="s">
        <v>684</v>
      </c>
      <c r="I183" s="246" t="s">
        <v>609</v>
      </c>
      <c r="J183" s="246">
        <v>50</v>
      </c>
      <c r="K183" s="287"/>
    </row>
    <row r="184" spans="2:11" ht="15" customHeight="1">
      <c r="B184" s="266"/>
      <c r="C184" s="246" t="s">
        <v>685</v>
      </c>
      <c r="D184" s="246"/>
      <c r="E184" s="246"/>
      <c r="F184" s="265" t="s">
        <v>613</v>
      </c>
      <c r="G184" s="246"/>
      <c r="H184" s="246" t="s">
        <v>686</v>
      </c>
      <c r="I184" s="246" t="s">
        <v>687</v>
      </c>
      <c r="J184" s="246"/>
      <c r="K184" s="287"/>
    </row>
    <row r="185" spans="2:11" ht="15" customHeight="1">
      <c r="B185" s="266"/>
      <c r="C185" s="246" t="s">
        <v>688</v>
      </c>
      <c r="D185" s="246"/>
      <c r="E185" s="246"/>
      <c r="F185" s="265" t="s">
        <v>613</v>
      </c>
      <c r="G185" s="246"/>
      <c r="H185" s="246" t="s">
        <v>689</v>
      </c>
      <c r="I185" s="246" t="s">
        <v>687</v>
      </c>
      <c r="J185" s="246"/>
      <c r="K185" s="287"/>
    </row>
    <row r="186" spans="2:11" ht="15" customHeight="1">
      <c r="B186" s="266"/>
      <c r="C186" s="246" t="s">
        <v>690</v>
      </c>
      <c r="D186" s="246"/>
      <c r="E186" s="246"/>
      <c r="F186" s="265" t="s">
        <v>613</v>
      </c>
      <c r="G186" s="246"/>
      <c r="H186" s="246" t="s">
        <v>691</v>
      </c>
      <c r="I186" s="246" t="s">
        <v>687</v>
      </c>
      <c r="J186" s="246"/>
      <c r="K186" s="287"/>
    </row>
    <row r="187" spans="2:11" ht="15" customHeight="1">
      <c r="B187" s="266"/>
      <c r="C187" s="299" t="s">
        <v>692</v>
      </c>
      <c r="D187" s="246"/>
      <c r="E187" s="246"/>
      <c r="F187" s="265" t="s">
        <v>613</v>
      </c>
      <c r="G187" s="246"/>
      <c r="H187" s="246" t="s">
        <v>693</v>
      </c>
      <c r="I187" s="246" t="s">
        <v>694</v>
      </c>
      <c r="J187" s="300" t="s">
        <v>695</v>
      </c>
      <c r="K187" s="287"/>
    </row>
    <row r="188" spans="2:11" ht="15" customHeight="1">
      <c r="B188" s="266"/>
      <c r="C188" s="251" t="s">
        <v>42</v>
      </c>
      <c r="D188" s="246"/>
      <c r="E188" s="246"/>
      <c r="F188" s="265" t="s">
        <v>607</v>
      </c>
      <c r="G188" s="246"/>
      <c r="H188" s="242" t="s">
        <v>696</v>
      </c>
      <c r="I188" s="246" t="s">
        <v>697</v>
      </c>
      <c r="J188" s="246"/>
      <c r="K188" s="287"/>
    </row>
    <row r="189" spans="2:11" ht="15" customHeight="1">
      <c r="B189" s="266"/>
      <c r="C189" s="251" t="s">
        <v>698</v>
      </c>
      <c r="D189" s="246"/>
      <c r="E189" s="246"/>
      <c r="F189" s="265" t="s">
        <v>607</v>
      </c>
      <c r="G189" s="246"/>
      <c r="H189" s="246" t="s">
        <v>699</v>
      </c>
      <c r="I189" s="246" t="s">
        <v>641</v>
      </c>
      <c r="J189" s="246"/>
      <c r="K189" s="287"/>
    </row>
    <row r="190" spans="2:11" ht="15" customHeight="1">
      <c r="B190" s="266"/>
      <c r="C190" s="251" t="s">
        <v>700</v>
      </c>
      <c r="D190" s="246"/>
      <c r="E190" s="246"/>
      <c r="F190" s="265" t="s">
        <v>607</v>
      </c>
      <c r="G190" s="246"/>
      <c r="H190" s="246" t="s">
        <v>701</v>
      </c>
      <c r="I190" s="246" t="s">
        <v>641</v>
      </c>
      <c r="J190" s="246"/>
      <c r="K190" s="287"/>
    </row>
    <row r="191" spans="2:11" ht="15" customHeight="1">
      <c r="B191" s="266"/>
      <c r="C191" s="251" t="s">
        <v>702</v>
      </c>
      <c r="D191" s="246"/>
      <c r="E191" s="246"/>
      <c r="F191" s="265" t="s">
        <v>613</v>
      </c>
      <c r="G191" s="246"/>
      <c r="H191" s="246" t="s">
        <v>703</v>
      </c>
      <c r="I191" s="246" t="s">
        <v>641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1" t="s">
        <v>704</v>
      </c>
      <c r="D197" s="361"/>
      <c r="E197" s="361"/>
      <c r="F197" s="361"/>
      <c r="G197" s="361"/>
      <c r="H197" s="361"/>
      <c r="I197" s="361"/>
      <c r="J197" s="361"/>
      <c r="K197" s="238"/>
    </row>
    <row r="198" spans="2:11" ht="25.5" customHeight="1">
      <c r="B198" s="237"/>
      <c r="C198" s="302" t="s">
        <v>705</v>
      </c>
      <c r="D198" s="302"/>
      <c r="E198" s="302"/>
      <c r="F198" s="302" t="s">
        <v>706</v>
      </c>
      <c r="G198" s="303"/>
      <c r="H198" s="360" t="s">
        <v>707</v>
      </c>
      <c r="I198" s="360"/>
      <c r="J198" s="360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697</v>
      </c>
      <c r="D200" s="246"/>
      <c r="E200" s="246"/>
      <c r="F200" s="265" t="s">
        <v>43</v>
      </c>
      <c r="G200" s="246"/>
      <c r="H200" s="358" t="s">
        <v>708</v>
      </c>
      <c r="I200" s="358"/>
      <c r="J200" s="358"/>
      <c r="K200" s="287"/>
    </row>
    <row r="201" spans="2:11" ht="15" customHeight="1">
      <c r="B201" s="266"/>
      <c r="C201" s="272"/>
      <c r="D201" s="246"/>
      <c r="E201" s="246"/>
      <c r="F201" s="265" t="s">
        <v>44</v>
      </c>
      <c r="G201" s="246"/>
      <c r="H201" s="358" t="s">
        <v>709</v>
      </c>
      <c r="I201" s="358"/>
      <c r="J201" s="358"/>
      <c r="K201" s="287"/>
    </row>
    <row r="202" spans="2:11" ht="15" customHeight="1">
      <c r="B202" s="266"/>
      <c r="C202" s="272"/>
      <c r="D202" s="246"/>
      <c r="E202" s="246"/>
      <c r="F202" s="265" t="s">
        <v>47</v>
      </c>
      <c r="G202" s="246"/>
      <c r="H202" s="358" t="s">
        <v>710</v>
      </c>
      <c r="I202" s="358"/>
      <c r="J202" s="358"/>
      <c r="K202" s="287"/>
    </row>
    <row r="203" spans="2:11" ht="15" customHeight="1">
      <c r="B203" s="266"/>
      <c r="C203" s="246"/>
      <c r="D203" s="246"/>
      <c r="E203" s="246"/>
      <c r="F203" s="265" t="s">
        <v>45</v>
      </c>
      <c r="G203" s="246"/>
      <c r="H203" s="358" t="s">
        <v>711</v>
      </c>
      <c r="I203" s="358"/>
      <c r="J203" s="358"/>
      <c r="K203" s="287"/>
    </row>
    <row r="204" spans="2:11" ht="15" customHeight="1">
      <c r="B204" s="266"/>
      <c r="C204" s="246"/>
      <c r="D204" s="246"/>
      <c r="E204" s="246"/>
      <c r="F204" s="265" t="s">
        <v>46</v>
      </c>
      <c r="G204" s="246"/>
      <c r="H204" s="358" t="s">
        <v>712</v>
      </c>
      <c r="I204" s="358"/>
      <c r="J204" s="358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653</v>
      </c>
      <c r="D206" s="246"/>
      <c r="E206" s="246"/>
      <c r="F206" s="265" t="s">
        <v>79</v>
      </c>
      <c r="G206" s="246"/>
      <c r="H206" s="358" t="s">
        <v>713</v>
      </c>
      <c r="I206" s="358"/>
      <c r="J206" s="358"/>
      <c r="K206" s="287"/>
    </row>
    <row r="207" spans="2:11" ht="15" customHeight="1">
      <c r="B207" s="266"/>
      <c r="C207" s="272"/>
      <c r="D207" s="246"/>
      <c r="E207" s="246"/>
      <c r="F207" s="265" t="s">
        <v>550</v>
      </c>
      <c r="G207" s="246"/>
      <c r="H207" s="358" t="s">
        <v>551</v>
      </c>
      <c r="I207" s="358"/>
      <c r="J207" s="358"/>
      <c r="K207" s="287"/>
    </row>
    <row r="208" spans="2:11" ht="15" customHeight="1">
      <c r="B208" s="266"/>
      <c r="C208" s="246"/>
      <c r="D208" s="246"/>
      <c r="E208" s="246"/>
      <c r="F208" s="265" t="s">
        <v>548</v>
      </c>
      <c r="G208" s="246"/>
      <c r="H208" s="358" t="s">
        <v>714</v>
      </c>
      <c r="I208" s="358"/>
      <c r="J208" s="358"/>
      <c r="K208" s="287"/>
    </row>
    <row r="209" spans="2:11" ht="15" customHeight="1">
      <c r="B209" s="304"/>
      <c r="C209" s="272"/>
      <c r="D209" s="272"/>
      <c r="E209" s="272"/>
      <c r="F209" s="265" t="s">
        <v>552</v>
      </c>
      <c r="G209" s="251"/>
      <c r="H209" s="359" t="s">
        <v>553</v>
      </c>
      <c r="I209" s="359"/>
      <c r="J209" s="359"/>
      <c r="K209" s="305"/>
    </row>
    <row r="210" spans="2:11" ht="15" customHeight="1">
      <c r="B210" s="304"/>
      <c r="C210" s="272"/>
      <c r="D210" s="272"/>
      <c r="E210" s="272"/>
      <c r="F210" s="265" t="s">
        <v>554</v>
      </c>
      <c r="G210" s="251"/>
      <c r="H210" s="359" t="s">
        <v>527</v>
      </c>
      <c r="I210" s="359"/>
      <c r="J210" s="359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677</v>
      </c>
      <c r="D212" s="272"/>
      <c r="E212" s="272"/>
      <c r="F212" s="265">
        <v>1</v>
      </c>
      <c r="G212" s="251"/>
      <c r="H212" s="359" t="s">
        <v>715</v>
      </c>
      <c r="I212" s="359"/>
      <c r="J212" s="359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9" t="s">
        <v>716</v>
      </c>
      <c r="I213" s="359"/>
      <c r="J213" s="359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9" t="s">
        <v>717</v>
      </c>
      <c r="I214" s="359"/>
      <c r="J214" s="359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9" t="s">
        <v>718</v>
      </c>
      <c r="I215" s="359"/>
      <c r="J215" s="359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2018-03-12T21:06:51Z</dcterms:created>
  <dcterms:modified xsi:type="dcterms:W3CDTF">2018-04-09T08:41:13Z</dcterms:modified>
  <cp:category/>
  <cp:version/>
  <cp:contentType/>
  <cp:contentStatus/>
</cp:coreProperties>
</file>