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1" r:id="rId1"/>
    <sheet name="25-2017 - Demolice objekt..." sheetId="2" r:id="rId2"/>
    <sheet name="Pokyny pro vyplnění" sheetId="3" r:id="rId3"/>
  </sheets>
  <definedNames>
    <definedName name="_xlnm._FilterDatabase" localSheetId="1" hidden="1">'25-2017 - Demolice objekt...'!$C$84:$K$247</definedName>
    <definedName name="_xlnm.Print_Area" localSheetId="1">'25-2017 - Demolice objekt...'!$C$4:$J$34,'25-2017 - Demolice objekt...'!$C$40:$J$68,'25-2017 - Demolice objekt...'!$C$74:$K$247</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'25-2017 - Demolice objekt...'!$84:$84</definedName>
  </definedNames>
  <calcPr calcId="162913"/>
</workbook>
</file>

<file path=xl/sharedStrings.xml><?xml version="1.0" encoding="utf-8"?>
<sst xmlns="http://schemas.openxmlformats.org/spreadsheetml/2006/main" count="2427" uniqueCount="679">
  <si>
    <t>Export VZ</t>
  </si>
  <si>
    <t>List obsahuje:</t>
  </si>
  <si>
    <t>1) Rekapitulace stavby</t>
  </si>
  <si>
    <t>2) Rekapitulace objektů stavby a soupisů prací</t>
  </si>
  <si>
    <t>3.0</t>
  </si>
  <si>
    <t>ZAMOK</t>
  </si>
  <si>
    <t>False</t>
  </si>
  <si>
    <t>{6eb77f38-05dc-4c05-9113-338a76b610fb}</t>
  </si>
  <si>
    <t>0,01</t>
  </si>
  <si>
    <t>21</t>
  </si>
  <si>
    <t>15</t>
  </si>
  <si>
    <t>REKAPITULACE STAVBY</t>
  </si>
  <si>
    <t>v ---  níže se nacházejí doplnkové a pomocné údaje k sestavám  --- v</t>
  </si>
  <si>
    <t>Návod na vyplnění</t>
  </si>
  <si>
    <t>0,001</t>
  </si>
  <si>
    <t>Kód:</t>
  </si>
  <si>
    <t>25/2017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</si>
  <si>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</si>
  <si>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</si>
  <si>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Demolice objektu na pozemku č.parc. 535/3, k.ú. Benešov u Prahy</t>
  </si>
  <si>
    <t>KSO:</t>
  </si>
  <si>
    <t/>
  </si>
  <si>
    <t>CC-CZ:</t>
  </si>
  <si>
    <t>Místo:</t>
  </si>
  <si>
    <t>Benešov</t>
  </si>
  <si>
    <t>Datum:</t>
  </si>
  <si>
    <t>25. 6. 2018</t>
  </si>
  <si>
    <t>Zadavatel:</t>
  </si>
  <si>
    <t>IČ:</t>
  </si>
  <si>
    <t>Město Benešov</t>
  </si>
  <si>
    <t>DIČ:</t>
  </si>
  <si>
    <t>Uchazeč:</t>
  </si>
  <si>
    <t>Vyplň údaj</t>
  </si>
  <si>
    <t>Projektant:</t>
  </si>
  <si>
    <t>Ing. Petr Dědič</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</si>
  <si>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</si>
  <si>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</si>
  <si>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</si>
  <si>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</si>
  <si>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</si>
  <si>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</si>
  <si>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</si>
  <si>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</si>
  <si>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</si>
  <si>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</si>
  <si>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</si>
  <si>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</si>
  <si>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</si>
  <si>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</si>
  <si>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</si>
  <si>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</si>
  <si>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</si>
  <si>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</si>
  <si>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</si>
  <si>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</si>
  <si>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</si>
  <si>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</si>
  <si>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</si>
  <si>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</si>
  <si>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</si>
  <si>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</si>
  <si>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</si>
  <si>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</si>
  <si>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</si>
  <si>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</si>
  <si>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</si>
  <si>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</si>
  <si>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</si>
  <si>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</si>
  <si>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</si>
  <si>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</si>
  <si>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</si>
  <si>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</si>
  <si>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</si>
  <si>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</si>
  <si>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</si>
  <si>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</si>
  <si>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</si>
  <si>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</si>
  <si>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</si>
  <si>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</si>
  <si>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</si>
  <si>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</si>
  <si>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</si>
  <si>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</si>
  <si>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</si>
  <si>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</si>
  <si>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</si>
  <si>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</si>
  <si>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</si>
  <si>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</si>
  <si>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</si>
  <si>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</si>
  <si>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</si>
  <si>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</si>
  <si>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 xml:space="preserve">    998 - Přesun hmot</t>
  </si>
  <si>
    <t>PSV - Práce a dodávky PSV</t>
  </si>
  <si>
    <t xml:space="preserve">    725 - Zdravotechnika - zařizovací předměty</t>
  </si>
  <si>
    <t xml:space="preserve">    741 - Elektroinstalace - silnoproud</t>
  </si>
  <si>
    <t xml:space="preserve">    751 - Vzduchotechnika</t>
  </si>
  <si>
    <t xml:space="preserve">    762 - Konstrukce tesařské</t>
  </si>
  <si>
    <t xml:space="preserve">    764 - Konstrukce klempířské</t>
  </si>
  <si>
    <t xml:space="preserve">    765 - Krytina skládaná</t>
  </si>
  <si>
    <t xml:space="preserve">    767 - Konstrukce zámečnické</t>
  </si>
  <si>
    <t xml:space="preserve">    776 - Podlahy povlakové</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</si>
  <si>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</si>
  <si>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</si>
  <si>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</si>
  <si>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</si>
  <si>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</si>
  <si>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</si>
  <si>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</si>
  <si>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</si>
  <si>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</si>
  <si>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</si>
  <si>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</si>
  <si>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</si>
  <si>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</si>
  <si>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</si>
  <si>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</si>
  <si>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</si>
  <si>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</si>
  <si>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</si>
  <si>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</si>
  <si>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</si>
  <si>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162301101</t>
  </si>
  <si>
    <t>Vodorovné přemístění výkopku nebo sypaniny po suchu na obvyklém dopravním prostředku, bez naložení výkopku, avšak se složením bez rozhrnutí z horniny tř. 1 až 4 na vzdálenost přes 50 do 500 m</t>
  </si>
  <si>
    <t>m3</t>
  </si>
  <si>
    <t>CS ÚRS 2017 02</t>
  </si>
  <si>
    <t>4</t>
  </si>
  <si>
    <t>93391572</t>
  </si>
  <si>
    <t>PSC</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</si>
  <si>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</si>
  <si>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162501102</t>
  </si>
  <si>
    <t>Vodorovné přemístění výkopku nebo sypaniny po suchu na obvyklém dopravním prostředku, bez naložení výkopku, avšak se složením bez rozhrnutí z horniny tř. 1 až 4 na vzdálenost přes 2 500 do 3 000 m</t>
  </si>
  <si>
    <t>-545749768</t>
  </si>
  <si>
    <t>3</t>
  </si>
  <si>
    <t>167101102</t>
  </si>
  <si>
    <t>Nakládání, skládání a překládání neulehlého výkopku nebo sypaniny nakládání, množství přes 100 m3, z hornin tř. 1 až 4</t>
  </si>
  <si>
    <t>1608262856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</si>
  <si>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</si>
  <si>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171201101</t>
  </si>
  <si>
    <t>Uložení sypaniny do násypů s rozprostřením sypaniny ve vrstvách a s hrubým urovnáním nezhutněných z jakýchkoliv hornin</t>
  </si>
  <si>
    <t>-1416322842</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</si>
  <si>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</si>
  <si>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5</t>
  </si>
  <si>
    <t>174101102</t>
  </si>
  <si>
    <t>Zásyp sypaninou z jakékoliv horniny s uložením výkopku ve vrstvách se zhutněním v uzavřených prostorách s urovnáním povrchu zásypu</t>
  </si>
  <si>
    <t>566459452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</si>
  <si>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</si>
  <si>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t>
  </si>
  <si>
    <t>564762111</t>
  </si>
  <si>
    <t>Podklad nebo kryt z vibrovaného štěrku VŠ s rozprostřením, vlhčením a zhutněním, po zhutnění tl. 200 mm</t>
  </si>
  <si>
    <t>m2</t>
  </si>
  <si>
    <t>1138320061</t>
  </si>
  <si>
    <t>9</t>
  </si>
  <si>
    <t>Ostatní konstrukce a práce, bourání</t>
  </si>
  <si>
    <t>7</t>
  </si>
  <si>
    <t>941221111</t>
  </si>
  <si>
    <t>Montáž lešení řadového rámového těžkého pracovního s podlahami s provozním zatížením tř. 4 do 300 kg/m2 šířky tř. SW09 přes 0,9 do 1,2 m, výšky do 10 m</t>
  </si>
  <si>
    <t>883140052</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</si>
  <si>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</si>
  <si>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VV</t>
  </si>
  <si>
    <t>977,59</t>
  </si>
  <si>
    <t>8</t>
  </si>
  <si>
    <t>941221211</t>
  </si>
  <si>
    <t>Montáž lešení řadového rámového těžkého pracovního s podlahami s provozním zatížením tř. 4 do 300 kg/m2 Příplatek za první a každý další den použití lešení k ceně -1111 nebo -1112</t>
  </si>
  <si>
    <t>1711345366</t>
  </si>
  <si>
    <t>977,59*25</t>
  </si>
  <si>
    <t>941221811</t>
  </si>
  <si>
    <t>Demontáž lešení řadového rámového těžkého pracovního s provozním zatížením tř. 4 do 300 kg/m2 šířky tř. SW09 přes 0,9 do 1,2 m, výšky do 10 m</t>
  </si>
  <si>
    <t>-1938616949</t>
  </si>
  <si>
    <t xml:space="preserve">Poznámka k souboru cen:
1. Demontáž lešení řadového rámového těžkého výšky přes 40 m se oceňuje individuálně. </t>
  </si>
  <si>
    <t>10</t>
  </si>
  <si>
    <t>962081131</t>
  </si>
  <si>
    <t>Bourání zdiva příček nebo vybourání otvorů ze skleněných tvárnic, tl. do 100 mm</t>
  </si>
  <si>
    <t>178236469</t>
  </si>
  <si>
    <t>57,23*1,1</t>
  </si>
  <si>
    <t>8,85*1,1</t>
  </si>
  <si>
    <t>11</t>
  </si>
  <si>
    <t>963015171</t>
  </si>
  <si>
    <t>Demontáž prefabrikovaných krycích desek kanálů, šachet nebo žump hmotnosti do 4,0 t</t>
  </si>
  <si>
    <t>kus</t>
  </si>
  <si>
    <t>1345815242</t>
  </si>
  <si>
    <t xml:space="preserve">Poznámka k souboru cen:
1. V cenách jsou započteny náklady na manipulaci s deskami do vzdálenosti 8 m od osy kanálu. 2. V cenách jsou započteny náklady na očistění nebo vysekání betonu kolem závěsných ok pro zachycení háků zvedacího mechanizmu. 3. V cenách nejsou započteny náklady na odstranění krycí mazaniny, izolace a vyrovnávacího potěru. Tyto stavební práce se oceňují příslušnými cenami této části. </t>
  </si>
  <si>
    <t>12</t>
  </si>
  <si>
    <t>968062375</t>
  </si>
  <si>
    <t>Vybourání dřevěných rámů oken s křídly, dveřních zárubní, vrat, stěn, ostění nebo obkladů rámů oken s křídly zdvojených, plochy do 2 m2</t>
  </si>
  <si>
    <t>-280797073</t>
  </si>
  <si>
    <t xml:space="preserve">Poznámka k souboru cen:
1. V cenách -2244 až -2747 jsou započteny i náklady na vyvěšení křídel. </t>
  </si>
  <si>
    <t>7,47*1,05</t>
  </si>
  <si>
    <t>13</t>
  </si>
  <si>
    <t>968062377</t>
  </si>
  <si>
    <t>Vybourání dřevěných rámů oken s křídly, dveřních zárubní, vrat, stěn, ostění nebo obkladů rámů oken s křídly zdvojených, plochy přes 4 m2</t>
  </si>
  <si>
    <t>854031766</t>
  </si>
  <si>
    <t>60,528*1,05</t>
  </si>
  <si>
    <t>14</t>
  </si>
  <si>
    <t>968072245</t>
  </si>
  <si>
    <t>Vybourání kovových rámů oken s křídly, dveřních zárubní, vrat, stěn, ostění nebo obkladů okenních rámů s křídly jednoduchých, plochy do 2 m2</t>
  </si>
  <si>
    <t>-1537768288</t>
  </si>
  <si>
    <t xml:space="preserve">Poznámka k souboru cen:
1. V cenách -2244 až -2559 jsou započteny i náklady na vyvěšení křídel. 2. Cenou -2641 se oceňuje i vybourání nosné ocelové konstrukce pro sádrokartonové příčky. </t>
  </si>
  <si>
    <t>968072246</t>
  </si>
  <si>
    <t>Vybourání kovových rámů oken s křídly, dveřních zárubní, vrat, stěn, ostění nebo obkladů okenních rámů s křídly jednoduchých, plochy do 4 m2</t>
  </si>
  <si>
    <t>-204158503</t>
  </si>
  <si>
    <t>16</t>
  </si>
  <si>
    <t>968072247</t>
  </si>
  <si>
    <t>Vybourání kovových rámů oken s křídly, dveřních zárubní, vrat, stěn, ostění nebo obkladů okenních rámů s křídly jednoduchých, plochy přes 4 m2</t>
  </si>
  <si>
    <t>820686639</t>
  </si>
  <si>
    <t>17</t>
  </si>
  <si>
    <t>968072455</t>
  </si>
  <si>
    <t>Vybourání kovových rámů oken s křídly, dveřních zárubní, vrat, stěn, ostění nebo obkladů dveřních zárubní, plochy do 2 m2</t>
  </si>
  <si>
    <t>-27019918</t>
  </si>
  <si>
    <t>35,4*1,1</t>
  </si>
  <si>
    <t>18</t>
  </si>
  <si>
    <t>968072456</t>
  </si>
  <si>
    <t>Vybourání kovových rámů oken s křídly, dveřních zárubní, vrat, stěn, ostění nebo obkladů dveřních zárubní, plochy přes 2 m2</t>
  </si>
  <si>
    <t>1602232520</t>
  </si>
  <si>
    <t>3,8</t>
  </si>
  <si>
    <t>19</t>
  </si>
  <si>
    <t>981013316</t>
  </si>
  <si>
    <t>Demolice budov těžkými mechanizačními prostředky z cihel, kamene, smíšeného nebo hrázděného zdiva, tvárnic na maltu vápennou nebo vápenocementovou s podílem konstrukcí přes 30 do 35 %</t>
  </si>
  <si>
    <t>2097062994</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</si>
  <si>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</si>
  <si>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20</t>
  </si>
  <si>
    <t>981513114</t>
  </si>
  <si>
    <t>Demolice konstrukcí objektů těžkými mechanizačními prostředky konstrukcí ze železobetonu</t>
  </si>
  <si>
    <t>-1625134812</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</si>
  <si>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</si>
  <si>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68,11"vybourání rampy a schodišť okolo objektu</t>
  </si>
  <si>
    <t>997</t>
  </si>
  <si>
    <t>Přesun sutě</t>
  </si>
  <si>
    <t>997006005</t>
  </si>
  <si>
    <t>Drcení stavebního odpadu z demolic s dopravou na vzdálenost do 100 m a naložením do drtícího zařízení ze zdiva cihelného, kamenného a smíšeného</t>
  </si>
  <si>
    <t>t</t>
  </si>
  <si>
    <t>CS ÚRS 2018 01</t>
  </si>
  <si>
    <t>822282804</t>
  </si>
  <si>
    <t xml:space="preserve">Poznámka k souboru cen:
1. V cenách jsou započteny i náklady na případné oddělení kovového odpadu (např. výztuže). </t>
  </si>
  <si>
    <t>883,064+28,666</t>
  </si>
  <si>
    <t>22</t>
  </si>
  <si>
    <t>997006512</t>
  </si>
  <si>
    <t>Vodorovná doprava suti na skládku s naložením na dopravní prostředek a složením přes 100 m do 1 km</t>
  </si>
  <si>
    <t>-283635359</t>
  </si>
  <si>
    <t xml:space="preserve">Poznámka k souboru cen:
1. Pro volbu ceny je rozhodující dopravní vzdálenost těžiště skládky a půdorysné plochy objektu. </t>
  </si>
  <si>
    <t>23</t>
  </si>
  <si>
    <t>997006519</t>
  </si>
  <si>
    <t>Vodorovná doprava suti na skládku s naložením na dopravní prostředek a složením Příplatek k ceně za každý další i započatý 1 km</t>
  </si>
  <si>
    <t>1358648306</t>
  </si>
  <si>
    <t>(1142,592-911,73)*9"uložení odpadu na skládku</t>
  </si>
  <si>
    <t>911,73"uložení drceného cihelného odpadu na pozemku investora</t>
  </si>
  <si>
    <t>24</t>
  </si>
  <si>
    <t>997006551</t>
  </si>
  <si>
    <t>Hrubé urovnání suti na skládce bez zhutnění</t>
  </si>
  <si>
    <t>-1682973654</t>
  </si>
  <si>
    <t xml:space="preserve">Poznámka k souboru cen:
1. Cena nezahrnuje náklady na poplatek za skládku; tyto lze ocenit cenami souboru cen 997 01-38 Poplatek za uložení stavebního odpadu na skládku katalogu 801-3 Budovy a haly - bourání konstrukcí. </t>
  </si>
  <si>
    <t>25</t>
  </si>
  <si>
    <t>997013802</t>
  </si>
  <si>
    <t>Poplatek za uložení stavebního odpadu na skládce (skládkovné) železobetonového</t>
  </si>
  <si>
    <t>-2129213345</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</si>
  <si>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</si>
  <si>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26</t>
  </si>
  <si>
    <t>997013804</t>
  </si>
  <si>
    <t>Poplatek za uložení stavebního odpadu na skládce (skládkovné) ze skla</t>
  </si>
  <si>
    <t>-1550651130</t>
  </si>
  <si>
    <t>27</t>
  </si>
  <si>
    <t>997013811</t>
  </si>
  <si>
    <t>Poplatek za uložení stavebního odpadu na skládce (skládkovné) dřevěného</t>
  </si>
  <si>
    <t>363460812</t>
  </si>
  <si>
    <t>28</t>
  </si>
  <si>
    <t>997013813</t>
  </si>
  <si>
    <t>Poplatek za uložení stavebního odpadu na skládce (skládkovné) z plastických hmot</t>
  </si>
  <si>
    <t>-1217066738</t>
  </si>
  <si>
    <t>29</t>
  </si>
  <si>
    <t>997013831</t>
  </si>
  <si>
    <t>Poplatek za uložení stavebního odpadu na skládce (skládkovné) směsného</t>
  </si>
  <si>
    <t>529086151</t>
  </si>
  <si>
    <t>0,248+0,236</t>
  </si>
  <si>
    <t>998</t>
  </si>
  <si>
    <t>Přesun hmot</t>
  </si>
  <si>
    <t>30</t>
  </si>
  <si>
    <t>998001123</t>
  </si>
  <si>
    <t>Přesun hmot pro demolice objektů výšky do 21 m</t>
  </si>
  <si>
    <t>1688275544</t>
  </si>
  <si>
    <t>PSV</t>
  </si>
  <si>
    <t>Práce a dodávky PSV</t>
  </si>
  <si>
    <t>725</t>
  </si>
  <si>
    <t>Zdravotechnika - zařizovací předměty</t>
  </si>
  <si>
    <t>31</t>
  </si>
  <si>
    <t>725110811</t>
  </si>
  <si>
    <t>Demontáž klozetů splachovacích s nádrží nebo tlakovým splachovačem</t>
  </si>
  <si>
    <t>soubor</t>
  </si>
  <si>
    <t>-526490550</t>
  </si>
  <si>
    <t>32</t>
  </si>
  <si>
    <t>725210821</t>
  </si>
  <si>
    <t>Demontáž umyvadel bez výtokových armatur umyvadel</t>
  </si>
  <si>
    <t>1341805751</t>
  </si>
  <si>
    <t>33</t>
  </si>
  <si>
    <t>725310823</t>
  </si>
  <si>
    <t>Demontáž dřezů jednodílných bez výtokových armatur vestavěných v kuchyňských sestavách</t>
  </si>
  <si>
    <t>-240243248</t>
  </si>
  <si>
    <t>34</t>
  </si>
  <si>
    <t>725320828</t>
  </si>
  <si>
    <t>Demontáž dřezů dvojitých bez výtokových armatur velkokuchyňských</t>
  </si>
  <si>
    <t>-1756307936</t>
  </si>
  <si>
    <t>741</t>
  </si>
  <si>
    <t>Elektroinstalace - silnoproud</t>
  </si>
  <si>
    <t>35</t>
  </si>
  <si>
    <t>741371823</t>
  </si>
  <si>
    <t>Demontáž svítidel bez zachování funkčnosti v bytových nebo společenských místnostech modulového systému zářivkových, délky přes 1100 mm</t>
  </si>
  <si>
    <t>966329476</t>
  </si>
  <si>
    <t>36</t>
  </si>
  <si>
    <t>741371843</t>
  </si>
  <si>
    <t>Demontáž svítidel bez zachování funkčnosti v bytových nebo společenských místnostech se standardní paticí (E27, T5, GU10) přisazených, ploše přes 0,09 do 0,36 m2</t>
  </si>
  <si>
    <t>-300430273</t>
  </si>
  <si>
    <t>37</t>
  </si>
  <si>
    <t>741421813</t>
  </si>
  <si>
    <t>Demontáž hromosvodného vedení bez zachování funkčnosti svodových drátů nebo lan kolmého svodu, průměru přes 8 mm</t>
  </si>
  <si>
    <t>m</t>
  </si>
  <si>
    <t>-689904147</t>
  </si>
  <si>
    <t>38</t>
  </si>
  <si>
    <t>741421831</t>
  </si>
  <si>
    <t>Demontáž hromosvodného vedení bez zachování funkčnosti svodových drátů nebo lan na šikmé střeše, průměru do 8 mm</t>
  </si>
  <si>
    <t>917239705</t>
  </si>
  <si>
    <t>39</t>
  </si>
  <si>
    <t>741421843</t>
  </si>
  <si>
    <t>Demontáž hromosvodného vedení bez zachování funkčnosti svorek šroubových se 2 šrouby</t>
  </si>
  <si>
    <t>-603320224</t>
  </si>
  <si>
    <t>40</t>
  </si>
  <si>
    <t>741421851</t>
  </si>
  <si>
    <t>Demontáž hromosvodného vedení podpěr střešního vedení pod hřeben</t>
  </si>
  <si>
    <t>-1492714700</t>
  </si>
  <si>
    <t>41</t>
  </si>
  <si>
    <t>741421853</t>
  </si>
  <si>
    <t>Demontáž hromosvodného vedení podpěr střešního vedení pod tašky</t>
  </si>
  <si>
    <t>-1885865791</t>
  </si>
  <si>
    <t>42</t>
  </si>
  <si>
    <t>741421863</t>
  </si>
  <si>
    <t>Demontáž hromosvodného vedení podpěr svislého vedení zazděného</t>
  </si>
  <si>
    <t>644263620</t>
  </si>
  <si>
    <t>43</t>
  </si>
  <si>
    <t>741421873</t>
  </si>
  <si>
    <t>Demontáž hromosvodného vedení doplňků ochranných úhelníků, délky přes 1,4 m</t>
  </si>
  <si>
    <t>-851294282</t>
  </si>
  <si>
    <t>751</t>
  </si>
  <si>
    <t>Vzduchotechnika</t>
  </si>
  <si>
    <t>44</t>
  </si>
  <si>
    <t>R751</t>
  </si>
  <si>
    <t>Demontáž vzduchotechnického potrubí</t>
  </si>
  <si>
    <t>hod</t>
  </si>
  <si>
    <t>785742241</t>
  </si>
  <si>
    <t>762</t>
  </si>
  <si>
    <t>Konstrukce tesařské</t>
  </si>
  <si>
    <t>45</t>
  </si>
  <si>
    <t>762331811</t>
  </si>
  <si>
    <t>Demontáž vázaných konstrukcí krovů sklonu do 60 st. z hranolů, hranolků, fošen, průřezové plochy do 120 cm2</t>
  </si>
  <si>
    <t>-1133450256</t>
  </si>
  <si>
    <t>72*1,1"kleštiny</t>
  </si>
  <si>
    <t>46</t>
  </si>
  <si>
    <t>762331812</t>
  </si>
  <si>
    <t>Demontáž vázaných konstrukcí krovů sklonu do 60 st. z hranolů, hranolků, fošen, průřezové plochy přes 120 do 224 cm2</t>
  </si>
  <si>
    <t>1891488453</t>
  </si>
  <si>
    <t>459*1,1"krokve</t>
  </si>
  <si>
    <t>36*1,1"pásky</t>
  </si>
  <si>
    <t>29,68*1,1"sloupy</t>
  </si>
  <si>
    <t>21*1,1"sloupy</t>
  </si>
  <si>
    <t>49,6*1,1"vzpěry</t>
  </si>
  <si>
    <t>117,04*1,1"krokve</t>
  </si>
  <si>
    <t>27,06*1,1"pozednice</t>
  </si>
  <si>
    <t>214,2*1,1"kleštiny</t>
  </si>
  <si>
    <t>54,3*1,1"pozednice</t>
  </si>
  <si>
    <t>47</t>
  </si>
  <si>
    <t>762331813</t>
  </si>
  <si>
    <t>Demontáž vázaných konstrukcí krovů sklonu do 60 st. z hranolů, hranolků, fošen, průřezové plochy přes 224 do 288 cm2</t>
  </si>
  <si>
    <t>1821272250</t>
  </si>
  <si>
    <t>27,15*1,1"hřebenová vaznice</t>
  </si>
  <si>
    <t>48</t>
  </si>
  <si>
    <t>762331814</t>
  </si>
  <si>
    <t>Demontáž vázaných konstrukcí krovů sklonu do 60 st. z hranolů, hranolků, fošen, průřezové plochy přes 288 do 450 cm2</t>
  </si>
  <si>
    <t>26610627</t>
  </si>
  <si>
    <t>32,8*1,1"vzpěry</t>
  </si>
  <si>
    <t>101,84*1,1"vazné trámy</t>
  </si>
  <si>
    <t>49</t>
  </si>
  <si>
    <t>762331815</t>
  </si>
  <si>
    <t>Demontáž vázaných konstrukcí krovů sklonu do 60 st. z hranolů, hranolků, fošen, průřezové plochy přes 450 do 600 cm2</t>
  </si>
  <si>
    <t>634125776</t>
  </si>
  <si>
    <t>54,3*1,1"vaznice</t>
  </si>
  <si>
    <t>50</t>
  </si>
  <si>
    <t>762341821</t>
  </si>
  <si>
    <t>Demontáž bednění a laťování bednění střech rovných, obloukových, sklonu do 60 st. se všemi nadstřešními konstrukcemi z fošen hrubých, hoblovaných</t>
  </si>
  <si>
    <t>1674560521</t>
  </si>
  <si>
    <t>458,72*1,1</t>
  </si>
  <si>
    <t>114,41*1,1</t>
  </si>
  <si>
    <t>52</t>
  </si>
  <si>
    <t>762341831</t>
  </si>
  <si>
    <t>Demontáž bednění a laťování bednění střech rovných, obloukových, sklonu do 60 st. se všemi nadstřešními konstrukcemi z desek měkkých (minerálněvláknitých dřevovláknitých apod.)</t>
  </si>
  <si>
    <t>-1927921827</t>
  </si>
  <si>
    <t>51</t>
  </si>
  <si>
    <t>762342812</t>
  </si>
  <si>
    <t>Demontáž bednění a laťování laťování střech sklonu do 60 st. se všemi nadstřešními konstrukcemi, z latí průřezové plochy do 25 cm2 při osové vzdálenosti přes 0,22 do 0,50 m</t>
  </si>
  <si>
    <t>-1103079794</t>
  </si>
  <si>
    <t>764</t>
  </si>
  <si>
    <t>Konstrukce klempířské</t>
  </si>
  <si>
    <t>53</t>
  </si>
  <si>
    <t>764002821</t>
  </si>
  <si>
    <t>Demontáž klempířských konstrukcí střešního výlezu do suti</t>
  </si>
  <si>
    <t>1692368015</t>
  </si>
  <si>
    <t>54</t>
  </si>
  <si>
    <t>764002841</t>
  </si>
  <si>
    <t>Demontáž klempířských konstrukcí oplechování horních ploch zdí a nadezdívek do suti</t>
  </si>
  <si>
    <t>-1417315191</t>
  </si>
  <si>
    <t>55</t>
  </si>
  <si>
    <t>764002851</t>
  </si>
  <si>
    <t>Demontáž klempířských konstrukcí oplechování parapetů do suti</t>
  </si>
  <si>
    <t>884519567</t>
  </si>
  <si>
    <t>67,71*1,1</t>
  </si>
  <si>
    <t>56</t>
  </si>
  <si>
    <t>764002861</t>
  </si>
  <si>
    <t>Demontáž klempířských konstrukcí oplechování říms do suti</t>
  </si>
  <si>
    <t>42715135</t>
  </si>
  <si>
    <t>14,4*1,1</t>
  </si>
  <si>
    <t>57</t>
  </si>
  <si>
    <t>764002871</t>
  </si>
  <si>
    <t>Demontáž klempířských konstrukcí lemování zdí do suti</t>
  </si>
  <si>
    <t>1224155306</t>
  </si>
  <si>
    <t>18*1,1</t>
  </si>
  <si>
    <t>58</t>
  </si>
  <si>
    <t>764004801</t>
  </si>
  <si>
    <t>Demontáž klempířských konstrukcí žlabu podokapního do suti</t>
  </si>
  <si>
    <t>1695538216</t>
  </si>
  <si>
    <t>56,1*1,1</t>
  </si>
  <si>
    <t>59</t>
  </si>
  <si>
    <t>764004861</t>
  </si>
  <si>
    <t>Demontáž klempířských konstrukcí svodu do suti</t>
  </si>
  <si>
    <t>-77985258</t>
  </si>
  <si>
    <t>34,2*1,1</t>
  </si>
  <si>
    <t>765</t>
  </si>
  <si>
    <t>Krytina skládaná</t>
  </si>
  <si>
    <t>60</t>
  </si>
  <si>
    <t>765111801</t>
  </si>
  <si>
    <t>Demontáž krytiny keramické drážkové, sklonu do 30 st. na sucho do suti</t>
  </si>
  <si>
    <t>-1530259126</t>
  </si>
  <si>
    <t>61</t>
  </si>
  <si>
    <t>765111811</t>
  </si>
  <si>
    <t>Demontáž krytiny keramické Příplatek k cenám za sklon přes 30 st. do suti</t>
  </si>
  <si>
    <t>1285569936</t>
  </si>
  <si>
    <t>62</t>
  </si>
  <si>
    <t>765111861</t>
  </si>
  <si>
    <t>Demontáž krytiny keramické hřebenů a nároží, sklonu do 30 st. z hřebenáčů na sucho do suti</t>
  </si>
  <si>
    <t>-2015641819</t>
  </si>
  <si>
    <t>48,43*1,1</t>
  </si>
  <si>
    <t>63</t>
  </si>
  <si>
    <t>765111881</t>
  </si>
  <si>
    <t>-1803555778</t>
  </si>
  <si>
    <t>767</t>
  </si>
  <si>
    <t>Konstrukce zámečnické</t>
  </si>
  <si>
    <t>64</t>
  </si>
  <si>
    <t>767996701</t>
  </si>
  <si>
    <t>Demontáž ostatních zámečnických konstrukcí o hmotnosti jednotlivých dílů řezáním do 50 kg - rozvody topení, zábradlí, držáky, konzole apod.</t>
  </si>
  <si>
    <t>kg</t>
  </si>
  <si>
    <t>-822778568</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</si>
  <si>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</si>
  <si>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1000</t>
  </si>
  <si>
    <t>776</t>
  </si>
  <si>
    <t>Podlahy povlakové</t>
  </si>
  <si>
    <t>65</t>
  </si>
  <si>
    <t>776201811</t>
  </si>
  <si>
    <t>Demontáž povlakových podlahovin lepených ručně bez podložky</t>
  </si>
  <si>
    <t>-445660573</t>
  </si>
  <si>
    <t>(6,89+28,5+16,92+21,88)*1,5</t>
  </si>
  <si>
    <t>VRN</t>
  </si>
  <si>
    <t>Vedlejší rozpočtové náklady</t>
  </si>
  <si>
    <t>66</t>
  </si>
  <si>
    <t>001</t>
  </si>
  <si>
    <t xml:space="preserve">Zařízení staveniště </t>
  </si>
  <si>
    <t>kpl</t>
  </si>
  <si>
    <t>1024</t>
  </si>
  <si>
    <t>1593697603</t>
  </si>
  <si>
    <t>67</t>
  </si>
  <si>
    <t>002</t>
  </si>
  <si>
    <t>Zrušení zařízení staveniště</t>
  </si>
  <si>
    <t>1210131310</t>
  </si>
  <si>
    <t>68</t>
  </si>
  <si>
    <t>003</t>
  </si>
  <si>
    <t>Koordinační činnost</t>
  </si>
  <si>
    <t>221090643</t>
  </si>
  <si>
    <t>69</t>
  </si>
  <si>
    <t>004</t>
  </si>
  <si>
    <t>Vytyčení inženýrských sítí</t>
  </si>
  <si>
    <t>-1046455865</t>
  </si>
  <si>
    <t>70</t>
  </si>
  <si>
    <t>005</t>
  </si>
  <si>
    <t>Ochrana stávajících inženýrských sítí</t>
  </si>
  <si>
    <t>-1766480416</t>
  </si>
  <si>
    <t>71</t>
  </si>
  <si>
    <t>006</t>
  </si>
  <si>
    <t>Zajištění inženýrských sítí po dokončení demolice</t>
  </si>
  <si>
    <t>1422050881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</si>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</sst>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34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protection/>
    </xf>
    <xf numFmtId="0" fontId="11" fillId="2" borderId="0" xfId="0" applyFont="1" applyFill="1" applyAlignment="1" applyProtection="1">
      <alignment vertical="center"/>
      <protection/>
    </xf>
    <xf numFmtId="0" fontId="12" fillId="2" borderId="0" xfId="0" applyFont="1" applyFill="1" applyAlignment="1" applyProtection="1">
      <alignment horizontal="left" vertical="center"/>
      <protection/>
    </xf>
    <xf numFmtId="0" fontId="13" fillId="2" borderId="0" xfId="20" applyFont="1" applyFill="1" applyAlignment="1" applyProtection="1">
      <alignment vertical="center"/>
      <protection/>
    </xf>
    <xf numFmtId="0" fontId="34" fillId="2" borderId="0" xfId="20"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21"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20" applyFont="1" applyAlignment="1">
      <alignment horizontal="center" vertical="center"/>
    </xf>
    <xf numFmtId="0" fontId="5" fillId="0" borderId="4"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horizontal="center" vertical="center"/>
      <protection/>
    </xf>
    <xf numFmtId="0" fontId="5" fillId="0" borderId="4" xfId="0" applyFont="1" applyBorder="1" applyAlignment="1">
      <alignment vertical="center"/>
    </xf>
    <xf numFmtId="4" fontId="27" fillId="0" borderId="22" xfId="0" applyNumberFormat="1" applyFont="1" applyBorder="1" applyAlignment="1" applyProtection="1">
      <alignment vertical="center"/>
      <protection/>
    </xf>
    <xf numFmtId="4" fontId="27" fillId="0" borderId="23" xfId="0" applyNumberFormat="1" applyFont="1" applyBorder="1" applyAlignment="1" applyProtection="1">
      <alignment vertical="center"/>
      <protection/>
    </xf>
    <xf numFmtId="166" fontId="27" fillId="0" borderId="23" xfId="0" applyNumberFormat="1" applyFont="1" applyBorder="1" applyAlignment="1" applyProtection="1">
      <alignment vertical="center"/>
      <protection/>
    </xf>
    <xf numFmtId="4" fontId="27"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8"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0" fillId="0" borderId="13" xfId="0" applyNumberFormat="1" applyFont="1" applyBorder="1" applyAlignment="1" applyProtection="1">
      <alignment/>
      <protection/>
    </xf>
    <xf numFmtId="166" fontId="30" fillId="0" borderId="14" xfId="0" applyNumberFormat="1" applyFont="1" applyBorder="1" applyAlignment="1" applyProtection="1">
      <alignment/>
      <protection/>
    </xf>
    <xf numFmtId="4" fontId="31"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6"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26"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6"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6"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6"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8"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6" fillId="0" borderId="34" xfId="0" applyFont="1" applyBorder="1" applyAlignment="1" applyProtection="1">
      <alignment horizontal="left"/>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6"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3:72" ht="36.95" customHeight="1">
      <c r="AR2" s="329"/>
      <c r="AS2" s="329"/>
      <c r="AT2" s="329"/>
      <c r="AU2" s="329"/>
      <c r="AV2" s="329"/>
      <c r="AW2" s="329"/>
      <c r="AX2" s="329"/>
      <c r="AY2" s="329"/>
      <c r="AZ2" s="329"/>
      <c r="BA2" s="329"/>
      <c r="BB2" s="329"/>
      <c r="BC2" s="329"/>
      <c r="BD2" s="329"/>
      <c r="BE2" s="329"/>
      <c r="BS2" s="21" t="s">
        <v>8</v>
      </c>
      <c r="BT2" s="21" t="s">
        <v>9</v>
      </c>
    </row>
    <row r="3" spans="2:72"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2:71" ht="36.95"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spans="2:71" ht="14.45" customHeight="1">
      <c r="B5" s="25"/>
      <c r="C5" s="26"/>
      <c r="D5" s="31" t="s">
        <v>15</v>
      </c>
      <c r="E5" s="26"/>
      <c r="F5" s="26"/>
      <c r="G5" s="26"/>
      <c r="H5" s="26"/>
      <c r="I5" s="26"/>
      <c r="J5" s="26"/>
      <c r="K5" s="294" t="s">
        <v>16</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6"/>
      <c r="AQ5" s="28"/>
      <c r="BE5" s="292" t="s">
        <v>17</v>
      </c>
      <c r="BS5" s="21" t="s">
        <v>8</v>
      </c>
    </row>
    <row r="6" spans="2:71" ht="36.95" customHeight="1">
      <c r="B6" s="25"/>
      <c r="C6" s="26"/>
      <c r="D6" s="33" t="s">
        <v>18</v>
      </c>
      <c r="E6" s="26"/>
      <c r="F6" s="26"/>
      <c r="G6" s="26"/>
      <c r="H6" s="26"/>
      <c r="I6" s="26"/>
      <c r="J6" s="26"/>
      <c r="K6" s="296" t="s">
        <v>19</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6"/>
      <c r="AQ6" s="28"/>
      <c r="BE6" s="293"/>
      <c r="BS6" s="21" t="s">
        <v>8</v>
      </c>
    </row>
    <row r="7" spans="2:71" ht="14.45" customHeight="1">
      <c r="B7" s="25"/>
      <c r="C7" s="26"/>
      <c r="D7" s="34" t="s">
        <v>20</v>
      </c>
      <c r="E7" s="26"/>
      <c r="F7" s="26"/>
      <c r="G7" s="26"/>
      <c r="H7" s="26"/>
      <c r="I7" s="26"/>
      <c r="J7" s="26"/>
      <c r="K7" s="32" t="s">
        <v>21</v>
      </c>
      <c r="L7" s="26"/>
      <c r="M7" s="26"/>
      <c r="N7" s="26"/>
      <c r="O7" s="26"/>
      <c r="P7" s="26"/>
      <c r="Q7" s="26"/>
      <c r="R7" s="26"/>
      <c r="S7" s="26"/>
      <c r="T7" s="26"/>
      <c r="U7" s="26"/>
      <c r="V7" s="26"/>
      <c r="W7" s="26"/>
      <c r="X7" s="26"/>
      <c r="Y7" s="26"/>
      <c r="Z7" s="26"/>
      <c r="AA7" s="26"/>
      <c r="AB7" s="26"/>
      <c r="AC7" s="26"/>
      <c r="AD7" s="26"/>
      <c r="AE7" s="26"/>
      <c r="AF7" s="26"/>
      <c r="AG7" s="26"/>
      <c r="AH7" s="26"/>
      <c r="AI7" s="26"/>
      <c r="AJ7" s="26"/>
      <c r="AK7" s="34" t="s">
        <v>22</v>
      </c>
      <c r="AL7" s="26"/>
      <c r="AM7" s="26"/>
      <c r="AN7" s="32" t="s">
        <v>21</v>
      </c>
      <c r="AO7" s="26"/>
      <c r="AP7" s="26"/>
      <c r="AQ7" s="28"/>
      <c r="BE7" s="293"/>
      <c r="BS7" s="21" t="s">
        <v>8</v>
      </c>
    </row>
    <row r="8" spans="2:71" ht="14.45" customHeight="1">
      <c r="B8" s="25"/>
      <c r="C8" s="26"/>
      <c r="D8" s="34" t="s">
        <v>23</v>
      </c>
      <c r="E8" s="26"/>
      <c r="F8" s="26"/>
      <c r="G8" s="26"/>
      <c r="H8" s="26"/>
      <c r="I8" s="26"/>
      <c r="J8" s="26"/>
      <c r="K8" s="32" t="s">
        <v>24</v>
      </c>
      <c r="L8" s="26"/>
      <c r="M8" s="26"/>
      <c r="N8" s="26"/>
      <c r="O8" s="26"/>
      <c r="P8" s="26"/>
      <c r="Q8" s="26"/>
      <c r="R8" s="26"/>
      <c r="S8" s="26"/>
      <c r="T8" s="26"/>
      <c r="U8" s="26"/>
      <c r="V8" s="26"/>
      <c r="W8" s="26"/>
      <c r="X8" s="26"/>
      <c r="Y8" s="26"/>
      <c r="Z8" s="26"/>
      <c r="AA8" s="26"/>
      <c r="AB8" s="26"/>
      <c r="AC8" s="26"/>
      <c r="AD8" s="26"/>
      <c r="AE8" s="26"/>
      <c r="AF8" s="26"/>
      <c r="AG8" s="26"/>
      <c r="AH8" s="26"/>
      <c r="AI8" s="26"/>
      <c r="AJ8" s="26"/>
      <c r="AK8" s="34" t="s">
        <v>25</v>
      </c>
      <c r="AL8" s="26"/>
      <c r="AM8" s="26"/>
      <c r="AN8" s="35" t="s">
        <v>26</v>
      </c>
      <c r="AO8" s="26"/>
      <c r="AP8" s="26"/>
      <c r="AQ8" s="28"/>
      <c r="BE8" s="293"/>
      <c r="BS8" s="21" t="s">
        <v>8</v>
      </c>
    </row>
    <row r="9" spans="2:71"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293"/>
      <c r="BS9" s="21" t="s">
        <v>8</v>
      </c>
    </row>
    <row r="10" spans="2:71" ht="14.45" customHeight="1">
      <c r="B10" s="25"/>
      <c r="C10" s="26"/>
      <c r="D10" s="34" t="s">
        <v>27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4" t="s">
        <v>28</v>
      </c>
      <c r="AL10" s="26"/>
      <c r="AM10" s="26"/>
      <c r="AN10" s="32" t="s">
        <v>21</v>
      </c>
      <c r="AO10" s="26"/>
      <c r="AP10" s="26"/>
      <c r="AQ10" s="28"/>
      <c r="BE10" s="293"/>
      <c r="BS10" s="21" t="s">
        <v>8</v>
      </c>
    </row>
    <row r="11" spans="2:71" ht="18.4" customHeight="1">
      <c r="B11" s="25"/>
      <c r="C11" s="26"/>
      <c r="D11" s="26"/>
      <c r="E11" s="32" t="s">
        <v>29</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4" t="s">
        <v>30</v>
      </c>
      <c r="AL11" s="26"/>
      <c r="AM11" s="26"/>
      <c r="AN11" s="32" t="s">
        <v>21</v>
      </c>
      <c r="AO11" s="26"/>
      <c r="AP11" s="26"/>
      <c r="AQ11" s="28"/>
      <c r="BE11" s="293"/>
      <c r="BS11" s="21" t="s">
        <v>8</v>
      </c>
    </row>
    <row r="12" spans="2:71"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293"/>
      <c r="BS12" s="21" t="s">
        <v>8</v>
      </c>
    </row>
    <row r="13" spans="2:71" ht="14.45" customHeight="1">
      <c r="B13" s="25"/>
      <c r="C13" s="26"/>
      <c r="D13" s="34" t="s">
        <v>31</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4" t="s">
        <v>28</v>
      </c>
      <c r="AL13" s="26"/>
      <c r="AM13" s="26"/>
      <c r="AN13" s="36" t="s">
        <v>32</v>
      </c>
      <c r="AO13" s="26"/>
      <c r="AP13" s="26"/>
      <c r="AQ13" s="28"/>
      <c r="BE13" s="293"/>
      <c r="BS13" s="21" t="s">
        <v>8</v>
      </c>
    </row>
    <row r="14" spans="2:71" ht="13.5">
      <c r="B14" s="25"/>
      <c r="C14" s="26"/>
      <c r="D14" s="26"/>
      <c r="E14" s="297" t="s">
        <v>32</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34" t="s">
        <v>30</v>
      </c>
      <c r="AL14" s="26"/>
      <c r="AM14" s="26"/>
      <c r="AN14" s="36" t="s">
        <v>32</v>
      </c>
      <c r="AO14" s="26"/>
      <c r="AP14" s="26"/>
      <c r="AQ14" s="28"/>
      <c r="BE14" s="293"/>
      <c r="BS14" s="21" t="s">
        <v>8</v>
      </c>
    </row>
    <row r="15" spans="2:71"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293"/>
      <c r="BS15" s="21" t="s">
        <v>6</v>
      </c>
    </row>
    <row r="16" spans="2:71" ht="14.45" customHeight="1">
      <c r="B16" s="25"/>
      <c r="C16" s="26"/>
      <c r="D16" s="34" t="s">
        <v>33</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t="s">
        <v>28</v>
      </c>
      <c r="AL16" s="26"/>
      <c r="AM16" s="26"/>
      <c r="AN16" s="32" t="s">
        <v>21</v>
      </c>
      <c r="AO16" s="26"/>
      <c r="AP16" s="26"/>
      <c r="AQ16" s="28"/>
      <c r="BE16" s="293"/>
      <c r="BS16" s="21" t="s">
        <v>6</v>
      </c>
    </row>
    <row r="17" spans="2:71" ht="18.4" customHeight="1">
      <c r="B17" s="25"/>
      <c r="C17" s="26"/>
      <c r="D17" s="26"/>
      <c r="E17" s="32" t="s">
        <v>34</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4" t="s">
        <v>30</v>
      </c>
      <c r="AL17" s="26"/>
      <c r="AM17" s="26"/>
      <c r="AN17" s="32" t="s">
        <v>21</v>
      </c>
      <c r="AO17" s="26"/>
      <c r="AP17" s="26"/>
      <c r="AQ17" s="28"/>
      <c r="BE17" s="293"/>
      <c r="BS17" s="21" t="s">
        <v>35</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293"/>
      <c r="BS18" s="21" t="s">
        <v>8</v>
      </c>
    </row>
    <row r="19" spans="2:71" ht="14.45" customHeight="1">
      <c r="B19" s="25"/>
      <c r="C19" s="26"/>
      <c r="D19" s="34" t="s">
        <v>36</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293"/>
      <c r="BS19" s="21" t="s">
        <v>8</v>
      </c>
    </row>
    <row r="20" spans="2:71" ht="57" customHeight="1">
      <c r="B20" s="25"/>
      <c r="C20" s="26"/>
      <c r="D20" s="26"/>
      <c r="E20" s="299" t="s">
        <v>37</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6"/>
      <c r="AP20" s="26"/>
      <c r="AQ20" s="28"/>
      <c r="BE20" s="293"/>
      <c r="BS20" s="21" t="s">
        <v>6</v>
      </c>
    </row>
    <row r="21" spans="2:57"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293"/>
    </row>
    <row r="22" spans="2:57" ht="6.95" customHeight="1">
      <c r="B22" s="25"/>
      <c r="C22" s="2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6"/>
      <c r="AQ22" s="28"/>
      <c r="BE22" s="293"/>
    </row>
    <row r="23" spans="2:57" s="1" customFormat="1" ht="25.9" customHeight="1">
      <c r="B23" s="38"/>
      <c r="C23" s="39"/>
      <c r="D23" s="40" t="s">
        <v>38</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00">
        <f>ROUND(AG51,2)</f>
        <v>0</v>
      </c>
      <c r="AL23" s="301"/>
      <c r="AM23" s="301"/>
      <c r="AN23" s="301"/>
      <c r="AO23" s="301"/>
      <c r="AP23" s="39"/>
      <c r="AQ23" s="42"/>
      <c r="BE23" s="293"/>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293"/>
    </row>
    <row r="25" spans="2:57" s="1" customFormat="1" ht="13.5">
      <c r="B25" s="38"/>
      <c r="C25" s="39"/>
      <c r="D25" s="39"/>
      <c r="E25" s="39"/>
      <c r="F25" s="39"/>
      <c r="G25" s="39"/>
      <c r="H25" s="39"/>
      <c r="I25" s="39"/>
      <c r="J25" s="39"/>
      <c r="K25" s="39"/>
      <c r="L25" s="302" t="s">
        <v>39</v>
      </c>
      <c r="M25" s="302"/>
      <c r="N25" s="302"/>
      <c r="O25" s="302"/>
      <c r="P25" s="39"/>
      <c r="Q25" s="39"/>
      <c r="R25" s="39"/>
      <c r="S25" s="39"/>
      <c r="T25" s="39"/>
      <c r="U25" s="39"/>
      <c r="V25" s="39"/>
      <c r="W25" s="302" t="s">
        <v>40</v>
      </c>
      <c r="X25" s="302"/>
      <c r="Y25" s="302"/>
      <c r="Z25" s="302"/>
      <c r="AA25" s="302"/>
      <c r="AB25" s="302"/>
      <c r="AC25" s="302"/>
      <c r="AD25" s="302"/>
      <c r="AE25" s="302"/>
      <c r="AF25" s="39"/>
      <c r="AG25" s="39"/>
      <c r="AH25" s="39"/>
      <c r="AI25" s="39"/>
      <c r="AJ25" s="39"/>
      <c r="AK25" s="302" t="s">
        <v>41</v>
      </c>
      <c r="AL25" s="302"/>
      <c r="AM25" s="302"/>
      <c r="AN25" s="302"/>
      <c r="AO25" s="302"/>
      <c r="AP25" s="39"/>
      <c r="AQ25" s="42"/>
      <c r="BE25" s="293"/>
    </row>
    <row r="26" spans="2:57" s="2" customFormat="1" ht="14.45" customHeight="1">
      <c r="B26" s="44"/>
      <c r="C26" s="45"/>
      <c r="D26" s="46" t="s">
        <v>42</v>
      </c>
      <c r="E26" s="45"/>
      <c r="F26" s="46" t="s">
        <v>43</v>
      </c>
      <c r="G26" s="45"/>
      <c r="H26" s="45"/>
      <c r="I26" s="45"/>
      <c r="J26" s="45"/>
      <c r="K26" s="45"/>
      <c r="L26" s="303">
        <v>0.21</v>
      </c>
      <c r="M26" s="304"/>
      <c r="N26" s="304"/>
      <c r="O26" s="304"/>
      <c r="P26" s="45"/>
      <c r="Q26" s="45"/>
      <c r="R26" s="45"/>
      <c r="S26" s="45"/>
      <c r="T26" s="45"/>
      <c r="U26" s="45"/>
      <c r="V26" s="45"/>
      <c r="W26" s="305">
        <f>ROUND(AZ51,2)</f>
        <v>0</v>
      </c>
      <c r="X26" s="304"/>
      <c r="Y26" s="304"/>
      <c r="Z26" s="304"/>
      <c r="AA26" s="304"/>
      <c r="AB26" s="304"/>
      <c r="AC26" s="304"/>
      <c r="AD26" s="304"/>
      <c r="AE26" s="304"/>
      <c r="AF26" s="45"/>
      <c r="AG26" s="45"/>
      <c r="AH26" s="45"/>
      <c r="AI26" s="45"/>
      <c r="AJ26" s="45"/>
      <c r="AK26" s="305">
        <f>ROUND(AV51,2)</f>
        <v>0</v>
      </c>
      <c r="AL26" s="304"/>
      <c r="AM26" s="304"/>
      <c r="AN26" s="304"/>
      <c r="AO26" s="304"/>
      <c r="AP26" s="45"/>
      <c r="AQ26" s="47"/>
      <c r="BE26" s="293"/>
    </row>
    <row r="27" spans="2:57" s="2" customFormat="1" ht="14.45" customHeight="1">
      <c r="B27" s="44"/>
      <c r="C27" s="45"/>
      <c r="D27" s="45"/>
      <c r="E27" s="45"/>
      <c r="F27" s="46" t="s">
        <v>44</v>
      </c>
      <c r="G27" s="45"/>
      <c r="H27" s="45"/>
      <c r="I27" s="45"/>
      <c r="J27" s="45"/>
      <c r="K27" s="45"/>
      <c r="L27" s="303">
        <v>0.15</v>
      </c>
      <c r="M27" s="304"/>
      <c r="N27" s="304"/>
      <c r="O27" s="304"/>
      <c r="P27" s="45"/>
      <c r="Q27" s="45"/>
      <c r="R27" s="45"/>
      <c r="S27" s="45"/>
      <c r="T27" s="45"/>
      <c r="U27" s="45"/>
      <c r="V27" s="45"/>
      <c r="W27" s="305">
        <f>ROUND(BA51,2)</f>
        <v>0</v>
      </c>
      <c r="X27" s="304"/>
      <c r="Y27" s="304"/>
      <c r="Z27" s="304"/>
      <c r="AA27" s="304"/>
      <c r="AB27" s="304"/>
      <c r="AC27" s="304"/>
      <c r="AD27" s="304"/>
      <c r="AE27" s="304"/>
      <c r="AF27" s="45"/>
      <c r="AG27" s="45"/>
      <c r="AH27" s="45"/>
      <c r="AI27" s="45"/>
      <c r="AJ27" s="45"/>
      <c r="AK27" s="305">
        <f>ROUND(AW51,2)</f>
        <v>0</v>
      </c>
      <c r="AL27" s="304"/>
      <c r="AM27" s="304"/>
      <c r="AN27" s="304"/>
      <c r="AO27" s="304"/>
      <c r="AP27" s="45"/>
      <c r="AQ27" s="47"/>
      <c r="BE27" s="293"/>
    </row>
    <row r="28" spans="2:57" s="2" customFormat="1" ht="14.45" customHeight="1" hidden="1">
      <c r="B28" s="44"/>
      <c r="C28" s="45"/>
      <c r="D28" s="45"/>
      <c r="E28" s="45"/>
      <c r="F28" s="46" t="s">
        <v>45</v>
      </c>
      <c r="G28" s="45"/>
      <c r="H28" s="45"/>
      <c r="I28" s="45"/>
      <c r="J28" s="45"/>
      <c r="K28" s="45"/>
      <c r="L28" s="303">
        <v>0.21</v>
      </c>
      <c r="M28" s="304"/>
      <c r="N28" s="304"/>
      <c r="O28" s="304"/>
      <c r="P28" s="45"/>
      <c r="Q28" s="45"/>
      <c r="R28" s="45"/>
      <c r="S28" s="45"/>
      <c r="T28" s="45"/>
      <c r="U28" s="45"/>
      <c r="V28" s="45"/>
      <c r="W28" s="305">
        <f>ROUND(BB51,2)</f>
        <v>0</v>
      </c>
      <c r="X28" s="304"/>
      <c r="Y28" s="304"/>
      <c r="Z28" s="304"/>
      <c r="AA28" s="304"/>
      <c r="AB28" s="304"/>
      <c r="AC28" s="304"/>
      <c r="AD28" s="304"/>
      <c r="AE28" s="304"/>
      <c r="AF28" s="45"/>
      <c r="AG28" s="45"/>
      <c r="AH28" s="45"/>
      <c r="AI28" s="45"/>
      <c r="AJ28" s="45"/>
      <c r="AK28" s="305">
        <v>0</v>
      </c>
      <c r="AL28" s="304"/>
      <c r="AM28" s="304"/>
      <c r="AN28" s="304"/>
      <c r="AO28" s="304"/>
      <c r="AP28" s="45"/>
      <c r="AQ28" s="47"/>
      <c r="BE28" s="293"/>
    </row>
    <row r="29" spans="2:57" s="2" customFormat="1" ht="14.45" customHeight="1" hidden="1">
      <c r="B29" s="44"/>
      <c r="C29" s="45"/>
      <c r="D29" s="45"/>
      <c r="E29" s="45"/>
      <c r="F29" s="46" t="s">
        <v>46</v>
      </c>
      <c r="G29" s="45"/>
      <c r="H29" s="45"/>
      <c r="I29" s="45"/>
      <c r="J29" s="45"/>
      <c r="K29" s="45"/>
      <c r="L29" s="303">
        <v>0.15</v>
      </c>
      <c r="M29" s="304"/>
      <c r="N29" s="304"/>
      <c r="O29" s="304"/>
      <c r="P29" s="45"/>
      <c r="Q29" s="45"/>
      <c r="R29" s="45"/>
      <c r="S29" s="45"/>
      <c r="T29" s="45"/>
      <c r="U29" s="45"/>
      <c r="V29" s="45"/>
      <c r="W29" s="305">
        <f>ROUND(BC51,2)</f>
        <v>0</v>
      </c>
      <c r="X29" s="304"/>
      <c r="Y29" s="304"/>
      <c r="Z29" s="304"/>
      <c r="AA29" s="304"/>
      <c r="AB29" s="304"/>
      <c r="AC29" s="304"/>
      <c r="AD29" s="304"/>
      <c r="AE29" s="304"/>
      <c r="AF29" s="45"/>
      <c r="AG29" s="45"/>
      <c r="AH29" s="45"/>
      <c r="AI29" s="45"/>
      <c r="AJ29" s="45"/>
      <c r="AK29" s="305">
        <v>0</v>
      </c>
      <c r="AL29" s="304"/>
      <c r="AM29" s="304"/>
      <c r="AN29" s="304"/>
      <c r="AO29" s="304"/>
      <c r="AP29" s="45"/>
      <c r="AQ29" s="47"/>
      <c r="BE29" s="293"/>
    </row>
    <row r="30" spans="2:57" s="2" customFormat="1" ht="14.45" customHeight="1" hidden="1">
      <c r="B30" s="44"/>
      <c r="C30" s="45"/>
      <c r="D30" s="45"/>
      <c r="E30" s="45"/>
      <c r="F30" s="46" t="s">
        <v>47</v>
      </c>
      <c r="G30" s="45"/>
      <c r="H30" s="45"/>
      <c r="I30" s="45"/>
      <c r="J30" s="45"/>
      <c r="K30" s="45"/>
      <c r="L30" s="303">
        <v>0</v>
      </c>
      <c r="M30" s="304"/>
      <c r="N30" s="304"/>
      <c r="O30" s="304"/>
      <c r="P30" s="45"/>
      <c r="Q30" s="45"/>
      <c r="R30" s="45"/>
      <c r="S30" s="45"/>
      <c r="T30" s="45"/>
      <c r="U30" s="45"/>
      <c r="V30" s="45"/>
      <c r="W30" s="305">
        <f>ROUND(BD51,2)</f>
        <v>0</v>
      </c>
      <c r="X30" s="304"/>
      <c r="Y30" s="304"/>
      <c r="Z30" s="304"/>
      <c r="AA30" s="304"/>
      <c r="AB30" s="304"/>
      <c r="AC30" s="304"/>
      <c r="AD30" s="304"/>
      <c r="AE30" s="304"/>
      <c r="AF30" s="45"/>
      <c r="AG30" s="45"/>
      <c r="AH30" s="45"/>
      <c r="AI30" s="45"/>
      <c r="AJ30" s="45"/>
      <c r="AK30" s="305">
        <v>0</v>
      </c>
      <c r="AL30" s="304"/>
      <c r="AM30" s="304"/>
      <c r="AN30" s="304"/>
      <c r="AO30" s="304"/>
      <c r="AP30" s="45"/>
      <c r="AQ30" s="47"/>
      <c r="BE30" s="293"/>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293"/>
    </row>
    <row r="32" spans="2:57" s="1" customFormat="1" ht="25.9" customHeight="1">
      <c r="B32" s="38"/>
      <c r="C32" s="48"/>
      <c r="D32" s="49" t="s">
        <v>48</v>
      </c>
      <c r="E32" s="50"/>
      <c r="F32" s="50"/>
      <c r="G32" s="50"/>
      <c r="H32" s="50"/>
      <c r="I32" s="50"/>
      <c r="J32" s="50"/>
      <c r="K32" s="50"/>
      <c r="L32" s="50"/>
      <c r="M32" s="50"/>
      <c r="N32" s="50"/>
      <c r="O32" s="50"/>
      <c r="P32" s="50"/>
      <c r="Q32" s="50"/>
      <c r="R32" s="50"/>
      <c r="S32" s="50"/>
      <c r="T32" s="51" t="s">
        <v>49</v>
      </c>
      <c r="U32" s="50"/>
      <c r="V32" s="50"/>
      <c r="W32" s="50"/>
      <c r="X32" s="306" t="s">
        <v>50</v>
      </c>
      <c r="Y32" s="307"/>
      <c r="Z32" s="307"/>
      <c r="AA32" s="307"/>
      <c r="AB32" s="307"/>
      <c r="AC32" s="50"/>
      <c r="AD32" s="50"/>
      <c r="AE32" s="50"/>
      <c r="AF32" s="50"/>
      <c r="AG32" s="50"/>
      <c r="AH32" s="50"/>
      <c r="AI32" s="50"/>
      <c r="AJ32" s="50"/>
      <c r="AK32" s="308">
        <f>SUM(AK23:AK30)</f>
        <v>0</v>
      </c>
      <c r="AL32" s="307"/>
      <c r="AM32" s="307"/>
      <c r="AN32" s="307"/>
      <c r="AO32" s="309"/>
      <c r="AP32" s="48"/>
      <c r="AQ32" s="52"/>
      <c r="BE32" s="293"/>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51</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15</v>
      </c>
      <c r="D41" s="63"/>
      <c r="E41" s="63"/>
      <c r="F41" s="63"/>
      <c r="G41" s="63"/>
      <c r="H41" s="63"/>
      <c r="I41" s="63"/>
      <c r="J41" s="63"/>
      <c r="K41" s="63"/>
      <c r="L41" s="63" t="str">
        <f>K5</f>
        <v>25/2017</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18</v>
      </c>
      <c r="D42" s="67"/>
      <c r="E42" s="67"/>
      <c r="F42" s="67"/>
      <c r="G42" s="67"/>
      <c r="H42" s="67"/>
      <c r="I42" s="67"/>
      <c r="J42" s="67"/>
      <c r="K42" s="67"/>
      <c r="L42" s="310" t="str">
        <f>K6</f>
        <v>Demolice objektu na pozemku č.parc. 535/3, k.ú. Benešov u Prahy</v>
      </c>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3.5">
      <c r="B44" s="38"/>
      <c r="C44" s="62" t="s">
        <v>23</v>
      </c>
      <c r="D44" s="60"/>
      <c r="E44" s="60"/>
      <c r="F44" s="60"/>
      <c r="G44" s="60"/>
      <c r="H44" s="60"/>
      <c r="I44" s="60"/>
      <c r="J44" s="60"/>
      <c r="K44" s="60"/>
      <c r="L44" s="69" t="str">
        <f>IF(K8="","",K8)</f>
        <v>Benešov</v>
      </c>
      <c r="M44" s="60"/>
      <c r="N44" s="60"/>
      <c r="O44" s="60"/>
      <c r="P44" s="60"/>
      <c r="Q44" s="60"/>
      <c r="R44" s="60"/>
      <c r="S44" s="60"/>
      <c r="T44" s="60"/>
      <c r="U44" s="60"/>
      <c r="V44" s="60"/>
      <c r="W44" s="60"/>
      <c r="X44" s="60"/>
      <c r="Y44" s="60"/>
      <c r="Z44" s="60"/>
      <c r="AA44" s="60"/>
      <c r="AB44" s="60"/>
      <c r="AC44" s="60"/>
      <c r="AD44" s="60"/>
      <c r="AE44" s="60"/>
      <c r="AF44" s="60"/>
      <c r="AG44" s="60"/>
      <c r="AH44" s="60"/>
      <c r="AI44" s="62" t="s">
        <v>25</v>
      </c>
      <c r="AJ44" s="60"/>
      <c r="AK44" s="60"/>
      <c r="AL44" s="60"/>
      <c r="AM44" s="312" t="str">
        <f>IF(AN8="","",AN8)</f>
        <v>25. 6. 2018</v>
      </c>
      <c r="AN44" s="312"/>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3.5">
      <c r="B46" s="38"/>
      <c r="C46" s="62" t="s">
        <v>27</v>
      </c>
      <c r="D46" s="60"/>
      <c r="E46" s="60"/>
      <c r="F46" s="60"/>
      <c r="G46" s="60"/>
      <c r="H46" s="60"/>
      <c r="I46" s="60"/>
      <c r="J46" s="60"/>
      <c r="K46" s="60"/>
      <c r="L46" s="63" t="str">
        <f>IF(E11="","",E11)</f>
        <v>Město Benešov</v>
      </c>
      <c r="M46" s="60"/>
      <c r="N46" s="60"/>
      <c r="O46" s="60"/>
      <c r="P46" s="60"/>
      <c r="Q46" s="60"/>
      <c r="R46" s="60"/>
      <c r="S46" s="60"/>
      <c r="T46" s="60"/>
      <c r="U46" s="60"/>
      <c r="V46" s="60"/>
      <c r="W46" s="60"/>
      <c r="X46" s="60"/>
      <c r="Y46" s="60"/>
      <c r="Z46" s="60"/>
      <c r="AA46" s="60"/>
      <c r="AB46" s="60"/>
      <c r="AC46" s="60"/>
      <c r="AD46" s="60"/>
      <c r="AE46" s="60"/>
      <c r="AF46" s="60"/>
      <c r="AG46" s="60"/>
      <c r="AH46" s="60"/>
      <c r="AI46" s="62" t="s">
        <v>33</v>
      </c>
      <c r="AJ46" s="60"/>
      <c r="AK46" s="60"/>
      <c r="AL46" s="60"/>
      <c r="AM46" s="313" t="str">
        <f>IF(E17="","",E17)</f>
        <v>Ing. Petr Dědič</v>
      </c>
      <c r="AN46" s="313"/>
      <c r="AO46" s="313"/>
      <c r="AP46" s="313"/>
      <c r="AQ46" s="60"/>
      <c r="AR46" s="58"/>
      <c r="AS46" s="314" t="s">
        <v>52</v>
      </c>
      <c r="AT46" s="315"/>
      <c r="AU46" s="71"/>
      <c r="AV46" s="71"/>
      <c r="AW46" s="71"/>
      <c r="AX46" s="71"/>
      <c r="AY46" s="71"/>
      <c r="AZ46" s="71"/>
      <c r="BA46" s="71"/>
      <c r="BB46" s="71"/>
      <c r="BC46" s="71"/>
      <c r="BD46" s="72"/>
    </row>
    <row r="47" spans="2:56" s="1" customFormat="1" ht="13.5">
      <c r="B47" s="38"/>
      <c r="C47" s="62" t="s">
        <v>31</v>
      </c>
      <c r="D47" s="60"/>
      <c r="E47" s="60"/>
      <c r="F47" s="60"/>
      <c r="G47" s="60"/>
      <c r="H47" s="60"/>
      <c r="I47" s="60"/>
      <c r="J47" s="60"/>
      <c r="K47" s="60"/>
      <c r="L47" s="63" t="str">
        <f>IF(E14="Vyplň údaj","",E14)</f>
        <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16"/>
      <c r="AT47" s="317"/>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18"/>
      <c r="AT48" s="319"/>
      <c r="AU48" s="39"/>
      <c r="AV48" s="39"/>
      <c r="AW48" s="39"/>
      <c r="AX48" s="39"/>
      <c r="AY48" s="39"/>
      <c r="AZ48" s="39"/>
      <c r="BA48" s="39"/>
      <c r="BB48" s="39"/>
      <c r="BC48" s="39"/>
      <c r="BD48" s="75"/>
    </row>
    <row r="49" spans="2:56" s="1" customFormat="1" ht="29.25" customHeight="1">
      <c r="B49" s="38"/>
      <c r="C49" s="320" t="s">
        <v>53</v>
      </c>
      <c r="D49" s="321"/>
      <c r="E49" s="321"/>
      <c r="F49" s="321"/>
      <c r="G49" s="321"/>
      <c r="H49" s="76"/>
      <c r="I49" s="322" t="s">
        <v>54</v>
      </c>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3" t="s">
        <v>55</v>
      </c>
      <c r="AH49" s="321"/>
      <c r="AI49" s="321"/>
      <c r="AJ49" s="321"/>
      <c r="AK49" s="321"/>
      <c r="AL49" s="321"/>
      <c r="AM49" s="321"/>
      <c r="AN49" s="322" t="s">
        <v>56</v>
      </c>
      <c r="AO49" s="321"/>
      <c r="AP49" s="321"/>
      <c r="AQ49" s="77" t="s">
        <v>57</v>
      </c>
      <c r="AR49" s="58"/>
      <c r="AS49" s="78" t="s">
        <v>58</v>
      </c>
      <c r="AT49" s="79" t="s">
        <v>59</v>
      </c>
      <c r="AU49" s="79" t="s">
        <v>60</v>
      </c>
      <c r="AV49" s="79" t="s">
        <v>61</v>
      </c>
      <c r="AW49" s="79" t="s">
        <v>62</v>
      </c>
      <c r="AX49" s="79" t="s">
        <v>63</v>
      </c>
      <c r="AY49" s="79" t="s">
        <v>64</v>
      </c>
      <c r="AZ49" s="79" t="s">
        <v>65</v>
      </c>
      <c r="BA49" s="79" t="s">
        <v>66</v>
      </c>
      <c r="BB49" s="79" t="s">
        <v>67</v>
      </c>
      <c r="BC49" s="79" t="s">
        <v>68</v>
      </c>
      <c r="BD49" s="80" t="s">
        <v>69</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70</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27">
        <f>ROUND(AG52,2)</f>
        <v>0</v>
      </c>
      <c r="AH51" s="327"/>
      <c r="AI51" s="327"/>
      <c r="AJ51" s="327"/>
      <c r="AK51" s="327"/>
      <c r="AL51" s="327"/>
      <c r="AM51" s="327"/>
      <c r="AN51" s="328">
        <f>SUM(AG51,AT51)</f>
        <v>0</v>
      </c>
      <c r="AO51" s="328"/>
      <c r="AP51" s="328"/>
      <c r="AQ51" s="86" t="s">
        <v>21</v>
      </c>
      <c r="AR51" s="68"/>
      <c r="AS51" s="87">
        <f>ROUND(AS52,2)</f>
        <v>0</v>
      </c>
      <c r="AT51" s="88">
        <f>ROUND(SUM(AV51:AW51),2)</f>
        <v>0</v>
      </c>
      <c r="AU51" s="89">
        <f>ROUND(AU52,5)</f>
        <v>0</v>
      </c>
      <c r="AV51" s="88">
        <f>ROUND(AZ51*L26,2)</f>
        <v>0</v>
      </c>
      <c r="AW51" s="88">
        <f>ROUND(BA51*L27,2)</f>
        <v>0</v>
      </c>
      <c r="AX51" s="88">
        <f>ROUND(BB51*L26,2)</f>
        <v>0</v>
      </c>
      <c r="AY51" s="88">
        <f>ROUND(BC51*L27,2)</f>
        <v>0</v>
      </c>
      <c r="AZ51" s="88">
        <f>ROUND(AZ52,2)</f>
        <v>0</v>
      </c>
      <c r="BA51" s="88">
        <f>ROUND(BA52,2)</f>
        <v>0</v>
      </c>
      <c r="BB51" s="88">
        <f>ROUND(BB52,2)</f>
        <v>0</v>
      </c>
      <c r="BC51" s="88">
        <f>ROUND(BC52,2)</f>
        <v>0</v>
      </c>
      <c r="BD51" s="90">
        <f>ROUND(BD52,2)</f>
        <v>0</v>
      </c>
      <c r="BS51" s="91" t="s">
        <v>71</v>
      </c>
      <c r="BT51" s="91" t="s">
        <v>72</v>
      </c>
      <c r="BV51" s="91" t="s">
        <v>73</v>
      </c>
      <c r="BW51" s="91" t="s">
        <v>7</v>
      </c>
      <c r="BX51" s="91" t="s">
        <v>74</v>
      </c>
      <c r="CL51" s="91" t="s">
        <v>21</v>
      </c>
    </row>
    <row r="52" spans="1:90" s="5" customFormat="1" ht="31.5" customHeight="1">
      <c r="A52" s="92" t="s">
        <v>75</v>
      </c>
      <c r="B52" s="93"/>
      <c r="C52" s="94"/>
      <c r="D52" s="326" t="s">
        <v>16</v>
      </c>
      <c r="E52" s="326"/>
      <c r="F52" s="326"/>
      <c r="G52" s="326"/>
      <c r="H52" s="326"/>
      <c r="I52" s="95"/>
      <c r="J52" s="326" t="s">
        <v>19</v>
      </c>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4">
        <f>'25-2017 - Demolice objekt...'!J25</f>
        <v>0</v>
      </c>
      <c r="AH52" s="325"/>
      <c r="AI52" s="325"/>
      <c r="AJ52" s="325"/>
      <c r="AK52" s="325"/>
      <c r="AL52" s="325"/>
      <c r="AM52" s="325"/>
      <c r="AN52" s="324">
        <f>SUM(AG52,AT52)</f>
        <v>0</v>
      </c>
      <c r="AO52" s="325"/>
      <c r="AP52" s="325"/>
      <c r="AQ52" s="96" t="s">
        <v>76</v>
      </c>
      <c r="AR52" s="97"/>
      <c r="AS52" s="98">
        <v>0</v>
      </c>
      <c r="AT52" s="99">
        <f>ROUND(SUM(AV52:AW52),2)</f>
        <v>0</v>
      </c>
      <c r="AU52" s="100">
        <f>'25-2017 - Demolice objekt...'!P85</f>
        <v>0</v>
      </c>
      <c r="AV52" s="99">
        <f>'25-2017 - Demolice objekt...'!J28</f>
        <v>0</v>
      </c>
      <c r="AW52" s="99">
        <f>'25-2017 - Demolice objekt...'!J29</f>
        <v>0</v>
      </c>
      <c r="AX52" s="99">
        <f>'25-2017 - Demolice objekt...'!J30</f>
        <v>0</v>
      </c>
      <c r="AY52" s="99">
        <f>'25-2017 - Demolice objekt...'!J31</f>
        <v>0</v>
      </c>
      <c r="AZ52" s="99">
        <f>'25-2017 - Demolice objekt...'!F28</f>
        <v>0</v>
      </c>
      <c r="BA52" s="99">
        <f>'25-2017 - Demolice objekt...'!F29</f>
        <v>0</v>
      </c>
      <c r="BB52" s="99">
        <f>'25-2017 - Demolice objekt...'!F30</f>
        <v>0</v>
      </c>
      <c r="BC52" s="99">
        <f>'25-2017 - Demolice objekt...'!F31</f>
        <v>0</v>
      </c>
      <c r="BD52" s="101">
        <f>'25-2017 - Demolice objekt...'!F32</f>
        <v>0</v>
      </c>
      <c r="BT52" s="102" t="s">
        <v>77</v>
      </c>
      <c r="BU52" s="102" t="s">
        <v>78</v>
      </c>
      <c r="BV52" s="102" t="s">
        <v>73</v>
      </c>
      <c r="BW52" s="102" t="s">
        <v>7</v>
      </c>
      <c r="BX52" s="102" t="s">
        <v>74</v>
      </c>
      <c r="CL52" s="102" t="s">
        <v>21</v>
      </c>
    </row>
    <row r="53" spans="2:44" s="1" customFormat="1" ht="30" customHeight="1">
      <c r="B53" s="38"/>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58"/>
    </row>
    <row r="54" spans="2:44" s="1" customFormat="1" ht="6.95" customHeight="1">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8"/>
    </row>
  </sheetData>
  <sheetProtection algorithmName="SHA-512" hashValue="8VsL/3Krzwo5sONjK15oNfAGDF3I+gPyoXm6SR26r0jmpVAuBQSz6BOjTvtg161OIjkP0Ux9h465+D5K6IEJpg==" saltValue="NBwePUs5N4A5RBnjBuxZKGvQVbC4SFuVO9HvH658UhD8O8oOaztyXfKNVRLHdR5lge89GHWg5+/pZeF386iY9A=="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25-2017 - Demolice objekt...'!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4"/>
      <c r="C1" s="104"/>
      <c r="D1" s="105" t="s">
        <v>1</v>
      </c>
      <c r="E1" s="104"/>
      <c r="F1" s="106" t="s">
        <v>79</v>
      </c>
      <c r="G1" s="334" t="s">
        <v>80</v>
      </c>
      <c r="H1" s="334"/>
      <c r="I1" s="107"/>
      <c r="J1" s="106" t="s">
        <v>81</v>
      </c>
      <c r="K1" s="105" t="s">
        <v>82</v>
      </c>
      <c r="L1" s="106" t="s">
        <v>83</v>
      </c>
      <c r="M1" s="106"/>
      <c r="N1" s="106"/>
      <c r="O1" s="106"/>
      <c r="P1" s="106"/>
      <c r="Q1" s="106"/>
      <c r="R1" s="106"/>
      <c r="S1" s="106"/>
      <c r="T1" s="106"/>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29"/>
      <c r="M2" s="329"/>
      <c r="N2" s="329"/>
      <c r="O2" s="329"/>
      <c r="P2" s="329"/>
      <c r="Q2" s="329"/>
      <c r="R2" s="329"/>
      <c r="S2" s="329"/>
      <c r="T2" s="329"/>
      <c r="U2" s="329"/>
      <c r="V2" s="329"/>
      <c r="AT2" s="21" t="s">
        <v>7</v>
      </c>
    </row>
    <row r="3" spans="2:46" ht="6.95" customHeight="1">
      <c r="B3" s="22"/>
      <c r="C3" s="23"/>
      <c r="D3" s="23"/>
      <c r="E3" s="23"/>
      <c r="F3" s="23"/>
      <c r="G3" s="23"/>
      <c r="H3" s="23"/>
      <c r="I3" s="108"/>
      <c r="J3" s="23"/>
      <c r="K3" s="24"/>
      <c r="AT3" s="21" t="s">
        <v>84</v>
      </c>
    </row>
    <row r="4" spans="2:46" ht="36.95" customHeight="1">
      <c r="B4" s="25"/>
      <c r="C4" s="26"/>
      <c r="D4" s="27" t="s">
        <v>85</v>
      </c>
      <c r="E4" s="26"/>
      <c r="F4" s="26"/>
      <c r="G4" s="26"/>
      <c r="H4" s="26"/>
      <c r="I4" s="109"/>
      <c r="J4" s="26"/>
      <c r="K4" s="28"/>
      <c r="M4" s="29" t="s">
        <v>12</v>
      </c>
      <c r="AT4" s="21" t="s">
        <v>6</v>
      </c>
    </row>
    <row r="5" spans="2:11" ht="6.95" customHeight="1">
      <c r="B5" s="25"/>
      <c r="C5" s="26"/>
      <c r="D5" s="26"/>
      <c r="E5" s="26"/>
      <c r="F5" s="26"/>
      <c r="G5" s="26"/>
      <c r="H5" s="26"/>
      <c r="I5" s="109"/>
      <c r="J5" s="26"/>
      <c r="K5" s="28"/>
    </row>
    <row r="6" spans="2:11" s="1" customFormat="1" ht="13.5">
      <c r="B6" s="38"/>
      <c r="C6" s="39"/>
      <c r="D6" s="34" t="s">
        <v>18</v>
      </c>
      <c r="E6" s="39"/>
      <c r="F6" s="39"/>
      <c r="G6" s="39"/>
      <c r="H6" s="39"/>
      <c r="I6" s="110"/>
      <c r="J6" s="39"/>
      <c r="K6" s="42"/>
    </row>
    <row r="7" spans="2:11" s="1" customFormat="1" ht="36.95" customHeight="1">
      <c r="B7" s="38"/>
      <c r="C7" s="39"/>
      <c r="D7" s="39"/>
      <c r="E7" s="330" t="s">
        <v>19</v>
      </c>
      <c r="F7" s="331"/>
      <c r="G7" s="331"/>
      <c r="H7" s="331"/>
      <c r="I7" s="110"/>
      <c r="J7" s="39"/>
      <c r="K7" s="42"/>
    </row>
    <row r="8" spans="2:11" s="1" customFormat="1" ht="13.5">
      <c r="B8" s="38"/>
      <c r="C8" s="39"/>
      <c r="D8" s="39"/>
      <c r="E8" s="39"/>
      <c r="F8" s="39"/>
      <c r="G8" s="39"/>
      <c r="H8" s="39"/>
      <c r="I8" s="110"/>
      <c r="J8" s="39"/>
      <c r="K8" s="42"/>
    </row>
    <row r="9" spans="2:11" s="1" customFormat="1" ht="14.45" customHeight="1">
      <c r="B9" s="38"/>
      <c r="C9" s="39"/>
      <c r="D9" s="34" t="s">
        <v>20</v>
      </c>
      <c r="E9" s="39"/>
      <c r="F9" s="32" t="s">
        <v>21</v>
      </c>
      <c r="G9" s="39"/>
      <c r="H9" s="39"/>
      <c r="I9" s="111" t="s">
        <v>22</v>
      </c>
      <c r="J9" s="32" t="s">
        <v>21</v>
      </c>
      <c r="K9" s="42"/>
    </row>
    <row r="10" spans="2:11" s="1" customFormat="1" ht="14.45" customHeight="1">
      <c r="B10" s="38"/>
      <c r="C10" s="39"/>
      <c r="D10" s="34" t="s">
        <v>23</v>
      </c>
      <c r="E10" s="39"/>
      <c r="F10" s="32" t="s">
        <v>24</v>
      </c>
      <c r="G10" s="39"/>
      <c r="H10" s="39"/>
      <c r="I10" s="111" t="s">
        <v>25</v>
      </c>
      <c r="J10" s="112" t="str">
        <f>'Rekapitulace stavby'!AN8</f>
        <v>25. 6. 2018</v>
      </c>
      <c r="K10" s="42"/>
    </row>
    <row r="11" spans="2:11" s="1" customFormat="1" ht="10.9" customHeight="1">
      <c r="B11" s="38"/>
      <c r="C11" s="39"/>
      <c r="D11" s="39"/>
      <c r="E11" s="39"/>
      <c r="F11" s="39"/>
      <c r="G11" s="39"/>
      <c r="H11" s="39"/>
      <c r="I11" s="110"/>
      <c r="J11" s="39"/>
      <c r="K11" s="42"/>
    </row>
    <row r="12" spans="2:11" s="1" customFormat="1" ht="14.45" customHeight="1">
      <c r="B12" s="38"/>
      <c r="C12" s="39"/>
      <c r="D12" s="34" t="s">
        <v>27</v>
      </c>
      <c r="E12" s="39"/>
      <c r="F12" s="39"/>
      <c r="G12" s="39"/>
      <c r="H12" s="39"/>
      <c r="I12" s="111" t="s">
        <v>28</v>
      </c>
      <c r="J12" s="32" t="s">
        <v>21</v>
      </c>
      <c r="K12" s="42"/>
    </row>
    <row r="13" spans="2:11" s="1" customFormat="1" ht="18" customHeight="1">
      <c r="B13" s="38"/>
      <c r="C13" s="39"/>
      <c r="D13" s="39"/>
      <c r="E13" s="32" t="s">
        <v>29</v>
      </c>
      <c r="F13" s="39"/>
      <c r="G13" s="39"/>
      <c r="H13" s="39"/>
      <c r="I13" s="111" t="s">
        <v>30</v>
      </c>
      <c r="J13" s="32" t="s">
        <v>21</v>
      </c>
      <c r="K13" s="42"/>
    </row>
    <row r="14" spans="2:11" s="1" customFormat="1" ht="6.95" customHeight="1">
      <c r="B14" s="38"/>
      <c r="C14" s="39"/>
      <c r="D14" s="39"/>
      <c r="E14" s="39"/>
      <c r="F14" s="39"/>
      <c r="G14" s="39"/>
      <c r="H14" s="39"/>
      <c r="I14" s="110"/>
      <c r="J14" s="39"/>
      <c r="K14" s="42"/>
    </row>
    <row r="15" spans="2:11" s="1" customFormat="1" ht="14.45" customHeight="1">
      <c r="B15" s="38"/>
      <c r="C15" s="39"/>
      <c r="D15" s="34" t="s">
        <v>31</v>
      </c>
      <c r="E15" s="39"/>
      <c r="F15" s="39"/>
      <c r="G15" s="39"/>
      <c r="H15" s="39"/>
      <c r="I15" s="111" t="s">
        <v>28</v>
      </c>
      <c r="J15" s="32" t="str">
        <f>IF('Rekapitulace stavby'!AN13="Vyplň údaj","",IF('Rekapitulace stavby'!AN13="","",'Rekapitulace stavby'!AN13))</f>
        <v/>
      </c>
      <c r="K15" s="42"/>
    </row>
    <row r="16" spans="2:11" s="1" customFormat="1" ht="18" customHeight="1">
      <c r="B16" s="38"/>
      <c r="C16" s="39"/>
      <c r="D16" s="39"/>
      <c r="E16" s="32" t="str">
        <f>IF('Rekapitulace stavby'!E14="Vyplň údaj","",IF('Rekapitulace stavby'!E14="","",'Rekapitulace stavby'!E14))</f>
        <v/>
      </c>
      <c r="F16" s="39"/>
      <c r="G16" s="39"/>
      <c r="H16" s="39"/>
      <c r="I16" s="111" t="s">
        <v>30</v>
      </c>
      <c r="J16" s="32" t="str">
        <f>IF('Rekapitulace stavby'!AN14="Vyplň údaj","",IF('Rekapitulace stavby'!AN14="","",'Rekapitulace stavby'!AN14))</f>
        <v/>
      </c>
      <c r="K16" s="42"/>
    </row>
    <row r="17" spans="2:11" s="1" customFormat="1" ht="6.95" customHeight="1">
      <c r="B17" s="38"/>
      <c r="C17" s="39"/>
      <c r="D17" s="39"/>
      <c r="E17" s="39"/>
      <c r="F17" s="39"/>
      <c r="G17" s="39"/>
      <c r="H17" s="39"/>
      <c r="I17" s="110"/>
      <c r="J17" s="39"/>
      <c r="K17" s="42"/>
    </row>
    <row r="18" spans="2:11" s="1" customFormat="1" ht="14.45" customHeight="1">
      <c r="B18" s="38"/>
      <c r="C18" s="39"/>
      <c r="D18" s="34" t="s">
        <v>33</v>
      </c>
      <c r="E18" s="39"/>
      <c r="F18" s="39"/>
      <c r="G18" s="39"/>
      <c r="H18" s="39"/>
      <c r="I18" s="111" t="s">
        <v>28</v>
      </c>
      <c r="J18" s="32" t="s">
        <v>21</v>
      </c>
      <c r="K18" s="42"/>
    </row>
    <row r="19" spans="2:11" s="1" customFormat="1" ht="18" customHeight="1">
      <c r="B19" s="38"/>
      <c r="C19" s="39"/>
      <c r="D19" s="39"/>
      <c r="E19" s="32" t="s">
        <v>34</v>
      </c>
      <c r="F19" s="39"/>
      <c r="G19" s="39"/>
      <c r="H19" s="39"/>
      <c r="I19" s="111" t="s">
        <v>30</v>
      </c>
      <c r="J19" s="32" t="s">
        <v>21</v>
      </c>
      <c r="K19" s="42"/>
    </row>
    <row r="20" spans="2:11" s="1" customFormat="1" ht="6.95" customHeight="1">
      <c r="B20" s="38"/>
      <c r="C20" s="39"/>
      <c r="D20" s="39"/>
      <c r="E20" s="39"/>
      <c r="F20" s="39"/>
      <c r="G20" s="39"/>
      <c r="H20" s="39"/>
      <c r="I20" s="110"/>
      <c r="J20" s="39"/>
      <c r="K20" s="42"/>
    </row>
    <row r="21" spans="2:11" s="1" customFormat="1" ht="14.45" customHeight="1">
      <c r="B21" s="38"/>
      <c r="C21" s="39"/>
      <c r="D21" s="34" t="s">
        <v>36</v>
      </c>
      <c r="E21" s="39"/>
      <c r="F21" s="39"/>
      <c r="G21" s="39"/>
      <c r="H21" s="39"/>
      <c r="I21" s="110"/>
      <c r="J21" s="39"/>
      <c r="K21" s="42"/>
    </row>
    <row r="22" spans="2:11" s="6" customFormat="1" ht="71.25" customHeight="1">
      <c r="B22" s="113"/>
      <c r="C22" s="114"/>
      <c r="D22" s="114"/>
      <c r="E22" s="299" t="s">
        <v>37</v>
      </c>
      <c r="F22" s="299"/>
      <c r="G22" s="299"/>
      <c r="H22" s="299"/>
      <c r="I22" s="115"/>
      <c r="J22" s="114"/>
      <c r="K22" s="116"/>
    </row>
    <row r="23" spans="2:11" s="1" customFormat="1" ht="6.95" customHeight="1">
      <c r="B23" s="38"/>
      <c r="C23" s="39"/>
      <c r="D23" s="39"/>
      <c r="E23" s="39"/>
      <c r="F23" s="39"/>
      <c r="G23" s="39"/>
      <c r="H23" s="39"/>
      <c r="I23" s="110"/>
      <c r="J23" s="39"/>
      <c r="K23" s="42"/>
    </row>
    <row r="24" spans="2:11" s="1" customFormat="1" ht="6.95" customHeight="1">
      <c r="B24" s="38"/>
      <c r="C24" s="39"/>
      <c r="D24" s="82"/>
      <c r="E24" s="82"/>
      <c r="F24" s="82"/>
      <c r="G24" s="82"/>
      <c r="H24" s="82"/>
      <c r="I24" s="117"/>
      <c r="J24" s="82"/>
      <c r="K24" s="118"/>
    </row>
    <row r="25" spans="2:11" s="1" customFormat="1" ht="25.35" customHeight="1">
      <c r="B25" s="38"/>
      <c r="C25" s="39"/>
      <c r="D25" s="119" t="s">
        <v>38</v>
      </c>
      <c r="E25" s="39"/>
      <c r="F25" s="39"/>
      <c r="G25" s="39"/>
      <c r="H25" s="39"/>
      <c r="I25" s="110"/>
      <c r="J25" s="120">
        <f>ROUND(J85,2)</f>
        <v>0</v>
      </c>
      <c r="K25" s="42"/>
    </row>
    <row r="26" spans="2:11" s="1" customFormat="1" ht="6.95" customHeight="1">
      <c r="B26" s="38"/>
      <c r="C26" s="39"/>
      <c r="D26" s="82"/>
      <c r="E26" s="82"/>
      <c r="F26" s="82"/>
      <c r="G26" s="82"/>
      <c r="H26" s="82"/>
      <c r="I26" s="117"/>
      <c r="J26" s="82"/>
      <c r="K26" s="118"/>
    </row>
    <row r="27" spans="2:11" s="1" customFormat="1" ht="14.45" customHeight="1">
      <c r="B27" s="38"/>
      <c r="C27" s="39"/>
      <c r="D27" s="39"/>
      <c r="E27" s="39"/>
      <c r="F27" s="43" t="s">
        <v>40</v>
      </c>
      <c r="G27" s="39"/>
      <c r="H27" s="39"/>
      <c r="I27" s="121" t="s">
        <v>39</v>
      </c>
      <c r="J27" s="43" t="s">
        <v>41</v>
      </c>
      <c r="K27" s="42"/>
    </row>
    <row r="28" spans="2:11" s="1" customFormat="1" ht="14.45" customHeight="1">
      <c r="B28" s="38"/>
      <c r="C28" s="39"/>
      <c r="D28" s="46" t="s">
        <v>42</v>
      </c>
      <c r="E28" s="46" t="s">
        <v>43</v>
      </c>
      <c r="F28" s="122">
        <f>ROUND(SUM(BE85:BE247),2)</f>
        <v>0</v>
      </c>
      <c r="G28" s="39"/>
      <c r="H28" s="39"/>
      <c r="I28" s="123">
        <v>0.21</v>
      </c>
      <c r="J28" s="122">
        <f>ROUND(ROUND((SUM(BE85:BE247)),2)*I28,2)</f>
        <v>0</v>
      </c>
      <c r="K28" s="42"/>
    </row>
    <row r="29" spans="2:11" s="1" customFormat="1" ht="14.45" customHeight="1">
      <c r="B29" s="38"/>
      <c r="C29" s="39"/>
      <c r="D29" s="39"/>
      <c r="E29" s="46" t="s">
        <v>44</v>
      </c>
      <c r="F29" s="122">
        <f>ROUND(SUM(BF85:BF247),2)</f>
        <v>0</v>
      </c>
      <c r="G29" s="39"/>
      <c r="H29" s="39"/>
      <c r="I29" s="123">
        <v>0.15</v>
      </c>
      <c r="J29" s="122">
        <f>ROUND(ROUND((SUM(BF85:BF247)),2)*I29,2)</f>
        <v>0</v>
      </c>
      <c r="K29" s="42"/>
    </row>
    <row r="30" spans="2:11" s="1" customFormat="1" ht="14.45" customHeight="1" hidden="1">
      <c r="B30" s="38"/>
      <c r="C30" s="39"/>
      <c r="D30" s="39"/>
      <c r="E30" s="46" t="s">
        <v>45</v>
      </c>
      <c r="F30" s="122">
        <f>ROUND(SUM(BG85:BG247),2)</f>
        <v>0</v>
      </c>
      <c r="G30" s="39"/>
      <c r="H30" s="39"/>
      <c r="I30" s="123">
        <v>0.21</v>
      </c>
      <c r="J30" s="122">
        <v>0</v>
      </c>
      <c r="K30" s="42"/>
    </row>
    <row r="31" spans="2:11" s="1" customFormat="1" ht="14.45" customHeight="1" hidden="1">
      <c r="B31" s="38"/>
      <c r="C31" s="39"/>
      <c r="D31" s="39"/>
      <c r="E31" s="46" t="s">
        <v>46</v>
      </c>
      <c r="F31" s="122">
        <f>ROUND(SUM(BH85:BH247),2)</f>
        <v>0</v>
      </c>
      <c r="G31" s="39"/>
      <c r="H31" s="39"/>
      <c r="I31" s="123">
        <v>0.15</v>
      </c>
      <c r="J31" s="122">
        <v>0</v>
      </c>
      <c r="K31" s="42"/>
    </row>
    <row r="32" spans="2:11" s="1" customFormat="1" ht="14.45" customHeight="1" hidden="1">
      <c r="B32" s="38"/>
      <c r="C32" s="39"/>
      <c r="D32" s="39"/>
      <c r="E32" s="46" t="s">
        <v>47</v>
      </c>
      <c r="F32" s="122">
        <f>ROUND(SUM(BI85:BI247),2)</f>
        <v>0</v>
      </c>
      <c r="G32" s="39"/>
      <c r="H32" s="39"/>
      <c r="I32" s="123">
        <v>0</v>
      </c>
      <c r="J32" s="122">
        <v>0</v>
      </c>
      <c r="K32" s="42"/>
    </row>
    <row r="33" spans="2:11" s="1" customFormat="1" ht="6.95" customHeight="1">
      <c r="B33" s="38"/>
      <c r="C33" s="39"/>
      <c r="D33" s="39"/>
      <c r="E33" s="39"/>
      <c r="F33" s="39"/>
      <c r="G33" s="39"/>
      <c r="H33" s="39"/>
      <c r="I33" s="110"/>
      <c r="J33" s="39"/>
      <c r="K33" s="42"/>
    </row>
    <row r="34" spans="2:11" s="1" customFormat="1" ht="25.35" customHeight="1">
      <c r="B34" s="38"/>
      <c r="C34" s="124"/>
      <c r="D34" s="125" t="s">
        <v>48</v>
      </c>
      <c r="E34" s="76"/>
      <c r="F34" s="76"/>
      <c r="G34" s="126" t="s">
        <v>49</v>
      </c>
      <c r="H34" s="127" t="s">
        <v>50</v>
      </c>
      <c r="I34" s="128"/>
      <c r="J34" s="129">
        <f>SUM(J25:J32)</f>
        <v>0</v>
      </c>
      <c r="K34" s="130"/>
    </row>
    <row r="35" spans="2:11" s="1" customFormat="1" ht="14.45" customHeight="1">
      <c r="B35" s="53"/>
      <c r="C35" s="54"/>
      <c r="D35" s="54"/>
      <c r="E35" s="54"/>
      <c r="F35" s="54"/>
      <c r="G35" s="54"/>
      <c r="H35" s="54"/>
      <c r="I35" s="131"/>
      <c r="J35" s="54"/>
      <c r="K35" s="55"/>
    </row>
    <row r="39" spans="2:11" s="1" customFormat="1" ht="6.95" customHeight="1">
      <c r="B39" s="132"/>
      <c r="C39" s="133"/>
      <c r="D39" s="133"/>
      <c r="E39" s="133"/>
      <c r="F39" s="133"/>
      <c r="G39" s="133"/>
      <c r="H39" s="133"/>
      <c r="I39" s="134"/>
      <c r="J39" s="133"/>
      <c r="K39" s="135"/>
    </row>
    <row r="40" spans="2:11" s="1" customFormat="1" ht="36.95" customHeight="1">
      <c r="B40" s="38"/>
      <c r="C40" s="27" t="s">
        <v>86</v>
      </c>
      <c r="D40" s="39"/>
      <c r="E40" s="39"/>
      <c r="F40" s="39"/>
      <c r="G40" s="39"/>
      <c r="H40" s="39"/>
      <c r="I40" s="110"/>
      <c r="J40" s="39"/>
      <c r="K40" s="42"/>
    </row>
    <row r="41" spans="2:11" s="1" customFormat="1" ht="6.95" customHeight="1">
      <c r="B41" s="38"/>
      <c r="C41" s="39"/>
      <c r="D41" s="39"/>
      <c r="E41" s="39"/>
      <c r="F41" s="39"/>
      <c r="G41" s="39"/>
      <c r="H41" s="39"/>
      <c r="I41" s="110"/>
      <c r="J41" s="39"/>
      <c r="K41" s="42"/>
    </row>
    <row r="42" spans="2:11" s="1" customFormat="1" ht="14.45" customHeight="1">
      <c r="B42" s="38"/>
      <c r="C42" s="34" t="s">
        <v>18</v>
      </c>
      <c r="D42" s="39"/>
      <c r="E42" s="39"/>
      <c r="F42" s="39"/>
      <c r="G42" s="39"/>
      <c r="H42" s="39"/>
      <c r="I42" s="110"/>
      <c r="J42" s="39"/>
      <c r="K42" s="42"/>
    </row>
    <row r="43" spans="2:11" s="1" customFormat="1" ht="17.25" customHeight="1">
      <c r="B43" s="38"/>
      <c r="C43" s="39"/>
      <c r="D43" s="39"/>
      <c r="E43" s="330" t="str">
        <f>E7</f>
        <v>Demolice objektu na pozemku č.parc. 535/3, k.ú. Benešov u Prahy</v>
      </c>
      <c r="F43" s="331"/>
      <c r="G43" s="331"/>
      <c r="H43" s="331"/>
      <c r="I43" s="110"/>
      <c r="J43" s="39"/>
      <c r="K43" s="42"/>
    </row>
    <row r="44" spans="2:11" s="1" customFormat="1" ht="6.95" customHeight="1">
      <c r="B44" s="38"/>
      <c r="C44" s="39"/>
      <c r="D44" s="39"/>
      <c r="E44" s="39"/>
      <c r="F44" s="39"/>
      <c r="G44" s="39"/>
      <c r="H44" s="39"/>
      <c r="I44" s="110"/>
      <c r="J44" s="39"/>
      <c r="K44" s="42"/>
    </row>
    <row r="45" spans="2:11" s="1" customFormat="1" ht="18" customHeight="1">
      <c r="B45" s="38"/>
      <c r="C45" s="34" t="s">
        <v>23</v>
      </c>
      <c r="D45" s="39"/>
      <c r="E45" s="39"/>
      <c r="F45" s="32" t="str">
        <f>F10</f>
        <v>Benešov</v>
      </c>
      <c r="G45" s="39"/>
      <c r="H45" s="39"/>
      <c r="I45" s="111" t="s">
        <v>25</v>
      </c>
      <c r="J45" s="112" t="str">
        <f>IF(J10="","",J10)</f>
        <v>25. 6. 2018</v>
      </c>
      <c r="K45" s="42"/>
    </row>
    <row r="46" spans="2:11" s="1" customFormat="1" ht="6.95" customHeight="1">
      <c r="B46" s="38"/>
      <c r="C46" s="39"/>
      <c r="D46" s="39"/>
      <c r="E46" s="39"/>
      <c r="F46" s="39"/>
      <c r="G46" s="39"/>
      <c r="H46" s="39"/>
      <c r="I46" s="110"/>
      <c r="J46" s="39"/>
      <c r="K46" s="42"/>
    </row>
    <row r="47" spans="2:11" s="1" customFormat="1" ht="13.5">
      <c r="B47" s="38"/>
      <c r="C47" s="34" t="s">
        <v>27</v>
      </c>
      <c r="D47" s="39"/>
      <c r="E47" s="39"/>
      <c r="F47" s="32" t="str">
        <f>E13</f>
        <v>Město Benešov</v>
      </c>
      <c r="G47" s="39"/>
      <c r="H47" s="39"/>
      <c r="I47" s="111" t="s">
        <v>33</v>
      </c>
      <c r="J47" s="299" t="str">
        <f>E19</f>
        <v>Ing. Petr Dědič</v>
      </c>
      <c r="K47" s="42"/>
    </row>
    <row r="48" spans="2:11" s="1" customFormat="1" ht="14.45" customHeight="1">
      <c r="B48" s="38"/>
      <c r="C48" s="34" t="s">
        <v>31</v>
      </c>
      <c r="D48" s="39"/>
      <c r="E48" s="39"/>
      <c r="F48" s="32" t="str">
        <f>IF(E16="","",E16)</f>
        <v/>
      </c>
      <c r="G48" s="39"/>
      <c r="H48" s="39"/>
      <c r="I48" s="110"/>
      <c r="J48" s="332"/>
      <c r="K48" s="42"/>
    </row>
    <row r="49" spans="2:11" s="1" customFormat="1" ht="10.35" customHeight="1">
      <c r="B49" s="38"/>
      <c r="C49" s="39"/>
      <c r="D49" s="39"/>
      <c r="E49" s="39"/>
      <c r="F49" s="39"/>
      <c r="G49" s="39"/>
      <c r="H49" s="39"/>
      <c r="I49" s="110"/>
      <c r="J49" s="39"/>
      <c r="K49" s="42"/>
    </row>
    <row r="50" spans="2:11" s="1" customFormat="1" ht="29.25" customHeight="1">
      <c r="B50" s="38"/>
      <c r="C50" s="136" t="s">
        <v>87</v>
      </c>
      <c r="D50" s="124"/>
      <c r="E50" s="124"/>
      <c r="F50" s="124"/>
      <c r="G50" s="124"/>
      <c r="H50" s="124"/>
      <c r="I50" s="137"/>
      <c r="J50" s="138" t="s">
        <v>88</v>
      </c>
      <c r="K50" s="139"/>
    </row>
    <row r="51" spans="2:11" s="1" customFormat="1" ht="10.35" customHeight="1">
      <c r="B51" s="38"/>
      <c r="C51" s="39"/>
      <c r="D51" s="39"/>
      <c r="E51" s="39"/>
      <c r="F51" s="39"/>
      <c r="G51" s="39"/>
      <c r="H51" s="39"/>
      <c r="I51" s="110"/>
      <c r="J51" s="39"/>
      <c r="K51" s="42"/>
    </row>
    <row r="52" spans="2:47" s="1" customFormat="1" ht="29.25" customHeight="1">
      <c r="B52" s="38"/>
      <c r="C52" s="140" t="s">
        <v>89</v>
      </c>
      <c r="D52" s="39"/>
      <c r="E52" s="39"/>
      <c r="F52" s="39"/>
      <c r="G52" s="39"/>
      <c r="H52" s="39"/>
      <c r="I52" s="110"/>
      <c r="J52" s="120">
        <f>J85</f>
        <v>0</v>
      </c>
      <c r="K52" s="42"/>
      <c r="AU52" s="21" t="s">
        <v>90</v>
      </c>
    </row>
    <row r="53" spans="2:11" s="7" customFormat="1" ht="24.95" customHeight="1">
      <c r="B53" s="141"/>
      <c r="C53" s="142"/>
      <c r="D53" s="143" t="s">
        <v>91</v>
      </c>
      <c r="E53" s="144"/>
      <c r="F53" s="144"/>
      <c r="G53" s="144"/>
      <c r="H53" s="144"/>
      <c r="I53" s="145"/>
      <c r="J53" s="146">
        <f>J86</f>
        <v>0</v>
      </c>
      <c r="K53" s="147"/>
    </row>
    <row r="54" spans="2:11" s="8" customFormat="1" ht="19.9" customHeight="1">
      <c r="B54" s="148"/>
      <c r="C54" s="149"/>
      <c r="D54" s="150" t="s">
        <v>92</v>
      </c>
      <c r="E54" s="151"/>
      <c r="F54" s="151"/>
      <c r="G54" s="151"/>
      <c r="H54" s="151"/>
      <c r="I54" s="152"/>
      <c r="J54" s="153">
        <f>J87</f>
        <v>0</v>
      </c>
      <c r="K54" s="154"/>
    </row>
    <row r="55" spans="2:11" s="8" customFormat="1" ht="19.9" customHeight="1">
      <c r="B55" s="148"/>
      <c r="C55" s="149"/>
      <c r="D55" s="150" t="s">
        <v>93</v>
      </c>
      <c r="E55" s="151"/>
      <c r="F55" s="151"/>
      <c r="G55" s="151"/>
      <c r="H55" s="151"/>
      <c r="I55" s="152"/>
      <c r="J55" s="153">
        <f>J99</f>
        <v>0</v>
      </c>
      <c r="K55" s="154"/>
    </row>
    <row r="56" spans="2:11" s="8" customFormat="1" ht="19.9" customHeight="1">
      <c r="B56" s="148"/>
      <c r="C56" s="149"/>
      <c r="D56" s="150" t="s">
        <v>94</v>
      </c>
      <c r="E56" s="151"/>
      <c r="F56" s="151"/>
      <c r="G56" s="151"/>
      <c r="H56" s="151"/>
      <c r="I56" s="152"/>
      <c r="J56" s="153">
        <f>J137</f>
        <v>0</v>
      </c>
      <c r="K56" s="154"/>
    </row>
    <row r="57" spans="2:11" s="8" customFormat="1" ht="19.9" customHeight="1">
      <c r="B57" s="148"/>
      <c r="C57" s="149"/>
      <c r="D57" s="150" t="s">
        <v>95</v>
      </c>
      <c r="E57" s="151"/>
      <c r="F57" s="151"/>
      <c r="G57" s="151"/>
      <c r="H57" s="151"/>
      <c r="I57" s="152"/>
      <c r="J57" s="153">
        <f>J161</f>
        <v>0</v>
      </c>
      <c r="K57" s="154"/>
    </row>
    <row r="58" spans="2:11" s="7" customFormat="1" ht="24.95" customHeight="1">
      <c r="B58" s="141"/>
      <c r="C58" s="142"/>
      <c r="D58" s="143" t="s">
        <v>96</v>
      </c>
      <c r="E58" s="144"/>
      <c r="F58" s="144"/>
      <c r="G58" s="144"/>
      <c r="H58" s="144"/>
      <c r="I58" s="145"/>
      <c r="J58" s="146">
        <f>J163</f>
        <v>0</v>
      </c>
      <c r="K58" s="147"/>
    </row>
    <row r="59" spans="2:11" s="8" customFormat="1" ht="19.9" customHeight="1">
      <c r="B59" s="148"/>
      <c r="C59" s="149"/>
      <c r="D59" s="150" t="s">
        <v>97</v>
      </c>
      <c r="E59" s="151"/>
      <c r="F59" s="151"/>
      <c r="G59" s="151"/>
      <c r="H59" s="151"/>
      <c r="I59" s="152"/>
      <c r="J59" s="153">
        <f>J164</f>
        <v>0</v>
      </c>
      <c r="K59" s="154"/>
    </row>
    <row r="60" spans="2:11" s="8" customFormat="1" ht="19.9" customHeight="1">
      <c r="B60" s="148"/>
      <c r="C60" s="149"/>
      <c r="D60" s="150" t="s">
        <v>98</v>
      </c>
      <c r="E60" s="151"/>
      <c r="F60" s="151"/>
      <c r="G60" s="151"/>
      <c r="H60" s="151"/>
      <c r="I60" s="152"/>
      <c r="J60" s="153">
        <f>J169</f>
        <v>0</v>
      </c>
      <c r="K60" s="154"/>
    </row>
    <row r="61" spans="2:11" s="8" customFormat="1" ht="19.9" customHeight="1">
      <c r="B61" s="148"/>
      <c r="C61" s="149"/>
      <c r="D61" s="150" t="s">
        <v>99</v>
      </c>
      <c r="E61" s="151"/>
      <c r="F61" s="151"/>
      <c r="G61" s="151"/>
      <c r="H61" s="151"/>
      <c r="I61" s="152"/>
      <c r="J61" s="153">
        <f>J179</f>
        <v>0</v>
      </c>
      <c r="K61" s="154"/>
    </row>
    <row r="62" spans="2:11" s="8" customFormat="1" ht="19.9" customHeight="1">
      <c r="B62" s="148"/>
      <c r="C62" s="149"/>
      <c r="D62" s="150" t="s">
        <v>100</v>
      </c>
      <c r="E62" s="151"/>
      <c r="F62" s="151"/>
      <c r="G62" s="151"/>
      <c r="H62" s="151"/>
      <c r="I62" s="152"/>
      <c r="J62" s="153">
        <f>J181</f>
        <v>0</v>
      </c>
      <c r="K62" s="154"/>
    </row>
    <row r="63" spans="2:11" s="8" customFormat="1" ht="19.9" customHeight="1">
      <c r="B63" s="148"/>
      <c r="C63" s="149"/>
      <c r="D63" s="150" t="s">
        <v>101</v>
      </c>
      <c r="E63" s="151"/>
      <c r="F63" s="151"/>
      <c r="G63" s="151"/>
      <c r="H63" s="151"/>
      <c r="I63" s="152"/>
      <c r="J63" s="153">
        <f>J210</f>
        <v>0</v>
      </c>
      <c r="K63" s="154"/>
    </row>
    <row r="64" spans="2:11" s="8" customFormat="1" ht="19.9" customHeight="1">
      <c r="B64" s="148"/>
      <c r="C64" s="149"/>
      <c r="D64" s="150" t="s">
        <v>102</v>
      </c>
      <c r="E64" s="151"/>
      <c r="F64" s="151"/>
      <c r="G64" s="151"/>
      <c r="H64" s="151"/>
      <c r="I64" s="152"/>
      <c r="J64" s="153">
        <f>J223</f>
        <v>0</v>
      </c>
      <c r="K64" s="154"/>
    </row>
    <row r="65" spans="2:11" s="8" customFormat="1" ht="19.9" customHeight="1">
      <c r="B65" s="148"/>
      <c r="C65" s="149"/>
      <c r="D65" s="150" t="s">
        <v>103</v>
      </c>
      <c r="E65" s="151"/>
      <c r="F65" s="151"/>
      <c r="G65" s="151"/>
      <c r="H65" s="151"/>
      <c r="I65" s="152"/>
      <c r="J65" s="153">
        <f>J234</f>
        <v>0</v>
      </c>
      <c r="K65" s="154"/>
    </row>
    <row r="66" spans="2:11" s="8" customFormat="1" ht="19.9" customHeight="1">
      <c r="B66" s="148"/>
      <c r="C66" s="149"/>
      <c r="D66" s="150" t="s">
        <v>104</v>
      </c>
      <c r="E66" s="151"/>
      <c r="F66" s="151"/>
      <c r="G66" s="151"/>
      <c r="H66" s="151"/>
      <c r="I66" s="152"/>
      <c r="J66" s="153">
        <f>J238</f>
        <v>0</v>
      </c>
      <c r="K66" s="154"/>
    </row>
    <row r="67" spans="2:11" s="7" customFormat="1" ht="24.95" customHeight="1">
      <c r="B67" s="141"/>
      <c r="C67" s="142"/>
      <c r="D67" s="143" t="s">
        <v>105</v>
      </c>
      <c r="E67" s="144"/>
      <c r="F67" s="144"/>
      <c r="G67" s="144"/>
      <c r="H67" s="144"/>
      <c r="I67" s="145"/>
      <c r="J67" s="146">
        <f>J241</f>
        <v>0</v>
      </c>
      <c r="K67" s="147"/>
    </row>
    <row r="68" spans="2:11" s="1" customFormat="1" ht="21.75" customHeight="1">
      <c r="B68" s="38"/>
      <c r="C68" s="39"/>
      <c r="D68" s="39"/>
      <c r="E68" s="39"/>
      <c r="F68" s="39"/>
      <c r="G68" s="39"/>
      <c r="H68" s="39"/>
      <c r="I68" s="110"/>
      <c r="J68" s="39"/>
      <c r="K68" s="42"/>
    </row>
    <row r="69" spans="2:11" s="1" customFormat="1" ht="6.95" customHeight="1">
      <c r="B69" s="53"/>
      <c r="C69" s="54"/>
      <c r="D69" s="54"/>
      <c r="E69" s="54"/>
      <c r="F69" s="54"/>
      <c r="G69" s="54"/>
      <c r="H69" s="54"/>
      <c r="I69" s="131"/>
      <c r="J69" s="54"/>
      <c r="K69" s="55"/>
    </row>
    <row r="73" spans="2:12" s="1" customFormat="1" ht="6.95" customHeight="1">
      <c r="B73" s="56"/>
      <c r="C73" s="57"/>
      <c r="D73" s="57"/>
      <c r="E73" s="57"/>
      <c r="F73" s="57"/>
      <c r="G73" s="57"/>
      <c r="H73" s="57"/>
      <c r="I73" s="134"/>
      <c r="J73" s="57"/>
      <c r="K73" s="57"/>
      <c r="L73" s="58"/>
    </row>
    <row r="74" spans="2:12" s="1" customFormat="1" ht="36.95" customHeight="1">
      <c r="B74" s="38"/>
      <c r="C74" s="59" t="s">
        <v>106</v>
      </c>
      <c r="D74" s="60"/>
      <c r="E74" s="60"/>
      <c r="F74" s="60"/>
      <c r="G74" s="60"/>
      <c r="H74" s="60"/>
      <c r="I74" s="155"/>
      <c r="J74" s="60"/>
      <c r="K74" s="60"/>
      <c r="L74" s="58"/>
    </row>
    <row r="75" spans="2:12" s="1" customFormat="1" ht="6.95" customHeight="1">
      <c r="B75" s="38"/>
      <c r="C75" s="60"/>
      <c r="D75" s="60"/>
      <c r="E75" s="60"/>
      <c r="F75" s="60"/>
      <c r="G75" s="60"/>
      <c r="H75" s="60"/>
      <c r="I75" s="155"/>
      <c r="J75" s="60"/>
      <c r="K75" s="60"/>
      <c r="L75" s="58"/>
    </row>
    <row r="76" spans="2:12" s="1" customFormat="1" ht="14.45" customHeight="1">
      <c r="B76" s="38"/>
      <c r="C76" s="62" t="s">
        <v>18</v>
      </c>
      <c r="D76" s="60"/>
      <c r="E76" s="60"/>
      <c r="F76" s="60"/>
      <c r="G76" s="60"/>
      <c r="H76" s="60"/>
      <c r="I76" s="155"/>
      <c r="J76" s="60"/>
      <c r="K76" s="60"/>
      <c r="L76" s="58"/>
    </row>
    <row r="77" spans="2:12" s="1" customFormat="1" ht="17.25" customHeight="1">
      <c r="B77" s="38"/>
      <c r="C77" s="60"/>
      <c r="D77" s="60"/>
      <c r="E77" s="310" t="str">
        <f>E7</f>
        <v>Demolice objektu na pozemku č.parc. 535/3, k.ú. Benešov u Prahy</v>
      </c>
      <c r="F77" s="333"/>
      <c r="G77" s="333"/>
      <c r="H77" s="333"/>
      <c r="I77" s="155"/>
      <c r="J77" s="60"/>
      <c r="K77" s="60"/>
      <c r="L77" s="58"/>
    </row>
    <row r="78" spans="2:12" s="1" customFormat="1" ht="6.95" customHeight="1">
      <c r="B78" s="38"/>
      <c r="C78" s="60"/>
      <c r="D78" s="60"/>
      <c r="E78" s="60"/>
      <c r="F78" s="60"/>
      <c r="G78" s="60"/>
      <c r="H78" s="60"/>
      <c r="I78" s="155"/>
      <c r="J78" s="60"/>
      <c r="K78" s="60"/>
      <c r="L78" s="58"/>
    </row>
    <row r="79" spans="2:12" s="1" customFormat="1" ht="18" customHeight="1">
      <c r="B79" s="38"/>
      <c r="C79" s="62" t="s">
        <v>23</v>
      </c>
      <c r="D79" s="60"/>
      <c r="E79" s="60"/>
      <c r="F79" s="156" t="str">
        <f>F10</f>
        <v>Benešov</v>
      </c>
      <c r="G79" s="60"/>
      <c r="H79" s="60"/>
      <c r="I79" s="157" t="s">
        <v>25</v>
      </c>
      <c r="J79" s="70" t="str">
        <f>IF(J10="","",J10)</f>
        <v>25. 6. 2018</v>
      </c>
      <c r="K79" s="60"/>
      <c r="L79" s="58"/>
    </row>
    <row r="80" spans="2:12" s="1" customFormat="1" ht="6.95" customHeight="1">
      <c r="B80" s="38"/>
      <c r="C80" s="60"/>
      <c r="D80" s="60"/>
      <c r="E80" s="60"/>
      <c r="F80" s="60"/>
      <c r="G80" s="60"/>
      <c r="H80" s="60"/>
      <c r="I80" s="155"/>
      <c r="J80" s="60"/>
      <c r="K80" s="60"/>
      <c r="L80" s="58"/>
    </row>
    <row r="81" spans="2:12" s="1" customFormat="1" ht="13.5">
      <c r="B81" s="38"/>
      <c r="C81" s="62" t="s">
        <v>27</v>
      </c>
      <c r="D81" s="60"/>
      <c r="E81" s="60"/>
      <c r="F81" s="156" t="str">
        <f>E13</f>
        <v>Město Benešov</v>
      </c>
      <c r="G81" s="60"/>
      <c r="H81" s="60"/>
      <c r="I81" s="157" t="s">
        <v>33</v>
      </c>
      <c r="J81" s="156" t="str">
        <f>E19</f>
        <v>Ing. Petr Dědič</v>
      </c>
      <c r="K81" s="60"/>
      <c r="L81" s="58"/>
    </row>
    <row r="82" spans="2:12" s="1" customFormat="1" ht="14.45" customHeight="1">
      <c r="B82" s="38"/>
      <c r="C82" s="62" t="s">
        <v>31</v>
      </c>
      <c r="D82" s="60"/>
      <c r="E82" s="60"/>
      <c r="F82" s="156" t="str">
        <f>IF(E16="","",E16)</f>
        <v/>
      </c>
      <c r="G82" s="60"/>
      <c r="H82" s="60"/>
      <c r="I82" s="155"/>
      <c r="J82" s="60"/>
      <c r="K82" s="60"/>
      <c r="L82" s="58"/>
    </row>
    <row r="83" spans="2:12" s="1" customFormat="1" ht="10.35" customHeight="1">
      <c r="B83" s="38"/>
      <c r="C83" s="60"/>
      <c r="D83" s="60"/>
      <c r="E83" s="60"/>
      <c r="F83" s="60"/>
      <c r="G83" s="60"/>
      <c r="H83" s="60"/>
      <c r="I83" s="155"/>
      <c r="J83" s="60"/>
      <c r="K83" s="60"/>
      <c r="L83" s="58"/>
    </row>
    <row r="84" spans="2:20" s="9" customFormat="1" ht="29.25" customHeight="1">
      <c r="B84" s="158"/>
      <c r="C84" s="159" t="s">
        <v>107</v>
      </c>
      <c r="D84" s="160" t="s">
        <v>57</v>
      </c>
      <c r="E84" s="160" t="s">
        <v>53</v>
      </c>
      <c r="F84" s="160" t="s">
        <v>108</v>
      </c>
      <c r="G84" s="160" t="s">
        <v>109</v>
      </c>
      <c r="H84" s="160" t="s">
        <v>110</v>
      </c>
      <c r="I84" s="161" t="s">
        <v>111</v>
      </c>
      <c r="J84" s="160" t="s">
        <v>88</v>
      </c>
      <c r="K84" s="162" t="s">
        <v>112</v>
      </c>
      <c r="L84" s="163"/>
      <c r="M84" s="78" t="s">
        <v>113</v>
      </c>
      <c r="N84" s="79" t="s">
        <v>42</v>
      </c>
      <c r="O84" s="79" t="s">
        <v>114</v>
      </c>
      <c r="P84" s="79" t="s">
        <v>115</v>
      </c>
      <c r="Q84" s="79" t="s">
        <v>116</v>
      </c>
      <c r="R84" s="79" t="s">
        <v>117</v>
      </c>
      <c r="S84" s="79" t="s">
        <v>118</v>
      </c>
      <c r="T84" s="80" t="s">
        <v>119</v>
      </c>
    </row>
    <row r="85" spans="2:63" s="1" customFormat="1" ht="29.25" customHeight="1">
      <c r="B85" s="38"/>
      <c r="C85" s="84" t="s">
        <v>89</v>
      </c>
      <c r="D85" s="60"/>
      <c r="E85" s="60"/>
      <c r="F85" s="60"/>
      <c r="G85" s="60"/>
      <c r="H85" s="60"/>
      <c r="I85" s="155"/>
      <c r="J85" s="164">
        <f>BK85</f>
        <v>0</v>
      </c>
      <c r="K85" s="60"/>
      <c r="L85" s="58"/>
      <c r="M85" s="81"/>
      <c r="N85" s="82"/>
      <c r="O85" s="82"/>
      <c r="P85" s="165">
        <f>P86+P163+P241</f>
        <v>0</v>
      </c>
      <c r="Q85" s="82"/>
      <c r="R85" s="165">
        <f>R86+R163+R241</f>
        <v>0</v>
      </c>
      <c r="S85" s="82"/>
      <c r="T85" s="166">
        <f>T86+T163+T241</f>
        <v>1142.59228898</v>
      </c>
      <c r="AT85" s="21" t="s">
        <v>71</v>
      </c>
      <c r="AU85" s="21" t="s">
        <v>90</v>
      </c>
      <c r="BK85" s="167">
        <f>BK86+BK163+BK241</f>
        <v>0</v>
      </c>
    </row>
    <row r="86" spans="2:63" s="10" customFormat="1" ht="37.35" customHeight="1">
      <c r="B86" s="168"/>
      <c r="C86" s="169"/>
      <c r="D86" s="170" t="s">
        <v>71</v>
      </c>
      <c r="E86" s="171" t="s">
        <v>120</v>
      </c>
      <c r="F86" s="171" t="s">
        <v>121</v>
      </c>
      <c r="G86" s="169"/>
      <c r="H86" s="169"/>
      <c r="I86" s="172"/>
      <c r="J86" s="173">
        <f>BK86</f>
        <v>0</v>
      </c>
      <c r="K86" s="169"/>
      <c r="L86" s="174"/>
      <c r="M86" s="175"/>
      <c r="N86" s="176"/>
      <c r="O86" s="176"/>
      <c r="P86" s="177">
        <f>P87+P99+P137+P161</f>
        <v>0</v>
      </c>
      <c r="Q86" s="176"/>
      <c r="R86" s="177">
        <f>R87+R99+R137+R161</f>
        <v>0</v>
      </c>
      <c r="S86" s="176"/>
      <c r="T86" s="178">
        <f>T87+T99+T137+T161</f>
        <v>1066.92408</v>
      </c>
      <c r="AR86" s="179" t="s">
        <v>77</v>
      </c>
      <c r="AT86" s="180" t="s">
        <v>71</v>
      </c>
      <c r="AU86" s="180" t="s">
        <v>72</v>
      </c>
      <c r="AY86" s="179" t="s">
        <v>122</v>
      </c>
      <c r="BK86" s="181">
        <f>BK87+BK99+BK137+BK161</f>
        <v>0</v>
      </c>
    </row>
    <row r="87" spans="2:63" s="10" customFormat="1" ht="19.9" customHeight="1">
      <c r="B87" s="168"/>
      <c r="C87" s="169"/>
      <c r="D87" s="170" t="s">
        <v>71</v>
      </c>
      <c r="E87" s="182" t="s">
        <v>77</v>
      </c>
      <c r="F87" s="182" t="s">
        <v>123</v>
      </c>
      <c r="G87" s="169"/>
      <c r="H87" s="169"/>
      <c r="I87" s="172"/>
      <c r="J87" s="183">
        <f>BK87</f>
        <v>0</v>
      </c>
      <c r="K87" s="169"/>
      <c r="L87" s="174"/>
      <c r="M87" s="175"/>
      <c r="N87" s="176"/>
      <c r="O87" s="176"/>
      <c r="P87" s="177">
        <f>SUM(P88:P98)</f>
        <v>0</v>
      </c>
      <c r="Q87" s="176"/>
      <c r="R87" s="177">
        <f>SUM(R88:R98)</f>
        <v>0</v>
      </c>
      <c r="S87" s="176"/>
      <c r="T87" s="178">
        <f>SUM(T88:T98)</f>
        <v>0</v>
      </c>
      <c r="AR87" s="179" t="s">
        <v>77</v>
      </c>
      <c r="AT87" s="180" t="s">
        <v>71</v>
      </c>
      <c r="AU87" s="180" t="s">
        <v>77</v>
      </c>
      <c r="AY87" s="179" t="s">
        <v>122</v>
      </c>
      <c r="BK87" s="181">
        <f>SUM(BK88:BK98)</f>
        <v>0</v>
      </c>
    </row>
    <row r="88" spans="2:65" s="1" customFormat="1" ht="38.25" customHeight="1">
      <c r="B88" s="38"/>
      <c r="C88" s="184" t="s">
        <v>77</v>
      </c>
      <c r="D88" s="184" t="s">
        <v>124</v>
      </c>
      <c r="E88" s="185" t="s">
        <v>125</v>
      </c>
      <c r="F88" s="186" t="s">
        <v>126</v>
      </c>
      <c r="G88" s="187" t="s">
        <v>127</v>
      </c>
      <c r="H88" s="188">
        <v>100</v>
      </c>
      <c r="I88" s="189"/>
      <c r="J88" s="190">
        <f>ROUND(I88*H88,2)</f>
        <v>0</v>
      </c>
      <c r="K88" s="186" t="s">
        <v>128</v>
      </c>
      <c r="L88" s="58"/>
      <c r="M88" s="191" t="s">
        <v>21</v>
      </c>
      <c r="N88" s="192" t="s">
        <v>43</v>
      </c>
      <c r="O88" s="39"/>
      <c r="P88" s="193">
        <f>O88*H88</f>
        <v>0</v>
      </c>
      <c r="Q88" s="193">
        <v>0</v>
      </c>
      <c r="R88" s="193">
        <f>Q88*H88</f>
        <v>0</v>
      </c>
      <c r="S88" s="193">
        <v>0</v>
      </c>
      <c r="T88" s="194">
        <f>S88*H88</f>
        <v>0</v>
      </c>
      <c r="AR88" s="21" t="s">
        <v>129</v>
      </c>
      <c r="AT88" s="21" t="s">
        <v>124</v>
      </c>
      <c r="AU88" s="21" t="s">
        <v>84</v>
      </c>
      <c r="AY88" s="21" t="s">
        <v>122</v>
      </c>
      <c r="BE88" s="195">
        <f>IF(N88="základní",J88,0)</f>
        <v>0</v>
      </c>
      <c r="BF88" s="195">
        <f>IF(N88="snížená",J88,0)</f>
        <v>0</v>
      </c>
      <c r="BG88" s="195">
        <f>IF(N88="zákl. přenesená",J88,0)</f>
        <v>0</v>
      </c>
      <c r="BH88" s="195">
        <f>IF(N88="sníž. přenesená",J88,0)</f>
        <v>0</v>
      </c>
      <c r="BI88" s="195">
        <f>IF(N88="nulová",J88,0)</f>
        <v>0</v>
      </c>
      <c r="BJ88" s="21" t="s">
        <v>77</v>
      </c>
      <c r="BK88" s="195">
        <f>ROUND(I88*H88,2)</f>
        <v>0</v>
      </c>
      <c r="BL88" s="21" t="s">
        <v>129</v>
      </c>
      <c r="BM88" s="21" t="s">
        <v>130</v>
      </c>
    </row>
    <row r="89" spans="2:47" s="1" customFormat="1" ht="189">
      <c r="B89" s="38"/>
      <c r="C89" s="60"/>
      <c r="D89" s="196" t="s">
        <v>131</v>
      </c>
      <c r="E89" s="60"/>
      <c r="F89" s="197" t="s">
        <v>132</v>
      </c>
      <c r="G89" s="60"/>
      <c r="H89" s="60"/>
      <c r="I89" s="155"/>
      <c r="J89" s="60"/>
      <c r="K89" s="60"/>
      <c r="L89" s="58"/>
      <c r="M89" s="198"/>
      <c r="N89" s="39"/>
      <c r="O89" s="39"/>
      <c r="P89" s="39"/>
      <c r="Q89" s="39"/>
      <c r="R89" s="39"/>
      <c r="S89" s="39"/>
      <c r="T89" s="75"/>
      <c r="AT89" s="21" t="s">
        <v>131</v>
      </c>
      <c r="AU89" s="21" t="s">
        <v>84</v>
      </c>
    </row>
    <row r="90" spans="2:65" s="1" customFormat="1" ht="38.25" customHeight="1">
      <c r="B90" s="38"/>
      <c r="C90" s="184" t="s">
        <v>84</v>
      </c>
      <c r="D90" s="184" t="s">
        <v>124</v>
      </c>
      <c r="E90" s="185" t="s">
        <v>133</v>
      </c>
      <c r="F90" s="186" t="s">
        <v>134</v>
      </c>
      <c r="G90" s="187" t="s">
        <v>127</v>
      </c>
      <c r="H90" s="188">
        <v>100</v>
      </c>
      <c r="I90" s="189"/>
      <c r="J90" s="190">
        <f>ROUND(I90*H90,2)</f>
        <v>0</v>
      </c>
      <c r="K90" s="186" t="s">
        <v>128</v>
      </c>
      <c r="L90" s="58"/>
      <c r="M90" s="191" t="s">
        <v>21</v>
      </c>
      <c r="N90" s="192" t="s">
        <v>43</v>
      </c>
      <c r="O90" s="39"/>
      <c r="P90" s="193">
        <f>O90*H90</f>
        <v>0</v>
      </c>
      <c r="Q90" s="193">
        <v>0</v>
      </c>
      <c r="R90" s="193">
        <f>Q90*H90</f>
        <v>0</v>
      </c>
      <c r="S90" s="193">
        <v>0</v>
      </c>
      <c r="T90" s="194">
        <f>S90*H90</f>
        <v>0</v>
      </c>
      <c r="AR90" s="21" t="s">
        <v>129</v>
      </c>
      <c r="AT90" s="21" t="s">
        <v>124</v>
      </c>
      <c r="AU90" s="21" t="s">
        <v>84</v>
      </c>
      <c r="AY90" s="21" t="s">
        <v>122</v>
      </c>
      <c r="BE90" s="195">
        <f>IF(N90="základní",J90,0)</f>
        <v>0</v>
      </c>
      <c r="BF90" s="195">
        <f>IF(N90="snížená",J90,0)</f>
        <v>0</v>
      </c>
      <c r="BG90" s="195">
        <f>IF(N90="zákl. přenesená",J90,0)</f>
        <v>0</v>
      </c>
      <c r="BH90" s="195">
        <f>IF(N90="sníž. přenesená",J90,0)</f>
        <v>0</v>
      </c>
      <c r="BI90" s="195">
        <f>IF(N90="nulová",J90,0)</f>
        <v>0</v>
      </c>
      <c r="BJ90" s="21" t="s">
        <v>77</v>
      </c>
      <c r="BK90" s="195">
        <f>ROUND(I90*H90,2)</f>
        <v>0</v>
      </c>
      <c r="BL90" s="21" t="s">
        <v>129</v>
      </c>
      <c r="BM90" s="21" t="s">
        <v>135</v>
      </c>
    </row>
    <row r="91" spans="2:47" s="1" customFormat="1" ht="189">
      <c r="B91" s="38"/>
      <c r="C91" s="60"/>
      <c r="D91" s="196" t="s">
        <v>131</v>
      </c>
      <c r="E91" s="60"/>
      <c r="F91" s="197" t="s">
        <v>132</v>
      </c>
      <c r="G91" s="60"/>
      <c r="H91" s="60"/>
      <c r="I91" s="155"/>
      <c r="J91" s="60"/>
      <c r="K91" s="60"/>
      <c r="L91" s="58"/>
      <c r="M91" s="198"/>
      <c r="N91" s="39"/>
      <c r="O91" s="39"/>
      <c r="P91" s="39"/>
      <c r="Q91" s="39"/>
      <c r="R91" s="39"/>
      <c r="S91" s="39"/>
      <c r="T91" s="75"/>
      <c r="AT91" s="21" t="s">
        <v>131</v>
      </c>
      <c r="AU91" s="21" t="s">
        <v>84</v>
      </c>
    </row>
    <row r="92" spans="2:65" s="1" customFormat="1" ht="25.5" customHeight="1">
      <c r="B92" s="38"/>
      <c r="C92" s="184" t="s">
        <v>136</v>
      </c>
      <c r="D92" s="184" t="s">
        <v>124</v>
      </c>
      <c r="E92" s="185" t="s">
        <v>137</v>
      </c>
      <c r="F92" s="186" t="s">
        <v>138</v>
      </c>
      <c r="G92" s="187" t="s">
        <v>127</v>
      </c>
      <c r="H92" s="188">
        <v>200</v>
      </c>
      <c r="I92" s="189"/>
      <c r="J92" s="190">
        <f>ROUND(I92*H92,2)</f>
        <v>0</v>
      </c>
      <c r="K92" s="186" t="s">
        <v>128</v>
      </c>
      <c r="L92" s="58"/>
      <c r="M92" s="191" t="s">
        <v>21</v>
      </c>
      <c r="N92" s="192" t="s">
        <v>43</v>
      </c>
      <c r="O92" s="39"/>
      <c r="P92" s="193">
        <f>O92*H92</f>
        <v>0</v>
      </c>
      <c r="Q92" s="193">
        <v>0</v>
      </c>
      <c r="R92" s="193">
        <f>Q92*H92</f>
        <v>0</v>
      </c>
      <c r="S92" s="193">
        <v>0</v>
      </c>
      <c r="T92" s="194">
        <f>S92*H92</f>
        <v>0</v>
      </c>
      <c r="AR92" s="21" t="s">
        <v>129</v>
      </c>
      <c r="AT92" s="21" t="s">
        <v>124</v>
      </c>
      <c r="AU92" s="21" t="s">
        <v>84</v>
      </c>
      <c r="AY92" s="21" t="s">
        <v>122</v>
      </c>
      <c r="BE92" s="195">
        <f>IF(N92="základní",J92,0)</f>
        <v>0</v>
      </c>
      <c r="BF92" s="195">
        <f>IF(N92="snížená",J92,0)</f>
        <v>0</v>
      </c>
      <c r="BG92" s="195">
        <f>IF(N92="zákl. přenesená",J92,0)</f>
        <v>0</v>
      </c>
      <c r="BH92" s="195">
        <f>IF(N92="sníž. přenesená",J92,0)</f>
        <v>0</v>
      </c>
      <c r="BI92" s="195">
        <f>IF(N92="nulová",J92,0)</f>
        <v>0</v>
      </c>
      <c r="BJ92" s="21" t="s">
        <v>77</v>
      </c>
      <c r="BK92" s="195">
        <f>ROUND(I92*H92,2)</f>
        <v>0</v>
      </c>
      <c r="BL92" s="21" t="s">
        <v>129</v>
      </c>
      <c r="BM92" s="21" t="s">
        <v>139</v>
      </c>
    </row>
    <row r="93" spans="2:47" s="1" customFormat="1" ht="148.5">
      <c r="B93" s="38"/>
      <c r="C93" s="60"/>
      <c r="D93" s="196" t="s">
        <v>131</v>
      </c>
      <c r="E93" s="60"/>
      <c r="F93" s="197" t="s">
        <v>140</v>
      </c>
      <c r="G93" s="60"/>
      <c r="H93" s="60"/>
      <c r="I93" s="155"/>
      <c r="J93" s="60"/>
      <c r="K93" s="60"/>
      <c r="L93" s="58"/>
      <c r="M93" s="198"/>
      <c r="N93" s="39"/>
      <c r="O93" s="39"/>
      <c r="P93" s="39"/>
      <c r="Q93" s="39"/>
      <c r="R93" s="39"/>
      <c r="S93" s="39"/>
      <c r="T93" s="75"/>
      <c r="AT93" s="21" t="s">
        <v>131</v>
      </c>
      <c r="AU93" s="21" t="s">
        <v>84</v>
      </c>
    </row>
    <row r="94" spans="2:65" s="1" customFormat="1" ht="25.5" customHeight="1">
      <c r="B94" s="38"/>
      <c r="C94" s="184" t="s">
        <v>129</v>
      </c>
      <c r="D94" s="184" t="s">
        <v>124</v>
      </c>
      <c r="E94" s="185" t="s">
        <v>141</v>
      </c>
      <c r="F94" s="186" t="s">
        <v>142</v>
      </c>
      <c r="G94" s="187" t="s">
        <v>127</v>
      </c>
      <c r="H94" s="188">
        <v>100</v>
      </c>
      <c r="I94" s="189"/>
      <c r="J94" s="190">
        <f>ROUND(I94*H94,2)</f>
        <v>0</v>
      </c>
      <c r="K94" s="186" t="s">
        <v>128</v>
      </c>
      <c r="L94" s="58"/>
      <c r="M94" s="191" t="s">
        <v>21</v>
      </c>
      <c r="N94" s="192" t="s">
        <v>43</v>
      </c>
      <c r="O94" s="39"/>
      <c r="P94" s="193">
        <f>O94*H94</f>
        <v>0</v>
      </c>
      <c r="Q94" s="193">
        <v>0</v>
      </c>
      <c r="R94" s="193">
        <f>Q94*H94</f>
        <v>0</v>
      </c>
      <c r="S94" s="193">
        <v>0</v>
      </c>
      <c r="T94" s="194">
        <f>S94*H94</f>
        <v>0</v>
      </c>
      <c r="AR94" s="21" t="s">
        <v>129</v>
      </c>
      <c r="AT94" s="21" t="s">
        <v>124</v>
      </c>
      <c r="AU94" s="21" t="s">
        <v>84</v>
      </c>
      <c r="AY94" s="21" t="s">
        <v>122</v>
      </c>
      <c r="BE94" s="195">
        <f>IF(N94="základní",J94,0)</f>
        <v>0</v>
      </c>
      <c r="BF94" s="195">
        <f>IF(N94="snížená",J94,0)</f>
        <v>0</v>
      </c>
      <c r="BG94" s="195">
        <f>IF(N94="zákl. přenesená",J94,0)</f>
        <v>0</v>
      </c>
      <c r="BH94" s="195">
        <f>IF(N94="sníž. přenesená",J94,0)</f>
        <v>0</v>
      </c>
      <c r="BI94" s="195">
        <f>IF(N94="nulová",J94,0)</f>
        <v>0</v>
      </c>
      <c r="BJ94" s="21" t="s">
        <v>77</v>
      </c>
      <c r="BK94" s="195">
        <f>ROUND(I94*H94,2)</f>
        <v>0</v>
      </c>
      <c r="BL94" s="21" t="s">
        <v>129</v>
      </c>
      <c r="BM94" s="21" t="s">
        <v>143</v>
      </c>
    </row>
    <row r="95" spans="2:47" s="1" customFormat="1" ht="409.5">
      <c r="B95" s="38"/>
      <c r="C95" s="60"/>
      <c r="D95" s="196" t="s">
        <v>131</v>
      </c>
      <c r="E95" s="60"/>
      <c r="F95" s="197" t="s">
        <v>144</v>
      </c>
      <c r="G95" s="60"/>
      <c r="H95" s="60"/>
      <c r="I95" s="155"/>
      <c r="J95" s="60"/>
      <c r="K95" s="60"/>
      <c r="L95" s="58"/>
      <c r="M95" s="198"/>
      <c r="N95" s="39"/>
      <c r="O95" s="39"/>
      <c r="P95" s="39"/>
      <c r="Q95" s="39"/>
      <c r="R95" s="39"/>
      <c r="S95" s="39"/>
      <c r="T95" s="75"/>
      <c r="AT95" s="21" t="s">
        <v>131</v>
      </c>
      <c r="AU95" s="21" t="s">
        <v>84</v>
      </c>
    </row>
    <row r="96" spans="2:65" s="1" customFormat="1" ht="25.5" customHeight="1">
      <c r="B96" s="38"/>
      <c r="C96" s="184" t="s">
        <v>145</v>
      </c>
      <c r="D96" s="184" t="s">
        <v>124</v>
      </c>
      <c r="E96" s="185" t="s">
        <v>146</v>
      </c>
      <c r="F96" s="186" t="s">
        <v>147</v>
      </c>
      <c r="G96" s="187" t="s">
        <v>127</v>
      </c>
      <c r="H96" s="188">
        <v>100</v>
      </c>
      <c r="I96" s="189"/>
      <c r="J96" s="190">
        <f>ROUND(I96*H96,2)</f>
        <v>0</v>
      </c>
      <c r="K96" s="186" t="s">
        <v>128</v>
      </c>
      <c r="L96" s="58"/>
      <c r="M96" s="191" t="s">
        <v>21</v>
      </c>
      <c r="N96" s="192" t="s">
        <v>43</v>
      </c>
      <c r="O96" s="39"/>
      <c r="P96" s="193">
        <f>O96*H96</f>
        <v>0</v>
      </c>
      <c r="Q96" s="193">
        <v>0</v>
      </c>
      <c r="R96" s="193">
        <f>Q96*H96</f>
        <v>0</v>
      </c>
      <c r="S96" s="193">
        <v>0</v>
      </c>
      <c r="T96" s="194">
        <f>S96*H96</f>
        <v>0</v>
      </c>
      <c r="AR96" s="21" t="s">
        <v>129</v>
      </c>
      <c r="AT96" s="21" t="s">
        <v>124</v>
      </c>
      <c r="AU96" s="21" t="s">
        <v>84</v>
      </c>
      <c r="AY96" s="21" t="s">
        <v>122</v>
      </c>
      <c r="BE96" s="195">
        <f>IF(N96="základní",J96,0)</f>
        <v>0</v>
      </c>
      <c r="BF96" s="195">
        <f>IF(N96="snížená",J96,0)</f>
        <v>0</v>
      </c>
      <c r="BG96" s="195">
        <f>IF(N96="zákl. přenesená",J96,0)</f>
        <v>0</v>
      </c>
      <c r="BH96" s="195">
        <f>IF(N96="sníž. přenesená",J96,0)</f>
        <v>0</v>
      </c>
      <c r="BI96" s="195">
        <f>IF(N96="nulová",J96,0)</f>
        <v>0</v>
      </c>
      <c r="BJ96" s="21" t="s">
        <v>77</v>
      </c>
      <c r="BK96" s="195">
        <f>ROUND(I96*H96,2)</f>
        <v>0</v>
      </c>
      <c r="BL96" s="21" t="s">
        <v>129</v>
      </c>
      <c r="BM96" s="21" t="s">
        <v>148</v>
      </c>
    </row>
    <row r="97" spans="2:47" s="1" customFormat="1" ht="409.5">
      <c r="B97" s="38"/>
      <c r="C97" s="60"/>
      <c r="D97" s="196" t="s">
        <v>131</v>
      </c>
      <c r="E97" s="60"/>
      <c r="F97" s="197" t="s">
        <v>149</v>
      </c>
      <c r="G97" s="60"/>
      <c r="H97" s="60"/>
      <c r="I97" s="155"/>
      <c r="J97" s="60"/>
      <c r="K97" s="60"/>
      <c r="L97" s="58"/>
      <c r="M97" s="198"/>
      <c r="N97" s="39"/>
      <c r="O97" s="39"/>
      <c r="P97" s="39"/>
      <c r="Q97" s="39"/>
      <c r="R97" s="39"/>
      <c r="S97" s="39"/>
      <c r="T97" s="75"/>
      <c r="AT97" s="21" t="s">
        <v>131</v>
      </c>
      <c r="AU97" s="21" t="s">
        <v>84</v>
      </c>
    </row>
    <row r="98" spans="2:65" s="1" customFormat="1" ht="25.5" customHeight="1">
      <c r="B98" s="38"/>
      <c r="C98" s="184" t="s">
        <v>150</v>
      </c>
      <c r="D98" s="184" t="s">
        <v>124</v>
      </c>
      <c r="E98" s="185" t="s">
        <v>151</v>
      </c>
      <c r="F98" s="186" t="s">
        <v>152</v>
      </c>
      <c r="G98" s="187" t="s">
        <v>153</v>
      </c>
      <c r="H98" s="188">
        <v>541</v>
      </c>
      <c r="I98" s="189"/>
      <c r="J98" s="190">
        <f>ROUND(I98*H98,2)</f>
        <v>0</v>
      </c>
      <c r="K98" s="186" t="s">
        <v>128</v>
      </c>
      <c r="L98" s="58"/>
      <c r="M98" s="191" t="s">
        <v>21</v>
      </c>
      <c r="N98" s="192" t="s">
        <v>43</v>
      </c>
      <c r="O98" s="39"/>
      <c r="P98" s="193">
        <f>O98*H98</f>
        <v>0</v>
      </c>
      <c r="Q98" s="193">
        <v>0</v>
      </c>
      <c r="R98" s="193">
        <f>Q98*H98</f>
        <v>0</v>
      </c>
      <c r="S98" s="193">
        <v>0</v>
      </c>
      <c r="T98" s="194">
        <f>S98*H98</f>
        <v>0</v>
      </c>
      <c r="AR98" s="21" t="s">
        <v>129</v>
      </c>
      <c r="AT98" s="21" t="s">
        <v>124</v>
      </c>
      <c r="AU98" s="21" t="s">
        <v>84</v>
      </c>
      <c r="AY98" s="21" t="s">
        <v>122</v>
      </c>
      <c r="BE98" s="195">
        <f>IF(N98="základní",J98,0)</f>
        <v>0</v>
      </c>
      <c r="BF98" s="195">
        <f>IF(N98="snížená",J98,0)</f>
        <v>0</v>
      </c>
      <c r="BG98" s="195">
        <f>IF(N98="zákl. přenesená",J98,0)</f>
        <v>0</v>
      </c>
      <c r="BH98" s="195">
        <f>IF(N98="sníž. přenesená",J98,0)</f>
        <v>0</v>
      </c>
      <c r="BI98" s="195">
        <f>IF(N98="nulová",J98,0)</f>
        <v>0</v>
      </c>
      <c r="BJ98" s="21" t="s">
        <v>77</v>
      </c>
      <c r="BK98" s="195">
        <f>ROUND(I98*H98,2)</f>
        <v>0</v>
      </c>
      <c r="BL98" s="21" t="s">
        <v>129</v>
      </c>
      <c r="BM98" s="21" t="s">
        <v>154</v>
      </c>
    </row>
    <row r="99" spans="2:63" s="10" customFormat="1" ht="29.85" customHeight="1">
      <c r="B99" s="168"/>
      <c r="C99" s="169"/>
      <c r="D99" s="170" t="s">
        <v>71</v>
      </c>
      <c r="E99" s="182" t="s">
        <v>155</v>
      </c>
      <c r="F99" s="182" t="s">
        <v>156</v>
      </c>
      <c r="G99" s="169"/>
      <c r="H99" s="169"/>
      <c r="I99" s="172"/>
      <c r="J99" s="183">
        <f>BK99</f>
        <v>0</v>
      </c>
      <c r="K99" s="169"/>
      <c r="L99" s="174"/>
      <c r="M99" s="175"/>
      <c r="N99" s="176"/>
      <c r="O99" s="176"/>
      <c r="P99" s="177">
        <f>SUM(P100:P136)</f>
        <v>0</v>
      </c>
      <c r="Q99" s="176"/>
      <c r="R99" s="177">
        <f>SUM(R100:R136)</f>
        <v>0</v>
      </c>
      <c r="S99" s="176"/>
      <c r="T99" s="178">
        <f>SUM(T100:T136)</f>
        <v>1066.92408</v>
      </c>
      <c r="AR99" s="179" t="s">
        <v>77</v>
      </c>
      <c r="AT99" s="180" t="s">
        <v>71</v>
      </c>
      <c r="AU99" s="180" t="s">
        <v>77</v>
      </c>
      <c r="AY99" s="179" t="s">
        <v>122</v>
      </c>
      <c r="BK99" s="181">
        <f>SUM(BK100:BK136)</f>
        <v>0</v>
      </c>
    </row>
    <row r="100" spans="2:65" s="1" customFormat="1" ht="38.25" customHeight="1">
      <c r="B100" s="38"/>
      <c r="C100" s="184" t="s">
        <v>157</v>
      </c>
      <c r="D100" s="184" t="s">
        <v>124</v>
      </c>
      <c r="E100" s="185" t="s">
        <v>158</v>
      </c>
      <c r="F100" s="186" t="s">
        <v>159</v>
      </c>
      <c r="G100" s="187" t="s">
        <v>153</v>
      </c>
      <c r="H100" s="188">
        <v>977.59</v>
      </c>
      <c r="I100" s="189"/>
      <c r="J100" s="190">
        <f>ROUND(I100*H100,2)</f>
        <v>0</v>
      </c>
      <c r="K100" s="186" t="s">
        <v>128</v>
      </c>
      <c r="L100" s="58"/>
      <c r="M100" s="191" t="s">
        <v>21</v>
      </c>
      <c r="N100" s="192" t="s">
        <v>43</v>
      </c>
      <c r="O100" s="39"/>
      <c r="P100" s="193">
        <f>O100*H100</f>
        <v>0</v>
      </c>
      <c r="Q100" s="193">
        <v>0</v>
      </c>
      <c r="R100" s="193">
        <f>Q100*H100</f>
        <v>0</v>
      </c>
      <c r="S100" s="193">
        <v>0</v>
      </c>
      <c r="T100" s="194">
        <f>S100*H100</f>
        <v>0</v>
      </c>
      <c r="AR100" s="21" t="s">
        <v>129</v>
      </c>
      <c r="AT100" s="21" t="s">
        <v>124</v>
      </c>
      <c r="AU100" s="21" t="s">
        <v>84</v>
      </c>
      <c r="AY100" s="21" t="s">
        <v>122</v>
      </c>
      <c r="BE100" s="195">
        <f>IF(N100="základní",J100,0)</f>
        <v>0</v>
      </c>
      <c r="BF100" s="195">
        <f>IF(N100="snížená",J100,0)</f>
        <v>0</v>
      </c>
      <c r="BG100" s="195">
        <f>IF(N100="zákl. přenesená",J100,0)</f>
        <v>0</v>
      </c>
      <c r="BH100" s="195">
        <f>IF(N100="sníž. přenesená",J100,0)</f>
        <v>0</v>
      </c>
      <c r="BI100" s="195">
        <f>IF(N100="nulová",J100,0)</f>
        <v>0</v>
      </c>
      <c r="BJ100" s="21" t="s">
        <v>77</v>
      </c>
      <c r="BK100" s="195">
        <f>ROUND(I100*H100,2)</f>
        <v>0</v>
      </c>
      <c r="BL100" s="21" t="s">
        <v>129</v>
      </c>
      <c r="BM100" s="21" t="s">
        <v>160</v>
      </c>
    </row>
    <row r="101" spans="2:47" s="1" customFormat="1" ht="54">
      <c r="B101" s="38"/>
      <c r="C101" s="60"/>
      <c r="D101" s="196" t="s">
        <v>131</v>
      </c>
      <c r="E101" s="60"/>
      <c r="F101" s="197" t="s">
        <v>161</v>
      </c>
      <c r="G101" s="60"/>
      <c r="H101" s="60"/>
      <c r="I101" s="155"/>
      <c r="J101" s="60"/>
      <c r="K101" s="60"/>
      <c r="L101" s="58"/>
      <c r="M101" s="198"/>
      <c r="N101" s="39"/>
      <c r="O101" s="39"/>
      <c r="P101" s="39"/>
      <c r="Q101" s="39"/>
      <c r="R101" s="39"/>
      <c r="S101" s="39"/>
      <c r="T101" s="75"/>
      <c r="AT101" s="21" t="s">
        <v>131</v>
      </c>
      <c r="AU101" s="21" t="s">
        <v>84</v>
      </c>
    </row>
    <row r="102" spans="2:51" s="11" customFormat="1" ht="13.5">
      <c r="B102" s="199"/>
      <c r="C102" s="200"/>
      <c r="D102" s="196" t="s">
        <v>162</v>
      </c>
      <c r="E102" s="201" t="s">
        <v>21</v>
      </c>
      <c r="F102" s="202" t="s">
        <v>163</v>
      </c>
      <c r="G102" s="200"/>
      <c r="H102" s="203">
        <v>977.59</v>
      </c>
      <c r="I102" s="204"/>
      <c r="J102" s="200"/>
      <c r="K102" s="200"/>
      <c r="L102" s="205"/>
      <c r="M102" s="206"/>
      <c r="N102" s="207"/>
      <c r="O102" s="207"/>
      <c r="P102" s="207"/>
      <c r="Q102" s="207"/>
      <c r="R102" s="207"/>
      <c r="S102" s="207"/>
      <c r="T102" s="208"/>
      <c r="AT102" s="209" t="s">
        <v>162</v>
      </c>
      <c r="AU102" s="209" t="s">
        <v>84</v>
      </c>
      <c r="AV102" s="11" t="s">
        <v>84</v>
      </c>
      <c r="AW102" s="11" t="s">
        <v>35</v>
      </c>
      <c r="AX102" s="11" t="s">
        <v>77</v>
      </c>
      <c r="AY102" s="209" t="s">
        <v>122</v>
      </c>
    </row>
    <row r="103" spans="2:65" s="1" customFormat="1" ht="38.25" customHeight="1">
      <c r="B103" s="38"/>
      <c r="C103" s="184" t="s">
        <v>164</v>
      </c>
      <c r="D103" s="184" t="s">
        <v>124</v>
      </c>
      <c r="E103" s="185" t="s">
        <v>165</v>
      </c>
      <c r="F103" s="186" t="s">
        <v>166</v>
      </c>
      <c r="G103" s="187" t="s">
        <v>153</v>
      </c>
      <c r="H103" s="188">
        <v>24439.75</v>
      </c>
      <c r="I103" s="189"/>
      <c r="J103" s="190">
        <f>ROUND(I103*H103,2)</f>
        <v>0</v>
      </c>
      <c r="K103" s="186" t="s">
        <v>128</v>
      </c>
      <c r="L103" s="58"/>
      <c r="M103" s="191" t="s">
        <v>21</v>
      </c>
      <c r="N103" s="192" t="s">
        <v>43</v>
      </c>
      <c r="O103" s="39"/>
      <c r="P103" s="193">
        <f>O103*H103</f>
        <v>0</v>
      </c>
      <c r="Q103" s="193">
        <v>0</v>
      </c>
      <c r="R103" s="193">
        <f>Q103*H103</f>
        <v>0</v>
      </c>
      <c r="S103" s="193">
        <v>0</v>
      </c>
      <c r="T103" s="194">
        <f>S103*H103</f>
        <v>0</v>
      </c>
      <c r="AR103" s="21" t="s">
        <v>129</v>
      </c>
      <c r="AT103" s="21" t="s">
        <v>124</v>
      </c>
      <c r="AU103" s="21" t="s">
        <v>84</v>
      </c>
      <c r="AY103" s="21" t="s">
        <v>122</v>
      </c>
      <c r="BE103" s="195">
        <f>IF(N103="základní",J103,0)</f>
        <v>0</v>
      </c>
      <c r="BF103" s="195">
        <f>IF(N103="snížená",J103,0)</f>
        <v>0</v>
      </c>
      <c r="BG103" s="195">
        <f>IF(N103="zákl. přenesená",J103,0)</f>
        <v>0</v>
      </c>
      <c r="BH103" s="195">
        <f>IF(N103="sníž. přenesená",J103,0)</f>
        <v>0</v>
      </c>
      <c r="BI103" s="195">
        <f>IF(N103="nulová",J103,0)</f>
        <v>0</v>
      </c>
      <c r="BJ103" s="21" t="s">
        <v>77</v>
      </c>
      <c r="BK103" s="195">
        <f>ROUND(I103*H103,2)</f>
        <v>0</v>
      </c>
      <c r="BL103" s="21" t="s">
        <v>129</v>
      </c>
      <c r="BM103" s="21" t="s">
        <v>167</v>
      </c>
    </row>
    <row r="104" spans="2:47" s="1" customFormat="1" ht="54">
      <c r="B104" s="38"/>
      <c r="C104" s="60"/>
      <c r="D104" s="196" t="s">
        <v>131</v>
      </c>
      <c r="E104" s="60"/>
      <c r="F104" s="197" t="s">
        <v>161</v>
      </c>
      <c r="G104" s="60"/>
      <c r="H104" s="60"/>
      <c r="I104" s="155"/>
      <c r="J104" s="60"/>
      <c r="K104" s="60"/>
      <c r="L104" s="58"/>
      <c r="M104" s="198"/>
      <c r="N104" s="39"/>
      <c r="O104" s="39"/>
      <c r="P104" s="39"/>
      <c r="Q104" s="39"/>
      <c r="R104" s="39"/>
      <c r="S104" s="39"/>
      <c r="T104" s="75"/>
      <c r="AT104" s="21" t="s">
        <v>131</v>
      </c>
      <c r="AU104" s="21" t="s">
        <v>84</v>
      </c>
    </row>
    <row r="105" spans="2:51" s="11" customFormat="1" ht="13.5">
      <c r="B105" s="199"/>
      <c r="C105" s="200"/>
      <c r="D105" s="196" t="s">
        <v>162</v>
      </c>
      <c r="E105" s="201" t="s">
        <v>21</v>
      </c>
      <c r="F105" s="202" t="s">
        <v>168</v>
      </c>
      <c r="G105" s="200"/>
      <c r="H105" s="203">
        <v>24439.75</v>
      </c>
      <c r="I105" s="204"/>
      <c r="J105" s="200"/>
      <c r="K105" s="200"/>
      <c r="L105" s="205"/>
      <c r="M105" s="206"/>
      <c r="N105" s="207"/>
      <c r="O105" s="207"/>
      <c r="P105" s="207"/>
      <c r="Q105" s="207"/>
      <c r="R105" s="207"/>
      <c r="S105" s="207"/>
      <c r="T105" s="208"/>
      <c r="AT105" s="209" t="s">
        <v>162</v>
      </c>
      <c r="AU105" s="209" t="s">
        <v>84</v>
      </c>
      <c r="AV105" s="11" t="s">
        <v>84</v>
      </c>
      <c r="AW105" s="11" t="s">
        <v>35</v>
      </c>
      <c r="AX105" s="11" t="s">
        <v>77</v>
      </c>
      <c r="AY105" s="209" t="s">
        <v>122</v>
      </c>
    </row>
    <row r="106" spans="2:65" s="1" customFormat="1" ht="38.25" customHeight="1">
      <c r="B106" s="38"/>
      <c r="C106" s="184" t="s">
        <v>155</v>
      </c>
      <c r="D106" s="184" t="s">
        <v>124</v>
      </c>
      <c r="E106" s="185" t="s">
        <v>169</v>
      </c>
      <c r="F106" s="186" t="s">
        <v>170</v>
      </c>
      <c r="G106" s="187" t="s">
        <v>153</v>
      </c>
      <c r="H106" s="188">
        <v>977.59</v>
      </c>
      <c r="I106" s="189"/>
      <c r="J106" s="190">
        <f>ROUND(I106*H106,2)</f>
        <v>0</v>
      </c>
      <c r="K106" s="186" t="s">
        <v>128</v>
      </c>
      <c r="L106" s="58"/>
      <c r="M106" s="191" t="s">
        <v>21</v>
      </c>
      <c r="N106" s="192" t="s">
        <v>43</v>
      </c>
      <c r="O106" s="39"/>
      <c r="P106" s="193">
        <f>O106*H106</f>
        <v>0</v>
      </c>
      <c r="Q106" s="193">
        <v>0</v>
      </c>
      <c r="R106" s="193">
        <f>Q106*H106</f>
        <v>0</v>
      </c>
      <c r="S106" s="193">
        <v>0</v>
      </c>
      <c r="T106" s="194">
        <f>S106*H106</f>
        <v>0</v>
      </c>
      <c r="AR106" s="21" t="s">
        <v>129</v>
      </c>
      <c r="AT106" s="21" t="s">
        <v>124</v>
      </c>
      <c r="AU106" s="21" t="s">
        <v>84</v>
      </c>
      <c r="AY106" s="21" t="s">
        <v>122</v>
      </c>
      <c r="BE106" s="195">
        <f>IF(N106="základní",J106,0)</f>
        <v>0</v>
      </c>
      <c r="BF106" s="195">
        <f>IF(N106="snížená",J106,0)</f>
        <v>0</v>
      </c>
      <c r="BG106" s="195">
        <f>IF(N106="zákl. přenesená",J106,0)</f>
        <v>0</v>
      </c>
      <c r="BH106" s="195">
        <f>IF(N106="sníž. přenesená",J106,0)</f>
        <v>0</v>
      </c>
      <c r="BI106" s="195">
        <f>IF(N106="nulová",J106,0)</f>
        <v>0</v>
      </c>
      <c r="BJ106" s="21" t="s">
        <v>77</v>
      </c>
      <c r="BK106" s="195">
        <f>ROUND(I106*H106,2)</f>
        <v>0</v>
      </c>
      <c r="BL106" s="21" t="s">
        <v>129</v>
      </c>
      <c r="BM106" s="21" t="s">
        <v>171</v>
      </c>
    </row>
    <row r="107" spans="2:47" s="1" customFormat="1" ht="27">
      <c r="B107" s="38"/>
      <c r="C107" s="60"/>
      <c r="D107" s="196" t="s">
        <v>131</v>
      </c>
      <c r="E107" s="60"/>
      <c r="F107" s="197" t="s">
        <v>172</v>
      </c>
      <c r="G107" s="60"/>
      <c r="H107" s="60"/>
      <c r="I107" s="155"/>
      <c r="J107" s="60"/>
      <c r="K107" s="60"/>
      <c r="L107" s="58"/>
      <c r="M107" s="198"/>
      <c r="N107" s="39"/>
      <c r="O107" s="39"/>
      <c r="P107" s="39"/>
      <c r="Q107" s="39"/>
      <c r="R107" s="39"/>
      <c r="S107" s="39"/>
      <c r="T107" s="75"/>
      <c r="AT107" s="21" t="s">
        <v>131</v>
      </c>
      <c r="AU107" s="21" t="s">
        <v>84</v>
      </c>
    </row>
    <row r="108" spans="2:51" s="11" customFormat="1" ht="13.5">
      <c r="B108" s="199"/>
      <c r="C108" s="200"/>
      <c r="D108" s="196" t="s">
        <v>162</v>
      </c>
      <c r="E108" s="201" t="s">
        <v>21</v>
      </c>
      <c r="F108" s="202" t="s">
        <v>163</v>
      </c>
      <c r="G108" s="200"/>
      <c r="H108" s="203">
        <v>977.59</v>
      </c>
      <c r="I108" s="204"/>
      <c r="J108" s="200"/>
      <c r="K108" s="200"/>
      <c r="L108" s="205"/>
      <c r="M108" s="206"/>
      <c r="N108" s="207"/>
      <c r="O108" s="207"/>
      <c r="P108" s="207"/>
      <c r="Q108" s="207"/>
      <c r="R108" s="207"/>
      <c r="S108" s="207"/>
      <c r="T108" s="208"/>
      <c r="AT108" s="209" t="s">
        <v>162</v>
      </c>
      <c r="AU108" s="209" t="s">
        <v>84</v>
      </c>
      <c r="AV108" s="11" t="s">
        <v>84</v>
      </c>
      <c r="AW108" s="11" t="s">
        <v>35</v>
      </c>
      <c r="AX108" s="11" t="s">
        <v>77</v>
      </c>
      <c r="AY108" s="209" t="s">
        <v>122</v>
      </c>
    </row>
    <row r="109" spans="2:65" s="1" customFormat="1" ht="25.5" customHeight="1">
      <c r="B109" s="38"/>
      <c r="C109" s="184" t="s">
        <v>173</v>
      </c>
      <c r="D109" s="184" t="s">
        <v>124</v>
      </c>
      <c r="E109" s="185" t="s">
        <v>174</v>
      </c>
      <c r="F109" s="186" t="s">
        <v>175</v>
      </c>
      <c r="G109" s="187" t="s">
        <v>153</v>
      </c>
      <c r="H109" s="188">
        <v>72.688</v>
      </c>
      <c r="I109" s="189"/>
      <c r="J109" s="190">
        <f>ROUND(I109*H109,2)</f>
        <v>0</v>
      </c>
      <c r="K109" s="186" t="s">
        <v>128</v>
      </c>
      <c r="L109" s="58"/>
      <c r="M109" s="191" t="s">
        <v>21</v>
      </c>
      <c r="N109" s="192" t="s">
        <v>43</v>
      </c>
      <c r="O109" s="39"/>
      <c r="P109" s="193">
        <f>O109*H109</f>
        <v>0</v>
      </c>
      <c r="Q109" s="193">
        <v>0</v>
      </c>
      <c r="R109" s="193">
        <f>Q109*H109</f>
        <v>0</v>
      </c>
      <c r="S109" s="193">
        <v>0.055</v>
      </c>
      <c r="T109" s="194">
        <f>S109*H109</f>
        <v>3.99784</v>
      </c>
      <c r="AR109" s="21" t="s">
        <v>129</v>
      </c>
      <c r="AT109" s="21" t="s">
        <v>124</v>
      </c>
      <c r="AU109" s="21" t="s">
        <v>84</v>
      </c>
      <c r="AY109" s="21" t="s">
        <v>122</v>
      </c>
      <c r="BE109" s="195">
        <f>IF(N109="základní",J109,0)</f>
        <v>0</v>
      </c>
      <c r="BF109" s="195">
        <f>IF(N109="snížená",J109,0)</f>
        <v>0</v>
      </c>
      <c r="BG109" s="195">
        <f>IF(N109="zákl. přenesená",J109,0)</f>
        <v>0</v>
      </c>
      <c r="BH109" s="195">
        <f>IF(N109="sníž. přenesená",J109,0)</f>
        <v>0</v>
      </c>
      <c r="BI109" s="195">
        <f>IF(N109="nulová",J109,0)</f>
        <v>0</v>
      </c>
      <c r="BJ109" s="21" t="s">
        <v>77</v>
      </c>
      <c r="BK109" s="195">
        <f>ROUND(I109*H109,2)</f>
        <v>0</v>
      </c>
      <c r="BL109" s="21" t="s">
        <v>129</v>
      </c>
      <c r="BM109" s="21" t="s">
        <v>176</v>
      </c>
    </row>
    <row r="110" spans="2:51" s="11" customFormat="1" ht="13.5">
      <c r="B110" s="199"/>
      <c r="C110" s="200"/>
      <c r="D110" s="196" t="s">
        <v>162</v>
      </c>
      <c r="E110" s="201" t="s">
        <v>21</v>
      </c>
      <c r="F110" s="202" t="s">
        <v>177</v>
      </c>
      <c r="G110" s="200"/>
      <c r="H110" s="203">
        <v>62.953</v>
      </c>
      <c r="I110" s="204"/>
      <c r="J110" s="200"/>
      <c r="K110" s="200"/>
      <c r="L110" s="205"/>
      <c r="M110" s="206"/>
      <c r="N110" s="207"/>
      <c r="O110" s="207"/>
      <c r="P110" s="207"/>
      <c r="Q110" s="207"/>
      <c r="R110" s="207"/>
      <c r="S110" s="207"/>
      <c r="T110" s="208"/>
      <c r="AT110" s="209" t="s">
        <v>162</v>
      </c>
      <c r="AU110" s="209" t="s">
        <v>84</v>
      </c>
      <c r="AV110" s="11" t="s">
        <v>84</v>
      </c>
      <c r="AW110" s="11" t="s">
        <v>35</v>
      </c>
      <c r="AX110" s="11" t="s">
        <v>72</v>
      </c>
      <c r="AY110" s="209" t="s">
        <v>122</v>
      </c>
    </row>
    <row r="111" spans="2:51" s="11" customFormat="1" ht="13.5">
      <c r="B111" s="199"/>
      <c r="C111" s="200"/>
      <c r="D111" s="196" t="s">
        <v>162</v>
      </c>
      <c r="E111" s="201" t="s">
        <v>21</v>
      </c>
      <c r="F111" s="202" t="s">
        <v>178</v>
      </c>
      <c r="G111" s="200"/>
      <c r="H111" s="203">
        <v>9.735</v>
      </c>
      <c r="I111" s="204"/>
      <c r="J111" s="200"/>
      <c r="K111" s="200"/>
      <c r="L111" s="205"/>
      <c r="M111" s="206"/>
      <c r="N111" s="207"/>
      <c r="O111" s="207"/>
      <c r="P111" s="207"/>
      <c r="Q111" s="207"/>
      <c r="R111" s="207"/>
      <c r="S111" s="207"/>
      <c r="T111" s="208"/>
      <c r="AT111" s="209" t="s">
        <v>162</v>
      </c>
      <c r="AU111" s="209" t="s">
        <v>84</v>
      </c>
      <c r="AV111" s="11" t="s">
        <v>84</v>
      </c>
      <c r="AW111" s="11" t="s">
        <v>35</v>
      </c>
      <c r="AX111" s="11" t="s">
        <v>72</v>
      </c>
      <c r="AY111" s="209" t="s">
        <v>122</v>
      </c>
    </row>
    <row r="112" spans="2:65" s="1" customFormat="1" ht="25.5" customHeight="1">
      <c r="B112" s="38"/>
      <c r="C112" s="184" t="s">
        <v>179</v>
      </c>
      <c r="D112" s="184" t="s">
        <v>124</v>
      </c>
      <c r="E112" s="185" t="s">
        <v>180</v>
      </c>
      <c r="F112" s="186" t="s">
        <v>181</v>
      </c>
      <c r="G112" s="187" t="s">
        <v>182</v>
      </c>
      <c r="H112" s="188">
        <v>6</v>
      </c>
      <c r="I112" s="189"/>
      <c r="J112" s="190">
        <f>ROUND(I112*H112,2)</f>
        <v>0</v>
      </c>
      <c r="K112" s="186" t="s">
        <v>128</v>
      </c>
      <c r="L112" s="58"/>
      <c r="M112" s="191" t="s">
        <v>21</v>
      </c>
      <c r="N112" s="192" t="s">
        <v>43</v>
      </c>
      <c r="O112" s="39"/>
      <c r="P112" s="193">
        <f>O112*H112</f>
        <v>0</v>
      </c>
      <c r="Q112" s="193">
        <v>0</v>
      </c>
      <c r="R112" s="193">
        <f>Q112*H112</f>
        <v>0</v>
      </c>
      <c r="S112" s="193">
        <v>1.638</v>
      </c>
      <c r="T112" s="194">
        <f>S112*H112</f>
        <v>9.828</v>
      </c>
      <c r="AR112" s="21" t="s">
        <v>129</v>
      </c>
      <c r="AT112" s="21" t="s">
        <v>124</v>
      </c>
      <c r="AU112" s="21" t="s">
        <v>84</v>
      </c>
      <c r="AY112" s="21" t="s">
        <v>122</v>
      </c>
      <c r="BE112" s="195">
        <f>IF(N112="základní",J112,0)</f>
        <v>0</v>
      </c>
      <c r="BF112" s="195">
        <f>IF(N112="snížená",J112,0)</f>
        <v>0</v>
      </c>
      <c r="BG112" s="195">
        <f>IF(N112="zákl. přenesená",J112,0)</f>
        <v>0</v>
      </c>
      <c r="BH112" s="195">
        <f>IF(N112="sníž. přenesená",J112,0)</f>
        <v>0</v>
      </c>
      <c r="BI112" s="195">
        <f>IF(N112="nulová",J112,0)</f>
        <v>0</v>
      </c>
      <c r="BJ112" s="21" t="s">
        <v>77</v>
      </c>
      <c r="BK112" s="195">
        <f>ROUND(I112*H112,2)</f>
        <v>0</v>
      </c>
      <c r="BL112" s="21" t="s">
        <v>129</v>
      </c>
      <c r="BM112" s="21" t="s">
        <v>183</v>
      </c>
    </row>
    <row r="113" spans="2:47" s="1" customFormat="1" ht="81">
      <c r="B113" s="38"/>
      <c r="C113" s="60"/>
      <c r="D113" s="196" t="s">
        <v>131</v>
      </c>
      <c r="E113" s="60"/>
      <c r="F113" s="197" t="s">
        <v>184</v>
      </c>
      <c r="G113" s="60"/>
      <c r="H113" s="60"/>
      <c r="I113" s="155"/>
      <c r="J113" s="60"/>
      <c r="K113" s="60"/>
      <c r="L113" s="58"/>
      <c r="M113" s="198"/>
      <c r="N113" s="39"/>
      <c r="O113" s="39"/>
      <c r="P113" s="39"/>
      <c r="Q113" s="39"/>
      <c r="R113" s="39"/>
      <c r="S113" s="39"/>
      <c r="T113" s="75"/>
      <c r="AT113" s="21" t="s">
        <v>131</v>
      </c>
      <c r="AU113" s="21" t="s">
        <v>84</v>
      </c>
    </row>
    <row r="114" spans="2:65" s="1" customFormat="1" ht="25.5" customHeight="1">
      <c r="B114" s="38"/>
      <c r="C114" s="184" t="s">
        <v>185</v>
      </c>
      <c r="D114" s="184" t="s">
        <v>124</v>
      </c>
      <c r="E114" s="185" t="s">
        <v>186</v>
      </c>
      <c r="F114" s="186" t="s">
        <v>187</v>
      </c>
      <c r="G114" s="187" t="s">
        <v>153</v>
      </c>
      <c r="H114" s="188">
        <v>7.844</v>
      </c>
      <c r="I114" s="189"/>
      <c r="J114" s="190">
        <f>ROUND(I114*H114,2)</f>
        <v>0</v>
      </c>
      <c r="K114" s="186" t="s">
        <v>128</v>
      </c>
      <c r="L114" s="58"/>
      <c r="M114" s="191" t="s">
        <v>21</v>
      </c>
      <c r="N114" s="192" t="s">
        <v>43</v>
      </c>
      <c r="O114" s="39"/>
      <c r="P114" s="193">
        <f>O114*H114</f>
        <v>0</v>
      </c>
      <c r="Q114" s="193">
        <v>0</v>
      </c>
      <c r="R114" s="193">
        <f>Q114*H114</f>
        <v>0</v>
      </c>
      <c r="S114" s="193">
        <v>0.038</v>
      </c>
      <c r="T114" s="194">
        <f>S114*H114</f>
        <v>0.298072</v>
      </c>
      <c r="AR114" s="21" t="s">
        <v>129</v>
      </c>
      <c r="AT114" s="21" t="s">
        <v>124</v>
      </c>
      <c r="AU114" s="21" t="s">
        <v>84</v>
      </c>
      <c r="AY114" s="21" t="s">
        <v>122</v>
      </c>
      <c r="BE114" s="195">
        <f>IF(N114="základní",J114,0)</f>
        <v>0</v>
      </c>
      <c r="BF114" s="195">
        <f>IF(N114="snížená",J114,0)</f>
        <v>0</v>
      </c>
      <c r="BG114" s="195">
        <f>IF(N114="zákl. přenesená",J114,0)</f>
        <v>0</v>
      </c>
      <c r="BH114" s="195">
        <f>IF(N114="sníž. přenesená",J114,0)</f>
        <v>0</v>
      </c>
      <c r="BI114" s="195">
        <f>IF(N114="nulová",J114,0)</f>
        <v>0</v>
      </c>
      <c r="BJ114" s="21" t="s">
        <v>77</v>
      </c>
      <c r="BK114" s="195">
        <f>ROUND(I114*H114,2)</f>
        <v>0</v>
      </c>
      <c r="BL114" s="21" t="s">
        <v>129</v>
      </c>
      <c r="BM114" s="21" t="s">
        <v>188</v>
      </c>
    </row>
    <row r="115" spans="2:47" s="1" customFormat="1" ht="27">
      <c r="B115" s="38"/>
      <c r="C115" s="60"/>
      <c r="D115" s="196" t="s">
        <v>131</v>
      </c>
      <c r="E115" s="60"/>
      <c r="F115" s="197" t="s">
        <v>189</v>
      </c>
      <c r="G115" s="60"/>
      <c r="H115" s="60"/>
      <c r="I115" s="155"/>
      <c r="J115" s="60"/>
      <c r="K115" s="60"/>
      <c r="L115" s="58"/>
      <c r="M115" s="198"/>
      <c r="N115" s="39"/>
      <c r="O115" s="39"/>
      <c r="P115" s="39"/>
      <c r="Q115" s="39"/>
      <c r="R115" s="39"/>
      <c r="S115" s="39"/>
      <c r="T115" s="75"/>
      <c r="AT115" s="21" t="s">
        <v>131</v>
      </c>
      <c r="AU115" s="21" t="s">
        <v>84</v>
      </c>
    </row>
    <row r="116" spans="2:51" s="11" customFormat="1" ht="13.5">
      <c r="B116" s="199"/>
      <c r="C116" s="200"/>
      <c r="D116" s="196" t="s">
        <v>162</v>
      </c>
      <c r="E116" s="201" t="s">
        <v>21</v>
      </c>
      <c r="F116" s="202" t="s">
        <v>190</v>
      </c>
      <c r="G116" s="200"/>
      <c r="H116" s="203">
        <v>7.844</v>
      </c>
      <c r="I116" s="204"/>
      <c r="J116" s="200"/>
      <c r="K116" s="200"/>
      <c r="L116" s="205"/>
      <c r="M116" s="206"/>
      <c r="N116" s="207"/>
      <c r="O116" s="207"/>
      <c r="P116" s="207"/>
      <c r="Q116" s="207"/>
      <c r="R116" s="207"/>
      <c r="S116" s="207"/>
      <c r="T116" s="208"/>
      <c r="AT116" s="209" t="s">
        <v>162</v>
      </c>
      <c r="AU116" s="209" t="s">
        <v>84</v>
      </c>
      <c r="AV116" s="11" t="s">
        <v>84</v>
      </c>
      <c r="AW116" s="11" t="s">
        <v>35</v>
      </c>
      <c r="AX116" s="11" t="s">
        <v>72</v>
      </c>
      <c r="AY116" s="209" t="s">
        <v>122</v>
      </c>
    </row>
    <row r="117" spans="2:65" s="1" customFormat="1" ht="25.5" customHeight="1">
      <c r="B117" s="38"/>
      <c r="C117" s="184" t="s">
        <v>191</v>
      </c>
      <c r="D117" s="184" t="s">
        <v>124</v>
      </c>
      <c r="E117" s="185" t="s">
        <v>192</v>
      </c>
      <c r="F117" s="186" t="s">
        <v>193</v>
      </c>
      <c r="G117" s="187" t="s">
        <v>153</v>
      </c>
      <c r="H117" s="188">
        <v>63.554</v>
      </c>
      <c r="I117" s="189"/>
      <c r="J117" s="190">
        <f>ROUND(I117*H117,2)</f>
        <v>0</v>
      </c>
      <c r="K117" s="186" t="s">
        <v>128</v>
      </c>
      <c r="L117" s="58"/>
      <c r="M117" s="191" t="s">
        <v>21</v>
      </c>
      <c r="N117" s="192" t="s">
        <v>43</v>
      </c>
      <c r="O117" s="39"/>
      <c r="P117" s="193">
        <f>O117*H117</f>
        <v>0</v>
      </c>
      <c r="Q117" s="193">
        <v>0</v>
      </c>
      <c r="R117" s="193">
        <f>Q117*H117</f>
        <v>0</v>
      </c>
      <c r="S117" s="193">
        <v>0.032</v>
      </c>
      <c r="T117" s="194">
        <f>S117*H117</f>
        <v>2.033728</v>
      </c>
      <c r="AR117" s="21" t="s">
        <v>129</v>
      </c>
      <c r="AT117" s="21" t="s">
        <v>124</v>
      </c>
      <c r="AU117" s="21" t="s">
        <v>84</v>
      </c>
      <c r="AY117" s="21" t="s">
        <v>122</v>
      </c>
      <c r="BE117" s="195">
        <f>IF(N117="základní",J117,0)</f>
        <v>0</v>
      </c>
      <c r="BF117" s="195">
        <f>IF(N117="snížená",J117,0)</f>
        <v>0</v>
      </c>
      <c r="BG117" s="195">
        <f>IF(N117="zákl. přenesená",J117,0)</f>
        <v>0</v>
      </c>
      <c r="BH117" s="195">
        <f>IF(N117="sníž. přenesená",J117,0)</f>
        <v>0</v>
      </c>
      <c r="BI117" s="195">
        <f>IF(N117="nulová",J117,0)</f>
        <v>0</v>
      </c>
      <c r="BJ117" s="21" t="s">
        <v>77</v>
      </c>
      <c r="BK117" s="195">
        <f>ROUND(I117*H117,2)</f>
        <v>0</v>
      </c>
      <c r="BL117" s="21" t="s">
        <v>129</v>
      </c>
      <c r="BM117" s="21" t="s">
        <v>194</v>
      </c>
    </row>
    <row r="118" spans="2:47" s="1" customFormat="1" ht="27">
      <c r="B118" s="38"/>
      <c r="C118" s="60"/>
      <c r="D118" s="196" t="s">
        <v>131</v>
      </c>
      <c r="E118" s="60"/>
      <c r="F118" s="197" t="s">
        <v>189</v>
      </c>
      <c r="G118" s="60"/>
      <c r="H118" s="60"/>
      <c r="I118" s="155"/>
      <c r="J118" s="60"/>
      <c r="K118" s="60"/>
      <c r="L118" s="58"/>
      <c r="M118" s="198"/>
      <c r="N118" s="39"/>
      <c r="O118" s="39"/>
      <c r="P118" s="39"/>
      <c r="Q118" s="39"/>
      <c r="R118" s="39"/>
      <c r="S118" s="39"/>
      <c r="T118" s="75"/>
      <c r="AT118" s="21" t="s">
        <v>131</v>
      </c>
      <c r="AU118" s="21" t="s">
        <v>84</v>
      </c>
    </row>
    <row r="119" spans="2:51" s="11" customFormat="1" ht="13.5">
      <c r="B119" s="199"/>
      <c r="C119" s="200"/>
      <c r="D119" s="196" t="s">
        <v>162</v>
      </c>
      <c r="E119" s="201" t="s">
        <v>21</v>
      </c>
      <c r="F119" s="202" t="s">
        <v>195</v>
      </c>
      <c r="G119" s="200"/>
      <c r="H119" s="203">
        <v>63.554</v>
      </c>
      <c r="I119" s="204"/>
      <c r="J119" s="200"/>
      <c r="K119" s="200"/>
      <c r="L119" s="205"/>
      <c r="M119" s="206"/>
      <c r="N119" s="207"/>
      <c r="O119" s="207"/>
      <c r="P119" s="207"/>
      <c r="Q119" s="207"/>
      <c r="R119" s="207"/>
      <c r="S119" s="207"/>
      <c r="T119" s="208"/>
      <c r="AT119" s="209" t="s">
        <v>162</v>
      </c>
      <c r="AU119" s="209" t="s">
        <v>84</v>
      </c>
      <c r="AV119" s="11" t="s">
        <v>84</v>
      </c>
      <c r="AW119" s="11" t="s">
        <v>35</v>
      </c>
      <c r="AX119" s="11" t="s">
        <v>72</v>
      </c>
      <c r="AY119" s="209" t="s">
        <v>122</v>
      </c>
    </row>
    <row r="120" spans="2:65" s="1" customFormat="1" ht="25.5" customHeight="1">
      <c r="B120" s="38"/>
      <c r="C120" s="184" t="s">
        <v>196</v>
      </c>
      <c r="D120" s="184" t="s">
        <v>124</v>
      </c>
      <c r="E120" s="185" t="s">
        <v>197</v>
      </c>
      <c r="F120" s="186" t="s">
        <v>198</v>
      </c>
      <c r="G120" s="187" t="s">
        <v>153</v>
      </c>
      <c r="H120" s="188">
        <v>1.89</v>
      </c>
      <c r="I120" s="189"/>
      <c r="J120" s="190">
        <f>ROUND(I120*H120,2)</f>
        <v>0</v>
      </c>
      <c r="K120" s="186" t="s">
        <v>128</v>
      </c>
      <c r="L120" s="58"/>
      <c r="M120" s="191" t="s">
        <v>21</v>
      </c>
      <c r="N120" s="192" t="s">
        <v>43</v>
      </c>
      <c r="O120" s="39"/>
      <c r="P120" s="193">
        <f>O120*H120</f>
        <v>0</v>
      </c>
      <c r="Q120" s="193">
        <v>0</v>
      </c>
      <c r="R120" s="193">
        <f>Q120*H120</f>
        <v>0</v>
      </c>
      <c r="S120" s="193">
        <v>0.041</v>
      </c>
      <c r="T120" s="194">
        <f>S120*H120</f>
        <v>0.07749</v>
      </c>
      <c r="AR120" s="21" t="s">
        <v>129</v>
      </c>
      <c r="AT120" s="21" t="s">
        <v>124</v>
      </c>
      <c r="AU120" s="21" t="s">
        <v>84</v>
      </c>
      <c r="AY120" s="21" t="s">
        <v>122</v>
      </c>
      <c r="BE120" s="195">
        <f>IF(N120="základní",J120,0)</f>
        <v>0</v>
      </c>
      <c r="BF120" s="195">
        <f>IF(N120="snížená",J120,0)</f>
        <v>0</v>
      </c>
      <c r="BG120" s="195">
        <f>IF(N120="zákl. přenesená",J120,0)</f>
        <v>0</v>
      </c>
      <c r="BH120" s="195">
        <f>IF(N120="sníž. přenesená",J120,0)</f>
        <v>0</v>
      </c>
      <c r="BI120" s="195">
        <f>IF(N120="nulová",J120,0)</f>
        <v>0</v>
      </c>
      <c r="BJ120" s="21" t="s">
        <v>77</v>
      </c>
      <c r="BK120" s="195">
        <f>ROUND(I120*H120,2)</f>
        <v>0</v>
      </c>
      <c r="BL120" s="21" t="s">
        <v>129</v>
      </c>
      <c r="BM120" s="21" t="s">
        <v>199</v>
      </c>
    </row>
    <row r="121" spans="2:47" s="1" customFormat="1" ht="40.5">
      <c r="B121" s="38"/>
      <c r="C121" s="60"/>
      <c r="D121" s="196" t="s">
        <v>131</v>
      </c>
      <c r="E121" s="60"/>
      <c r="F121" s="197" t="s">
        <v>200</v>
      </c>
      <c r="G121" s="60"/>
      <c r="H121" s="60"/>
      <c r="I121" s="155"/>
      <c r="J121" s="60"/>
      <c r="K121" s="60"/>
      <c r="L121" s="58"/>
      <c r="M121" s="198"/>
      <c r="N121" s="39"/>
      <c r="O121" s="39"/>
      <c r="P121" s="39"/>
      <c r="Q121" s="39"/>
      <c r="R121" s="39"/>
      <c r="S121" s="39"/>
      <c r="T121" s="75"/>
      <c r="AT121" s="21" t="s">
        <v>131</v>
      </c>
      <c r="AU121" s="21" t="s">
        <v>84</v>
      </c>
    </row>
    <row r="122" spans="2:65" s="1" customFormat="1" ht="25.5" customHeight="1">
      <c r="B122" s="38"/>
      <c r="C122" s="184" t="s">
        <v>10</v>
      </c>
      <c r="D122" s="184" t="s">
        <v>124</v>
      </c>
      <c r="E122" s="185" t="s">
        <v>201</v>
      </c>
      <c r="F122" s="186" t="s">
        <v>202</v>
      </c>
      <c r="G122" s="187" t="s">
        <v>153</v>
      </c>
      <c r="H122" s="188">
        <v>3.34</v>
      </c>
      <c r="I122" s="189"/>
      <c r="J122" s="190">
        <f>ROUND(I122*H122,2)</f>
        <v>0</v>
      </c>
      <c r="K122" s="186" t="s">
        <v>128</v>
      </c>
      <c r="L122" s="58"/>
      <c r="M122" s="191" t="s">
        <v>21</v>
      </c>
      <c r="N122" s="192" t="s">
        <v>43</v>
      </c>
      <c r="O122" s="39"/>
      <c r="P122" s="193">
        <f>O122*H122</f>
        <v>0</v>
      </c>
      <c r="Q122" s="193">
        <v>0</v>
      </c>
      <c r="R122" s="193">
        <f>Q122*H122</f>
        <v>0</v>
      </c>
      <c r="S122" s="193">
        <v>0.034</v>
      </c>
      <c r="T122" s="194">
        <f>S122*H122</f>
        <v>0.11356000000000001</v>
      </c>
      <c r="AR122" s="21" t="s">
        <v>129</v>
      </c>
      <c r="AT122" s="21" t="s">
        <v>124</v>
      </c>
      <c r="AU122" s="21" t="s">
        <v>84</v>
      </c>
      <c r="AY122" s="21" t="s">
        <v>122</v>
      </c>
      <c r="BE122" s="195">
        <f>IF(N122="základní",J122,0)</f>
        <v>0</v>
      </c>
      <c r="BF122" s="195">
        <f>IF(N122="snížená",J122,0)</f>
        <v>0</v>
      </c>
      <c r="BG122" s="195">
        <f>IF(N122="zákl. přenesená",J122,0)</f>
        <v>0</v>
      </c>
      <c r="BH122" s="195">
        <f>IF(N122="sníž. přenesená",J122,0)</f>
        <v>0</v>
      </c>
      <c r="BI122" s="195">
        <f>IF(N122="nulová",J122,0)</f>
        <v>0</v>
      </c>
      <c r="BJ122" s="21" t="s">
        <v>77</v>
      </c>
      <c r="BK122" s="195">
        <f>ROUND(I122*H122,2)</f>
        <v>0</v>
      </c>
      <c r="BL122" s="21" t="s">
        <v>129</v>
      </c>
      <c r="BM122" s="21" t="s">
        <v>203</v>
      </c>
    </row>
    <row r="123" spans="2:47" s="1" customFormat="1" ht="40.5">
      <c r="B123" s="38"/>
      <c r="C123" s="60"/>
      <c r="D123" s="196" t="s">
        <v>131</v>
      </c>
      <c r="E123" s="60"/>
      <c r="F123" s="197" t="s">
        <v>200</v>
      </c>
      <c r="G123" s="60"/>
      <c r="H123" s="60"/>
      <c r="I123" s="155"/>
      <c r="J123" s="60"/>
      <c r="K123" s="60"/>
      <c r="L123" s="58"/>
      <c r="M123" s="198"/>
      <c r="N123" s="39"/>
      <c r="O123" s="39"/>
      <c r="P123" s="39"/>
      <c r="Q123" s="39"/>
      <c r="R123" s="39"/>
      <c r="S123" s="39"/>
      <c r="T123" s="75"/>
      <c r="AT123" s="21" t="s">
        <v>131</v>
      </c>
      <c r="AU123" s="21" t="s">
        <v>84</v>
      </c>
    </row>
    <row r="124" spans="2:65" s="1" customFormat="1" ht="25.5" customHeight="1">
      <c r="B124" s="38"/>
      <c r="C124" s="184" t="s">
        <v>204</v>
      </c>
      <c r="D124" s="184" t="s">
        <v>124</v>
      </c>
      <c r="E124" s="185" t="s">
        <v>205</v>
      </c>
      <c r="F124" s="186" t="s">
        <v>206</v>
      </c>
      <c r="G124" s="187" t="s">
        <v>153</v>
      </c>
      <c r="H124" s="188">
        <v>4.925</v>
      </c>
      <c r="I124" s="189"/>
      <c r="J124" s="190">
        <f>ROUND(I124*H124,2)</f>
        <v>0</v>
      </c>
      <c r="K124" s="186" t="s">
        <v>128</v>
      </c>
      <c r="L124" s="58"/>
      <c r="M124" s="191" t="s">
        <v>21</v>
      </c>
      <c r="N124" s="192" t="s">
        <v>43</v>
      </c>
      <c r="O124" s="39"/>
      <c r="P124" s="193">
        <f>O124*H124</f>
        <v>0</v>
      </c>
      <c r="Q124" s="193">
        <v>0</v>
      </c>
      <c r="R124" s="193">
        <f>Q124*H124</f>
        <v>0</v>
      </c>
      <c r="S124" s="193">
        <v>0.034</v>
      </c>
      <c r="T124" s="194">
        <f>S124*H124</f>
        <v>0.16745000000000002</v>
      </c>
      <c r="AR124" s="21" t="s">
        <v>129</v>
      </c>
      <c r="AT124" s="21" t="s">
        <v>124</v>
      </c>
      <c r="AU124" s="21" t="s">
        <v>84</v>
      </c>
      <c r="AY124" s="21" t="s">
        <v>122</v>
      </c>
      <c r="BE124" s="195">
        <f>IF(N124="základní",J124,0)</f>
        <v>0</v>
      </c>
      <c r="BF124" s="195">
        <f>IF(N124="snížená",J124,0)</f>
        <v>0</v>
      </c>
      <c r="BG124" s="195">
        <f>IF(N124="zákl. přenesená",J124,0)</f>
        <v>0</v>
      </c>
      <c r="BH124" s="195">
        <f>IF(N124="sníž. přenesená",J124,0)</f>
        <v>0</v>
      </c>
      <c r="BI124" s="195">
        <f>IF(N124="nulová",J124,0)</f>
        <v>0</v>
      </c>
      <c r="BJ124" s="21" t="s">
        <v>77</v>
      </c>
      <c r="BK124" s="195">
        <f>ROUND(I124*H124,2)</f>
        <v>0</v>
      </c>
      <c r="BL124" s="21" t="s">
        <v>129</v>
      </c>
      <c r="BM124" s="21" t="s">
        <v>207</v>
      </c>
    </row>
    <row r="125" spans="2:47" s="1" customFormat="1" ht="40.5">
      <c r="B125" s="38"/>
      <c r="C125" s="60"/>
      <c r="D125" s="196" t="s">
        <v>131</v>
      </c>
      <c r="E125" s="60"/>
      <c r="F125" s="197" t="s">
        <v>200</v>
      </c>
      <c r="G125" s="60"/>
      <c r="H125" s="60"/>
      <c r="I125" s="155"/>
      <c r="J125" s="60"/>
      <c r="K125" s="60"/>
      <c r="L125" s="58"/>
      <c r="M125" s="198"/>
      <c r="N125" s="39"/>
      <c r="O125" s="39"/>
      <c r="P125" s="39"/>
      <c r="Q125" s="39"/>
      <c r="R125" s="39"/>
      <c r="S125" s="39"/>
      <c r="T125" s="75"/>
      <c r="AT125" s="21" t="s">
        <v>131</v>
      </c>
      <c r="AU125" s="21" t="s">
        <v>84</v>
      </c>
    </row>
    <row r="126" spans="2:65" s="1" customFormat="1" ht="25.5" customHeight="1">
      <c r="B126" s="38"/>
      <c r="C126" s="184" t="s">
        <v>208</v>
      </c>
      <c r="D126" s="184" t="s">
        <v>124</v>
      </c>
      <c r="E126" s="185" t="s">
        <v>209</v>
      </c>
      <c r="F126" s="186" t="s">
        <v>210</v>
      </c>
      <c r="G126" s="187" t="s">
        <v>153</v>
      </c>
      <c r="H126" s="188">
        <v>38.94</v>
      </c>
      <c r="I126" s="189"/>
      <c r="J126" s="190">
        <f>ROUND(I126*H126,2)</f>
        <v>0</v>
      </c>
      <c r="K126" s="186" t="s">
        <v>128</v>
      </c>
      <c r="L126" s="58"/>
      <c r="M126" s="191" t="s">
        <v>21</v>
      </c>
      <c r="N126" s="192" t="s">
        <v>43</v>
      </c>
      <c r="O126" s="39"/>
      <c r="P126" s="193">
        <f>O126*H126</f>
        <v>0</v>
      </c>
      <c r="Q126" s="193">
        <v>0</v>
      </c>
      <c r="R126" s="193">
        <f>Q126*H126</f>
        <v>0</v>
      </c>
      <c r="S126" s="193">
        <v>0.076</v>
      </c>
      <c r="T126" s="194">
        <f>S126*H126</f>
        <v>2.95944</v>
      </c>
      <c r="AR126" s="21" t="s">
        <v>129</v>
      </c>
      <c r="AT126" s="21" t="s">
        <v>124</v>
      </c>
      <c r="AU126" s="21" t="s">
        <v>84</v>
      </c>
      <c r="AY126" s="21" t="s">
        <v>122</v>
      </c>
      <c r="BE126" s="195">
        <f>IF(N126="základní",J126,0)</f>
        <v>0</v>
      </c>
      <c r="BF126" s="195">
        <f>IF(N126="snížená",J126,0)</f>
        <v>0</v>
      </c>
      <c r="BG126" s="195">
        <f>IF(N126="zákl. přenesená",J126,0)</f>
        <v>0</v>
      </c>
      <c r="BH126" s="195">
        <f>IF(N126="sníž. přenesená",J126,0)</f>
        <v>0</v>
      </c>
      <c r="BI126" s="195">
        <f>IF(N126="nulová",J126,0)</f>
        <v>0</v>
      </c>
      <c r="BJ126" s="21" t="s">
        <v>77</v>
      </c>
      <c r="BK126" s="195">
        <f>ROUND(I126*H126,2)</f>
        <v>0</v>
      </c>
      <c r="BL126" s="21" t="s">
        <v>129</v>
      </c>
      <c r="BM126" s="21" t="s">
        <v>211</v>
      </c>
    </row>
    <row r="127" spans="2:47" s="1" customFormat="1" ht="40.5">
      <c r="B127" s="38"/>
      <c r="C127" s="60"/>
      <c r="D127" s="196" t="s">
        <v>131</v>
      </c>
      <c r="E127" s="60"/>
      <c r="F127" s="197" t="s">
        <v>200</v>
      </c>
      <c r="G127" s="60"/>
      <c r="H127" s="60"/>
      <c r="I127" s="155"/>
      <c r="J127" s="60"/>
      <c r="K127" s="60"/>
      <c r="L127" s="58"/>
      <c r="M127" s="198"/>
      <c r="N127" s="39"/>
      <c r="O127" s="39"/>
      <c r="P127" s="39"/>
      <c r="Q127" s="39"/>
      <c r="R127" s="39"/>
      <c r="S127" s="39"/>
      <c r="T127" s="75"/>
      <c r="AT127" s="21" t="s">
        <v>131</v>
      </c>
      <c r="AU127" s="21" t="s">
        <v>84</v>
      </c>
    </row>
    <row r="128" spans="2:51" s="11" customFormat="1" ht="13.5">
      <c r="B128" s="199"/>
      <c r="C128" s="200"/>
      <c r="D128" s="196" t="s">
        <v>162</v>
      </c>
      <c r="E128" s="201" t="s">
        <v>21</v>
      </c>
      <c r="F128" s="202" t="s">
        <v>212</v>
      </c>
      <c r="G128" s="200"/>
      <c r="H128" s="203">
        <v>38.94</v>
      </c>
      <c r="I128" s="204"/>
      <c r="J128" s="200"/>
      <c r="K128" s="200"/>
      <c r="L128" s="205"/>
      <c r="M128" s="206"/>
      <c r="N128" s="207"/>
      <c r="O128" s="207"/>
      <c r="P128" s="207"/>
      <c r="Q128" s="207"/>
      <c r="R128" s="207"/>
      <c r="S128" s="207"/>
      <c r="T128" s="208"/>
      <c r="AT128" s="209" t="s">
        <v>162</v>
      </c>
      <c r="AU128" s="209" t="s">
        <v>84</v>
      </c>
      <c r="AV128" s="11" t="s">
        <v>84</v>
      </c>
      <c r="AW128" s="11" t="s">
        <v>35</v>
      </c>
      <c r="AX128" s="11" t="s">
        <v>72</v>
      </c>
      <c r="AY128" s="209" t="s">
        <v>122</v>
      </c>
    </row>
    <row r="129" spans="2:65" s="1" customFormat="1" ht="25.5" customHeight="1">
      <c r="B129" s="38"/>
      <c r="C129" s="184" t="s">
        <v>213</v>
      </c>
      <c r="D129" s="184" t="s">
        <v>124</v>
      </c>
      <c r="E129" s="185" t="s">
        <v>214</v>
      </c>
      <c r="F129" s="186" t="s">
        <v>215</v>
      </c>
      <c r="G129" s="187" t="s">
        <v>153</v>
      </c>
      <c r="H129" s="188">
        <v>3.8</v>
      </c>
      <c r="I129" s="189"/>
      <c r="J129" s="190">
        <f>ROUND(I129*H129,2)</f>
        <v>0</v>
      </c>
      <c r="K129" s="186" t="s">
        <v>128</v>
      </c>
      <c r="L129" s="58"/>
      <c r="M129" s="191" t="s">
        <v>21</v>
      </c>
      <c r="N129" s="192" t="s">
        <v>43</v>
      </c>
      <c r="O129" s="39"/>
      <c r="P129" s="193">
        <f>O129*H129</f>
        <v>0</v>
      </c>
      <c r="Q129" s="193">
        <v>0</v>
      </c>
      <c r="R129" s="193">
        <f>Q129*H129</f>
        <v>0</v>
      </c>
      <c r="S129" s="193">
        <v>0.063</v>
      </c>
      <c r="T129" s="194">
        <f>S129*H129</f>
        <v>0.2394</v>
      </c>
      <c r="AR129" s="21" t="s">
        <v>129</v>
      </c>
      <c r="AT129" s="21" t="s">
        <v>124</v>
      </c>
      <c r="AU129" s="21" t="s">
        <v>84</v>
      </c>
      <c r="AY129" s="21" t="s">
        <v>122</v>
      </c>
      <c r="BE129" s="195">
        <f>IF(N129="základní",J129,0)</f>
        <v>0</v>
      </c>
      <c r="BF129" s="195">
        <f>IF(N129="snížená",J129,0)</f>
        <v>0</v>
      </c>
      <c r="BG129" s="195">
        <f>IF(N129="zákl. přenesená",J129,0)</f>
        <v>0</v>
      </c>
      <c r="BH129" s="195">
        <f>IF(N129="sníž. přenesená",J129,0)</f>
        <v>0</v>
      </c>
      <c r="BI129" s="195">
        <f>IF(N129="nulová",J129,0)</f>
        <v>0</v>
      </c>
      <c r="BJ129" s="21" t="s">
        <v>77</v>
      </c>
      <c r="BK129" s="195">
        <f>ROUND(I129*H129,2)</f>
        <v>0</v>
      </c>
      <c r="BL129" s="21" t="s">
        <v>129</v>
      </c>
      <c r="BM129" s="21" t="s">
        <v>216</v>
      </c>
    </row>
    <row r="130" spans="2:47" s="1" customFormat="1" ht="40.5">
      <c r="B130" s="38"/>
      <c r="C130" s="60"/>
      <c r="D130" s="196" t="s">
        <v>131</v>
      </c>
      <c r="E130" s="60"/>
      <c r="F130" s="197" t="s">
        <v>200</v>
      </c>
      <c r="G130" s="60"/>
      <c r="H130" s="60"/>
      <c r="I130" s="155"/>
      <c r="J130" s="60"/>
      <c r="K130" s="60"/>
      <c r="L130" s="58"/>
      <c r="M130" s="198"/>
      <c r="N130" s="39"/>
      <c r="O130" s="39"/>
      <c r="P130" s="39"/>
      <c r="Q130" s="39"/>
      <c r="R130" s="39"/>
      <c r="S130" s="39"/>
      <c r="T130" s="75"/>
      <c r="AT130" s="21" t="s">
        <v>131</v>
      </c>
      <c r="AU130" s="21" t="s">
        <v>84</v>
      </c>
    </row>
    <row r="131" spans="2:51" s="11" customFormat="1" ht="13.5">
      <c r="B131" s="199"/>
      <c r="C131" s="200"/>
      <c r="D131" s="196" t="s">
        <v>162</v>
      </c>
      <c r="E131" s="201" t="s">
        <v>21</v>
      </c>
      <c r="F131" s="202" t="s">
        <v>217</v>
      </c>
      <c r="G131" s="200"/>
      <c r="H131" s="203">
        <v>3.8</v>
      </c>
      <c r="I131" s="204"/>
      <c r="J131" s="200"/>
      <c r="K131" s="200"/>
      <c r="L131" s="205"/>
      <c r="M131" s="206"/>
      <c r="N131" s="207"/>
      <c r="O131" s="207"/>
      <c r="P131" s="207"/>
      <c r="Q131" s="207"/>
      <c r="R131" s="207"/>
      <c r="S131" s="207"/>
      <c r="T131" s="208"/>
      <c r="AT131" s="209" t="s">
        <v>162</v>
      </c>
      <c r="AU131" s="209" t="s">
        <v>84</v>
      </c>
      <c r="AV131" s="11" t="s">
        <v>84</v>
      </c>
      <c r="AW131" s="11" t="s">
        <v>35</v>
      </c>
      <c r="AX131" s="11" t="s">
        <v>77</v>
      </c>
      <c r="AY131" s="209" t="s">
        <v>122</v>
      </c>
    </row>
    <row r="132" spans="2:65" s="1" customFormat="1" ht="38.25" customHeight="1">
      <c r="B132" s="38"/>
      <c r="C132" s="184" t="s">
        <v>218</v>
      </c>
      <c r="D132" s="184" t="s">
        <v>124</v>
      </c>
      <c r="E132" s="185" t="s">
        <v>219</v>
      </c>
      <c r="F132" s="186" t="s">
        <v>220</v>
      </c>
      <c r="G132" s="187" t="s">
        <v>127</v>
      </c>
      <c r="H132" s="188">
        <v>1358.56</v>
      </c>
      <c r="I132" s="189"/>
      <c r="J132" s="190">
        <f>ROUND(I132*H132,2)</f>
        <v>0</v>
      </c>
      <c r="K132" s="186" t="s">
        <v>128</v>
      </c>
      <c r="L132" s="58"/>
      <c r="M132" s="191" t="s">
        <v>21</v>
      </c>
      <c r="N132" s="192" t="s">
        <v>43</v>
      </c>
      <c r="O132" s="39"/>
      <c r="P132" s="193">
        <f>O132*H132</f>
        <v>0</v>
      </c>
      <c r="Q132" s="193">
        <v>0</v>
      </c>
      <c r="R132" s="193">
        <f>Q132*H132</f>
        <v>0</v>
      </c>
      <c r="S132" s="193">
        <v>0.65</v>
      </c>
      <c r="T132" s="194">
        <f>S132*H132</f>
        <v>883.064</v>
      </c>
      <c r="AR132" s="21" t="s">
        <v>129</v>
      </c>
      <c r="AT132" s="21" t="s">
        <v>124</v>
      </c>
      <c r="AU132" s="21" t="s">
        <v>84</v>
      </c>
      <c r="AY132" s="21" t="s">
        <v>122</v>
      </c>
      <c r="BE132" s="195">
        <f>IF(N132="základní",J132,0)</f>
        <v>0</v>
      </c>
      <c r="BF132" s="195">
        <f>IF(N132="snížená",J132,0)</f>
        <v>0</v>
      </c>
      <c r="BG132" s="195">
        <f>IF(N132="zákl. přenesená",J132,0)</f>
        <v>0</v>
      </c>
      <c r="BH132" s="195">
        <f>IF(N132="sníž. přenesená",J132,0)</f>
        <v>0</v>
      </c>
      <c r="BI132" s="195">
        <f>IF(N132="nulová",J132,0)</f>
        <v>0</v>
      </c>
      <c r="BJ132" s="21" t="s">
        <v>77</v>
      </c>
      <c r="BK132" s="195">
        <f>ROUND(I132*H132,2)</f>
        <v>0</v>
      </c>
      <c r="BL132" s="21" t="s">
        <v>129</v>
      </c>
      <c r="BM132" s="21" t="s">
        <v>221</v>
      </c>
    </row>
    <row r="133" spans="2:47" s="1" customFormat="1" ht="189">
      <c r="B133" s="38"/>
      <c r="C133" s="60"/>
      <c r="D133" s="196" t="s">
        <v>131</v>
      </c>
      <c r="E133" s="60"/>
      <c r="F133" s="197" t="s">
        <v>222</v>
      </c>
      <c r="G133" s="60"/>
      <c r="H133" s="60"/>
      <c r="I133" s="155"/>
      <c r="J133" s="60"/>
      <c r="K133" s="60"/>
      <c r="L133" s="58"/>
      <c r="M133" s="198"/>
      <c r="N133" s="39"/>
      <c r="O133" s="39"/>
      <c r="P133" s="39"/>
      <c r="Q133" s="39"/>
      <c r="R133" s="39"/>
      <c r="S133" s="39"/>
      <c r="T133" s="75"/>
      <c r="AT133" s="21" t="s">
        <v>131</v>
      </c>
      <c r="AU133" s="21" t="s">
        <v>84</v>
      </c>
    </row>
    <row r="134" spans="2:65" s="1" customFormat="1" ht="25.5" customHeight="1">
      <c r="B134" s="38"/>
      <c r="C134" s="184" t="s">
        <v>223</v>
      </c>
      <c r="D134" s="184" t="s">
        <v>124</v>
      </c>
      <c r="E134" s="185" t="s">
        <v>224</v>
      </c>
      <c r="F134" s="186" t="s">
        <v>225</v>
      </c>
      <c r="G134" s="187" t="s">
        <v>127</v>
      </c>
      <c r="H134" s="188">
        <v>68.11</v>
      </c>
      <c r="I134" s="189"/>
      <c r="J134" s="190">
        <f>ROUND(I134*H134,2)</f>
        <v>0</v>
      </c>
      <c r="K134" s="186" t="s">
        <v>128</v>
      </c>
      <c r="L134" s="58"/>
      <c r="M134" s="191" t="s">
        <v>21</v>
      </c>
      <c r="N134" s="192" t="s">
        <v>43</v>
      </c>
      <c r="O134" s="39"/>
      <c r="P134" s="193">
        <f>O134*H134</f>
        <v>0</v>
      </c>
      <c r="Q134" s="193">
        <v>0</v>
      </c>
      <c r="R134" s="193">
        <f>Q134*H134</f>
        <v>0</v>
      </c>
      <c r="S134" s="193">
        <v>2.41</v>
      </c>
      <c r="T134" s="194">
        <f>S134*H134</f>
        <v>164.1451</v>
      </c>
      <c r="AR134" s="21" t="s">
        <v>129</v>
      </c>
      <c r="AT134" s="21" t="s">
        <v>124</v>
      </c>
      <c r="AU134" s="21" t="s">
        <v>84</v>
      </c>
      <c r="AY134" s="21" t="s">
        <v>122</v>
      </c>
      <c r="BE134" s="195">
        <f>IF(N134="základní",J134,0)</f>
        <v>0</v>
      </c>
      <c r="BF134" s="195">
        <f>IF(N134="snížená",J134,0)</f>
        <v>0</v>
      </c>
      <c r="BG134" s="195">
        <f>IF(N134="zákl. přenesená",J134,0)</f>
        <v>0</v>
      </c>
      <c r="BH134" s="195">
        <f>IF(N134="sníž. přenesená",J134,0)</f>
        <v>0</v>
      </c>
      <c r="BI134" s="195">
        <f>IF(N134="nulová",J134,0)</f>
        <v>0</v>
      </c>
      <c r="BJ134" s="21" t="s">
        <v>77</v>
      </c>
      <c r="BK134" s="195">
        <f>ROUND(I134*H134,2)</f>
        <v>0</v>
      </c>
      <c r="BL134" s="21" t="s">
        <v>129</v>
      </c>
      <c r="BM134" s="21" t="s">
        <v>226</v>
      </c>
    </row>
    <row r="135" spans="2:47" s="1" customFormat="1" ht="135">
      <c r="B135" s="38"/>
      <c r="C135" s="60"/>
      <c r="D135" s="196" t="s">
        <v>131</v>
      </c>
      <c r="E135" s="60"/>
      <c r="F135" s="197" t="s">
        <v>227</v>
      </c>
      <c r="G135" s="60"/>
      <c r="H135" s="60"/>
      <c r="I135" s="155"/>
      <c r="J135" s="60"/>
      <c r="K135" s="60"/>
      <c r="L135" s="58"/>
      <c r="M135" s="198"/>
      <c r="N135" s="39"/>
      <c r="O135" s="39"/>
      <c r="P135" s="39"/>
      <c r="Q135" s="39"/>
      <c r="R135" s="39"/>
      <c r="S135" s="39"/>
      <c r="T135" s="75"/>
      <c r="AT135" s="21" t="s">
        <v>131</v>
      </c>
      <c r="AU135" s="21" t="s">
        <v>84</v>
      </c>
    </row>
    <row r="136" spans="2:51" s="11" customFormat="1" ht="13.5">
      <c r="B136" s="199"/>
      <c r="C136" s="200"/>
      <c r="D136" s="196" t="s">
        <v>162</v>
      </c>
      <c r="E136" s="201" t="s">
        <v>21</v>
      </c>
      <c r="F136" s="202" t="s">
        <v>228</v>
      </c>
      <c r="G136" s="200"/>
      <c r="H136" s="203">
        <v>68.11</v>
      </c>
      <c r="I136" s="204"/>
      <c r="J136" s="200"/>
      <c r="K136" s="200"/>
      <c r="L136" s="205"/>
      <c r="M136" s="206"/>
      <c r="N136" s="207"/>
      <c r="O136" s="207"/>
      <c r="P136" s="207"/>
      <c r="Q136" s="207"/>
      <c r="R136" s="207"/>
      <c r="S136" s="207"/>
      <c r="T136" s="208"/>
      <c r="AT136" s="209" t="s">
        <v>162</v>
      </c>
      <c r="AU136" s="209" t="s">
        <v>84</v>
      </c>
      <c r="AV136" s="11" t="s">
        <v>84</v>
      </c>
      <c r="AW136" s="11" t="s">
        <v>35</v>
      </c>
      <c r="AX136" s="11" t="s">
        <v>77</v>
      </c>
      <c r="AY136" s="209" t="s">
        <v>122</v>
      </c>
    </row>
    <row r="137" spans="2:63" s="10" customFormat="1" ht="29.85" customHeight="1">
      <c r="B137" s="168"/>
      <c r="C137" s="169"/>
      <c r="D137" s="170" t="s">
        <v>71</v>
      </c>
      <c r="E137" s="182" t="s">
        <v>229</v>
      </c>
      <c r="F137" s="182" t="s">
        <v>230</v>
      </c>
      <c r="G137" s="169"/>
      <c r="H137" s="169"/>
      <c r="I137" s="172"/>
      <c r="J137" s="183">
        <f>BK137</f>
        <v>0</v>
      </c>
      <c r="K137" s="169"/>
      <c r="L137" s="174"/>
      <c r="M137" s="175"/>
      <c r="N137" s="176"/>
      <c r="O137" s="176"/>
      <c r="P137" s="177">
        <f>SUM(P138:P160)</f>
        <v>0</v>
      </c>
      <c r="Q137" s="176"/>
      <c r="R137" s="177">
        <f>SUM(R138:R160)</f>
        <v>0</v>
      </c>
      <c r="S137" s="176"/>
      <c r="T137" s="178">
        <f>SUM(T138:T160)</f>
        <v>0</v>
      </c>
      <c r="AR137" s="179" t="s">
        <v>77</v>
      </c>
      <c r="AT137" s="180" t="s">
        <v>71</v>
      </c>
      <c r="AU137" s="180" t="s">
        <v>77</v>
      </c>
      <c r="AY137" s="179" t="s">
        <v>122</v>
      </c>
      <c r="BK137" s="181">
        <f>SUM(BK138:BK160)</f>
        <v>0</v>
      </c>
    </row>
    <row r="138" spans="2:65" s="1" customFormat="1" ht="25.5" customHeight="1">
      <c r="B138" s="38"/>
      <c r="C138" s="184" t="s">
        <v>9</v>
      </c>
      <c r="D138" s="184" t="s">
        <v>124</v>
      </c>
      <c r="E138" s="185" t="s">
        <v>231</v>
      </c>
      <c r="F138" s="186" t="s">
        <v>232</v>
      </c>
      <c r="G138" s="187" t="s">
        <v>233</v>
      </c>
      <c r="H138" s="188">
        <v>911.73</v>
      </c>
      <c r="I138" s="189"/>
      <c r="J138" s="190">
        <f>ROUND(I138*H138,2)</f>
        <v>0</v>
      </c>
      <c r="K138" s="186" t="s">
        <v>234</v>
      </c>
      <c r="L138" s="58"/>
      <c r="M138" s="191" t="s">
        <v>21</v>
      </c>
      <c r="N138" s="192" t="s">
        <v>43</v>
      </c>
      <c r="O138" s="39"/>
      <c r="P138" s="193">
        <f>O138*H138</f>
        <v>0</v>
      </c>
      <c r="Q138" s="193">
        <v>0</v>
      </c>
      <c r="R138" s="193">
        <f>Q138*H138</f>
        <v>0</v>
      </c>
      <c r="S138" s="193">
        <v>0</v>
      </c>
      <c r="T138" s="194">
        <f>S138*H138</f>
        <v>0</v>
      </c>
      <c r="AR138" s="21" t="s">
        <v>129</v>
      </c>
      <c r="AT138" s="21" t="s">
        <v>124</v>
      </c>
      <c r="AU138" s="21" t="s">
        <v>84</v>
      </c>
      <c r="AY138" s="21" t="s">
        <v>122</v>
      </c>
      <c r="BE138" s="195">
        <f>IF(N138="základní",J138,0)</f>
        <v>0</v>
      </c>
      <c r="BF138" s="195">
        <f>IF(N138="snížená",J138,0)</f>
        <v>0</v>
      </c>
      <c r="BG138" s="195">
        <f>IF(N138="zákl. přenesená",J138,0)</f>
        <v>0</v>
      </c>
      <c r="BH138" s="195">
        <f>IF(N138="sníž. přenesená",J138,0)</f>
        <v>0</v>
      </c>
      <c r="BI138" s="195">
        <f>IF(N138="nulová",J138,0)</f>
        <v>0</v>
      </c>
      <c r="BJ138" s="21" t="s">
        <v>77</v>
      </c>
      <c r="BK138" s="195">
        <f>ROUND(I138*H138,2)</f>
        <v>0</v>
      </c>
      <c r="BL138" s="21" t="s">
        <v>129</v>
      </c>
      <c r="BM138" s="21" t="s">
        <v>235</v>
      </c>
    </row>
    <row r="139" spans="2:47" s="1" customFormat="1" ht="27">
      <c r="B139" s="38"/>
      <c r="C139" s="60"/>
      <c r="D139" s="196" t="s">
        <v>131</v>
      </c>
      <c r="E139" s="60"/>
      <c r="F139" s="197" t="s">
        <v>236</v>
      </c>
      <c r="G139" s="60"/>
      <c r="H139" s="60"/>
      <c r="I139" s="155"/>
      <c r="J139" s="60"/>
      <c r="K139" s="60"/>
      <c r="L139" s="58"/>
      <c r="M139" s="198"/>
      <c r="N139" s="39"/>
      <c r="O139" s="39"/>
      <c r="P139" s="39"/>
      <c r="Q139" s="39"/>
      <c r="R139" s="39"/>
      <c r="S139" s="39"/>
      <c r="T139" s="75"/>
      <c r="AT139" s="21" t="s">
        <v>131</v>
      </c>
      <c r="AU139" s="21" t="s">
        <v>84</v>
      </c>
    </row>
    <row r="140" spans="2:51" s="11" customFormat="1" ht="13.5">
      <c r="B140" s="199"/>
      <c r="C140" s="200"/>
      <c r="D140" s="196" t="s">
        <v>162</v>
      </c>
      <c r="E140" s="201" t="s">
        <v>21</v>
      </c>
      <c r="F140" s="202" t="s">
        <v>237</v>
      </c>
      <c r="G140" s="200"/>
      <c r="H140" s="203">
        <v>911.73</v>
      </c>
      <c r="I140" s="204"/>
      <c r="J140" s="200"/>
      <c r="K140" s="200"/>
      <c r="L140" s="205"/>
      <c r="M140" s="206"/>
      <c r="N140" s="207"/>
      <c r="O140" s="207"/>
      <c r="P140" s="207"/>
      <c r="Q140" s="207"/>
      <c r="R140" s="207"/>
      <c r="S140" s="207"/>
      <c r="T140" s="208"/>
      <c r="AT140" s="209" t="s">
        <v>162</v>
      </c>
      <c r="AU140" s="209" t="s">
        <v>84</v>
      </c>
      <c r="AV140" s="11" t="s">
        <v>84</v>
      </c>
      <c r="AW140" s="11" t="s">
        <v>35</v>
      </c>
      <c r="AX140" s="11" t="s">
        <v>72</v>
      </c>
      <c r="AY140" s="209" t="s">
        <v>122</v>
      </c>
    </row>
    <row r="141" spans="2:65" s="1" customFormat="1" ht="25.5" customHeight="1">
      <c r="B141" s="38"/>
      <c r="C141" s="184" t="s">
        <v>238</v>
      </c>
      <c r="D141" s="184" t="s">
        <v>124</v>
      </c>
      <c r="E141" s="185" t="s">
        <v>239</v>
      </c>
      <c r="F141" s="186" t="s">
        <v>240</v>
      </c>
      <c r="G141" s="187" t="s">
        <v>233</v>
      </c>
      <c r="H141" s="188">
        <v>1142.592</v>
      </c>
      <c r="I141" s="189"/>
      <c r="J141" s="190">
        <f>ROUND(I141*H141,2)</f>
        <v>0</v>
      </c>
      <c r="K141" s="186" t="s">
        <v>128</v>
      </c>
      <c r="L141" s="58"/>
      <c r="M141" s="191" t="s">
        <v>21</v>
      </c>
      <c r="N141" s="192" t="s">
        <v>43</v>
      </c>
      <c r="O141" s="39"/>
      <c r="P141" s="193">
        <f>O141*H141</f>
        <v>0</v>
      </c>
      <c r="Q141" s="193">
        <v>0</v>
      </c>
      <c r="R141" s="193">
        <f>Q141*H141</f>
        <v>0</v>
      </c>
      <c r="S141" s="193">
        <v>0</v>
      </c>
      <c r="T141" s="194">
        <f>S141*H141</f>
        <v>0</v>
      </c>
      <c r="AR141" s="21" t="s">
        <v>129</v>
      </c>
      <c r="AT141" s="21" t="s">
        <v>124</v>
      </c>
      <c r="AU141" s="21" t="s">
        <v>84</v>
      </c>
      <c r="AY141" s="21" t="s">
        <v>122</v>
      </c>
      <c r="BE141" s="195">
        <f>IF(N141="základní",J141,0)</f>
        <v>0</v>
      </c>
      <c r="BF141" s="195">
        <f>IF(N141="snížená",J141,0)</f>
        <v>0</v>
      </c>
      <c r="BG141" s="195">
        <f>IF(N141="zákl. přenesená",J141,0)</f>
        <v>0</v>
      </c>
      <c r="BH141" s="195">
        <f>IF(N141="sníž. přenesená",J141,0)</f>
        <v>0</v>
      </c>
      <c r="BI141" s="195">
        <f>IF(N141="nulová",J141,0)</f>
        <v>0</v>
      </c>
      <c r="BJ141" s="21" t="s">
        <v>77</v>
      </c>
      <c r="BK141" s="195">
        <f>ROUND(I141*H141,2)</f>
        <v>0</v>
      </c>
      <c r="BL141" s="21" t="s">
        <v>129</v>
      </c>
      <c r="BM141" s="21" t="s">
        <v>241</v>
      </c>
    </row>
    <row r="142" spans="2:47" s="1" customFormat="1" ht="27">
      <c r="B142" s="38"/>
      <c r="C142" s="60"/>
      <c r="D142" s="196" t="s">
        <v>131</v>
      </c>
      <c r="E142" s="60"/>
      <c r="F142" s="197" t="s">
        <v>242</v>
      </c>
      <c r="G142" s="60"/>
      <c r="H142" s="60"/>
      <c r="I142" s="155"/>
      <c r="J142" s="60"/>
      <c r="K142" s="60"/>
      <c r="L142" s="58"/>
      <c r="M142" s="198"/>
      <c r="N142" s="39"/>
      <c r="O142" s="39"/>
      <c r="P142" s="39"/>
      <c r="Q142" s="39"/>
      <c r="R142" s="39"/>
      <c r="S142" s="39"/>
      <c r="T142" s="75"/>
      <c r="AT142" s="21" t="s">
        <v>131</v>
      </c>
      <c r="AU142" s="21" t="s">
        <v>84</v>
      </c>
    </row>
    <row r="143" spans="2:65" s="1" customFormat="1" ht="25.5" customHeight="1">
      <c r="B143" s="38"/>
      <c r="C143" s="184" t="s">
        <v>243</v>
      </c>
      <c r="D143" s="184" t="s">
        <v>124</v>
      </c>
      <c r="E143" s="185" t="s">
        <v>244</v>
      </c>
      <c r="F143" s="186" t="s">
        <v>245</v>
      </c>
      <c r="G143" s="187" t="s">
        <v>233</v>
      </c>
      <c r="H143" s="188">
        <v>2989.488</v>
      </c>
      <c r="I143" s="189"/>
      <c r="J143" s="190">
        <f>ROUND(I143*H143,2)</f>
        <v>0</v>
      </c>
      <c r="K143" s="186" t="s">
        <v>128</v>
      </c>
      <c r="L143" s="58"/>
      <c r="M143" s="191" t="s">
        <v>21</v>
      </c>
      <c r="N143" s="192" t="s">
        <v>43</v>
      </c>
      <c r="O143" s="39"/>
      <c r="P143" s="193">
        <f>O143*H143</f>
        <v>0</v>
      </c>
      <c r="Q143" s="193">
        <v>0</v>
      </c>
      <c r="R143" s="193">
        <f>Q143*H143</f>
        <v>0</v>
      </c>
      <c r="S143" s="193">
        <v>0</v>
      </c>
      <c r="T143" s="194">
        <f>S143*H143</f>
        <v>0</v>
      </c>
      <c r="AR143" s="21" t="s">
        <v>129</v>
      </c>
      <c r="AT143" s="21" t="s">
        <v>124</v>
      </c>
      <c r="AU143" s="21" t="s">
        <v>84</v>
      </c>
      <c r="AY143" s="21" t="s">
        <v>122</v>
      </c>
      <c r="BE143" s="195">
        <f>IF(N143="základní",J143,0)</f>
        <v>0</v>
      </c>
      <c r="BF143" s="195">
        <f>IF(N143="snížená",J143,0)</f>
        <v>0</v>
      </c>
      <c r="BG143" s="195">
        <f>IF(N143="zákl. přenesená",J143,0)</f>
        <v>0</v>
      </c>
      <c r="BH143" s="195">
        <f>IF(N143="sníž. přenesená",J143,0)</f>
        <v>0</v>
      </c>
      <c r="BI143" s="195">
        <f>IF(N143="nulová",J143,0)</f>
        <v>0</v>
      </c>
      <c r="BJ143" s="21" t="s">
        <v>77</v>
      </c>
      <c r="BK143" s="195">
        <f>ROUND(I143*H143,2)</f>
        <v>0</v>
      </c>
      <c r="BL143" s="21" t="s">
        <v>129</v>
      </c>
      <c r="BM143" s="21" t="s">
        <v>246</v>
      </c>
    </row>
    <row r="144" spans="2:47" s="1" customFormat="1" ht="27">
      <c r="B144" s="38"/>
      <c r="C144" s="60"/>
      <c r="D144" s="196" t="s">
        <v>131</v>
      </c>
      <c r="E144" s="60"/>
      <c r="F144" s="197" t="s">
        <v>242</v>
      </c>
      <c r="G144" s="60"/>
      <c r="H144" s="60"/>
      <c r="I144" s="155"/>
      <c r="J144" s="60"/>
      <c r="K144" s="60"/>
      <c r="L144" s="58"/>
      <c r="M144" s="198"/>
      <c r="N144" s="39"/>
      <c r="O144" s="39"/>
      <c r="P144" s="39"/>
      <c r="Q144" s="39"/>
      <c r="R144" s="39"/>
      <c r="S144" s="39"/>
      <c r="T144" s="75"/>
      <c r="AT144" s="21" t="s">
        <v>131</v>
      </c>
      <c r="AU144" s="21" t="s">
        <v>84</v>
      </c>
    </row>
    <row r="145" spans="2:51" s="11" customFormat="1" ht="13.5">
      <c r="B145" s="199"/>
      <c r="C145" s="200"/>
      <c r="D145" s="196" t="s">
        <v>162</v>
      </c>
      <c r="E145" s="201" t="s">
        <v>21</v>
      </c>
      <c r="F145" s="202" t="s">
        <v>247</v>
      </c>
      <c r="G145" s="200"/>
      <c r="H145" s="203">
        <v>2077.758</v>
      </c>
      <c r="I145" s="204"/>
      <c r="J145" s="200"/>
      <c r="K145" s="200"/>
      <c r="L145" s="205"/>
      <c r="M145" s="206"/>
      <c r="N145" s="207"/>
      <c r="O145" s="207"/>
      <c r="P145" s="207"/>
      <c r="Q145" s="207"/>
      <c r="R145" s="207"/>
      <c r="S145" s="207"/>
      <c r="T145" s="208"/>
      <c r="AT145" s="209" t="s">
        <v>162</v>
      </c>
      <c r="AU145" s="209" t="s">
        <v>84</v>
      </c>
      <c r="AV145" s="11" t="s">
        <v>84</v>
      </c>
      <c r="AW145" s="11" t="s">
        <v>35</v>
      </c>
      <c r="AX145" s="11" t="s">
        <v>72</v>
      </c>
      <c r="AY145" s="209" t="s">
        <v>122</v>
      </c>
    </row>
    <row r="146" spans="2:51" s="11" customFormat="1" ht="13.5">
      <c r="B146" s="199"/>
      <c r="C146" s="200"/>
      <c r="D146" s="196" t="s">
        <v>162</v>
      </c>
      <c r="E146" s="201" t="s">
        <v>21</v>
      </c>
      <c r="F146" s="202" t="s">
        <v>248</v>
      </c>
      <c r="G146" s="200"/>
      <c r="H146" s="203">
        <v>911.73</v>
      </c>
      <c r="I146" s="204"/>
      <c r="J146" s="200"/>
      <c r="K146" s="200"/>
      <c r="L146" s="205"/>
      <c r="M146" s="206"/>
      <c r="N146" s="207"/>
      <c r="O146" s="207"/>
      <c r="P146" s="207"/>
      <c r="Q146" s="207"/>
      <c r="R146" s="207"/>
      <c r="S146" s="207"/>
      <c r="T146" s="208"/>
      <c r="AT146" s="209" t="s">
        <v>162</v>
      </c>
      <c r="AU146" s="209" t="s">
        <v>84</v>
      </c>
      <c r="AV146" s="11" t="s">
        <v>84</v>
      </c>
      <c r="AW146" s="11" t="s">
        <v>35</v>
      </c>
      <c r="AX146" s="11" t="s">
        <v>72</v>
      </c>
      <c r="AY146" s="209" t="s">
        <v>122</v>
      </c>
    </row>
    <row r="147" spans="2:65" s="1" customFormat="1" ht="16.5" customHeight="1">
      <c r="B147" s="38"/>
      <c r="C147" s="184" t="s">
        <v>249</v>
      </c>
      <c r="D147" s="184" t="s">
        <v>124</v>
      </c>
      <c r="E147" s="185" t="s">
        <v>250</v>
      </c>
      <c r="F147" s="186" t="s">
        <v>251</v>
      </c>
      <c r="G147" s="187" t="s">
        <v>233</v>
      </c>
      <c r="H147" s="188">
        <v>911.73</v>
      </c>
      <c r="I147" s="189"/>
      <c r="J147" s="190">
        <f>ROUND(I147*H147,2)</f>
        <v>0</v>
      </c>
      <c r="K147" s="186" t="s">
        <v>234</v>
      </c>
      <c r="L147" s="58"/>
      <c r="M147" s="191" t="s">
        <v>21</v>
      </c>
      <c r="N147" s="192" t="s">
        <v>43</v>
      </c>
      <c r="O147" s="39"/>
      <c r="P147" s="193">
        <f>O147*H147</f>
        <v>0</v>
      </c>
      <c r="Q147" s="193">
        <v>0</v>
      </c>
      <c r="R147" s="193">
        <f>Q147*H147</f>
        <v>0</v>
      </c>
      <c r="S147" s="193">
        <v>0</v>
      </c>
      <c r="T147" s="194">
        <f>S147*H147</f>
        <v>0</v>
      </c>
      <c r="AR147" s="21" t="s">
        <v>129</v>
      </c>
      <c r="AT147" s="21" t="s">
        <v>124</v>
      </c>
      <c r="AU147" s="21" t="s">
        <v>84</v>
      </c>
      <c r="AY147" s="21" t="s">
        <v>122</v>
      </c>
      <c r="BE147" s="195">
        <f>IF(N147="základní",J147,0)</f>
        <v>0</v>
      </c>
      <c r="BF147" s="195">
        <f>IF(N147="snížená",J147,0)</f>
        <v>0</v>
      </c>
      <c r="BG147" s="195">
        <f>IF(N147="zákl. přenesená",J147,0)</f>
        <v>0</v>
      </c>
      <c r="BH147" s="195">
        <f>IF(N147="sníž. přenesená",J147,0)</f>
        <v>0</v>
      </c>
      <c r="BI147" s="195">
        <f>IF(N147="nulová",J147,0)</f>
        <v>0</v>
      </c>
      <c r="BJ147" s="21" t="s">
        <v>77</v>
      </c>
      <c r="BK147" s="195">
        <f>ROUND(I147*H147,2)</f>
        <v>0</v>
      </c>
      <c r="BL147" s="21" t="s">
        <v>129</v>
      </c>
      <c r="BM147" s="21" t="s">
        <v>252</v>
      </c>
    </row>
    <row r="148" spans="2:47" s="1" customFormat="1" ht="54">
      <c r="B148" s="38"/>
      <c r="C148" s="60"/>
      <c r="D148" s="196" t="s">
        <v>131</v>
      </c>
      <c r="E148" s="60"/>
      <c r="F148" s="197" t="s">
        <v>253</v>
      </c>
      <c r="G148" s="60"/>
      <c r="H148" s="60"/>
      <c r="I148" s="155"/>
      <c r="J148" s="60"/>
      <c r="K148" s="60"/>
      <c r="L148" s="58"/>
      <c r="M148" s="198"/>
      <c r="N148" s="39"/>
      <c r="O148" s="39"/>
      <c r="P148" s="39"/>
      <c r="Q148" s="39"/>
      <c r="R148" s="39"/>
      <c r="S148" s="39"/>
      <c r="T148" s="75"/>
      <c r="AT148" s="21" t="s">
        <v>131</v>
      </c>
      <c r="AU148" s="21" t="s">
        <v>84</v>
      </c>
    </row>
    <row r="149" spans="2:51" s="11" customFormat="1" ht="13.5">
      <c r="B149" s="199"/>
      <c r="C149" s="200"/>
      <c r="D149" s="196" t="s">
        <v>162</v>
      </c>
      <c r="E149" s="201" t="s">
        <v>21</v>
      </c>
      <c r="F149" s="202" t="s">
        <v>237</v>
      </c>
      <c r="G149" s="200"/>
      <c r="H149" s="203">
        <v>911.73</v>
      </c>
      <c r="I149" s="204"/>
      <c r="J149" s="200"/>
      <c r="K149" s="200"/>
      <c r="L149" s="205"/>
      <c r="M149" s="206"/>
      <c r="N149" s="207"/>
      <c r="O149" s="207"/>
      <c r="P149" s="207"/>
      <c r="Q149" s="207"/>
      <c r="R149" s="207"/>
      <c r="S149" s="207"/>
      <c r="T149" s="208"/>
      <c r="AT149" s="209" t="s">
        <v>162</v>
      </c>
      <c r="AU149" s="209" t="s">
        <v>84</v>
      </c>
      <c r="AV149" s="11" t="s">
        <v>84</v>
      </c>
      <c r="AW149" s="11" t="s">
        <v>35</v>
      </c>
      <c r="AX149" s="11" t="s">
        <v>72</v>
      </c>
      <c r="AY149" s="209" t="s">
        <v>122</v>
      </c>
    </row>
    <row r="150" spans="2:65" s="1" customFormat="1" ht="25.5" customHeight="1">
      <c r="B150" s="38"/>
      <c r="C150" s="184" t="s">
        <v>254</v>
      </c>
      <c r="D150" s="184" t="s">
        <v>124</v>
      </c>
      <c r="E150" s="185" t="s">
        <v>255</v>
      </c>
      <c r="F150" s="186" t="s">
        <v>256</v>
      </c>
      <c r="G150" s="187" t="s">
        <v>233</v>
      </c>
      <c r="H150" s="188">
        <v>164.145</v>
      </c>
      <c r="I150" s="189"/>
      <c r="J150" s="190">
        <f>ROUND(I150*H150,2)</f>
        <v>0</v>
      </c>
      <c r="K150" s="186" t="s">
        <v>128</v>
      </c>
      <c r="L150" s="58"/>
      <c r="M150" s="191" t="s">
        <v>21</v>
      </c>
      <c r="N150" s="192" t="s">
        <v>43</v>
      </c>
      <c r="O150" s="39"/>
      <c r="P150" s="193">
        <f>O150*H150</f>
        <v>0</v>
      </c>
      <c r="Q150" s="193">
        <v>0</v>
      </c>
      <c r="R150" s="193">
        <f>Q150*H150</f>
        <v>0</v>
      </c>
      <c r="S150" s="193">
        <v>0</v>
      </c>
      <c r="T150" s="194">
        <f>S150*H150</f>
        <v>0</v>
      </c>
      <c r="AR150" s="21" t="s">
        <v>129</v>
      </c>
      <c r="AT150" s="21" t="s">
        <v>124</v>
      </c>
      <c r="AU150" s="21" t="s">
        <v>84</v>
      </c>
      <c r="AY150" s="21" t="s">
        <v>122</v>
      </c>
      <c r="BE150" s="195">
        <f>IF(N150="základní",J150,0)</f>
        <v>0</v>
      </c>
      <c r="BF150" s="195">
        <f>IF(N150="snížená",J150,0)</f>
        <v>0</v>
      </c>
      <c r="BG150" s="195">
        <f>IF(N150="zákl. přenesená",J150,0)</f>
        <v>0</v>
      </c>
      <c r="BH150" s="195">
        <f>IF(N150="sníž. přenesená",J150,0)</f>
        <v>0</v>
      </c>
      <c r="BI150" s="195">
        <f>IF(N150="nulová",J150,0)</f>
        <v>0</v>
      </c>
      <c r="BJ150" s="21" t="s">
        <v>77</v>
      </c>
      <c r="BK150" s="195">
        <f>ROUND(I150*H150,2)</f>
        <v>0</v>
      </c>
      <c r="BL150" s="21" t="s">
        <v>129</v>
      </c>
      <c r="BM150" s="21" t="s">
        <v>257</v>
      </c>
    </row>
    <row r="151" spans="2:47" s="1" customFormat="1" ht="67.5">
      <c r="B151" s="38"/>
      <c r="C151" s="60"/>
      <c r="D151" s="196" t="s">
        <v>131</v>
      </c>
      <c r="E151" s="60"/>
      <c r="F151" s="197" t="s">
        <v>258</v>
      </c>
      <c r="G151" s="60"/>
      <c r="H151" s="60"/>
      <c r="I151" s="155"/>
      <c r="J151" s="60"/>
      <c r="K151" s="60"/>
      <c r="L151" s="58"/>
      <c r="M151" s="198"/>
      <c r="N151" s="39"/>
      <c r="O151" s="39"/>
      <c r="P151" s="39"/>
      <c r="Q151" s="39"/>
      <c r="R151" s="39"/>
      <c r="S151" s="39"/>
      <c r="T151" s="75"/>
      <c r="AT151" s="21" t="s">
        <v>131</v>
      </c>
      <c r="AU151" s="21" t="s">
        <v>84</v>
      </c>
    </row>
    <row r="152" spans="2:65" s="1" customFormat="1" ht="16.5" customHeight="1">
      <c r="B152" s="38"/>
      <c r="C152" s="184" t="s">
        <v>259</v>
      </c>
      <c r="D152" s="184" t="s">
        <v>124</v>
      </c>
      <c r="E152" s="185" t="s">
        <v>260</v>
      </c>
      <c r="F152" s="186" t="s">
        <v>261</v>
      </c>
      <c r="G152" s="187" t="s">
        <v>233</v>
      </c>
      <c r="H152" s="188">
        <v>3.998</v>
      </c>
      <c r="I152" s="189"/>
      <c r="J152" s="190">
        <f>ROUND(I152*H152,2)</f>
        <v>0</v>
      </c>
      <c r="K152" s="186" t="s">
        <v>128</v>
      </c>
      <c r="L152" s="58"/>
      <c r="M152" s="191" t="s">
        <v>21</v>
      </c>
      <c r="N152" s="192" t="s">
        <v>43</v>
      </c>
      <c r="O152" s="39"/>
      <c r="P152" s="193">
        <f>O152*H152</f>
        <v>0</v>
      </c>
      <c r="Q152" s="193">
        <v>0</v>
      </c>
      <c r="R152" s="193">
        <f>Q152*H152</f>
        <v>0</v>
      </c>
      <c r="S152" s="193">
        <v>0</v>
      </c>
      <c r="T152" s="194">
        <f>S152*H152</f>
        <v>0</v>
      </c>
      <c r="AR152" s="21" t="s">
        <v>129</v>
      </c>
      <c r="AT152" s="21" t="s">
        <v>124</v>
      </c>
      <c r="AU152" s="21" t="s">
        <v>84</v>
      </c>
      <c r="AY152" s="21" t="s">
        <v>122</v>
      </c>
      <c r="BE152" s="195">
        <f>IF(N152="základní",J152,0)</f>
        <v>0</v>
      </c>
      <c r="BF152" s="195">
        <f>IF(N152="snížená",J152,0)</f>
        <v>0</v>
      </c>
      <c r="BG152" s="195">
        <f>IF(N152="zákl. přenesená",J152,0)</f>
        <v>0</v>
      </c>
      <c r="BH152" s="195">
        <f>IF(N152="sníž. přenesená",J152,0)</f>
        <v>0</v>
      </c>
      <c r="BI152" s="195">
        <f>IF(N152="nulová",J152,0)</f>
        <v>0</v>
      </c>
      <c r="BJ152" s="21" t="s">
        <v>77</v>
      </c>
      <c r="BK152" s="195">
        <f>ROUND(I152*H152,2)</f>
        <v>0</v>
      </c>
      <c r="BL152" s="21" t="s">
        <v>129</v>
      </c>
      <c r="BM152" s="21" t="s">
        <v>262</v>
      </c>
    </row>
    <row r="153" spans="2:47" s="1" customFormat="1" ht="67.5">
      <c r="B153" s="38"/>
      <c r="C153" s="60"/>
      <c r="D153" s="196" t="s">
        <v>131</v>
      </c>
      <c r="E153" s="60"/>
      <c r="F153" s="197" t="s">
        <v>258</v>
      </c>
      <c r="G153" s="60"/>
      <c r="H153" s="60"/>
      <c r="I153" s="155"/>
      <c r="J153" s="60"/>
      <c r="K153" s="60"/>
      <c r="L153" s="58"/>
      <c r="M153" s="198"/>
      <c r="N153" s="39"/>
      <c r="O153" s="39"/>
      <c r="P153" s="39"/>
      <c r="Q153" s="39"/>
      <c r="R153" s="39"/>
      <c r="S153" s="39"/>
      <c r="T153" s="75"/>
      <c r="AT153" s="21" t="s">
        <v>131</v>
      </c>
      <c r="AU153" s="21" t="s">
        <v>84</v>
      </c>
    </row>
    <row r="154" spans="2:65" s="1" customFormat="1" ht="16.5" customHeight="1">
      <c r="B154" s="38"/>
      <c r="C154" s="184" t="s">
        <v>263</v>
      </c>
      <c r="D154" s="184" t="s">
        <v>124</v>
      </c>
      <c r="E154" s="185" t="s">
        <v>264</v>
      </c>
      <c r="F154" s="186" t="s">
        <v>265</v>
      </c>
      <c r="G154" s="187" t="s">
        <v>233</v>
      </c>
      <c r="H154" s="188">
        <v>44.546</v>
      </c>
      <c r="I154" s="189"/>
      <c r="J154" s="190">
        <f>ROUND(I154*H154,2)</f>
        <v>0</v>
      </c>
      <c r="K154" s="186" t="s">
        <v>128</v>
      </c>
      <c r="L154" s="58"/>
      <c r="M154" s="191" t="s">
        <v>21</v>
      </c>
      <c r="N154" s="192" t="s">
        <v>43</v>
      </c>
      <c r="O154" s="39"/>
      <c r="P154" s="193">
        <f>O154*H154</f>
        <v>0</v>
      </c>
      <c r="Q154" s="193">
        <v>0</v>
      </c>
      <c r="R154" s="193">
        <f>Q154*H154</f>
        <v>0</v>
      </c>
      <c r="S154" s="193">
        <v>0</v>
      </c>
      <c r="T154" s="194">
        <f>S154*H154</f>
        <v>0</v>
      </c>
      <c r="AR154" s="21" t="s">
        <v>129</v>
      </c>
      <c r="AT154" s="21" t="s">
        <v>124</v>
      </c>
      <c r="AU154" s="21" t="s">
        <v>84</v>
      </c>
      <c r="AY154" s="21" t="s">
        <v>122</v>
      </c>
      <c r="BE154" s="195">
        <f>IF(N154="základní",J154,0)</f>
        <v>0</v>
      </c>
      <c r="BF154" s="195">
        <f>IF(N154="snížená",J154,0)</f>
        <v>0</v>
      </c>
      <c r="BG154" s="195">
        <f>IF(N154="zákl. přenesená",J154,0)</f>
        <v>0</v>
      </c>
      <c r="BH154" s="195">
        <f>IF(N154="sníž. přenesená",J154,0)</f>
        <v>0</v>
      </c>
      <c r="BI154" s="195">
        <f>IF(N154="nulová",J154,0)</f>
        <v>0</v>
      </c>
      <c r="BJ154" s="21" t="s">
        <v>77</v>
      </c>
      <c r="BK154" s="195">
        <f>ROUND(I154*H154,2)</f>
        <v>0</v>
      </c>
      <c r="BL154" s="21" t="s">
        <v>129</v>
      </c>
      <c r="BM154" s="21" t="s">
        <v>266</v>
      </c>
    </row>
    <row r="155" spans="2:47" s="1" customFormat="1" ht="67.5">
      <c r="B155" s="38"/>
      <c r="C155" s="60"/>
      <c r="D155" s="196" t="s">
        <v>131</v>
      </c>
      <c r="E155" s="60"/>
      <c r="F155" s="197" t="s">
        <v>258</v>
      </c>
      <c r="G155" s="60"/>
      <c r="H155" s="60"/>
      <c r="I155" s="155"/>
      <c r="J155" s="60"/>
      <c r="K155" s="60"/>
      <c r="L155" s="58"/>
      <c r="M155" s="198"/>
      <c r="N155" s="39"/>
      <c r="O155" s="39"/>
      <c r="P155" s="39"/>
      <c r="Q155" s="39"/>
      <c r="R155" s="39"/>
      <c r="S155" s="39"/>
      <c r="T155" s="75"/>
      <c r="AT155" s="21" t="s">
        <v>131</v>
      </c>
      <c r="AU155" s="21" t="s">
        <v>84</v>
      </c>
    </row>
    <row r="156" spans="2:65" s="1" customFormat="1" ht="25.5" customHeight="1">
      <c r="B156" s="38"/>
      <c r="C156" s="184" t="s">
        <v>267</v>
      </c>
      <c r="D156" s="184" t="s">
        <v>124</v>
      </c>
      <c r="E156" s="185" t="s">
        <v>268</v>
      </c>
      <c r="F156" s="186" t="s">
        <v>269</v>
      </c>
      <c r="G156" s="187" t="s">
        <v>233</v>
      </c>
      <c r="H156" s="188">
        <v>0.278</v>
      </c>
      <c r="I156" s="189"/>
      <c r="J156" s="190">
        <f>ROUND(I156*H156,2)</f>
        <v>0</v>
      </c>
      <c r="K156" s="186" t="s">
        <v>128</v>
      </c>
      <c r="L156" s="58"/>
      <c r="M156" s="191" t="s">
        <v>21</v>
      </c>
      <c r="N156" s="192" t="s">
        <v>43</v>
      </c>
      <c r="O156" s="39"/>
      <c r="P156" s="193">
        <f>O156*H156</f>
        <v>0</v>
      </c>
      <c r="Q156" s="193">
        <v>0</v>
      </c>
      <c r="R156" s="193">
        <f>Q156*H156</f>
        <v>0</v>
      </c>
      <c r="S156" s="193">
        <v>0</v>
      </c>
      <c r="T156" s="194">
        <f>S156*H156</f>
        <v>0</v>
      </c>
      <c r="AR156" s="21" t="s">
        <v>129</v>
      </c>
      <c r="AT156" s="21" t="s">
        <v>124</v>
      </c>
      <c r="AU156" s="21" t="s">
        <v>84</v>
      </c>
      <c r="AY156" s="21" t="s">
        <v>122</v>
      </c>
      <c r="BE156" s="195">
        <f>IF(N156="základní",J156,0)</f>
        <v>0</v>
      </c>
      <c r="BF156" s="195">
        <f>IF(N156="snížená",J156,0)</f>
        <v>0</v>
      </c>
      <c r="BG156" s="195">
        <f>IF(N156="zákl. přenesená",J156,0)</f>
        <v>0</v>
      </c>
      <c r="BH156" s="195">
        <f>IF(N156="sníž. přenesená",J156,0)</f>
        <v>0</v>
      </c>
      <c r="BI156" s="195">
        <f>IF(N156="nulová",J156,0)</f>
        <v>0</v>
      </c>
      <c r="BJ156" s="21" t="s">
        <v>77</v>
      </c>
      <c r="BK156" s="195">
        <f>ROUND(I156*H156,2)</f>
        <v>0</v>
      </c>
      <c r="BL156" s="21" t="s">
        <v>129</v>
      </c>
      <c r="BM156" s="21" t="s">
        <v>270</v>
      </c>
    </row>
    <row r="157" spans="2:47" s="1" customFormat="1" ht="67.5">
      <c r="B157" s="38"/>
      <c r="C157" s="60"/>
      <c r="D157" s="196" t="s">
        <v>131</v>
      </c>
      <c r="E157" s="60"/>
      <c r="F157" s="197" t="s">
        <v>258</v>
      </c>
      <c r="G157" s="60"/>
      <c r="H157" s="60"/>
      <c r="I157" s="155"/>
      <c r="J157" s="60"/>
      <c r="K157" s="60"/>
      <c r="L157" s="58"/>
      <c r="M157" s="198"/>
      <c r="N157" s="39"/>
      <c r="O157" s="39"/>
      <c r="P157" s="39"/>
      <c r="Q157" s="39"/>
      <c r="R157" s="39"/>
      <c r="S157" s="39"/>
      <c r="T157" s="75"/>
      <c r="AT157" s="21" t="s">
        <v>131</v>
      </c>
      <c r="AU157" s="21" t="s">
        <v>84</v>
      </c>
    </row>
    <row r="158" spans="2:65" s="1" customFormat="1" ht="16.5" customHeight="1">
      <c r="B158" s="38"/>
      <c r="C158" s="184" t="s">
        <v>271</v>
      </c>
      <c r="D158" s="184" t="s">
        <v>124</v>
      </c>
      <c r="E158" s="185" t="s">
        <v>272</v>
      </c>
      <c r="F158" s="186" t="s">
        <v>273</v>
      </c>
      <c r="G158" s="187" t="s">
        <v>233</v>
      </c>
      <c r="H158" s="188">
        <v>0.484</v>
      </c>
      <c r="I158" s="189"/>
      <c r="J158" s="190">
        <f>ROUND(I158*H158,2)</f>
        <v>0</v>
      </c>
      <c r="K158" s="186" t="s">
        <v>128</v>
      </c>
      <c r="L158" s="58"/>
      <c r="M158" s="191" t="s">
        <v>21</v>
      </c>
      <c r="N158" s="192" t="s">
        <v>43</v>
      </c>
      <c r="O158" s="39"/>
      <c r="P158" s="193">
        <f>O158*H158</f>
        <v>0</v>
      </c>
      <c r="Q158" s="193">
        <v>0</v>
      </c>
      <c r="R158" s="193">
        <f>Q158*H158</f>
        <v>0</v>
      </c>
      <c r="S158" s="193">
        <v>0</v>
      </c>
      <c r="T158" s="194">
        <f>S158*H158</f>
        <v>0</v>
      </c>
      <c r="AR158" s="21" t="s">
        <v>129</v>
      </c>
      <c r="AT158" s="21" t="s">
        <v>124</v>
      </c>
      <c r="AU158" s="21" t="s">
        <v>84</v>
      </c>
      <c r="AY158" s="21" t="s">
        <v>122</v>
      </c>
      <c r="BE158" s="195">
        <f>IF(N158="základní",J158,0)</f>
        <v>0</v>
      </c>
      <c r="BF158" s="195">
        <f>IF(N158="snížená",J158,0)</f>
        <v>0</v>
      </c>
      <c r="BG158" s="195">
        <f>IF(N158="zákl. přenesená",J158,0)</f>
        <v>0</v>
      </c>
      <c r="BH158" s="195">
        <f>IF(N158="sníž. přenesená",J158,0)</f>
        <v>0</v>
      </c>
      <c r="BI158" s="195">
        <f>IF(N158="nulová",J158,0)</f>
        <v>0</v>
      </c>
      <c r="BJ158" s="21" t="s">
        <v>77</v>
      </c>
      <c r="BK158" s="195">
        <f>ROUND(I158*H158,2)</f>
        <v>0</v>
      </c>
      <c r="BL158" s="21" t="s">
        <v>129</v>
      </c>
      <c r="BM158" s="21" t="s">
        <v>274</v>
      </c>
    </row>
    <row r="159" spans="2:47" s="1" customFormat="1" ht="67.5">
      <c r="B159" s="38"/>
      <c r="C159" s="60"/>
      <c r="D159" s="196" t="s">
        <v>131</v>
      </c>
      <c r="E159" s="60"/>
      <c r="F159" s="197" t="s">
        <v>258</v>
      </c>
      <c r="G159" s="60"/>
      <c r="H159" s="60"/>
      <c r="I159" s="155"/>
      <c r="J159" s="60"/>
      <c r="K159" s="60"/>
      <c r="L159" s="58"/>
      <c r="M159" s="198"/>
      <c r="N159" s="39"/>
      <c r="O159" s="39"/>
      <c r="P159" s="39"/>
      <c r="Q159" s="39"/>
      <c r="R159" s="39"/>
      <c r="S159" s="39"/>
      <c r="T159" s="75"/>
      <c r="AT159" s="21" t="s">
        <v>131</v>
      </c>
      <c r="AU159" s="21" t="s">
        <v>84</v>
      </c>
    </row>
    <row r="160" spans="2:51" s="11" customFormat="1" ht="13.5">
      <c r="B160" s="199"/>
      <c r="C160" s="200"/>
      <c r="D160" s="196" t="s">
        <v>162</v>
      </c>
      <c r="E160" s="201" t="s">
        <v>21</v>
      </c>
      <c r="F160" s="202" t="s">
        <v>275</v>
      </c>
      <c r="G160" s="200"/>
      <c r="H160" s="203">
        <v>0.484</v>
      </c>
      <c r="I160" s="204"/>
      <c r="J160" s="200"/>
      <c r="K160" s="200"/>
      <c r="L160" s="205"/>
      <c r="M160" s="206"/>
      <c r="N160" s="207"/>
      <c r="O160" s="207"/>
      <c r="P160" s="207"/>
      <c r="Q160" s="207"/>
      <c r="R160" s="207"/>
      <c r="S160" s="207"/>
      <c r="T160" s="208"/>
      <c r="AT160" s="209" t="s">
        <v>162</v>
      </c>
      <c r="AU160" s="209" t="s">
        <v>84</v>
      </c>
      <c r="AV160" s="11" t="s">
        <v>84</v>
      </c>
      <c r="AW160" s="11" t="s">
        <v>35</v>
      </c>
      <c r="AX160" s="11" t="s">
        <v>77</v>
      </c>
      <c r="AY160" s="209" t="s">
        <v>122</v>
      </c>
    </row>
    <row r="161" spans="2:63" s="10" customFormat="1" ht="29.85" customHeight="1">
      <c r="B161" s="168"/>
      <c r="C161" s="169"/>
      <c r="D161" s="170" t="s">
        <v>71</v>
      </c>
      <c r="E161" s="182" t="s">
        <v>276</v>
      </c>
      <c r="F161" s="182" t="s">
        <v>277</v>
      </c>
      <c r="G161" s="169"/>
      <c r="H161" s="169"/>
      <c r="I161" s="172"/>
      <c r="J161" s="183">
        <f>BK161</f>
        <v>0</v>
      </c>
      <c r="K161" s="169"/>
      <c r="L161" s="174"/>
      <c r="M161" s="175"/>
      <c r="N161" s="176"/>
      <c r="O161" s="176"/>
      <c r="P161" s="177">
        <f>P162</f>
        <v>0</v>
      </c>
      <c r="Q161" s="176"/>
      <c r="R161" s="177">
        <f>R162</f>
        <v>0</v>
      </c>
      <c r="S161" s="176"/>
      <c r="T161" s="178">
        <f>T162</f>
        <v>0</v>
      </c>
      <c r="AR161" s="179" t="s">
        <v>77</v>
      </c>
      <c r="AT161" s="180" t="s">
        <v>71</v>
      </c>
      <c r="AU161" s="180" t="s">
        <v>77</v>
      </c>
      <c r="AY161" s="179" t="s">
        <v>122</v>
      </c>
      <c r="BK161" s="181">
        <f>BK162</f>
        <v>0</v>
      </c>
    </row>
    <row r="162" spans="2:65" s="1" customFormat="1" ht="16.5" customHeight="1">
      <c r="B162" s="38"/>
      <c r="C162" s="184" t="s">
        <v>278</v>
      </c>
      <c r="D162" s="184" t="s">
        <v>124</v>
      </c>
      <c r="E162" s="185" t="s">
        <v>279</v>
      </c>
      <c r="F162" s="186" t="s">
        <v>280</v>
      </c>
      <c r="G162" s="187" t="s">
        <v>233</v>
      </c>
      <c r="H162" s="188">
        <v>1142.592</v>
      </c>
      <c r="I162" s="189"/>
      <c r="J162" s="190">
        <f>ROUND(I162*H162,2)</f>
        <v>0</v>
      </c>
      <c r="K162" s="186" t="s">
        <v>128</v>
      </c>
      <c r="L162" s="58"/>
      <c r="M162" s="191" t="s">
        <v>21</v>
      </c>
      <c r="N162" s="192" t="s">
        <v>43</v>
      </c>
      <c r="O162" s="39"/>
      <c r="P162" s="193">
        <f>O162*H162</f>
        <v>0</v>
      </c>
      <c r="Q162" s="193">
        <v>0</v>
      </c>
      <c r="R162" s="193">
        <f>Q162*H162</f>
        <v>0</v>
      </c>
      <c r="S162" s="193">
        <v>0</v>
      </c>
      <c r="T162" s="194">
        <f>S162*H162</f>
        <v>0</v>
      </c>
      <c r="AR162" s="21" t="s">
        <v>129</v>
      </c>
      <c r="AT162" s="21" t="s">
        <v>124</v>
      </c>
      <c r="AU162" s="21" t="s">
        <v>84</v>
      </c>
      <c r="AY162" s="21" t="s">
        <v>122</v>
      </c>
      <c r="BE162" s="195">
        <f>IF(N162="základní",J162,0)</f>
        <v>0</v>
      </c>
      <c r="BF162" s="195">
        <f>IF(N162="snížená",J162,0)</f>
        <v>0</v>
      </c>
      <c r="BG162" s="195">
        <f>IF(N162="zákl. přenesená",J162,0)</f>
        <v>0</v>
      </c>
      <c r="BH162" s="195">
        <f>IF(N162="sníž. přenesená",J162,0)</f>
        <v>0</v>
      </c>
      <c r="BI162" s="195">
        <f>IF(N162="nulová",J162,0)</f>
        <v>0</v>
      </c>
      <c r="BJ162" s="21" t="s">
        <v>77</v>
      </c>
      <c r="BK162" s="195">
        <f>ROUND(I162*H162,2)</f>
        <v>0</v>
      </c>
      <c r="BL162" s="21" t="s">
        <v>129</v>
      </c>
      <c r="BM162" s="21" t="s">
        <v>281</v>
      </c>
    </row>
    <row r="163" spans="2:63" s="10" customFormat="1" ht="37.35" customHeight="1">
      <c r="B163" s="168"/>
      <c r="C163" s="169"/>
      <c r="D163" s="170" t="s">
        <v>71</v>
      </c>
      <c r="E163" s="171" t="s">
        <v>282</v>
      </c>
      <c r="F163" s="171" t="s">
        <v>283</v>
      </c>
      <c r="G163" s="169"/>
      <c r="H163" s="169"/>
      <c r="I163" s="172"/>
      <c r="J163" s="173">
        <f>BK163</f>
        <v>0</v>
      </c>
      <c r="K163" s="169"/>
      <c r="L163" s="174"/>
      <c r="M163" s="175"/>
      <c r="N163" s="176"/>
      <c r="O163" s="176"/>
      <c r="P163" s="177">
        <f>P164+P169+P179+P181+P210+P223+P234+P238</f>
        <v>0</v>
      </c>
      <c r="Q163" s="176"/>
      <c r="R163" s="177">
        <f>R164+R169+R179+R181+R210+R223+R234+R238</f>
        <v>0</v>
      </c>
      <c r="S163" s="176"/>
      <c r="T163" s="178">
        <f>T164+T169+T179+T181+T210+T223+T234+T238</f>
        <v>75.66820898</v>
      </c>
      <c r="AR163" s="179" t="s">
        <v>84</v>
      </c>
      <c r="AT163" s="180" t="s">
        <v>71</v>
      </c>
      <c r="AU163" s="180" t="s">
        <v>72</v>
      </c>
      <c r="AY163" s="179" t="s">
        <v>122</v>
      </c>
      <c r="BK163" s="181">
        <f>BK164+BK169+BK179+BK181+BK210+BK223+BK234+BK238</f>
        <v>0</v>
      </c>
    </row>
    <row r="164" spans="2:63" s="10" customFormat="1" ht="19.9" customHeight="1">
      <c r="B164" s="168"/>
      <c r="C164" s="169"/>
      <c r="D164" s="170" t="s">
        <v>71</v>
      </c>
      <c r="E164" s="182" t="s">
        <v>284</v>
      </c>
      <c r="F164" s="182" t="s">
        <v>285</v>
      </c>
      <c r="G164" s="169"/>
      <c r="H164" s="169"/>
      <c r="I164" s="172"/>
      <c r="J164" s="183">
        <f>BK164</f>
        <v>0</v>
      </c>
      <c r="K164" s="169"/>
      <c r="L164" s="174"/>
      <c r="M164" s="175"/>
      <c r="N164" s="176"/>
      <c r="O164" s="176"/>
      <c r="P164" s="177">
        <f>SUM(P165:P168)</f>
        <v>0</v>
      </c>
      <c r="Q164" s="176"/>
      <c r="R164" s="177">
        <f>SUM(R165:R168)</f>
        <v>0</v>
      </c>
      <c r="S164" s="176"/>
      <c r="T164" s="178">
        <f>SUM(T165:T168)</f>
        <v>0.23560000000000003</v>
      </c>
      <c r="AR164" s="179" t="s">
        <v>84</v>
      </c>
      <c r="AT164" s="180" t="s">
        <v>71</v>
      </c>
      <c r="AU164" s="180" t="s">
        <v>77</v>
      </c>
      <c r="AY164" s="179" t="s">
        <v>122</v>
      </c>
      <c r="BK164" s="181">
        <f>SUM(BK165:BK168)</f>
        <v>0</v>
      </c>
    </row>
    <row r="165" spans="2:65" s="1" customFormat="1" ht="16.5" customHeight="1">
      <c r="B165" s="38"/>
      <c r="C165" s="184" t="s">
        <v>286</v>
      </c>
      <c r="D165" s="184" t="s">
        <v>124</v>
      </c>
      <c r="E165" s="185" t="s">
        <v>287</v>
      </c>
      <c r="F165" s="186" t="s">
        <v>288</v>
      </c>
      <c r="G165" s="187" t="s">
        <v>289</v>
      </c>
      <c r="H165" s="188">
        <v>6</v>
      </c>
      <c r="I165" s="189"/>
      <c r="J165" s="190">
        <f>ROUND(I165*H165,2)</f>
        <v>0</v>
      </c>
      <c r="K165" s="186" t="s">
        <v>128</v>
      </c>
      <c r="L165" s="58"/>
      <c r="M165" s="191" t="s">
        <v>21</v>
      </c>
      <c r="N165" s="192" t="s">
        <v>43</v>
      </c>
      <c r="O165" s="39"/>
      <c r="P165" s="193">
        <f>O165*H165</f>
        <v>0</v>
      </c>
      <c r="Q165" s="193">
        <v>0</v>
      </c>
      <c r="R165" s="193">
        <f>Q165*H165</f>
        <v>0</v>
      </c>
      <c r="S165" s="193">
        <v>0.01933</v>
      </c>
      <c r="T165" s="194">
        <f>S165*H165</f>
        <v>0.11598</v>
      </c>
      <c r="AR165" s="21" t="s">
        <v>204</v>
      </c>
      <c r="AT165" s="21" t="s">
        <v>124</v>
      </c>
      <c r="AU165" s="21" t="s">
        <v>84</v>
      </c>
      <c r="AY165" s="21" t="s">
        <v>122</v>
      </c>
      <c r="BE165" s="195">
        <f>IF(N165="základní",J165,0)</f>
        <v>0</v>
      </c>
      <c r="BF165" s="195">
        <f>IF(N165="snížená",J165,0)</f>
        <v>0</v>
      </c>
      <c r="BG165" s="195">
        <f>IF(N165="zákl. přenesená",J165,0)</f>
        <v>0</v>
      </c>
      <c r="BH165" s="195">
        <f>IF(N165="sníž. přenesená",J165,0)</f>
        <v>0</v>
      </c>
      <c r="BI165" s="195">
        <f>IF(N165="nulová",J165,0)</f>
        <v>0</v>
      </c>
      <c r="BJ165" s="21" t="s">
        <v>77</v>
      </c>
      <c r="BK165" s="195">
        <f>ROUND(I165*H165,2)</f>
        <v>0</v>
      </c>
      <c r="BL165" s="21" t="s">
        <v>204</v>
      </c>
      <c r="BM165" s="21" t="s">
        <v>290</v>
      </c>
    </row>
    <row r="166" spans="2:65" s="1" customFormat="1" ht="16.5" customHeight="1">
      <c r="B166" s="38"/>
      <c r="C166" s="184" t="s">
        <v>291</v>
      </c>
      <c r="D166" s="184" t="s">
        <v>124</v>
      </c>
      <c r="E166" s="185" t="s">
        <v>292</v>
      </c>
      <c r="F166" s="186" t="s">
        <v>293</v>
      </c>
      <c r="G166" s="187" t="s">
        <v>289</v>
      </c>
      <c r="H166" s="188">
        <v>2</v>
      </c>
      <c r="I166" s="189"/>
      <c r="J166" s="190">
        <f>ROUND(I166*H166,2)</f>
        <v>0</v>
      </c>
      <c r="K166" s="186" t="s">
        <v>128</v>
      </c>
      <c r="L166" s="58"/>
      <c r="M166" s="191" t="s">
        <v>21</v>
      </c>
      <c r="N166" s="192" t="s">
        <v>43</v>
      </c>
      <c r="O166" s="39"/>
      <c r="P166" s="193">
        <f>O166*H166</f>
        <v>0</v>
      </c>
      <c r="Q166" s="193">
        <v>0</v>
      </c>
      <c r="R166" s="193">
        <f>Q166*H166</f>
        <v>0</v>
      </c>
      <c r="S166" s="193">
        <v>0.01946</v>
      </c>
      <c r="T166" s="194">
        <f>S166*H166</f>
        <v>0.03892</v>
      </c>
      <c r="AR166" s="21" t="s">
        <v>204</v>
      </c>
      <c r="AT166" s="21" t="s">
        <v>124</v>
      </c>
      <c r="AU166" s="21" t="s">
        <v>84</v>
      </c>
      <c r="AY166" s="21" t="s">
        <v>122</v>
      </c>
      <c r="BE166" s="195">
        <f>IF(N166="základní",J166,0)</f>
        <v>0</v>
      </c>
      <c r="BF166" s="195">
        <f>IF(N166="snížená",J166,0)</f>
        <v>0</v>
      </c>
      <c r="BG166" s="195">
        <f>IF(N166="zákl. přenesená",J166,0)</f>
        <v>0</v>
      </c>
      <c r="BH166" s="195">
        <f>IF(N166="sníž. přenesená",J166,0)</f>
        <v>0</v>
      </c>
      <c r="BI166" s="195">
        <f>IF(N166="nulová",J166,0)</f>
        <v>0</v>
      </c>
      <c r="BJ166" s="21" t="s">
        <v>77</v>
      </c>
      <c r="BK166" s="195">
        <f>ROUND(I166*H166,2)</f>
        <v>0</v>
      </c>
      <c r="BL166" s="21" t="s">
        <v>204</v>
      </c>
      <c r="BM166" s="21" t="s">
        <v>294</v>
      </c>
    </row>
    <row r="167" spans="2:65" s="1" customFormat="1" ht="25.5" customHeight="1">
      <c r="B167" s="38"/>
      <c r="C167" s="184" t="s">
        <v>295</v>
      </c>
      <c r="D167" s="184" t="s">
        <v>124</v>
      </c>
      <c r="E167" s="185" t="s">
        <v>296</v>
      </c>
      <c r="F167" s="186" t="s">
        <v>297</v>
      </c>
      <c r="G167" s="187" t="s">
        <v>289</v>
      </c>
      <c r="H167" s="188">
        <v>1</v>
      </c>
      <c r="I167" s="189"/>
      <c r="J167" s="190">
        <f>ROUND(I167*H167,2)</f>
        <v>0</v>
      </c>
      <c r="K167" s="186" t="s">
        <v>128</v>
      </c>
      <c r="L167" s="58"/>
      <c r="M167" s="191" t="s">
        <v>21</v>
      </c>
      <c r="N167" s="192" t="s">
        <v>43</v>
      </c>
      <c r="O167" s="39"/>
      <c r="P167" s="193">
        <f>O167*H167</f>
        <v>0</v>
      </c>
      <c r="Q167" s="193">
        <v>0</v>
      </c>
      <c r="R167" s="193">
        <f>Q167*H167</f>
        <v>0</v>
      </c>
      <c r="S167" s="193">
        <v>0.0092</v>
      </c>
      <c r="T167" s="194">
        <f>S167*H167</f>
        <v>0.0092</v>
      </c>
      <c r="AR167" s="21" t="s">
        <v>204</v>
      </c>
      <c r="AT167" s="21" t="s">
        <v>124</v>
      </c>
      <c r="AU167" s="21" t="s">
        <v>84</v>
      </c>
      <c r="AY167" s="21" t="s">
        <v>122</v>
      </c>
      <c r="BE167" s="195">
        <f>IF(N167="základní",J167,0)</f>
        <v>0</v>
      </c>
      <c r="BF167" s="195">
        <f>IF(N167="snížená",J167,0)</f>
        <v>0</v>
      </c>
      <c r="BG167" s="195">
        <f>IF(N167="zákl. přenesená",J167,0)</f>
        <v>0</v>
      </c>
      <c r="BH167" s="195">
        <f>IF(N167="sníž. přenesená",J167,0)</f>
        <v>0</v>
      </c>
      <c r="BI167" s="195">
        <f>IF(N167="nulová",J167,0)</f>
        <v>0</v>
      </c>
      <c r="BJ167" s="21" t="s">
        <v>77</v>
      </c>
      <c r="BK167" s="195">
        <f>ROUND(I167*H167,2)</f>
        <v>0</v>
      </c>
      <c r="BL167" s="21" t="s">
        <v>204</v>
      </c>
      <c r="BM167" s="21" t="s">
        <v>298</v>
      </c>
    </row>
    <row r="168" spans="2:65" s="1" customFormat="1" ht="16.5" customHeight="1">
      <c r="B168" s="38"/>
      <c r="C168" s="184" t="s">
        <v>299</v>
      </c>
      <c r="D168" s="184" t="s">
        <v>124</v>
      </c>
      <c r="E168" s="185" t="s">
        <v>300</v>
      </c>
      <c r="F168" s="186" t="s">
        <v>301</v>
      </c>
      <c r="G168" s="187" t="s">
        <v>289</v>
      </c>
      <c r="H168" s="188">
        <v>1</v>
      </c>
      <c r="I168" s="189"/>
      <c r="J168" s="190">
        <f>ROUND(I168*H168,2)</f>
        <v>0</v>
      </c>
      <c r="K168" s="186" t="s">
        <v>128</v>
      </c>
      <c r="L168" s="58"/>
      <c r="M168" s="191" t="s">
        <v>21</v>
      </c>
      <c r="N168" s="192" t="s">
        <v>43</v>
      </c>
      <c r="O168" s="39"/>
      <c r="P168" s="193">
        <f>O168*H168</f>
        <v>0</v>
      </c>
      <c r="Q168" s="193">
        <v>0</v>
      </c>
      <c r="R168" s="193">
        <f>Q168*H168</f>
        <v>0</v>
      </c>
      <c r="S168" s="193">
        <v>0.0715</v>
      </c>
      <c r="T168" s="194">
        <f>S168*H168</f>
        <v>0.0715</v>
      </c>
      <c r="AR168" s="21" t="s">
        <v>204</v>
      </c>
      <c r="AT168" s="21" t="s">
        <v>124</v>
      </c>
      <c r="AU168" s="21" t="s">
        <v>84</v>
      </c>
      <c r="AY168" s="21" t="s">
        <v>122</v>
      </c>
      <c r="BE168" s="195">
        <f>IF(N168="základní",J168,0)</f>
        <v>0</v>
      </c>
      <c r="BF168" s="195">
        <f>IF(N168="snížená",J168,0)</f>
        <v>0</v>
      </c>
      <c r="BG168" s="195">
        <f>IF(N168="zákl. přenesená",J168,0)</f>
        <v>0</v>
      </c>
      <c r="BH168" s="195">
        <f>IF(N168="sníž. přenesená",J168,0)</f>
        <v>0</v>
      </c>
      <c r="BI168" s="195">
        <f>IF(N168="nulová",J168,0)</f>
        <v>0</v>
      </c>
      <c r="BJ168" s="21" t="s">
        <v>77</v>
      </c>
      <c r="BK168" s="195">
        <f>ROUND(I168*H168,2)</f>
        <v>0</v>
      </c>
      <c r="BL168" s="21" t="s">
        <v>204</v>
      </c>
      <c r="BM168" s="21" t="s">
        <v>302</v>
      </c>
    </row>
    <row r="169" spans="2:63" s="10" customFormat="1" ht="29.85" customHeight="1">
      <c r="B169" s="168"/>
      <c r="C169" s="169"/>
      <c r="D169" s="170" t="s">
        <v>71</v>
      </c>
      <c r="E169" s="182" t="s">
        <v>303</v>
      </c>
      <c r="F169" s="182" t="s">
        <v>304</v>
      </c>
      <c r="G169" s="169"/>
      <c r="H169" s="169"/>
      <c r="I169" s="172"/>
      <c r="J169" s="183">
        <f>BK169</f>
        <v>0</v>
      </c>
      <c r="K169" s="169"/>
      <c r="L169" s="174"/>
      <c r="M169" s="175"/>
      <c r="N169" s="176"/>
      <c r="O169" s="176"/>
      <c r="P169" s="177">
        <f>SUM(P170:P178)</f>
        <v>0</v>
      </c>
      <c r="Q169" s="176"/>
      <c r="R169" s="177">
        <f>SUM(R170:R178)</f>
        <v>0</v>
      </c>
      <c r="S169" s="176"/>
      <c r="T169" s="178">
        <f>SUM(T170:T178)</f>
        <v>0.24835000000000002</v>
      </c>
      <c r="AR169" s="179" t="s">
        <v>84</v>
      </c>
      <c r="AT169" s="180" t="s">
        <v>71</v>
      </c>
      <c r="AU169" s="180" t="s">
        <v>77</v>
      </c>
      <c r="AY169" s="179" t="s">
        <v>122</v>
      </c>
      <c r="BK169" s="181">
        <f>SUM(BK170:BK178)</f>
        <v>0</v>
      </c>
    </row>
    <row r="170" spans="2:65" s="1" customFormat="1" ht="25.5" customHeight="1">
      <c r="B170" s="38"/>
      <c r="C170" s="184" t="s">
        <v>305</v>
      </c>
      <c r="D170" s="184" t="s">
        <v>124</v>
      </c>
      <c r="E170" s="185" t="s">
        <v>306</v>
      </c>
      <c r="F170" s="186" t="s">
        <v>307</v>
      </c>
      <c r="G170" s="187" t="s">
        <v>182</v>
      </c>
      <c r="H170" s="188">
        <v>50</v>
      </c>
      <c r="I170" s="189"/>
      <c r="J170" s="190">
        <f aca="true" t="shared" si="0" ref="J170:J178">ROUND(I170*H170,2)</f>
        <v>0</v>
      </c>
      <c r="K170" s="186" t="s">
        <v>128</v>
      </c>
      <c r="L170" s="58"/>
      <c r="M170" s="191" t="s">
        <v>21</v>
      </c>
      <c r="N170" s="192" t="s">
        <v>43</v>
      </c>
      <c r="O170" s="39"/>
      <c r="P170" s="193">
        <f aca="true" t="shared" si="1" ref="P170:P178">O170*H170</f>
        <v>0</v>
      </c>
      <c r="Q170" s="193">
        <v>0</v>
      </c>
      <c r="R170" s="193">
        <f aca="true" t="shared" si="2" ref="R170:R178">Q170*H170</f>
        <v>0</v>
      </c>
      <c r="S170" s="193">
        <v>0.0013</v>
      </c>
      <c r="T170" s="194">
        <f aca="true" t="shared" si="3" ref="T170:T178">S170*H170</f>
        <v>0.065</v>
      </c>
      <c r="AR170" s="21" t="s">
        <v>204</v>
      </c>
      <c r="AT170" s="21" t="s">
        <v>124</v>
      </c>
      <c r="AU170" s="21" t="s">
        <v>84</v>
      </c>
      <c r="AY170" s="21" t="s">
        <v>122</v>
      </c>
      <c r="BE170" s="195">
        <f aca="true" t="shared" si="4" ref="BE170:BE178">IF(N170="základní",J170,0)</f>
        <v>0</v>
      </c>
      <c r="BF170" s="195">
        <f aca="true" t="shared" si="5" ref="BF170:BF178">IF(N170="snížená",J170,0)</f>
        <v>0</v>
      </c>
      <c r="BG170" s="195">
        <f aca="true" t="shared" si="6" ref="BG170:BG178">IF(N170="zákl. přenesená",J170,0)</f>
        <v>0</v>
      </c>
      <c r="BH170" s="195">
        <f aca="true" t="shared" si="7" ref="BH170:BH178">IF(N170="sníž. přenesená",J170,0)</f>
        <v>0</v>
      </c>
      <c r="BI170" s="195">
        <f aca="true" t="shared" si="8" ref="BI170:BI178">IF(N170="nulová",J170,0)</f>
        <v>0</v>
      </c>
      <c r="BJ170" s="21" t="s">
        <v>77</v>
      </c>
      <c r="BK170" s="195">
        <f aca="true" t="shared" si="9" ref="BK170:BK178">ROUND(I170*H170,2)</f>
        <v>0</v>
      </c>
      <c r="BL170" s="21" t="s">
        <v>204</v>
      </c>
      <c r="BM170" s="21" t="s">
        <v>308</v>
      </c>
    </row>
    <row r="171" spans="2:65" s="1" customFormat="1" ht="38.25" customHeight="1">
      <c r="B171" s="38"/>
      <c r="C171" s="184" t="s">
        <v>309</v>
      </c>
      <c r="D171" s="184" t="s">
        <v>124</v>
      </c>
      <c r="E171" s="185" t="s">
        <v>310</v>
      </c>
      <c r="F171" s="186" t="s">
        <v>311</v>
      </c>
      <c r="G171" s="187" t="s">
        <v>182</v>
      </c>
      <c r="H171" s="188">
        <v>40</v>
      </c>
      <c r="I171" s="189"/>
      <c r="J171" s="190">
        <f t="shared" si="0"/>
        <v>0</v>
      </c>
      <c r="K171" s="186" t="s">
        <v>128</v>
      </c>
      <c r="L171" s="58"/>
      <c r="M171" s="191" t="s">
        <v>21</v>
      </c>
      <c r="N171" s="192" t="s">
        <v>43</v>
      </c>
      <c r="O171" s="39"/>
      <c r="P171" s="193">
        <f t="shared" si="1"/>
        <v>0</v>
      </c>
      <c r="Q171" s="193">
        <v>0</v>
      </c>
      <c r="R171" s="193">
        <f t="shared" si="2"/>
        <v>0</v>
      </c>
      <c r="S171" s="193">
        <v>0.001</v>
      </c>
      <c r="T171" s="194">
        <f t="shared" si="3"/>
        <v>0.04</v>
      </c>
      <c r="AR171" s="21" t="s">
        <v>204</v>
      </c>
      <c r="AT171" s="21" t="s">
        <v>124</v>
      </c>
      <c r="AU171" s="21" t="s">
        <v>84</v>
      </c>
      <c r="AY171" s="21" t="s">
        <v>122</v>
      </c>
      <c r="BE171" s="195">
        <f t="shared" si="4"/>
        <v>0</v>
      </c>
      <c r="BF171" s="195">
        <f t="shared" si="5"/>
        <v>0</v>
      </c>
      <c r="BG171" s="195">
        <f t="shared" si="6"/>
        <v>0</v>
      </c>
      <c r="BH171" s="195">
        <f t="shared" si="7"/>
        <v>0</v>
      </c>
      <c r="BI171" s="195">
        <f t="shared" si="8"/>
        <v>0</v>
      </c>
      <c r="BJ171" s="21" t="s">
        <v>77</v>
      </c>
      <c r="BK171" s="195">
        <f t="shared" si="9"/>
        <v>0</v>
      </c>
      <c r="BL171" s="21" t="s">
        <v>204</v>
      </c>
      <c r="BM171" s="21" t="s">
        <v>312</v>
      </c>
    </row>
    <row r="172" spans="2:65" s="1" customFormat="1" ht="25.5" customHeight="1">
      <c r="B172" s="38"/>
      <c r="C172" s="184" t="s">
        <v>313</v>
      </c>
      <c r="D172" s="184" t="s">
        <v>124</v>
      </c>
      <c r="E172" s="185" t="s">
        <v>314</v>
      </c>
      <c r="F172" s="186" t="s">
        <v>315</v>
      </c>
      <c r="G172" s="187" t="s">
        <v>316</v>
      </c>
      <c r="H172" s="188">
        <v>45</v>
      </c>
      <c r="I172" s="189"/>
      <c r="J172" s="190">
        <f t="shared" si="0"/>
        <v>0</v>
      </c>
      <c r="K172" s="186" t="s">
        <v>128</v>
      </c>
      <c r="L172" s="58"/>
      <c r="M172" s="191" t="s">
        <v>21</v>
      </c>
      <c r="N172" s="192" t="s">
        <v>43</v>
      </c>
      <c r="O172" s="39"/>
      <c r="P172" s="193">
        <f t="shared" si="1"/>
        <v>0</v>
      </c>
      <c r="Q172" s="193">
        <v>0</v>
      </c>
      <c r="R172" s="193">
        <f t="shared" si="2"/>
        <v>0</v>
      </c>
      <c r="S172" s="193">
        <v>0.00062</v>
      </c>
      <c r="T172" s="194">
        <f t="shared" si="3"/>
        <v>0.0279</v>
      </c>
      <c r="AR172" s="21" t="s">
        <v>204</v>
      </c>
      <c r="AT172" s="21" t="s">
        <v>124</v>
      </c>
      <c r="AU172" s="21" t="s">
        <v>84</v>
      </c>
      <c r="AY172" s="21" t="s">
        <v>122</v>
      </c>
      <c r="BE172" s="195">
        <f t="shared" si="4"/>
        <v>0</v>
      </c>
      <c r="BF172" s="195">
        <f t="shared" si="5"/>
        <v>0</v>
      </c>
      <c r="BG172" s="195">
        <f t="shared" si="6"/>
        <v>0</v>
      </c>
      <c r="BH172" s="195">
        <f t="shared" si="7"/>
        <v>0</v>
      </c>
      <c r="BI172" s="195">
        <f t="shared" si="8"/>
        <v>0</v>
      </c>
      <c r="BJ172" s="21" t="s">
        <v>77</v>
      </c>
      <c r="BK172" s="195">
        <f t="shared" si="9"/>
        <v>0</v>
      </c>
      <c r="BL172" s="21" t="s">
        <v>204</v>
      </c>
      <c r="BM172" s="21" t="s">
        <v>317</v>
      </c>
    </row>
    <row r="173" spans="2:65" s="1" customFormat="1" ht="25.5" customHeight="1">
      <c r="B173" s="38"/>
      <c r="C173" s="184" t="s">
        <v>318</v>
      </c>
      <c r="D173" s="184" t="s">
        <v>124</v>
      </c>
      <c r="E173" s="185" t="s">
        <v>319</v>
      </c>
      <c r="F173" s="186" t="s">
        <v>320</v>
      </c>
      <c r="G173" s="187" t="s">
        <v>316</v>
      </c>
      <c r="H173" s="188">
        <v>90</v>
      </c>
      <c r="I173" s="189"/>
      <c r="J173" s="190">
        <f t="shared" si="0"/>
        <v>0</v>
      </c>
      <c r="K173" s="186" t="s">
        <v>128</v>
      </c>
      <c r="L173" s="58"/>
      <c r="M173" s="191" t="s">
        <v>21</v>
      </c>
      <c r="N173" s="192" t="s">
        <v>43</v>
      </c>
      <c r="O173" s="39"/>
      <c r="P173" s="193">
        <f t="shared" si="1"/>
        <v>0</v>
      </c>
      <c r="Q173" s="193">
        <v>0</v>
      </c>
      <c r="R173" s="193">
        <f t="shared" si="2"/>
        <v>0</v>
      </c>
      <c r="S173" s="193">
        <v>0.0004</v>
      </c>
      <c r="T173" s="194">
        <f t="shared" si="3"/>
        <v>0.036000000000000004</v>
      </c>
      <c r="AR173" s="21" t="s">
        <v>204</v>
      </c>
      <c r="AT173" s="21" t="s">
        <v>124</v>
      </c>
      <c r="AU173" s="21" t="s">
        <v>84</v>
      </c>
      <c r="AY173" s="21" t="s">
        <v>122</v>
      </c>
      <c r="BE173" s="195">
        <f t="shared" si="4"/>
        <v>0</v>
      </c>
      <c r="BF173" s="195">
        <f t="shared" si="5"/>
        <v>0</v>
      </c>
      <c r="BG173" s="195">
        <f t="shared" si="6"/>
        <v>0</v>
      </c>
      <c r="BH173" s="195">
        <f t="shared" si="7"/>
        <v>0</v>
      </c>
      <c r="BI173" s="195">
        <f t="shared" si="8"/>
        <v>0</v>
      </c>
      <c r="BJ173" s="21" t="s">
        <v>77</v>
      </c>
      <c r="BK173" s="195">
        <f t="shared" si="9"/>
        <v>0</v>
      </c>
      <c r="BL173" s="21" t="s">
        <v>204</v>
      </c>
      <c r="BM173" s="21" t="s">
        <v>321</v>
      </c>
    </row>
    <row r="174" spans="2:65" s="1" customFormat="1" ht="25.5" customHeight="1">
      <c r="B174" s="38"/>
      <c r="C174" s="184" t="s">
        <v>322</v>
      </c>
      <c r="D174" s="184" t="s">
        <v>124</v>
      </c>
      <c r="E174" s="185" t="s">
        <v>323</v>
      </c>
      <c r="F174" s="186" t="s">
        <v>324</v>
      </c>
      <c r="G174" s="187" t="s">
        <v>182</v>
      </c>
      <c r="H174" s="188">
        <v>30</v>
      </c>
      <c r="I174" s="189"/>
      <c r="J174" s="190">
        <f t="shared" si="0"/>
        <v>0</v>
      </c>
      <c r="K174" s="186" t="s">
        <v>128</v>
      </c>
      <c r="L174" s="58"/>
      <c r="M174" s="191" t="s">
        <v>21</v>
      </c>
      <c r="N174" s="192" t="s">
        <v>43</v>
      </c>
      <c r="O174" s="39"/>
      <c r="P174" s="193">
        <f t="shared" si="1"/>
        <v>0</v>
      </c>
      <c r="Q174" s="193">
        <v>0</v>
      </c>
      <c r="R174" s="193">
        <f t="shared" si="2"/>
        <v>0</v>
      </c>
      <c r="S174" s="193">
        <v>0.00025</v>
      </c>
      <c r="T174" s="194">
        <f t="shared" si="3"/>
        <v>0.0075</v>
      </c>
      <c r="AR174" s="21" t="s">
        <v>204</v>
      </c>
      <c r="AT174" s="21" t="s">
        <v>124</v>
      </c>
      <c r="AU174" s="21" t="s">
        <v>84</v>
      </c>
      <c r="AY174" s="21" t="s">
        <v>122</v>
      </c>
      <c r="BE174" s="195">
        <f t="shared" si="4"/>
        <v>0</v>
      </c>
      <c r="BF174" s="195">
        <f t="shared" si="5"/>
        <v>0</v>
      </c>
      <c r="BG174" s="195">
        <f t="shared" si="6"/>
        <v>0</v>
      </c>
      <c r="BH174" s="195">
        <f t="shared" si="7"/>
        <v>0</v>
      </c>
      <c r="BI174" s="195">
        <f t="shared" si="8"/>
        <v>0</v>
      </c>
      <c r="BJ174" s="21" t="s">
        <v>77</v>
      </c>
      <c r="BK174" s="195">
        <f t="shared" si="9"/>
        <v>0</v>
      </c>
      <c r="BL174" s="21" t="s">
        <v>204</v>
      </c>
      <c r="BM174" s="21" t="s">
        <v>325</v>
      </c>
    </row>
    <row r="175" spans="2:65" s="1" customFormat="1" ht="16.5" customHeight="1">
      <c r="B175" s="38"/>
      <c r="C175" s="184" t="s">
        <v>326</v>
      </c>
      <c r="D175" s="184" t="s">
        <v>124</v>
      </c>
      <c r="E175" s="185" t="s">
        <v>327</v>
      </c>
      <c r="F175" s="186" t="s">
        <v>328</v>
      </c>
      <c r="G175" s="187" t="s">
        <v>182</v>
      </c>
      <c r="H175" s="188">
        <v>50</v>
      </c>
      <c r="I175" s="189"/>
      <c r="J175" s="190">
        <f t="shared" si="0"/>
        <v>0</v>
      </c>
      <c r="K175" s="186" t="s">
        <v>128</v>
      </c>
      <c r="L175" s="58"/>
      <c r="M175" s="191" t="s">
        <v>21</v>
      </c>
      <c r="N175" s="192" t="s">
        <v>43</v>
      </c>
      <c r="O175" s="39"/>
      <c r="P175" s="193">
        <f t="shared" si="1"/>
        <v>0</v>
      </c>
      <c r="Q175" s="193">
        <v>0</v>
      </c>
      <c r="R175" s="193">
        <f t="shared" si="2"/>
        <v>0</v>
      </c>
      <c r="S175" s="193">
        <v>0.00055</v>
      </c>
      <c r="T175" s="194">
        <f t="shared" si="3"/>
        <v>0.0275</v>
      </c>
      <c r="AR175" s="21" t="s">
        <v>204</v>
      </c>
      <c r="AT175" s="21" t="s">
        <v>124</v>
      </c>
      <c r="AU175" s="21" t="s">
        <v>84</v>
      </c>
      <c r="AY175" s="21" t="s">
        <v>122</v>
      </c>
      <c r="BE175" s="195">
        <f t="shared" si="4"/>
        <v>0</v>
      </c>
      <c r="BF175" s="195">
        <f t="shared" si="5"/>
        <v>0</v>
      </c>
      <c r="BG175" s="195">
        <f t="shared" si="6"/>
        <v>0</v>
      </c>
      <c r="BH175" s="195">
        <f t="shared" si="7"/>
        <v>0</v>
      </c>
      <c r="BI175" s="195">
        <f t="shared" si="8"/>
        <v>0</v>
      </c>
      <c r="BJ175" s="21" t="s">
        <v>77</v>
      </c>
      <c r="BK175" s="195">
        <f t="shared" si="9"/>
        <v>0</v>
      </c>
      <c r="BL175" s="21" t="s">
        <v>204</v>
      </c>
      <c r="BM175" s="21" t="s">
        <v>329</v>
      </c>
    </row>
    <row r="176" spans="2:65" s="1" customFormat="1" ht="16.5" customHeight="1">
      <c r="B176" s="38"/>
      <c r="C176" s="184" t="s">
        <v>330</v>
      </c>
      <c r="D176" s="184" t="s">
        <v>124</v>
      </c>
      <c r="E176" s="185" t="s">
        <v>331</v>
      </c>
      <c r="F176" s="186" t="s">
        <v>332</v>
      </c>
      <c r="G176" s="187" t="s">
        <v>182</v>
      </c>
      <c r="H176" s="188">
        <v>40</v>
      </c>
      <c r="I176" s="189"/>
      <c r="J176" s="190">
        <f t="shared" si="0"/>
        <v>0</v>
      </c>
      <c r="K176" s="186" t="s">
        <v>128</v>
      </c>
      <c r="L176" s="58"/>
      <c r="M176" s="191" t="s">
        <v>21</v>
      </c>
      <c r="N176" s="192" t="s">
        <v>43</v>
      </c>
      <c r="O176" s="39"/>
      <c r="P176" s="193">
        <f t="shared" si="1"/>
        <v>0</v>
      </c>
      <c r="Q176" s="193">
        <v>0</v>
      </c>
      <c r="R176" s="193">
        <f t="shared" si="2"/>
        <v>0</v>
      </c>
      <c r="S176" s="193">
        <v>0.00055</v>
      </c>
      <c r="T176" s="194">
        <f t="shared" si="3"/>
        <v>0.022000000000000002</v>
      </c>
      <c r="AR176" s="21" t="s">
        <v>204</v>
      </c>
      <c r="AT176" s="21" t="s">
        <v>124</v>
      </c>
      <c r="AU176" s="21" t="s">
        <v>84</v>
      </c>
      <c r="AY176" s="21" t="s">
        <v>122</v>
      </c>
      <c r="BE176" s="195">
        <f t="shared" si="4"/>
        <v>0</v>
      </c>
      <c r="BF176" s="195">
        <f t="shared" si="5"/>
        <v>0</v>
      </c>
      <c r="BG176" s="195">
        <f t="shared" si="6"/>
        <v>0</v>
      </c>
      <c r="BH176" s="195">
        <f t="shared" si="7"/>
        <v>0</v>
      </c>
      <c r="BI176" s="195">
        <f t="shared" si="8"/>
        <v>0</v>
      </c>
      <c r="BJ176" s="21" t="s">
        <v>77</v>
      </c>
      <c r="BK176" s="195">
        <f t="shared" si="9"/>
        <v>0</v>
      </c>
      <c r="BL176" s="21" t="s">
        <v>204</v>
      </c>
      <c r="BM176" s="21" t="s">
        <v>333</v>
      </c>
    </row>
    <row r="177" spans="2:65" s="1" customFormat="1" ht="16.5" customHeight="1">
      <c r="B177" s="38"/>
      <c r="C177" s="184" t="s">
        <v>334</v>
      </c>
      <c r="D177" s="184" t="s">
        <v>124</v>
      </c>
      <c r="E177" s="185" t="s">
        <v>335</v>
      </c>
      <c r="F177" s="186" t="s">
        <v>336</v>
      </c>
      <c r="G177" s="187" t="s">
        <v>182</v>
      </c>
      <c r="H177" s="188">
        <v>45</v>
      </c>
      <c r="I177" s="189"/>
      <c r="J177" s="190">
        <f t="shared" si="0"/>
        <v>0</v>
      </c>
      <c r="K177" s="186" t="s">
        <v>128</v>
      </c>
      <c r="L177" s="58"/>
      <c r="M177" s="191" t="s">
        <v>21</v>
      </c>
      <c r="N177" s="192" t="s">
        <v>43</v>
      </c>
      <c r="O177" s="39"/>
      <c r="P177" s="193">
        <f t="shared" si="1"/>
        <v>0</v>
      </c>
      <c r="Q177" s="193">
        <v>0</v>
      </c>
      <c r="R177" s="193">
        <f t="shared" si="2"/>
        <v>0</v>
      </c>
      <c r="S177" s="193">
        <v>0.00021</v>
      </c>
      <c r="T177" s="194">
        <f t="shared" si="3"/>
        <v>0.00945</v>
      </c>
      <c r="AR177" s="21" t="s">
        <v>204</v>
      </c>
      <c r="AT177" s="21" t="s">
        <v>124</v>
      </c>
      <c r="AU177" s="21" t="s">
        <v>84</v>
      </c>
      <c r="AY177" s="21" t="s">
        <v>122</v>
      </c>
      <c r="BE177" s="195">
        <f t="shared" si="4"/>
        <v>0</v>
      </c>
      <c r="BF177" s="195">
        <f t="shared" si="5"/>
        <v>0</v>
      </c>
      <c r="BG177" s="195">
        <f t="shared" si="6"/>
        <v>0</v>
      </c>
      <c r="BH177" s="195">
        <f t="shared" si="7"/>
        <v>0</v>
      </c>
      <c r="BI177" s="195">
        <f t="shared" si="8"/>
        <v>0</v>
      </c>
      <c r="BJ177" s="21" t="s">
        <v>77</v>
      </c>
      <c r="BK177" s="195">
        <f t="shared" si="9"/>
        <v>0</v>
      </c>
      <c r="BL177" s="21" t="s">
        <v>204</v>
      </c>
      <c r="BM177" s="21" t="s">
        <v>337</v>
      </c>
    </row>
    <row r="178" spans="2:65" s="1" customFormat="1" ht="25.5" customHeight="1">
      <c r="B178" s="38"/>
      <c r="C178" s="184" t="s">
        <v>338</v>
      </c>
      <c r="D178" s="184" t="s">
        <v>124</v>
      </c>
      <c r="E178" s="185" t="s">
        <v>339</v>
      </c>
      <c r="F178" s="186" t="s">
        <v>340</v>
      </c>
      <c r="G178" s="187" t="s">
        <v>182</v>
      </c>
      <c r="H178" s="188">
        <v>5</v>
      </c>
      <c r="I178" s="189"/>
      <c r="J178" s="190">
        <f t="shared" si="0"/>
        <v>0</v>
      </c>
      <c r="K178" s="186" t="s">
        <v>128</v>
      </c>
      <c r="L178" s="58"/>
      <c r="M178" s="191" t="s">
        <v>21</v>
      </c>
      <c r="N178" s="192" t="s">
        <v>43</v>
      </c>
      <c r="O178" s="39"/>
      <c r="P178" s="193">
        <f t="shared" si="1"/>
        <v>0</v>
      </c>
      <c r="Q178" s="193">
        <v>0</v>
      </c>
      <c r="R178" s="193">
        <f t="shared" si="2"/>
        <v>0</v>
      </c>
      <c r="S178" s="193">
        <v>0.0026</v>
      </c>
      <c r="T178" s="194">
        <f t="shared" si="3"/>
        <v>0.013</v>
      </c>
      <c r="AR178" s="21" t="s">
        <v>204</v>
      </c>
      <c r="AT178" s="21" t="s">
        <v>124</v>
      </c>
      <c r="AU178" s="21" t="s">
        <v>84</v>
      </c>
      <c r="AY178" s="21" t="s">
        <v>122</v>
      </c>
      <c r="BE178" s="195">
        <f t="shared" si="4"/>
        <v>0</v>
      </c>
      <c r="BF178" s="195">
        <f t="shared" si="5"/>
        <v>0</v>
      </c>
      <c r="BG178" s="195">
        <f t="shared" si="6"/>
        <v>0</v>
      </c>
      <c r="BH178" s="195">
        <f t="shared" si="7"/>
        <v>0</v>
      </c>
      <c r="BI178" s="195">
        <f t="shared" si="8"/>
        <v>0</v>
      </c>
      <c r="BJ178" s="21" t="s">
        <v>77</v>
      </c>
      <c r="BK178" s="195">
        <f t="shared" si="9"/>
        <v>0</v>
      </c>
      <c r="BL178" s="21" t="s">
        <v>204</v>
      </c>
      <c r="BM178" s="21" t="s">
        <v>341</v>
      </c>
    </row>
    <row r="179" spans="2:63" s="10" customFormat="1" ht="29.85" customHeight="1">
      <c r="B179" s="168"/>
      <c r="C179" s="169"/>
      <c r="D179" s="170" t="s">
        <v>71</v>
      </c>
      <c r="E179" s="182" t="s">
        <v>342</v>
      </c>
      <c r="F179" s="182" t="s">
        <v>343</v>
      </c>
      <c r="G179" s="169"/>
      <c r="H179" s="169"/>
      <c r="I179" s="172"/>
      <c r="J179" s="183">
        <f>BK179</f>
        <v>0</v>
      </c>
      <c r="K179" s="169"/>
      <c r="L179" s="174"/>
      <c r="M179" s="175"/>
      <c r="N179" s="176"/>
      <c r="O179" s="176"/>
      <c r="P179" s="177">
        <f>P180</f>
        <v>0</v>
      </c>
      <c r="Q179" s="176"/>
      <c r="R179" s="177">
        <f>R180</f>
        <v>0</v>
      </c>
      <c r="S179" s="176"/>
      <c r="T179" s="178">
        <f>T180</f>
        <v>0</v>
      </c>
      <c r="AR179" s="179" t="s">
        <v>84</v>
      </c>
      <c r="AT179" s="180" t="s">
        <v>71</v>
      </c>
      <c r="AU179" s="180" t="s">
        <v>77</v>
      </c>
      <c r="AY179" s="179" t="s">
        <v>122</v>
      </c>
      <c r="BK179" s="181">
        <f>BK180</f>
        <v>0</v>
      </c>
    </row>
    <row r="180" spans="2:65" s="1" customFormat="1" ht="16.5" customHeight="1">
      <c r="B180" s="38"/>
      <c r="C180" s="184" t="s">
        <v>344</v>
      </c>
      <c r="D180" s="184" t="s">
        <v>124</v>
      </c>
      <c r="E180" s="185" t="s">
        <v>345</v>
      </c>
      <c r="F180" s="186" t="s">
        <v>346</v>
      </c>
      <c r="G180" s="187" t="s">
        <v>347</v>
      </c>
      <c r="H180" s="188">
        <v>16</v>
      </c>
      <c r="I180" s="189"/>
      <c r="J180" s="190">
        <f>ROUND(I180*H180,2)</f>
        <v>0</v>
      </c>
      <c r="K180" s="186" t="s">
        <v>21</v>
      </c>
      <c r="L180" s="58"/>
      <c r="M180" s="191" t="s">
        <v>21</v>
      </c>
      <c r="N180" s="192" t="s">
        <v>43</v>
      </c>
      <c r="O180" s="39"/>
      <c r="P180" s="193">
        <f>O180*H180</f>
        <v>0</v>
      </c>
      <c r="Q180" s="193">
        <v>0</v>
      </c>
      <c r="R180" s="193">
        <f>Q180*H180</f>
        <v>0</v>
      </c>
      <c r="S180" s="193">
        <v>0</v>
      </c>
      <c r="T180" s="194">
        <f>S180*H180</f>
        <v>0</v>
      </c>
      <c r="AR180" s="21" t="s">
        <v>204</v>
      </c>
      <c r="AT180" s="21" t="s">
        <v>124</v>
      </c>
      <c r="AU180" s="21" t="s">
        <v>84</v>
      </c>
      <c r="AY180" s="21" t="s">
        <v>122</v>
      </c>
      <c r="BE180" s="195">
        <f>IF(N180="základní",J180,0)</f>
        <v>0</v>
      </c>
      <c r="BF180" s="195">
        <f>IF(N180="snížená",J180,0)</f>
        <v>0</v>
      </c>
      <c r="BG180" s="195">
        <f>IF(N180="zákl. přenesená",J180,0)</f>
        <v>0</v>
      </c>
      <c r="BH180" s="195">
        <f>IF(N180="sníž. přenesená",J180,0)</f>
        <v>0</v>
      </c>
      <c r="BI180" s="195">
        <f>IF(N180="nulová",J180,0)</f>
        <v>0</v>
      </c>
      <c r="BJ180" s="21" t="s">
        <v>77</v>
      </c>
      <c r="BK180" s="195">
        <f>ROUND(I180*H180,2)</f>
        <v>0</v>
      </c>
      <c r="BL180" s="21" t="s">
        <v>204</v>
      </c>
      <c r="BM180" s="21" t="s">
        <v>348</v>
      </c>
    </row>
    <row r="181" spans="2:63" s="10" customFormat="1" ht="29.85" customHeight="1">
      <c r="B181" s="168"/>
      <c r="C181" s="169"/>
      <c r="D181" s="170" t="s">
        <v>71</v>
      </c>
      <c r="E181" s="182" t="s">
        <v>349</v>
      </c>
      <c r="F181" s="182" t="s">
        <v>350</v>
      </c>
      <c r="G181" s="169"/>
      <c r="H181" s="169"/>
      <c r="I181" s="172"/>
      <c r="J181" s="183">
        <f>BK181</f>
        <v>0</v>
      </c>
      <c r="K181" s="169"/>
      <c r="L181" s="174"/>
      <c r="M181" s="175"/>
      <c r="N181" s="176"/>
      <c r="O181" s="176"/>
      <c r="P181" s="177">
        <f>SUM(P182:P209)</f>
        <v>0</v>
      </c>
      <c r="Q181" s="176"/>
      <c r="R181" s="177">
        <f>SUM(R182:R209)</f>
        <v>0</v>
      </c>
      <c r="S181" s="176"/>
      <c r="T181" s="178">
        <f>SUM(T182:T209)</f>
        <v>44.545908000000004</v>
      </c>
      <c r="AR181" s="179" t="s">
        <v>84</v>
      </c>
      <c r="AT181" s="180" t="s">
        <v>71</v>
      </c>
      <c r="AU181" s="180" t="s">
        <v>77</v>
      </c>
      <c r="AY181" s="179" t="s">
        <v>122</v>
      </c>
      <c r="BK181" s="181">
        <f>SUM(BK182:BK209)</f>
        <v>0</v>
      </c>
    </row>
    <row r="182" spans="2:65" s="1" customFormat="1" ht="25.5" customHeight="1">
      <c r="B182" s="38"/>
      <c r="C182" s="184" t="s">
        <v>351</v>
      </c>
      <c r="D182" s="184" t="s">
        <v>124</v>
      </c>
      <c r="E182" s="185" t="s">
        <v>352</v>
      </c>
      <c r="F182" s="186" t="s">
        <v>353</v>
      </c>
      <c r="G182" s="187" t="s">
        <v>316</v>
      </c>
      <c r="H182" s="188">
        <v>79.2</v>
      </c>
      <c r="I182" s="189"/>
      <c r="J182" s="190">
        <f>ROUND(I182*H182,2)</f>
        <v>0</v>
      </c>
      <c r="K182" s="186" t="s">
        <v>128</v>
      </c>
      <c r="L182" s="58"/>
      <c r="M182" s="191" t="s">
        <v>21</v>
      </c>
      <c r="N182" s="192" t="s">
        <v>43</v>
      </c>
      <c r="O182" s="39"/>
      <c r="P182" s="193">
        <f>O182*H182</f>
        <v>0</v>
      </c>
      <c r="Q182" s="193">
        <v>0</v>
      </c>
      <c r="R182" s="193">
        <f>Q182*H182</f>
        <v>0</v>
      </c>
      <c r="S182" s="193">
        <v>0.008</v>
      </c>
      <c r="T182" s="194">
        <f>S182*H182</f>
        <v>0.6336</v>
      </c>
      <c r="AR182" s="21" t="s">
        <v>204</v>
      </c>
      <c r="AT182" s="21" t="s">
        <v>124</v>
      </c>
      <c r="AU182" s="21" t="s">
        <v>84</v>
      </c>
      <c r="AY182" s="21" t="s">
        <v>122</v>
      </c>
      <c r="BE182" s="195">
        <f>IF(N182="základní",J182,0)</f>
        <v>0</v>
      </c>
      <c r="BF182" s="195">
        <f>IF(N182="snížená",J182,0)</f>
        <v>0</v>
      </c>
      <c r="BG182" s="195">
        <f>IF(N182="zákl. přenesená",J182,0)</f>
        <v>0</v>
      </c>
      <c r="BH182" s="195">
        <f>IF(N182="sníž. přenesená",J182,0)</f>
        <v>0</v>
      </c>
      <c r="BI182" s="195">
        <f>IF(N182="nulová",J182,0)</f>
        <v>0</v>
      </c>
      <c r="BJ182" s="21" t="s">
        <v>77</v>
      </c>
      <c r="BK182" s="195">
        <f>ROUND(I182*H182,2)</f>
        <v>0</v>
      </c>
      <c r="BL182" s="21" t="s">
        <v>204</v>
      </c>
      <c r="BM182" s="21" t="s">
        <v>354</v>
      </c>
    </row>
    <row r="183" spans="2:51" s="11" customFormat="1" ht="13.5">
      <c r="B183" s="199"/>
      <c r="C183" s="200"/>
      <c r="D183" s="196" t="s">
        <v>162</v>
      </c>
      <c r="E183" s="201" t="s">
        <v>21</v>
      </c>
      <c r="F183" s="202" t="s">
        <v>355</v>
      </c>
      <c r="G183" s="200"/>
      <c r="H183" s="203">
        <v>79.2</v>
      </c>
      <c r="I183" s="204"/>
      <c r="J183" s="200"/>
      <c r="K183" s="200"/>
      <c r="L183" s="205"/>
      <c r="M183" s="206"/>
      <c r="N183" s="207"/>
      <c r="O183" s="207"/>
      <c r="P183" s="207"/>
      <c r="Q183" s="207"/>
      <c r="R183" s="207"/>
      <c r="S183" s="207"/>
      <c r="T183" s="208"/>
      <c r="AT183" s="209" t="s">
        <v>162</v>
      </c>
      <c r="AU183" s="209" t="s">
        <v>84</v>
      </c>
      <c r="AV183" s="11" t="s">
        <v>84</v>
      </c>
      <c r="AW183" s="11" t="s">
        <v>35</v>
      </c>
      <c r="AX183" s="11" t="s">
        <v>72</v>
      </c>
      <c r="AY183" s="209" t="s">
        <v>122</v>
      </c>
    </row>
    <row r="184" spans="2:65" s="1" customFormat="1" ht="25.5" customHeight="1">
      <c r="B184" s="38"/>
      <c r="C184" s="184" t="s">
        <v>356</v>
      </c>
      <c r="D184" s="184" t="s">
        <v>124</v>
      </c>
      <c r="E184" s="185" t="s">
        <v>357</v>
      </c>
      <c r="F184" s="186" t="s">
        <v>358</v>
      </c>
      <c r="G184" s="187" t="s">
        <v>316</v>
      </c>
      <c r="H184" s="188">
        <v>1108.668</v>
      </c>
      <c r="I184" s="189"/>
      <c r="J184" s="190">
        <f>ROUND(I184*H184,2)</f>
        <v>0</v>
      </c>
      <c r="K184" s="186" t="s">
        <v>128</v>
      </c>
      <c r="L184" s="58"/>
      <c r="M184" s="191" t="s">
        <v>21</v>
      </c>
      <c r="N184" s="192" t="s">
        <v>43</v>
      </c>
      <c r="O184" s="39"/>
      <c r="P184" s="193">
        <f>O184*H184</f>
        <v>0</v>
      </c>
      <c r="Q184" s="193">
        <v>0</v>
      </c>
      <c r="R184" s="193">
        <f>Q184*H184</f>
        <v>0</v>
      </c>
      <c r="S184" s="193">
        <v>0.014</v>
      </c>
      <c r="T184" s="194">
        <f>S184*H184</f>
        <v>15.521351999999998</v>
      </c>
      <c r="AR184" s="21" t="s">
        <v>204</v>
      </c>
      <c r="AT184" s="21" t="s">
        <v>124</v>
      </c>
      <c r="AU184" s="21" t="s">
        <v>84</v>
      </c>
      <c r="AY184" s="21" t="s">
        <v>122</v>
      </c>
      <c r="BE184" s="195">
        <f>IF(N184="základní",J184,0)</f>
        <v>0</v>
      </c>
      <c r="BF184" s="195">
        <f>IF(N184="snížená",J184,0)</f>
        <v>0</v>
      </c>
      <c r="BG184" s="195">
        <f>IF(N184="zákl. přenesená",J184,0)</f>
        <v>0</v>
      </c>
      <c r="BH184" s="195">
        <f>IF(N184="sníž. přenesená",J184,0)</f>
        <v>0</v>
      </c>
      <c r="BI184" s="195">
        <f>IF(N184="nulová",J184,0)</f>
        <v>0</v>
      </c>
      <c r="BJ184" s="21" t="s">
        <v>77</v>
      </c>
      <c r="BK184" s="195">
        <f>ROUND(I184*H184,2)</f>
        <v>0</v>
      </c>
      <c r="BL184" s="21" t="s">
        <v>204</v>
      </c>
      <c r="BM184" s="21" t="s">
        <v>359</v>
      </c>
    </row>
    <row r="185" spans="2:51" s="11" customFormat="1" ht="13.5">
      <c r="B185" s="199"/>
      <c r="C185" s="200"/>
      <c r="D185" s="196" t="s">
        <v>162</v>
      </c>
      <c r="E185" s="201" t="s">
        <v>21</v>
      </c>
      <c r="F185" s="202" t="s">
        <v>360</v>
      </c>
      <c r="G185" s="200"/>
      <c r="H185" s="203">
        <v>504.9</v>
      </c>
      <c r="I185" s="204"/>
      <c r="J185" s="200"/>
      <c r="K185" s="200"/>
      <c r="L185" s="205"/>
      <c r="M185" s="206"/>
      <c r="N185" s="207"/>
      <c r="O185" s="207"/>
      <c r="P185" s="207"/>
      <c r="Q185" s="207"/>
      <c r="R185" s="207"/>
      <c r="S185" s="207"/>
      <c r="T185" s="208"/>
      <c r="AT185" s="209" t="s">
        <v>162</v>
      </c>
      <c r="AU185" s="209" t="s">
        <v>84</v>
      </c>
      <c r="AV185" s="11" t="s">
        <v>84</v>
      </c>
      <c r="AW185" s="11" t="s">
        <v>35</v>
      </c>
      <c r="AX185" s="11" t="s">
        <v>72</v>
      </c>
      <c r="AY185" s="209" t="s">
        <v>122</v>
      </c>
    </row>
    <row r="186" spans="2:51" s="11" customFormat="1" ht="13.5">
      <c r="B186" s="199"/>
      <c r="C186" s="200"/>
      <c r="D186" s="196" t="s">
        <v>162</v>
      </c>
      <c r="E186" s="201" t="s">
        <v>21</v>
      </c>
      <c r="F186" s="202" t="s">
        <v>361</v>
      </c>
      <c r="G186" s="200"/>
      <c r="H186" s="203">
        <v>39.6</v>
      </c>
      <c r="I186" s="204"/>
      <c r="J186" s="200"/>
      <c r="K186" s="200"/>
      <c r="L186" s="205"/>
      <c r="M186" s="206"/>
      <c r="N186" s="207"/>
      <c r="O186" s="207"/>
      <c r="P186" s="207"/>
      <c r="Q186" s="207"/>
      <c r="R186" s="207"/>
      <c r="S186" s="207"/>
      <c r="T186" s="208"/>
      <c r="AT186" s="209" t="s">
        <v>162</v>
      </c>
      <c r="AU186" s="209" t="s">
        <v>84</v>
      </c>
      <c r="AV186" s="11" t="s">
        <v>84</v>
      </c>
      <c r="AW186" s="11" t="s">
        <v>35</v>
      </c>
      <c r="AX186" s="11" t="s">
        <v>72</v>
      </c>
      <c r="AY186" s="209" t="s">
        <v>122</v>
      </c>
    </row>
    <row r="187" spans="2:51" s="11" customFormat="1" ht="13.5">
      <c r="B187" s="199"/>
      <c r="C187" s="200"/>
      <c r="D187" s="196" t="s">
        <v>162</v>
      </c>
      <c r="E187" s="201" t="s">
        <v>21</v>
      </c>
      <c r="F187" s="202" t="s">
        <v>362</v>
      </c>
      <c r="G187" s="200"/>
      <c r="H187" s="203">
        <v>32.648</v>
      </c>
      <c r="I187" s="204"/>
      <c r="J187" s="200"/>
      <c r="K187" s="200"/>
      <c r="L187" s="205"/>
      <c r="M187" s="206"/>
      <c r="N187" s="207"/>
      <c r="O187" s="207"/>
      <c r="P187" s="207"/>
      <c r="Q187" s="207"/>
      <c r="R187" s="207"/>
      <c r="S187" s="207"/>
      <c r="T187" s="208"/>
      <c r="AT187" s="209" t="s">
        <v>162</v>
      </c>
      <c r="AU187" s="209" t="s">
        <v>84</v>
      </c>
      <c r="AV187" s="11" t="s">
        <v>84</v>
      </c>
      <c r="AW187" s="11" t="s">
        <v>35</v>
      </c>
      <c r="AX187" s="11" t="s">
        <v>72</v>
      </c>
      <c r="AY187" s="209" t="s">
        <v>122</v>
      </c>
    </row>
    <row r="188" spans="2:51" s="11" customFormat="1" ht="13.5">
      <c r="B188" s="199"/>
      <c r="C188" s="200"/>
      <c r="D188" s="196" t="s">
        <v>162</v>
      </c>
      <c r="E188" s="201" t="s">
        <v>21</v>
      </c>
      <c r="F188" s="202" t="s">
        <v>363</v>
      </c>
      <c r="G188" s="200"/>
      <c r="H188" s="203">
        <v>23.1</v>
      </c>
      <c r="I188" s="204"/>
      <c r="J188" s="200"/>
      <c r="K188" s="200"/>
      <c r="L188" s="205"/>
      <c r="M188" s="206"/>
      <c r="N188" s="207"/>
      <c r="O188" s="207"/>
      <c r="P188" s="207"/>
      <c r="Q188" s="207"/>
      <c r="R188" s="207"/>
      <c r="S188" s="207"/>
      <c r="T188" s="208"/>
      <c r="AT188" s="209" t="s">
        <v>162</v>
      </c>
      <c r="AU188" s="209" t="s">
        <v>84</v>
      </c>
      <c r="AV188" s="11" t="s">
        <v>84</v>
      </c>
      <c r="AW188" s="11" t="s">
        <v>35</v>
      </c>
      <c r="AX188" s="11" t="s">
        <v>72</v>
      </c>
      <c r="AY188" s="209" t="s">
        <v>122</v>
      </c>
    </row>
    <row r="189" spans="2:51" s="11" customFormat="1" ht="13.5">
      <c r="B189" s="199"/>
      <c r="C189" s="200"/>
      <c r="D189" s="196" t="s">
        <v>162</v>
      </c>
      <c r="E189" s="201" t="s">
        <v>21</v>
      </c>
      <c r="F189" s="202" t="s">
        <v>364</v>
      </c>
      <c r="G189" s="200"/>
      <c r="H189" s="203">
        <v>54.56</v>
      </c>
      <c r="I189" s="204"/>
      <c r="J189" s="200"/>
      <c r="K189" s="200"/>
      <c r="L189" s="205"/>
      <c r="M189" s="206"/>
      <c r="N189" s="207"/>
      <c r="O189" s="207"/>
      <c r="P189" s="207"/>
      <c r="Q189" s="207"/>
      <c r="R189" s="207"/>
      <c r="S189" s="207"/>
      <c r="T189" s="208"/>
      <c r="AT189" s="209" t="s">
        <v>162</v>
      </c>
      <c r="AU189" s="209" t="s">
        <v>84</v>
      </c>
      <c r="AV189" s="11" t="s">
        <v>84</v>
      </c>
      <c r="AW189" s="11" t="s">
        <v>35</v>
      </c>
      <c r="AX189" s="11" t="s">
        <v>72</v>
      </c>
      <c r="AY189" s="209" t="s">
        <v>122</v>
      </c>
    </row>
    <row r="190" spans="2:51" s="11" customFormat="1" ht="13.5">
      <c r="B190" s="199"/>
      <c r="C190" s="200"/>
      <c r="D190" s="196" t="s">
        <v>162</v>
      </c>
      <c r="E190" s="201" t="s">
        <v>21</v>
      </c>
      <c r="F190" s="202" t="s">
        <v>365</v>
      </c>
      <c r="G190" s="200"/>
      <c r="H190" s="203">
        <v>128.744</v>
      </c>
      <c r="I190" s="204"/>
      <c r="J190" s="200"/>
      <c r="K190" s="200"/>
      <c r="L190" s="205"/>
      <c r="M190" s="206"/>
      <c r="N190" s="207"/>
      <c r="O190" s="207"/>
      <c r="P190" s="207"/>
      <c r="Q190" s="207"/>
      <c r="R190" s="207"/>
      <c r="S190" s="207"/>
      <c r="T190" s="208"/>
      <c r="AT190" s="209" t="s">
        <v>162</v>
      </c>
      <c r="AU190" s="209" t="s">
        <v>84</v>
      </c>
      <c r="AV190" s="11" t="s">
        <v>84</v>
      </c>
      <c r="AW190" s="11" t="s">
        <v>35</v>
      </c>
      <c r="AX190" s="11" t="s">
        <v>72</v>
      </c>
      <c r="AY190" s="209" t="s">
        <v>122</v>
      </c>
    </row>
    <row r="191" spans="2:51" s="11" customFormat="1" ht="13.5">
      <c r="B191" s="199"/>
      <c r="C191" s="200"/>
      <c r="D191" s="196" t="s">
        <v>162</v>
      </c>
      <c r="E191" s="201" t="s">
        <v>21</v>
      </c>
      <c r="F191" s="202" t="s">
        <v>366</v>
      </c>
      <c r="G191" s="200"/>
      <c r="H191" s="203">
        <v>29.766</v>
      </c>
      <c r="I191" s="204"/>
      <c r="J191" s="200"/>
      <c r="K191" s="200"/>
      <c r="L191" s="205"/>
      <c r="M191" s="206"/>
      <c r="N191" s="207"/>
      <c r="O191" s="207"/>
      <c r="P191" s="207"/>
      <c r="Q191" s="207"/>
      <c r="R191" s="207"/>
      <c r="S191" s="207"/>
      <c r="T191" s="208"/>
      <c r="AT191" s="209" t="s">
        <v>162</v>
      </c>
      <c r="AU191" s="209" t="s">
        <v>84</v>
      </c>
      <c r="AV191" s="11" t="s">
        <v>84</v>
      </c>
      <c r="AW191" s="11" t="s">
        <v>35</v>
      </c>
      <c r="AX191" s="11" t="s">
        <v>72</v>
      </c>
      <c r="AY191" s="209" t="s">
        <v>122</v>
      </c>
    </row>
    <row r="192" spans="2:51" s="11" customFormat="1" ht="13.5">
      <c r="B192" s="199"/>
      <c r="C192" s="200"/>
      <c r="D192" s="196" t="s">
        <v>162</v>
      </c>
      <c r="E192" s="201" t="s">
        <v>21</v>
      </c>
      <c r="F192" s="202" t="s">
        <v>367</v>
      </c>
      <c r="G192" s="200"/>
      <c r="H192" s="203">
        <v>235.62</v>
      </c>
      <c r="I192" s="204"/>
      <c r="J192" s="200"/>
      <c r="K192" s="200"/>
      <c r="L192" s="205"/>
      <c r="M192" s="206"/>
      <c r="N192" s="207"/>
      <c r="O192" s="207"/>
      <c r="P192" s="207"/>
      <c r="Q192" s="207"/>
      <c r="R192" s="207"/>
      <c r="S192" s="207"/>
      <c r="T192" s="208"/>
      <c r="AT192" s="209" t="s">
        <v>162</v>
      </c>
      <c r="AU192" s="209" t="s">
        <v>84</v>
      </c>
      <c r="AV192" s="11" t="s">
        <v>84</v>
      </c>
      <c r="AW192" s="11" t="s">
        <v>35</v>
      </c>
      <c r="AX192" s="11" t="s">
        <v>72</v>
      </c>
      <c r="AY192" s="209" t="s">
        <v>122</v>
      </c>
    </row>
    <row r="193" spans="2:51" s="11" customFormat="1" ht="13.5">
      <c r="B193" s="199"/>
      <c r="C193" s="200"/>
      <c r="D193" s="196" t="s">
        <v>162</v>
      </c>
      <c r="E193" s="201" t="s">
        <v>21</v>
      </c>
      <c r="F193" s="202" t="s">
        <v>368</v>
      </c>
      <c r="G193" s="200"/>
      <c r="H193" s="203">
        <v>59.73</v>
      </c>
      <c r="I193" s="204"/>
      <c r="J193" s="200"/>
      <c r="K193" s="200"/>
      <c r="L193" s="205"/>
      <c r="M193" s="206"/>
      <c r="N193" s="207"/>
      <c r="O193" s="207"/>
      <c r="P193" s="207"/>
      <c r="Q193" s="207"/>
      <c r="R193" s="207"/>
      <c r="S193" s="207"/>
      <c r="T193" s="208"/>
      <c r="AT193" s="209" t="s">
        <v>162</v>
      </c>
      <c r="AU193" s="209" t="s">
        <v>84</v>
      </c>
      <c r="AV193" s="11" t="s">
        <v>84</v>
      </c>
      <c r="AW193" s="11" t="s">
        <v>35</v>
      </c>
      <c r="AX193" s="11" t="s">
        <v>72</v>
      </c>
      <c r="AY193" s="209" t="s">
        <v>122</v>
      </c>
    </row>
    <row r="194" spans="2:65" s="1" customFormat="1" ht="25.5" customHeight="1">
      <c r="B194" s="38"/>
      <c r="C194" s="184" t="s">
        <v>369</v>
      </c>
      <c r="D194" s="184" t="s">
        <v>124</v>
      </c>
      <c r="E194" s="185" t="s">
        <v>370</v>
      </c>
      <c r="F194" s="186" t="s">
        <v>371</v>
      </c>
      <c r="G194" s="187" t="s">
        <v>316</v>
      </c>
      <c r="H194" s="188">
        <v>29.865</v>
      </c>
      <c r="I194" s="189"/>
      <c r="J194" s="190">
        <f>ROUND(I194*H194,2)</f>
        <v>0</v>
      </c>
      <c r="K194" s="186" t="s">
        <v>128</v>
      </c>
      <c r="L194" s="58"/>
      <c r="M194" s="191" t="s">
        <v>21</v>
      </c>
      <c r="N194" s="192" t="s">
        <v>43</v>
      </c>
      <c r="O194" s="39"/>
      <c r="P194" s="193">
        <f>O194*H194</f>
        <v>0</v>
      </c>
      <c r="Q194" s="193">
        <v>0</v>
      </c>
      <c r="R194" s="193">
        <f>Q194*H194</f>
        <v>0</v>
      </c>
      <c r="S194" s="193">
        <v>0.024</v>
      </c>
      <c r="T194" s="194">
        <f>S194*H194</f>
        <v>0.71676</v>
      </c>
      <c r="AR194" s="21" t="s">
        <v>204</v>
      </c>
      <c r="AT194" s="21" t="s">
        <v>124</v>
      </c>
      <c r="AU194" s="21" t="s">
        <v>84</v>
      </c>
      <c r="AY194" s="21" t="s">
        <v>122</v>
      </c>
      <c r="BE194" s="195">
        <f>IF(N194="základní",J194,0)</f>
        <v>0</v>
      </c>
      <c r="BF194" s="195">
        <f>IF(N194="snížená",J194,0)</f>
        <v>0</v>
      </c>
      <c r="BG194" s="195">
        <f>IF(N194="zákl. přenesená",J194,0)</f>
        <v>0</v>
      </c>
      <c r="BH194" s="195">
        <f>IF(N194="sníž. přenesená",J194,0)</f>
        <v>0</v>
      </c>
      <c r="BI194" s="195">
        <f>IF(N194="nulová",J194,0)</f>
        <v>0</v>
      </c>
      <c r="BJ194" s="21" t="s">
        <v>77</v>
      </c>
      <c r="BK194" s="195">
        <f>ROUND(I194*H194,2)</f>
        <v>0</v>
      </c>
      <c r="BL194" s="21" t="s">
        <v>204</v>
      </c>
      <c r="BM194" s="21" t="s">
        <v>372</v>
      </c>
    </row>
    <row r="195" spans="2:51" s="11" customFormat="1" ht="13.5">
      <c r="B195" s="199"/>
      <c r="C195" s="200"/>
      <c r="D195" s="196" t="s">
        <v>162</v>
      </c>
      <c r="E195" s="201" t="s">
        <v>21</v>
      </c>
      <c r="F195" s="202" t="s">
        <v>373</v>
      </c>
      <c r="G195" s="200"/>
      <c r="H195" s="203">
        <v>29.865</v>
      </c>
      <c r="I195" s="204"/>
      <c r="J195" s="200"/>
      <c r="K195" s="200"/>
      <c r="L195" s="205"/>
      <c r="M195" s="206"/>
      <c r="N195" s="207"/>
      <c r="O195" s="207"/>
      <c r="P195" s="207"/>
      <c r="Q195" s="207"/>
      <c r="R195" s="207"/>
      <c r="S195" s="207"/>
      <c r="T195" s="208"/>
      <c r="AT195" s="209" t="s">
        <v>162</v>
      </c>
      <c r="AU195" s="209" t="s">
        <v>84</v>
      </c>
      <c r="AV195" s="11" t="s">
        <v>84</v>
      </c>
      <c r="AW195" s="11" t="s">
        <v>35</v>
      </c>
      <c r="AX195" s="11" t="s">
        <v>72</v>
      </c>
      <c r="AY195" s="209" t="s">
        <v>122</v>
      </c>
    </row>
    <row r="196" spans="2:65" s="1" customFormat="1" ht="25.5" customHeight="1">
      <c r="B196" s="38"/>
      <c r="C196" s="184" t="s">
        <v>374</v>
      </c>
      <c r="D196" s="184" t="s">
        <v>124</v>
      </c>
      <c r="E196" s="185" t="s">
        <v>375</v>
      </c>
      <c r="F196" s="186" t="s">
        <v>376</v>
      </c>
      <c r="G196" s="187" t="s">
        <v>316</v>
      </c>
      <c r="H196" s="188">
        <v>148.104</v>
      </c>
      <c r="I196" s="189"/>
      <c r="J196" s="190">
        <f>ROUND(I196*H196,2)</f>
        <v>0</v>
      </c>
      <c r="K196" s="186" t="s">
        <v>128</v>
      </c>
      <c r="L196" s="58"/>
      <c r="M196" s="191" t="s">
        <v>21</v>
      </c>
      <c r="N196" s="192" t="s">
        <v>43</v>
      </c>
      <c r="O196" s="39"/>
      <c r="P196" s="193">
        <f>O196*H196</f>
        <v>0</v>
      </c>
      <c r="Q196" s="193">
        <v>0</v>
      </c>
      <c r="R196" s="193">
        <f>Q196*H196</f>
        <v>0</v>
      </c>
      <c r="S196" s="193">
        <v>0.032</v>
      </c>
      <c r="T196" s="194">
        <f>S196*H196</f>
        <v>4.739328</v>
      </c>
      <c r="AR196" s="21" t="s">
        <v>204</v>
      </c>
      <c r="AT196" s="21" t="s">
        <v>124</v>
      </c>
      <c r="AU196" s="21" t="s">
        <v>84</v>
      </c>
      <c r="AY196" s="21" t="s">
        <v>122</v>
      </c>
      <c r="BE196" s="195">
        <f>IF(N196="základní",J196,0)</f>
        <v>0</v>
      </c>
      <c r="BF196" s="195">
        <f>IF(N196="snížená",J196,0)</f>
        <v>0</v>
      </c>
      <c r="BG196" s="195">
        <f>IF(N196="zákl. přenesená",J196,0)</f>
        <v>0</v>
      </c>
      <c r="BH196" s="195">
        <f>IF(N196="sníž. přenesená",J196,0)</f>
        <v>0</v>
      </c>
      <c r="BI196" s="195">
        <f>IF(N196="nulová",J196,0)</f>
        <v>0</v>
      </c>
      <c r="BJ196" s="21" t="s">
        <v>77</v>
      </c>
      <c r="BK196" s="195">
        <f>ROUND(I196*H196,2)</f>
        <v>0</v>
      </c>
      <c r="BL196" s="21" t="s">
        <v>204</v>
      </c>
      <c r="BM196" s="21" t="s">
        <v>377</v>
      </c>
    </row>
    <row r="197" spans="2:51" s="11" customFormat="1" ht="13.5">
      <c r="B197" s="199"/>
      <c r="C197" s="200"/>
      <c r="D197" s="196" t="s">
        <v>162</v>
      </c>
      <c r="E197" s="201" t="s">
        <v>21</v>
      </c>
      <c r="F197" s="202" t="s">
        <v>378</v>
      </c>
      <c r="G197" s="200"/>
      <c r="H197" s="203">
        <v>36.08</v>
      </c>
      <c r="I197" s="204"/>
      <c r="J197" s="200"/>
      <c r="K197" s="200"/>
      <c r="L197" s="205"/>
      <c r="M197" s="206"/>
      <c r="N197" s="207"/>
      <c r="O197" s="207"/>
      <c r="P197" s="207"/>
      <c r="Q197" s="207"/>
      <c r="R197" s="207"/>
      <c r="S197" s="207"/>
      <c r="T197" s="208"/>
      <c r="AT197" s="209" t="s">
        <v>162</v>
      </c>
      <c r="AU197" s="209" t="s">
        <v>84</v>
      </c>
      <c r="AV197" s="11" t="s">
        <v>84</v>
      </c>
      <c r="AW197" s="11" t="s">
        <v>35</v>
      </c>
      <c r="AX197" s="11" t="s">
        <v>72</v>
      </c>
      <c r="AY197" s="209" t="s">
        <v>122</v>
      </c>
    </row>
    <row r="198" spans="2:51" s="11" customFormat="1" ht="13.5">
      <c r="B198" s="199"/>
      <c r="C198" s="200"/>
      <c r="D198" s="196" t="s">
        <v>162</v>
      </c>
      <c r="E198" s="201" t="s">
        <v>21</v>
      </c>
      <c r="F198" s="202" t="s">
        <v>379</v>
      </c>
      <c r="G198" s="200"/>
      <c r="H198" s="203">
        <v>112.024</v>
      </c>
      <c r="I198" s="204"/>
      <c r="J198" s="200"/>
      <c r="K198" s="200"/>
      <c r="L198" s="205"/>
      <c r="M198" s="206"/>
      <c r="N198" s="207"/>
      <c r="O198" s="207"/>
      <c r="P198" s="207"/>
      <c r="Q198" s="207"/>
      <c r="R198" s="207"/>
      <c r="S198" s="207"/>
      <c r="T198" s="208"/>
      <c r="AT198" s="209" t="s">
        <v>162</v>
      </c>
      <c r="AU198" s="209" t="s">
        <v>84</v>
      </c>
      <c r="AV198" s="11" t="s">
        <v>84</v>
      </c>
      <c r="AW198" s="11" t="s">
        <v>35</v>
      </c>
      <c r="AX198" s="11" t="s">
        <v>72</v>
      </c>
      <c r="AY198" s="209" t="s">
        <v>122</v>
      </c>
    </row>
    <row r="199" spans="2:65" s="1" customFormat="1" ht="25.5" customHeight="1">
      <c r="B199" s="38"/>
      <c r="C199" s="184" t="s">
        <v>380</v>
      </c>
      <c r="D199" s="184" t="s">
        <v>124</v>
      </c>
      <c r="E199" s="185" t="s">
        <v>381</v>
      </c>
      <c r="F199" s="186" t="s">
        <v>382</v>
      </c>
      <c r="G199" s="187" t="s">
        <v>316</v>
      </c>
      <c r="H199" s="188">
        <v>59.73</v>
      </c>
      <c r="I199" s="189"/>
      <c r="J199" s="190">
        <f>ROUND(I199*H199,2)</f>
        <v>0</v>
      </c>
      <c r="K199" s="186" t="s">
        <v>128</v>
      </c>
      <c r="L199" s="58"/>
      <c r="M199" s="191" t="s">
        <v>21</v>
      </c>
      <c r="N199" s="192" t="s">
        <v>43</v>
      </c>
      <c r="O199" s="39"/>
      <c r="P199" s="193">
        <f>O199*H199</f>
        <v>0</v>
      </c>
      <c r="Q199" s="193">
        <v>0</v>
      </c>
      <c r="R199" s="193">
        <f>Q199*H199</f>
        <v>0</v>
      </c>
      <c r="S199" s="193">
        <v>0.004</v>
      </c>
      <c r="T199" s="194">
        <f>S199*H199</f>
        <v>0.23892</v>
      </c>
      <c r="AR199" s="21" t="s">
        <v>204</v>
      </c>
      <c r="AT199" s="21" t="s">
        <v>124</v>
      </c>
      <c r="AU199" s="21" t="s">
        <v>84</v>
      </c>
      <c r="AY199" s="21" t="s">
        <v>122</v>
      </c>
      <c r="BE199" s="195">
        <f>IF(N199="základní",J199,0)</f>
        <v>0</v>
      </c>
      <c r="BF199" s="195">
        <f>IF(N199="snížená",J199,0)</f>
        <v>0</v>
      </c>
      <c r="BG199" s="195">
        <f>IF(N199="zákl. přenesená",J199,0)</f>
        <v>0</v>
      </c>
      <c r="BH199" s="195">
        <f>IF(N199="sníž. přenesená",J199,0)</f>
        <v>0</v>
      </c>
      <c r="BI199" s="195">
        <f>IF(N199="nulová",J199,0)</f>
        <v>0</v>
      </c>
      <c r="BJ199" s="21" t="s">
        <v>77</v>
      </c>
      <c r="BK199" s="195">
        <f>ROUND(I199*H199,2)</f>
        <v>0</v>
      </c>
      <c r="BL199" s="21" t="s">
        <v>204</v>
      </c>
      <c r="BM199" s="21" t="s">
        <v>383</v>
      </c>
    </row>
    <row r="200" spans="2:51" s="11" customFormat="1" ht="13.5">
      <c r="B200" s="199"/>
      <c r="C200" s="200"/>
      <c r="D200" s="196" t="s">
        <v>162</v>
      </c>
      <c r="E200" s="201" t="s">
        <v>21</v>
      </c>
      <c r="F200" s="202" t="s">
        <v>384</v>
      </c>
      <c r="G200" s="200"/>
      <c r="H200" s="203">
        <v>59.73</v>
      </c>
      <c r="I200" s="204"/>
      <c r="J200" s="200"/>
      <c r="K200" s="200"/>
      <c r="L200" s="205"/>
      <c r="M200" s="206"/>
      <c r="N200" s="207"/>
      <c r="O200" s="207"/>
      <c r="P200" s="207"/>
      <c r="Q200" s="207"/>
      <c r="R200" s="207"/>
      <c r="S200" s="207"/>
      <c r="T200" s="208"/>
      <c r="AT200" s="209" t="s">
        <v>162</v>
      </c>
      <c r="AU200" s="209" t="s">
        <v>84</v>
      </c>
      <c r="AV200" s="11" t="s">
        <v>84</v>
      </c>
      <c r="AW200" s="11" t="s">
        <v>35</v>
      </c>
      <c r="AX200" s="11" t="s">
        <v>72</v>
      </c>
      <c r="AY200" s="209" t="s">
        <v>122</v>
      </c>
    </row>
    <row r="201" spans="2:65" s="1" customFormat="1" ht="25.5" customHeight="1">
      <c r="B201" s="38"/>
      <c r="C201" s="184" t="s">
        <v>385</v>
      </c>
      <c r="D201" s="184" t="s">
        <v>124</v>
      </c>
      <c r="E201" s="185" t="s">
        <v>386</v>
      </c>
      <c r="F201" s="186" t="s">
        <v>387</v>
      </c>
      <c r="G201" s="187" t="s">
        <v>153</v>
      </c>
      <c r="H201" s="188">
        <v>630.443</v>
      </c>
      <c r="I201" s="189"/>
      <c r="J201" s="190">
        <f>ROUND(I201*H201,2)</f>
        <v>0</v>
      </c>
      <c r="K201" s="186" t="s">
        <v>128</v>
      </c>
      <c r="L201" s="58"/>
      <c r="M201" s="191" t="s">
        <v>21</v>
      </c>
      <c r="N201" s="192" t="s">
        <v>43</v>
      </c>
      <c r="O201" s="39"/>
      <c r="P201" s="193">
        <f>O201*H201</f>
        <v>0</v>
      </c>
      <c r="Q201" s="193">
        <v>0</v>
      </c>
      <c r="R201" s="193">
        <f>Q201*H201</f>
        <v>0</v>
      </c>
      <c r="S201" s="193">
        <v>0.017</v>
      </c>
      <c r="T201" s="194">
        <f>S201*H201</f>
        <v>10.717531000000001</v>
      </c>
      <c r="AR201" s="21" t="s">
        <v>204</v>
      </c>
      <c r="AT201" s="21" t="s">
        <v>124</v>
      </c>
      <c r="AU201" s="21" t="s">
        <v>84</v>
      </c>
      <c r="AY201" s="21" t="s">
        <v>122</v>
      </c>
      <c r="BE201" s="195">
        <f>IF(N201="základní",J201,0)</f>
        <v>0</v>
      </c>
      <c r="BF201" s="195">
        <f>IF(N201="snížená",J201,0)</f>
        <v>0</v>
      </c>
      <c r="BG201" s="195">
        <f>IF(N201="zákl. přenesená",J201,0)</f>
        <v>0</v>
      </c>
      <c r="BH201" s="195">
        <f>IF(N201="sníž. přenesená",J201,0)</f>
        <v>0</v>
      </c>
      <c r="BI201" s="195">
        <f>IF(N201="nulová",J201,0)</f>
        <v>0</v>
      </c>
      <c r="BJ201" s="21" t="s">
        <v>77</v>
      </c>
      <c r="BK201" s="195">
        <f>ROUND(I201*H201,2)</f>
        <v>0</v>
      </c>
      <c r="BL201" s="21" t="s">
        <v>204</v>
      </c>
      <c r="BM201" s="21" t="s">
        <v>388</v>
      </c>
    </row>
    <row r="202" spans="2:51" s="11" customFormat="1" ht="13.5">
      <c r="B202" s="199"/>
      <c r="C202" s="200"/>
      <c r="D202" s="196" t="s">
        <v>162</v>
      </c>
      <c r="E202" s="201" t="s">
        <v>21</v>
      </c>
      <c r="F202" s="202" t="s">
        <v>389</v>
      </c>
      <c r="G202" s="200"/>
      <c r="H202" s="203">
        <v>504.592</v>
      </c>
      <c r="I202" s="204"/>
      <c r="J202" s="200"/>
      <c r="K202" s="200"/>
      <c r="L202" s="205"/>
      <c r="M202" s="206"/>
      <c r="N202" s="207"/>
      <c r="O202" s="207"/>
      <c r="P202" s="207"/>
      <c r="Q202" s="207"/>
      <c r="R202" s="207"/>
      <c r="S202" s="207"/>
      <c r="T202" s="208"/>
      <c r="AT202" s="209" t="s">
        <v>162</v>
      </c>
      <c r="AU202" s="209" t="s">
        <v>84</v>
      </c>
      <c r="AV202" s="11" t="s">
        <v>84</v>
      </c>
      <c r="AW202" s="11" t="s">
        <v>35</v>
      </c>
      <c r="AX202" s="11" t="s">
        <v>72</v>
      </c>
      <c r="AY202" s="209" t="s">
        <v>122</v>
      </c>
    </row>
    <row r="203" spans="2:51" s="11" customFormat="1" ht="13.5">
      <c r="B203" s="199"/>
      <c r="C203" s="200"/>
      <c r="D203" s="196" t="s">
        <v>162</v>
      </c>
      <c r="E203" s="201" t="s">
        <v>21</v>
      </c>
      <c r="F203" s="202" t="s">
        <v>390</v>
      </c>
      <c r="G203" s="200"/>
      <c r="H203" s="203">
        <v>125.851</v>
      </c>
      <c r="I203" s="204"/>
      <c r="J203" s="200"/>
      <c r="K203" s="200"/>
      <c r="L203" s="205"/>
      <c r="M203" s="206"/>
      <c r="N203" s="207"/>
      <c r="O203" s="207"/>
      <c r="P203" s="207"/>
      <c r="Q203" s="207"/>
      <c r="R203" s="207"/>
      <c r="S203" s="207"/>
      <c r="T203" s="208"/>
      <c r="AT203" s="209" t="s">
        <v>162</v>
      </c>
      <c r="AU203" s="209" t="s">
        <v>84</v>
      </c>
      <c r="AV203" s="11" t="s">
        <v>84</v>
      </c>
      <c r="AW203" s="11" t="s">
        <v>35</v>
      </c>
      <c r="AX203" s="11" t="s">
        <v>72</v>
      </c>
      <c r="AY203" s="209" t="s">
        <v>122</v>
      </c>
    </row>
    <row r="204" spans="2:65" s="1" customFormat="1" ht="38.25" customHeight="1">
      <c r="B204" s="38"/>
      <c r="C204" s="184" t="s">
        <v>391</v>
      </c>
      <c r="D204" s="184" t="s">
        <v>124</v>
      </c>
      <c r="E204" s="185" t="s">
        <v>392</v>
      </c>
      <c r="F204" s="186" t="s">
        <v>393</v>
      </c>
      <c r="G204" s="187" t="s">
        <v>153</v>
      </c>
      <c r="H204" s="188">
        <v>630.443</v>
      </c>
      <c r="I204" s="189"/>
      <c r="J204" s="190">
        <f>ROUND(I204*H204,2)</f>
        <v>0</v>
      </c>
      <c r="K204" s="186" t="s">
        <v>128</v>
      </c>
      <c r="L204" s="58"/>
      <c r="M204" s="191" t="s">
        <v>21</v>
      </c>
      <c r="N204" s="192" t="s">
        <v>43</v>
      </c>
      <c r="O204" s="39"/>
      <c r="P204" s="193">
        <f>O204*H204</f>
        <v>0</v>
      </c>
      <c r="Q204" s="193">
        <v>0</v>
      </c>
      <c r="R204" s="193">
        <f>Q204*H204</f>
        <v>0</v>
      </c>
      <c r="S204" s="193">
        <v>0.014</v>
      </c>
      <c r="T204" s="194">
        <f>S204*H204</f>
        <v>8.826202</v>
      </c>
      <c r="AR204" s="21" t="s">
        <v>204</v>
      </c>
      <c r="AT204" s="21" t="s">
        <v>124</v>
      </c>
      <c r="AU204" s="21" t="s">
        <v>84</v>
      </c>
      <c r="AY204" s="21" t="s">
        <v>122</v>
      </c>
      <c r="BE204" s="195">
        <f>IF(N204="základní",J204,0)</f>
        <v>0</v>
      </c>
      <c r="BF204" s="195">
        <f>IF(N204="snížená",J204,0)</f>
        <v>0</v>
      </c>
      <c r="BG204" s="195">
        <f>IF(N204="zákl. přenesená",J204,0)</f>
        <v>0</v>
      </c>
      <c r="BH204" s="195">
        <f>IF(N204="sníž. přenesená",J204,0)</f>
        <v>0</v>
      </c>
      <c r="BI204" s="195">
        <f>IF(N204="nulová",J204,0)</f>
        <v>0</v>
      </c>
      <c r="BJ204" s="21" t="s">
        <v>77</v>
      </c>
      <c r="BK204" s="195">
        <f>ROUND(I204*H204,2)</f>
        <v>0</v>
      </c>
      <c r="BL204" s="21" t="s">
        <v>204</v>
      </c>
      <c r="BM204" s="21" t="s">
        <v>394</v>
      </c>
    </row>
    <row r="205" spans="2:51" s="11" customFormat="1" ht="13.5">
      <c r="B205" s="199"/>
      <c r="C205" s="200"/>
      <c r="D205" s="196" t="s">
        <v>162</v>
      </c>
      <c r="E205" s="201" t="s">
        <v>21</v>
      </c>
      <c r="F205" s="202" t="s">
        <v>389</v>
      </c>
      <c r="G205" s="200"/>
      <c r="H205" s="203">
        <v>504.592</v>
      </c>
      <c r="I205" s="204"/>
      <c r="J205" s="200"/>
      <c r="K205" s="200"/>
      <c r="L205" s="205"/>
      <c r="M205" s="206"/>
      <c r="N205" s="207"/>
      <c r="O205" s="207"/>
      <c r="P205" s="207"/>
      <c r="Q205" s="207"/>
      <c r="R205" s="207"/>
      <c r="S205" s="207"/>
      <c r="T205" s="208"/>
      <c r="AT205" s="209" t="s">
        <v>162</v>
      </c>
      <c r="AU205" s="209" t="s">
        <v>84</v>
      </c>
      <c r="AV205" s="11" t="s">
        <v>84</v>
      </c>
      <c r="AW205" s="11" t="s">
        <v>35</v>
      </c>
      <c r="AX205" s="11" t="s">
        <v>72</v>
      </c>
      <c r="AY205" s="209" t="s">
        <v>122</v>
      </c>
    </row>
    <row r="206" spans="2:51" s="11" customFormat="1" ht="13.5">
      <c r="B206" s="199"/>
      <c r="C206" s="200"/>
      <c r="D206" s="196" t="s">
        <v>162</v>
      </c>
      <c r="E206" s="201" t="s">
        <v>21</v>
      </c>
      <c r="F206" s="202" t="s">
        <v>390</v>
      </c>
      <c r="G206" s="200"/>
      <c r="H206" s="203">
        <v>125.851</v>
      </c>
      <c r="I206" s="204"/>
      <c r="J206" s="200"/>
      <c r="K206" s="200"/>
      <c r="L206" s="205"/>
      <c r="M206" s="206"/>
      <c r="N206" s="207"/>
      <c r="O206" s="207"/>
      <c r="P206" s="207"/>
      <c r="Q206" s="207"/>
      <c r="R206" s="207"/>
      <c r="S206" s="207"/>
      <c r="T206" s="208"/>
      <c r="AT206" s="209" t="s">
        <v>162</v>
      </c>
      <c r="AU206" s="209" t="s">
        <v>84</v>
      </c>
      <c r="AV206" s="11" t="s">
        <v>84</v>
      </c>
      <c r="AW206" s="11" t="s">
        <v>35</v>
      </c>
      <c r="AX206" s="11" t="s">
        <v>72</v>
      </c>
      <c r="AY206" s="209" t="s">
        <v>122</v>
      </c>
    </row>
    <row r="207" spans="2:65" s="1" customFormat="1" ht="38.25" customHeight="1">
      <c r="B207" s="38"/>
      <c r="C207" s="184" t="s">
        <v>395</v>
      </c>
      <c r="D207" s="184" t="s">
        <v>124</v>
      </c>
      <c r="E207" s="185" t="s">
        <v>396</v>
      </c>
      <c r="F207" s="186" t="s">
        <v>397</v>
      </c>
      <c r="G207" s="187" t="s">
        <v>153</v>
      </c>
      <c r="H207" s="188">
        <v>630.443</v>
      </c>
      <c r="I207" s="189"/>
      <c r="J207" s="190">
        <f>ROUND(I207*H207,2)</f>
        <v>0</v>
      </c>
      <c r="K207" s="186" t="s">
        <v>128</v>
      </c>
      <c r="L207" s="58"/>
      <c r="M207" s="191" t="s">
        <v>21</v>
      </c>
      <c r="N207" s="192" t="s">
        <v>43</v>
      </c>
      <c r="O207" s="39"/>
      <c r="P207" s="193">
        <f>O207*H207</f>
        <v>0</v>
      </c>
      <c r="Q207" s="193">
        <v>0</v>
      </c>
      <c r="R207" s="193">
        <f>Q207*H207</f>
        <v>0</v>
      </c>
      <c r="S207" s="193">
        <v>0.005</v>
      </c>
      <c r="T207" s="194">
        <f>S207*H207</f>
        <v>3.152215</v>
      </c>
      <c r="AR207" s="21" t="s">
        <v>204</v>
      </c>
      <c r="AT207" s="21" t="s">
        <v>124</v>
      </c>
      <c r="AU207" s="21" t="s">
        <v>84</v>
      </c>
      <c r="AY207" s="21" t="s">
        <v>122</v>
      </c>
      <c r="BE207" s="195">
        <f>IF(N207="základní",J207,0)</f>
        <v>0</v>
      </c>
      <c r="BF207" s="195">
        <f>IF(N207="snížená",J207,0)</f>
        <v>0</v>
      </c>
      <c r="BG207" s="195">
        <f>IF(N207="zákl. přenesená",J207,0)</f>
        <v>0</v>
      </c>
      <c r="BH207" s="195">
        <f>IF(N207="sníž. přenesená",J207,0)</f>
        <v>0</v>
      </c>
      <c r="BI207" s="195">
        <f>IF(N207="nulová",J207,0)</f>
        <v>0</v>
      </c>
      <c r="BJ207" s="21" t="s">
        <v>77</v>
      </c>
      <c r="BK207" s="195">
        <f>ROUND(I207*H207,2)</f>
        <v>0</v>
      </c>
      <c r="BL207" s="21" t="s">
        <v>204</v>
      </c>
      <c r="BM207" s="21" t="s">
        <v>398</v>
      </c>
    </row>
    <row r="208" spans="2:51" s="11" customFormat="1" ht="13.5">
      <c r="B208" s="199"/>
      <c r="C208" s="200"/>
      <c r="D208" s="196" t="s">
        <v>162</v>
      </c>
      <c r="E208" s="201" t="s">
        <v>21</v>
      </c>
      <c r="F208" s="202" t="s">
        <v>389</v>
      </c>
      <c r="G208" s="200"/>
      <c r="H208" s="203">
        <v>504.592</v>
      </c>
      <c r="I208" s="204"/>
      <c r="J208" s="200"/>
      <c r="K208" s="200"/>
      <c r="L208" s="205"/>
      <c r="M208" s="206"/>
      <c r="N208" s="207"/>
      <c r="O208" s="207"/>
      <c r="P208" s="207"/>
      <c r="Q208" s="207"/>
      <c r="R208" s="207"/>
      <c r="S208" s="207"/>
      <c r="T208" s="208"/>
      <c r="AT208" s="209" t="s">
        <v>162</v>
      </c>
      <c r="AU208" s="209" t="s">
        <v>84</v>
      </c>
      <c r="AV208" s="11" t="s">
        <v>84</v>
      </c>
      <c r="AW208" s="11" t="s">
        <v>35</v>
      </c>
      <c r="AX208" s="11" t="s">
        <v>72</v>
      </c>
      <c r="AY208" s="209" t="s">
        <v>122</v>
      </c>
    </row>
    <row r="209" spans="2:51" s="11" customFormat="1" ht="13.5">
      <c r="B209" s="199"/>
      <c r="C209" s="200"/>
      <c r="D209" s="196" t="s">
        <v>162</v>
      </c>
      <c r="E209" s="201" t="s">
        <v>21</v>
      </c>
      <c r="F209" s="202" t="s">
        <v>390</v>
      </c>
      <c r="G209" s="200"/>
      <c r="H209" s="203">
        <v>125.851</v>
      </c>
      <c r="I209" s="204"/>
      <c r="J209" s="200"/>
      <c r="K209" s="200"/>
      <c r="L209" s="205"/>
      <c r="M209" s="206"/>
      <c r="N209" s="207"/>
      <c r="O209" s="207"/>
      <c r="P209" s="207"/>
      <c r="Q209" s="207"/>
      <c r="R209" s="207"/>
      <c r="S209" s="207"/>
      <c r="T209" s="208"/>
      <c r="AT209" s="209" t="s">
        <v>162</v>
      </c>
      <c r="AU209" s="209" t="s">
        <v>84</v>
      </c>
      <c r="AV209" s="11" t="s">
        <v>84</v>
      </c>
      <c r="AW209" s="11" t="s">
        <v>35</v>
      </c>
      <c r="AX209" s="11" t="s">
        <v>72</v>
      </c>
      <c r="AY209" s="209" t="s">
        <v>122</v>
      </c>
    </row>
    <row r="210" spans="2:63" s="10" customFormat="1" ht="29.85" customHeight="1">
      <c r="B210" s="168"/>
      <c r="C210" s="169"/>
      <c r="D210" s="170" t="s">
        <v>71</v>
      </c>
      <c r="E210" s="182" t="s">
        <v>399</v>
      </c>
      <c r="F210" s="182" t="s">
        <v>400</v>
      </c>
      <c r="G210" s="169"/>
      <c r="H210" s="169"/>
      <c r="I210" s="172"/>
      <c r="J210" s="183">
        <f>BK210</f>
        <v>0</v>
      </c>
      <c r="K210" s="169"/>
      <c r="L210" s="174"/>
      <c r="M210" s="175"/>
      <c r="N210" s="176"/>
      <c r="O210" s="176"/>
      <c r="P210" s="177">
        <f>SUM(P211:P222)</f>
        <v>0</v>
      </c>
      <c r="Q210" s="176"/>
      <c r="R210" s="177">
        <f>SUM(R211:R222)</f>
        <v>0</v>
      </c>
      <c r="S210" s="176"/>
      <c r="T210" s="178">
        <f>SUM(T211:T222)</f>
        <v>0.69438367</v>
      </c>
      <c r="AR210" s="179" t="s">
        <v>84</v>
      </c>
      <c r="AT210" s="180" t="s">
        <v>71</v>
      </c>
      <c r="AU210" s="180" t="s">
        <v>77</v>
      </c>
      <c r="AY210" s="179" t="s">
        <v>122</v>
      </c>
      <c r="BK210" s="181">
        <f>SUM(BK211:BK222)</f>
        <v>0</v>
      </c>
    </row>
    <row r="211" spans="2:65" s="1" customFormat="1" ht="16.5" customHeight="1">
      <c r="B211" s="38"/>
      <c r="C211" s="184" t="s">
        <v>401</v>
      </c>
      <c r="D211" s="184" t="s">
        <v>124</v>
      </c>
      <c r="E211" s="185" t="s">
        <v>402</v>
      </c>
      <c r="F211" s="186" t="s">
        <v>403</v>
      </c>
      <c r="G211" s="187" t="s">
        <v>182</v>
      </c>
      <c r="H211" s="188">
        <v>8</v>
      </c>
      <c r="I211" s="189"/>
      <c r="J211" s="190">
        <f>ROUND(I211*H211,2)</f>
        <v>0</v>
      </c>
      <c r="K211" s="186" t="s">
        <v>128</v>
      </c>
      <c r="L211" s="58"/>
      <c r="M211" s="191" t="s">
        <v>21</v>
      </c>
      <c r="N211" s="192" t="s">
        <v>43</v>
      </c>
      <c r="O211" s="39"/>
      <c r="P211" s="193">
        <f>O211*H211</f>
        <v>0</v>
      </c>
      <c r="Q211" s="193">
        <v>0</v>
      </c>
      <c r="R211" s="193">
        <f>Q211*H211</f>
        <v>0</v>
      </c>
      <c r="S211" s="193">
        <v>0.00906</v>
      </c>
      <c r="T211" s="194">
        <f>S211*H211</f>
        <v>0.07248</v>
      </c>
      <c r="AR211" s="21" t="s">
        <v>204</v>
      </c>
      <c r="AT211" s="21" t="s">
        <v>124</v>
      </c>
      <c r="AU211" s="21" t="s">
        <v>84</v>
      </c>
      <c r="AY211" s="21" t="s">
        <v>122</v>
      </c>
      <c r="BE211" s="195">
        <f>IF(N211="základní",J211,0)</f>
        <v>0</v>
      </c>
      <c r="BF211" s="195">
        <f>IF(N211="snížená",J211,0)</f>
        <v>0</v>
      </c>
      <c r="BG211" s="195">
        <f>IF(N211="zákl. přenesená",J211,0)</f>
        <v>0</v>
      </c>
      <c r="BH211" s="195">
        <f>IF(N211="sníž. přenesená",J211,0)</f>
        <v>0</v>
      </c>
      <c r="BI211" s="195">
        <f>IF(N211="nulová",J211,0)</f>
        <v>0</v>
      </c>
      <c r="BJ211" s="21" t="s">
        <v>77</v>
      </c>
      <c r="BK211" s="195">
        <f>ROUND(I211*H211,2)</f>
        <v>0</v>
      </c>
      <c r="BL211" s="21" t="s">
        <v>204</v>
      </c>
      <c r="BM211" s="21" t="s">
        <v>404</v>
      </c>
    </row>
    <row r="212" spans="2:65" s="1" customFormat="1" ht="25.5" customHeight="1">
      <c r="B212" s="38"/>
      <c r="C212" s="184" t="s">
        <v>405</v>
      </c>
      <c r="D212" s="184" t="s">
        <v>124</v>
      </c>
      <c r="E212" s="185" t="s">
        <v>406</v>
      </c>
      <c r="F212" s="186" t="s">
        <v>407</v>
      </c>
      <c r="G212" s="187" t="s">
        <v>316</v>
      </c>
      <c r="H212" s="188">
        <v>62.24</v>
      </c>
      <c r="I212" s="189"/>
      <c r="J212" s="190">
        <f>ROUND(I212*H212,2)</f>
        <v>0</v>
      </c>
      <c r="K212" s="186" t="s">
        <v>128</v>
      </c>
      <c r="L212" s="58"/>
      <c r="M212" s="191" t="s">
        <v>21</v>
      </c>
      <c r="N212" s="192" t="s">
        <v>43</v>
      </c>
      <c r="O212" s="39"/>
      <c r="P212" s="193">
        <f>O212*H212</f>
        <v>0</v>
      </c>
      <c r="Q212" s="193">
        <v>0</v>
      </c>
      <c r="R212" s="193">
        <f>Q212*H212</f>
        <v>0</v>
      </c>
      <c r="S212" s="193">
        <v>0.00191</v>
      </c>
      <c r="T212" s="194">
        <f>S212*H212</f>
        <v>0.11887840000000001</v>
      </c>
      <c r="AR212" s="21" t="s">
        <v>204</v>
      </c>
      <c r="AT212" s="21" t="s">
        <v>124</v>
      </c>
      <c r="AU212" s="21" t="s">
        <v>84</v>
      </c>
      <c r="AY212" s="21" t="s">
        <v>122</v>
      </c>
      <c r="BE212" s="195">
        <f>IF(N212="základní",J212,0)</f>
        <v>0</v>
      </c>
      <c r="BF212" s="195">
        <f>IF(N212="snížená",J212,0)</f>
        <v>0</v>
      </c>
      <c r="BG212" s="195">
        <f>IF(N212="zákl. přenesená",J212,0)</f>
        <v>0</v>
      </c>
      <c r="BH212" s="195">
        <f>IF(N212="sníž. přenesená",J212,0)</f>
        <v>0</v>
      </c>
      <c r="BI212" s="195">
        <f>IF(N212="nulová",J212,0)</f>
        <v>0</v>
      </c>
      <c r="BJ212" s="21" t="s">
        <v>77</v>
      </c>
      <c r="BK212" s="195">
        <f>ROUND(I212*H212,2)</f>
        <v>0</v>
      </c>
      <c r="BL212" s="21" t="s">
        <v>204</v>
      </c>
      <c r="BM212" s="21" t="s">
        <v>408</v>
      </c>
    </row>
    <row r="213" spans="2:65" s="1" customFormat="1" ht="16.5" customHeight="1">
      <c r="B213" s="38"/>
      <c r="C213" s="184" t="s">
        <v>409</v>
      </c>
      <c r="D213" s="184" t="s">
        <v>124</v>
      </c>
      <c r="E213" s="185" t="s">
        <v>410</v>
      </c>
      <c r="F213" s="186" t="s">
        <v>411</v>
      </c>
      <c r="G213" s="187" t="s">
        <v>316</v>
      </c>
      <c r="H213" s="188">
        <v>74.481</v>
      </c>
      <c r="I213" s="189"/>
      <c r="J213" s="190">
        <f>ROUND(I213*H213,2)</f>
        <v>0</v>
      </c>
      <c r="K213" s="186" t="s">
        <v>128</v>
      </c>
      <c r="L213" s="58"/>
      <c r="M213" s="191" t="s">
        <v>21</v>
      </c>
      <c r="N213" s="192" t="s">
        <v>43</v>
      </c>
      <c r="O213" s="39"/>
      <c r="P213" s="193">
        <f>O213*H213</f>
        <v>0</v>
      </c>
      <c r="Q213" s="193">
        <v>0</v>
      </c>
      <c r="R213" s="193">
        <f>Q213*H213</f>
        <v>0</v>
      </c>
      <c r="S213" s="193">
        <v>0.00167</v>
      </c>
      <c r="T213" s="194">
        <f>S213*H213</f>
        <v>0.12438326999999999</v>
      </c>
      <c r="AR213" s="21" t="s">
        <v>204</v>
      </c>
      <c r="AT213" s="21" t="s">
        <v>124</v>
      </c>
      <c r="AU213" s="21" t="s">
        <v>84</v>
      </c>
      <c r="AY213" s="21" t="s">
        <v>122</v>
      </c>
      <c r="BE213" s="195">
        <f>IF(N213="základní",J213,0)</f>
        <v>0</v>
      </c>
      <c r="BF213" s="195">
        <f>IF(N213="snížená",J213,0)</f>
        <v>0</v>
      </c>
      <c r="BG213" s="195">
        <f>IF(N213="zákl. přenesená",J213,0)</f>
        <v>0</v>
      </c>
      <c r="BH213" s="195">
        <f>IF(N213="sníž. přenesená",J213,0)</f>
        <v>0</v>
      </c>
      <c r="BI213" s="195">
        <f>IF(N213="nulová",J213,0)</f>
        <v>0</v>
      </c>
      <c r="BJ213" s="21" t="s">
        <v>77</v>
      </c>
      <c r="BK213" s="195">
        <f>ROUND(I213*H213,2)</f>
        <v>0</v>
      </c>
      <c r="BL213" s="21" t="s">
        <v>204</v>
      </c>
      <c r="BM213" s="21" t="s">
        <v>412</v>
      </c>
    </row>
    <row r="214" spans="2:51" s="11" customFormat="1" ht="13.5">
      <c r="B214" s="199"/>
      <c r="C214" s="200"/>
      <c r="D214" s="196" t="s">
        <v>162</v>
      </c>
      <c r="E214" s="201" t="s">
        <v>21</v>
      </c>
      <c r="F214" s="202" t="s">
        <v>413</v>
      </c>
      <c r="G214" s="200"/>
      <c r="H214" s="203">
        <v>74.481</v>
      </c>
      <c r="I214" s="204"/>
      <c r="J214" s="200"/>
      <c r="K214" s="200"/>
      <c r="L214" s="205"/>
      <c r="M214" s="206"/>
      <c r="N214" s="207"/>
      <c r="O214" s="207"/>
      <c r="P214" s="207"/>
      <c r="Q214" s="207"/>
      <c r="R214" s="207"/>
      <c r="S214" s="207"/>
      <c r="T214" s="208"/>
      <c r="AT214" s="209" t="s">
        <v>162</v>
      </c>
      <c r="AU214" s="209" t="s">
        <v>84</v>
      </c>
      <c r="AV214" s="11" t="s">
        <v>84</v>
      </c>
      <c r="AW214" s="11" t="s">
        <v>35</v>
      </c>
      <c r="AX214" s="11" t="s">
        <v>77</v>
      </c>
      <c r="AY214" s="209" t="s">
        <v>122</v>
      </c>
    </row>
    <row r="215" spans="2:65" s="1" customFormat="1" ht="16.5" customHeight="1">
      <c r="B215" s="38"/>
      <c r="C215" s="184" t="s">
        <v>414</v>
      </c>
      <c r="D215" s="184" t="s">
        <v>124</v>
      </c>
      <c r="E215" s="185" t="s">
        <v>415</v>
      </c>
      <c r="F215" s="186" t="s">
        <v>416</v>
      </c>
      <c r="G215" s="187" t="s">
        <v>316</v>
      </c>
      <c r="H215" s="188">
        <v>15.84</v>
      </c>
      <c r="I215" s="189"/>
      <c r="J215" s="190">
        <f>ROUND(I215*H215,2)</f>
        <v>0</v>
      </c>
      <c r="K215" s="186" t="s">
        <v>128</v>
      </c>
      <c r="L215" s="58"/>
      <c r="M215" s="191" t="s">
        <v>21</v>
      </c>
      <c r="N215" s="192" t="s">
        <v>43</v>
      </c>
      <c r="O215" s="39"/>
      <c r="P215" s="193">
        <f>O215*H215</f>
        <v>0</v>
      </c>
      <c r="Q215" s="193">
        <v>0</v>
      </c>
      <c r="R215" s="193">
        <f>Q215*H215</f>
        <v>0</v>
      </c>
      <c r="S215" s="193">
        <v>0.00223</v>
      </c>
      <c r="T215" s="194">
        <f>S215*H215</f>
        <v>0.035323200000000006</v>
      </c>
      <c r="AR215" s="21" t="s">
        <v>204</v>
      </c>
      <c r="AT215" s="21" t="s">
        <v>124</v>
      </c>
      <c r="AU215" s="21" t="s">
        <v>84</v>
      </c>
      <c r="AY215" s="21" t="s">
        <v>122</v>
      </c>
      <c r="BE215" s="195">
        <f>IF(N215="základní",J215,0)</f>
        <v>0</v>
      </c>
      <c r="BF215" s="195">
        <f>IF(N215="snížená",J215,0)</f>
        <v>0</v>
      </c>
      <c r="BG215" s="195">
        <f>IF(N215="zákl. přenesená",J215,0)</f>
        <v>0</v>
      </c>
      <c r="BH215" s="195">
        <f>IF(N215="sníž. přenesená",J215,0)</f>
        <v>0</v>
      </c>
      <c r="BI215" s="195">
        <f>IF(N215="nulová",J215,0)</f>
        <v>0</v>
      </c>
      <c r="BJ215" s="21" t="s">
        <v>77</v>
      </c>
      <c r="BK215" s="195">
        <f>ROUND(I215*H215,2)</f>
        <v>0</v>
      </c>
      <c r="BL215" s="21" t="s">
        <v>204</v>
      </c>
      <c r="BM215" s="21" t="s">
        <v>417</v>
      </c>
    </row>
    <row r="216" spans="2:51" s="11" customFormat="1" ht="13.5">
      <c r="B216" s="199"/>
      <c r="C216" s="200"/>
      <c r="D216" s="196" t="s">
        <v>162</v>
      </c>
      <c r="E216" s="201" t="s">
        <v>21</v>
      </c>
      <c r="F216" s="202" t="s">
        <v>418</v>
      </c>
      <c r="G216" s="200"/>
      <c r="H216" s="203">
        <v>15.84</v>
      </c>
      <c r="I216" s="204"/>
      <c r="J216" s="200"/>
      <c r="K216" s="200"/>
      <c r="L216" s="205"/>
      <c r="M216" s="206"/>
      <c r="N216" s="207"/>
      <c r="O216" s="207"/>
      <c r="P216" s="207"/>
      <c r="Q216" s="207"/>
      <c r="R216" s="207"/>
      <c r="S216" s="207"/>
      <c r="T216" s="208"/>
      <c r="AT216" s="209" t="s">
        <v>162</v>
      </c>
      <c r="AU216" s="209" t="s">
        <v>84</v>
      </c>
      <c r="AV216" s="11" t="s">
        <v>84</v>
      </c>
      <c r="AW216" s="11" t="s">
        <v>35</v>
      </c>
      <c r="AX216" s="11" t="s">
        <v>77</v>
      </c>
      <c r="AY216" s="209" t="s">
        <v>122</v>
      </c>
    </row>
    <row r="217" spans="2:65" s="1" customFormat="1" ht="16.5" customHeight="1">
      <c r="B217" s="38"/>
      <c r="C217" s="184" t="s">
        <v>419</v>
      </c>
      <c r="D217" s="184" t="s">
        <v>124</v>
      </c>
      <c r="E217" s="185" t="s">
        <v>420</v>
      </c>
      <c r="F217" s="186" t="s">
        <v>421</v>
      </c>
      <c r="G217" s="187" t="s">
        <v>316</v>
      </c>
      <c r="H217" s="188">
        <v>19.8</v>
      </c>
      <c r="I217" s="189"/>
      <c r="J217" s="190">
        <f>ROUND(I217*H217,2)</f>
        <v>0</v>
      </c>
      <c r="K217" s="186" t="s">
        <v>128</v>
      </c>
      <c r="L217" s="58"/>
      <c r="M217" s="191" t="s">
        <v>21</v>
      </c>
      <c r="N217" s="192" t="s">
        <v>43</v>
      </c>
      <c r="O217" s="39"/>
      <c r="P217" s="193">
        <f>O217*H217</f>
        <v>0</v>
      </c>
      <c r="Q217" s="193">
        <v>0</v>
      </c>
      <c r="R217" s="193">
        <f>Q217*H217</f>
        <v>0</v>
      </c>
      <c r="S217" s="193">
        <v>0.00175</v>
      </c>
      <c r="T217" s="194">
        <f>S217*H217</f>
        <v>0.03465</v>
      </c>
      <c r="AR217" s="21" t="s">
        <v>204</v>
      </c>
      <c r="AT217" s="21" t="s">
        <v>124</v>
      </c>
      <c r="AU217" s="21" t="s">
        <v>84</v>
      </c>
      <c r="AY217" s="21" t="s">
        <v>122</v>
      </c>
      <c r="BE217" s="195">
        <f>IF(N217="základní",J217,0)</f>
        <v>0</v>
      </c>
      <c r="BF217" s="195">
        <f>IF(N217="snížená",J217,0)</f>
        <v>0</v>
      </c>
      <c r="BG217" s="195">
        <f>IF(N217="zákl. přenesená",J217,0)</f>
        <v>0</v>
      </c>
      <c r="BH217" s="195">
        <f>IF(N217="sníž. přenesená",J217,0)</f>
        <v>0</v>
      </c>
      <c r="BI217" s="195">
        <f>IF(N217="nulová",J217,0)</f>
        <v>0</v>
      </c>
      <c r="BJ217" s="21" t="s">
        <v>77</v>
      </c>
      <c r="BK217" s="195">
        <f>ROUND(I217*H217,2)</f>
        <v>0</v>
      </c>
      <c r="BL217" s="21" t="s">
        <v>204</v>
      </c>
      <c r="BM217" s="21" t="s">
        <v>422</v>
      </c>
    </row>
    <row r="218" spans="2:51" s="11" customFormat="1" ht="13.5">
      <c r="B218" s="199"/>
      <c r="C218" s="200"/>
      <c r="D218" s="196" t="s">
        <v>162</v>
      </c>
      <c r="E218" s="201" t="s">
        <v>21</v>
      </c>
      <c r="F218" s="202" t="s">
        <v>423</v>
      </c>
      <c r="G218" s="200"/>
      <c r="H218" s="203">
        <v>19.8</v>
      </c>
      <c r="I218" s="204"/>
      <c r="J218" s="200"/>
      <c r="K218" s="200"/>
      <c r="L218" s="205"/>
      <c r="M218" s="206"/>
      <c r="N218" s="207"/>
      <c r="O218" s="207"/>
      <c r="P218" s="207"/>
      <c r="Q218" s="207"/>
      <c r="R218" s="207"/>
      <c r="S218" s="207"/>
      <c r="T218" s="208"/>
      <c r="AT218" s="209" t="s">
        <v>162</v>
      </c>
      <c r="AU218" s="209" t="s">
        <v>84</v>
      </c>
      <c r="AV218" s="11" t="s">
        <v>84</v>
      </c>
      <c r="AW218" s="11" t="s">
        <v>35</v>
      </c>
      <c r="AX218" s="11" t="s">
        <v>77</v>
      </c>
      <c r="AY218" s="209" t="s">
        <v>122</v>
      </c>
    </row>
    <row r="219" spans="2:65" s="1" customFormat="1" ht="16.5" customHeight="1">
      <c r="B219" s="38"/>
      <c r="C219" s="184" t="s">
        <v>424</v>
      </c>
      <c r="D219" s="184" t="s">
        <v>124</v>
      </c>
      <c r="E219" s="185" t="s">
        <v>425</v>
      </c>
      <c r="F219" s="186" t="s">
        <v>426</v>
      </c>
      <c r="G219" s="187" t="s">
        <v>316</v>
      </c>
      <c r="H219" s="188">
        <v>61.71</v>
      </c>
      <c r="I219" s="189"/>
      <c r="J219" s="190">
        <f>ROUND(I219*H219,2)</f>
        <v>0</v>
      </c>
      <c r="K219" s="186" t="s">
        <v>128</v>
      </c>
      <c r="L219" s="58"/>
      <c r="M219" s="191" t="s">
        <v>21</v>
      </c>
      <c r="N219" s="192" t="s">
        <v>43</v>
      </c>
      <c r="O219" s="39"/>
      <c r="P219" s="193">
        <f>O219*H219</f>
        <v>0</v>
      </c>
      <c r="Q219" s="193">
        <v>0</v>
      </c>
      <c r="R219" s="193">
        <f>Q219*H219</f>
        <v>0</v>
      </c>
      <c r="S219" s="193">
        <v>0.0026</v>
      </c>
      <c r="T219" s="194">
        <f>S219*H219</f>
        <v>0.160446</v>
      </c>
      <c r="AR219" s="21" t="s">
        <v>204</v>
      </c>
      <c r="AT219" s="21" t="s">
        <v>124</v>
      </c>
      <c r="AU219" s="21" t="s">
        <v>84</v>
      </c>
      <c r="AY219" s="21" t="s">
        <v>122</v>
      </c>
      <c r="BE219" s="195">
        <f>IF(N219="základní",J219,0)</f>
        <v>0</v>
      </c>
      <c r="BF219" s="195">
        <f>IF(N219="snížená",J219,0)</f>
        <v>0</v>
      </c>
      <c r="BG219" s="195">
        <f>IF(N219="zákl. přenesená",J219,0)</f>
        <v>0</v>
      </c>
      <c r="BH219" s="195">
        <f>IF(N219="sníž. přenesená",J219,0)</f>
        <v>0</v>
      </c>
      <c r="BI219" s="195">
        <f>IF(N219="nulová",J219,0)</f>
        <v>0</v>
      </c>
      <c r="BJ219" s="21" t="s">
        <v>77</v>
      </c>
      <c r="BK219" s="195">
        <f>ROUND(I219*H219,2)</f>
        <v>0</v>
      </c>
      <c r="BL219" s="21" t="s">
        <v>204</v>
      </c>
      <c r="BM219" s="21" t="s">
        <v>427</v>
      </c>
    </row>
    <row r="220" spans="2:51" s="11" customFormat="1" ht="13.5">
      <c r="B220" s="199"/>
      <c r="C220" s="200"/>
      <c r="D220" s="196" t="s">
        <v>162</v>
      </c>
      <c r="E220" s="201" t="s">
        <v>21</v>
      </c>
      <c r="F220" s="202" t="s">
        <v>428</v>
      </c>
      <c r="G220" s="200"/>
      <c r="H220" s="203">
        <v>61.71</v>
      </c>
      <c r="I220" s="204"/>
      <c r="J220" s="200"/>
      <c r="K220" s="200"/>
      <c r="L220" s="205"/>
      <c r="M220" s="206"/>
      <c r="N220" s="207"/>
      <c r="O220" s="207"/>
      <c r="P220" s="207"/>
      <c r="Q220" s="207"/>
      <c r="R220" s="207"/>
      <c r="S220" s="207"/>
      <c r="T220" s="208"/>
      <c r="AT220" s="209" t="s">
        <v>162</v>
      </c>
      <c r="AU220" s="209" t="s">
        <v>84</v>
      </c>
      <c r="AV220" s="11" t="s">
        <v>84</v>
      </c>
      <c r="AW220" s="11" t="s">
        <v>35</v>
      </c>
      <c r="AX220" s="11" t="s">
        <v>77</v>
      </c>
      <c r="AY220" s="209" t="s">
        <v>122</v>
      </c>
    </row>
    <row r="221" spans="2:65" s="1" customFormat="1" ht="16.5" customHeight="1">
      <c r="B221" s="38"/>
      <c r="C221" s="184" t="s">
        <v>429</v>
      </c>
      <c r="D221" s="184" t="s">
        <v>124</v>
      </c>
      <c r="E221" s="185" t="s">
        <v>430</v>
      </c>
      <c r="F221" s="186" t="s">
        <v>431</v>
      </c>
      <c r="G221" s="187" t="s">
        <v>316</v>
      </c>
      <c r="H221" s="188">
        <v>37.62</v>
      </c>
      <c r="I221" s="189"/>
      <c r="J221" s="190">
        <f>ROUND(I221*H221,2)</f>
        <v>0</v>
      </c>
      <c r="K221" s="186" t="s">
        <v>128</v>
      </c>
      <c r="L221" s="58"/>
      <c r="M221" s="191" t="s">
        <v>21</v>
      </c>
      <c r="N221" s="192" t="s">
        <v>43</v>
      </c>
      <c r="O221" s="39"/>
      <c r="P221" s="193">
        <f>O221*H221</f>
        <v>0</v>
      </c>
      <c r="Q221" s="193">
        <v>0</v>
      </c>
      <c r="R221" s="193">
        <f>Q221*H221</f>
        <v>0</v>
      </c>
      <c r="S221" s="193">
        <v>0.00394</v>
      </c>
      <c r="T221" s="194">
        <f>S221*H221</f>
        <v>0.1482228</v>
      </c>
      <c r="AR221" s="21" t="s">
        <v>204</v>
      </c>
      <c r="AT221" s="21" t="s">
        <v>124</v>
      </c>
      <c r="AU221" s="21" t="s">
        <v>84</v>
      </c>
      <c r="AY221" s="21" t="s">
        <v>122</v>
      </c>
      <c r="BE221" s="195">
        <f>IF(N221="základní",J221,0)</f>
        <v>0</v>
      </c>
      <c r="BF221" s="195">
        <f>IF(N221="snížená",J221,0)</f>
        <v>0</v>
      </c>
      <c r="BG221" s="195">
        <f>IF(N221="zákl. přenesená",J221,0)</f>
        <v>0</v>
      </c>
      <c r="BH221" s="195">
        <f>IF(N221="sníž. přenesená",J221,0)</f>
        <v>0</v>
      </c>
      <c r="BI221" s="195">
        <f>IF(N221="nulová",J221,0)</f>
        <v>0</v>
      </c>
      <c r="BJ221" s="21" t="s">
        <v>77</v>
      </c>
      <c r="BK221" s="195">
        <f>ROUND(I221*H221,2)</f>
        <v>0</v>
      </c>
      <c r="BL221" s="21" t="s">
        <v>204</v>
      </c>
      <c r="BM221" s="21" t="s">
        <v>432</v>
      </c>
    </row>
    <row r="222" spans="2:51" s="11" customFormat="1" ht="13.5">
      <c r="B222" s="199"/>
      <c r="C222" s="200"/>
      <c r="D222" s="196" t="s">
        <v>162</v>
      </c>
      <c r="E222" s="201" t="s">
        <v>21</v>
      </c>
      <c r="F222" s="202" t="s">
        <v>433</v>
      </c>
      <c r="G222" s="200"/>
      <c r="H222" s="203">
        <v>37.62</v>
      </c>
      <c r="I222" s="204"/>
      <c r="J222" s="200"/>
      <c r="K222" s="200"/>
      <c r="L222" s="205"/>
      <c r="M222" s="206"/>
      <c r="N222" s="207"/>
      <c r="O222" s="207"/>
      <c r="P222" s="207"/>
      <c r="Q222" s="207"/>
      <c r="R222" s="207"/>
      <c r="S222" s="207"/>
      <c r="T222" s="208"/>
      <c r="AT222" s="209" t="s">
        <v>162</v>
      </c>
      <c r="AU222" s="209" t="s">
        <v>84</v>
      </c>
      <c r="AV222" s="11" t="s">
        <v>84</v>
      </c>
      <c r="AW222" s="11" t="s">
        <v>35</v>
      </c>
      <c r="AX222" s="11" t="s">
        <v>77</v>
      </c>
      <c r="AY222" s="209" t="s">
        <v>122</v>
      </c>
    </row>
    <row r="223" spans="2:63" s="10" customFormat="1" ht="29.85" customHeight="1">
      <c r="B223" s="168"/>
      <c r="C223" s="169"/>
      <c r="D223" s="170" t="s">
        <v>71</v>
      </c>
      <c r="E223" s="182" t="s">
        <v>434</v>
      </c>
      <c r="F223" s="182" t="s">
        <v>435</v>
      </c>
      <c r="G223" s="169"/>
      <c r="H223" s="169"/>
      <c r="I223" s="172"/>
      <c r="J223" s="183">
        <f>BK223</f>
        <v>0</v>
      </c>
      <c r="K223" s="169"/>
      <c r="L223" s="174"/>
      <c r="M223" s="175"/>
      <c r="N223" s="176"/>
      <c r="O223" s="176"/>
      <c r="P223" s="177">
        <f>SUM(P224:P233)</f>
        <v>0</v>
      </c>
      <c r="Q223" s="176"/>
      <c r="R223" s="177">
        <f>SUM(R224:R233)</f>
        <v>0</v>
      </c>
      <c r="S223" s="176"/>
      <c r="T223" s="178">
        <f>SUM(T224:T233)</f>
        <v>28.66575481</v>
      </c>
      <c r="AR223" s="179" t="s">
        <v>84</v>
      </c>
      <c r="AT223" s="180" t="s">
        <v>71</v>
      </c>
      <c r="AU223" s="180" t="s">
        <v>77</v>
      </c>
      <c r="AY223" s="179" t="s">
        <v>122</v>
      </c>
      <c r="BK223" s="181">
        <f>SUM(BK224:BK233)</f>
        <v>0</v>
      </c>
    </row>
    <row r="224" spans="2:65" s="1" customFormat="1" ht="16.5" customHeight="1">
      <c r="B224" s="38"/>
      <c r="C224" s="184" t="s">
        <v>436</v>
      </c>
      <c r="D224" s="184" t="s">
        <v>124</v>
      </c>
      <c r="E224" s="185" t="s">
        <v>437</v>
      </c>
      <c r="F224" s="186" t="s">
        <v>438</v>
      </c>
      <c r="G224" s="187" t="s">
        <v>153</v>
      </c>
      <c r="H224" s="188">
        <v>630.443</v>
      </c>
      <c r="I224" s="189"/>
      <c r="J224" s="190">
        <f>ROUND(I224*H224,2)</f>
        <v>0</v>
      </c>
      <c r="K224" s="186" t="s">
        <v>128</v>
      </c>
      <c r="L224" s="58"/>
      <c r="M224" s="191" t="s">
        <v>21</v>
      </c>
      <c r="N224" s="192" t="s">
        <v>43</v>
      </c>
      <c r="O224" s="39"/>
      <c r="P224" s="193">
        <f>O224*H224</f>
        <v>0</v>
      </c>
      <c r="Q224" s="193">
        <v>0</v>
      </c>
      <c r="R224" s="193">
        <f>Q224*H224</f>
        <v>0</v>
      </c>
      <c r="S224" s="193">
        <v>0.0445</v>
      </c>
      <c r="T224" s="194">
        <f>S224*H224</f>
        <v>28.0547135</v>
      </c>
      <c r="AR224" s="21" t="s">
        <v>204</v>
      </c>
      <c r="AT224" s="21" t="s">
        <v>124</v>
      </c>
      <c r="AU224" s="21" t="s">
        <v>84</v>
      </c>
      <c r="AY224" s="21" t="s">
        <v>122</v>
      </c>
      <c r="BE224" s="195">
        <f>IF(N224="základní",J224,0)</f>
        <v>0</v>
      </c>
      <c r="BF224" s="195">
        <f>IF(N224="snížená",J224,0)</f>
        <v>0</v>
      </c>
      <c r="BG224" s="195">
        <f>IF(N224="zákl. přenesená",J224,0)</f>
        <v>0</v>
      </c>
      <c r="BH224" s="195">
        <f>IF(N224="sníž. přenesená",J224,0)</f>
        <v>0</v>
      </c>
      <c r="BI224" s="195">
        <f>IF(N224="nulová",J224,0)</f>
        <v>0</v>
      </c>
      <c r="BJ224" s="21" t="s">
        <v>77</v>
      </c>
      <c r="BK224" s="195">
        <f>ROUND(I224*H224,2)</f>
        <v>0</v>
      </c>
      <c r="BL224" s="21" t="s">
        <v>204</v>
      </c>
      <c r="BM224" s="21" t="s">
        <v>439</v>
      </c>
    </row>
    <row r="225" spans="2:51" s="11" customFormat="1" ht="13.5">
      <c r="B225" s="199"/>
      <c r="C225" s="200"/>
      <c r="D225" s="196" t="s">
        <v>162</v>
      </c>
      <c r="E225" s="201" t="s">
        <v>21</v>
      </c>
      <c r="F225" s="202" t="s">
        <v>389</v>
      </c>
      <c r="G225" s="200"/>
      <c r="H225" s="203">
        <v>504.592</v>
      </c>
      <c r="I225" s="204"/>
      <c r="J225" s="200"/>
      <c r="K225" s="200"/>
      <c r="L225" s="205"/>
      <c r="M225" s="206"/>
      <c r="N225" s="207"/>
      <c r="O225" s="207"/>
      <c r="P225" s="207"/>
      <c r="Q225" s="207"/>
      <c r="R225" s="207"/>
      <c r="S225" s="207"/>
      <c r="T225" s="208"/>
      <c r="AT225" s="209" t="s">
        <v>162</v>
      </c>
      <c r="AU225" s="209" t="s">
        <v>84</v>
      </c>
      <c r="AV225" s="11" t="s">
        <v>84</v>
      </c>
      <c r="AW225" s="11" t="s">
        <v>35</v>
      </c>
      <c r="AX225" s="11" t="s">
        <v>72</v>
      </c>
      <c r="AY225" s="209" t="s">
        <v>122</v>
      </c>
    </row>
    <row r="226" spans="2:51" s="11" customFormat="1" ht="13.5">
      <c r="B226" s="199"/>
      <c r="C226" s="200"/>
      <c r="D226" s="196" t="s">
        <v>162</v>
      </c>
      <c r="E226" s="201" t="s">
        <v>21</v>
      </c>
      <c r="F226" s="202" t="s">
        <v>390</v>
      </c>
      <c r="G226" s="200"/>
      <c r="H226" s="203">
        <v>125.851</v>
      </c>
      <c r="I226" s="204"/>
      <c r="J226" s="200"/>
      <c r="K226" s="200"/>
      <c r="L226" s="205"/>
      <c r="M226" s="206"/>
      <c r="N226" s="207"/>
      <c r="O226" s="207"/>
      <c r="P226" s="207"/>
      <c r="Q226" s="207"/>
      <c r="R226" s="207"/>
      <c r="S226" s="207"/>
      <c r="T226" s="208"/>
      <c r="AT226" s="209" t="s">
        <v>162</v>
      </c>
      <c r="AU226" s="209" t="s">
        <v>84</v>
      </c>
      <c r="AV226" s="11" t="s">
        <v>84</v>
      </c>
      <c r="AW226" s="11" t="s">
        <v>35</v>
      </c>
      <c r="AX226" s="11" t="s">
        <v>72</v>
      </c>
      <c r="AY226" s="209" t="s">
        <v>122</v>
      </c>
    </row>
    <row r="227" spans="2:65" s="1" customFormat="1" ht="25.5" customHeight="1">
      <c r="B227" s="38"/>
      <c r="C227" s="184" t="s">
        <v>440</v>
      </c>
      <c r="D227" s="184" t="s">
        <v>124</v>
      </c>
      <c r="E227" s="185" t="s">
        <v>441</v>
      </c>
      <c r="F227" s="186" t="s">
        <v>442</v>
      </c>
      <c r="G227" s="187" t="s">
        <v>153</v>
      </c>
      <c r="H227" s="188">
        <v>630.443</v>
      </c>
      <c r="I227" s="189"/>
      <c r="J227" s="190">
        <f>ROUND(I227*H227,2)</f>
        <v>0</v>
      </c>
      <c r="K227" s="186" t="s">
        <v>128</v>
      </c>
      <c r="L227" s="58"/>
      <c r="M227" s="191" t="s">
        <v>21</v>
      </c>
      <c r="N227" s="192" t="s">
        <v>43</v>
      </c>
      <c r="O227" s="39"/>
      <c r="P227" s="193">
        <f>O227*H227</f>
        <v>0</v>
      </c>
      <c r="Q227" s="193">
        <v>0</v>
      </c>
      <c r="R227" s="193">
        <f>Q227*H227</f>
        <v>0</v>
      </c>
      <c r="S227" s="193">
        <v>0</v>
      </c>
      <c r="T227" s="194">
        <f>S227*H227</f>
        <v>0</v>
      </c>
      <c r="AR227" s="21" t="s">
        <v>204</v>
      </c>
      <c r="AT227" s="21" t="s">
        <v>124</v>
      </c>
      <c r="AU227" s="21" t="s">
        <v>84</v>
      </c>
      <c r="AY227" s="21" t="s">
        <v>122</v>
      </c>
      <c r="BE227" s="195">
        <f>IF(N227="základní",J227,0)</f>
        <v>0</v>
      </c>
      <c r="BF227" s="195">
        <f>IF(N227="snížená",J227,0)</f>
        <v>0</v>
      </c>
      <c r="BG227" s="195">
        <f>IF(N227="zákl. přenesená",J227,0)</f>
        <v>0</v>
      </c>
      <c r="BH227" s="195">
        <f>IF(N227="sníž. přenesená",J227,0)</f>
        <v>0</v>
      </c>
      <c r="BI227" s="195">
        <f>IF(N227="nulová",J227,0)</f>
        <v>0</v>
      </c>
      <c r="BJ227" s="21" t="s">
        <v>77</v>
      </c>
      <c r="BK227" s="195">
        <f>ROUND(I227*H227,2)</f>
        <v>0</v>
      </c>
      <c r="BL227" s="21" t="s">
        <v>204</v>
      </c>
      <c r="BM227" s="21" t="s">
        <v>443</v>
      </c>
    </row>
    <row r="228" spans="2:51" s="11" customFormat="1" ht="13.5">
      <c r="B228" s="199"/>
      <c r="C228" s="200"/>
      <c r="D228" s="196" t="s">
        <v>162</v>
      </c>
      <c r="E228" s="201" t="s">
        <v>21</v>
      </c>
      <c r="F228" s="202" t="s">
        <v>389</v>
      </c>
      <c r="G228" s="200"/>
      <c r="H228" s="203">
        <v>504.592</v>
      </c>
      <c r="I228" s="204"/>
      <c r="J228" s="200"/>
      <c r="K228" s="200"/>
      <c r="L228" s="205"/>
      <c r="M228" s="206"/>
      <c r="N228" s="207"/>
      <c r="O228" s="207"/>
      <c r="P228" s="207"/>
      <c r="Q228" s="207"/>
      <c r="R228" s="207"/>
      <c r="S228" s="207"/>
      <c r="T228" s="208"/>
      <c r="AT228" s="209" t="s">
        <v>162</v>
      </c>
      <c r="AU228" s="209" t="s">
        <v>84</v>
      </c>
      <c r="AV228" s="11" t="s">
        <v>84</v>
      </c>
      <c r="AW228" s="11" t="s">
        <v>35</v>
      </c>
      <c r="AX228" s="11" t="s">
        <v>72</v>
      </c>
      <c r="AY228" s="209" t="s">
        <v>122</v>
      </c>
    </row>
    <row r="229" spans="2:51" s="11" customFormat="1" ht="13.5">
      <c r="B229" s="199"/>
      <c r="C229" s="200"/>
      <c r="D229" s="196" t="s">
        <v>162</v>
      </c>
      <c r="E229" s="201" t="s">
        <v>21</v>
      </c>
      <c r="F229" s="202" t="s">
        <v>390</v>
      </c>
      <c r="G229" s="200"/>
      <c r="H229" s="203">
        <v>125.851</v>
      </c>
      <c r="I229" s="204"/>
      <c r="J229" s="200"/>
      <c r="K229" s="200"/>
      <c r="L229" s="205"/>
      <c r="M229" s="206"/>
      <c r="N229" s="207"/>
      <c r="O229" s="207"/>
      <c r="P229" s="207"/>
      <c r="Q229" s="207"/>
      <c r="R229" s="207"/>
      <c r="S229" s="207"/>
      <c r="T229" s="208"/>
      <c r="AT229" s="209" t="s">
        <v>162</v>
      </c>
      <c r="AU229" s="209" t="s">
        <v>84</v>
      </c>
      <c r="AV229" s="11" t="s">
        <v>84</v>
      </c>
      <c r="AW229" s="11" t="s">
        <v>35</v>
      </c>
      <c r="AX229" s="11" t="s">
        <v>72</v>
      </c>
      <c r="AY229" s="209" t="s">
        <v>122</v>
      </c>
    </row>
    <row r="230" spans="2:65" s="1" customFormat="1" ht="25.5" customHeight="1">
      <c r="B230" s="38"/>
      <c r="C230" s="184" t="s">
        <v>444</v>
      </c>
      <c r="D230" s="184" t="s">
        <v>124</v>
      </c>
      <c r="E230" s="185" t="s">
        <v>445</v>
      </c>
      <c r="F230" s="186" t="s">
        <v>446</v>
      </c>
      <c r="G230" s="187" t="s">
        <v>316</v>
      </c>
      <c r="H230" s="188">
        <v>53.273</v>
      </c>
      <c r="I230" s="189"/>
      <c r="J230" s="190">
        <f>ROUND(I230*H230,2)</f>
        <v>0</v>
      </c>
      <c r="K230" s="186" t="s">
        <v>128</v>
      </c>
      <c r="L230" s="58"/>
      <c r="M230" s="191" t="s">
        <v>21</v>
      </c>
      <c r="N230" s="192" t="s">
        <v>43</v>
      </c>
      <c r="O230" s="39"/>
      <c r="P230" s="193">
        <f>O230*H230</f>
        <v>0</v>
      </c>
      <c r="Q230" s="193">
        <v>0</v>
      </c>
      <c r="R230" s="193">
        <f>Q230*H230</f>
        <v>0</v>
      </c>
      <c r="S230" s="193">
        <v>0.01147</v>
      </c>
      <c r="T230" s="194">
        <f>S230*H230</f>
        <v>0.61104131</v>
      </c>
      <c r="AR230" s="21" t="s">
        <v>204</v>
      </c>
      <c r="AT230" s="21" t="s">
        <v>124</v>
      </c>
      <c r="AU230" s="21" t="s">
        <v>84</v>
      </c>
      <c r="AY230" s="21" t="s">
        <v>122</v>
      </c>
      <c r="BE230" s="195">
        <f>IF(N230="základní",J230,0)</f>
        <v>0</v>
      </c>
      <c r="BF230" s="195">
        <f>IF(N230="snížená",J230,0)</f>
        <v>0</v>
      </c>
      <c r="BG230" s="195">
        <f>IF(N230="zákl. přenesená",J230,0)</f>
        <v>0</v>
      </c>
      <c r="BH230" s="195">
        <f>IF(N230="sníž. přenesená",J230,0)</f>
        <v>0</v>
      </c>
      <c r="BI230" s="195">
        <f>IF(N230="nulová",J230,0)</f>
        <v>0</v>
      </c>
      <c r="BJ230" s="21" t="s">
        <v>77</v>
      </c>
      <c r="BK230" s="195">
        <f>ROUND(I230*H230,2)</f>
        <v>0</v>
      </c>
      <c r="BL230" s="21" t="s">
        <v>204</v>
      </c>
      <c r="BM230" s="21" t="s">
        <v>447</v>
      </c>
    </row>
    <row r="231" spans="2:51" s="11" customFormat="1" ht="13.5">
      <c r="B231" s="199"/>
      <c r="C231" s="200"/>
      <c r="D231" s="196" t="s">
        <v>162</v>
      </c>
      <c r="E231" s="201" t="s">
        <v>21</v>
      </c>
      <c r="F231" s="202" t="s">
        <v>448</v>
      </c>
      <c r="G231" s="200"/>
      <c r="H231" s="203">
        <v>53.273</v>
      </c>
      <c r="I231" s="204"/>
      <c r="J231" s="200"/>
      <c r="K231" s="200"/>
      <c r="L231" s="205"/>
      <c r="M231" s="206"/>
      <c r="N231" s="207"/>
      <c r="O231" s="207"/>
      <c r="P231" s="207"/>
      <c r="Q231" s="207"/>
      <c r="R231" s="207"/>
      <c r="S231" s="207"/>
      <c r="T231" s="208"/>
      <c r="AT231" s="209" t="s">
        <v>162</v>
      </c>
      <c r="AU231" s="209" t="s">
        <v>84</v>
      </c>
      <c r="AV231" s="11" t="s">
        <v>84</v>
      </c>
      <c r="AW231" s="11" t="s">
        <v>35</v>
      </c>
      <c r="AX231" s="11" t="s">
        <v>77</v>
      </c>
      <c r="AY231" s="209" t="s">
        <v>122</v>
      </c>
    </row>
    <row r="232" spans="2:65" s="1" customFormat="1" ht="25.5" customHeight="1">
      <c r="B232" s="38"/>
      <c r="C232" s="184" t="s">
        <v>449</v>
      </c>
      <c r="D232" s="184" t="s">
        <v>124</v>
      </c>
      <c r="E232" s="185" t="s">
        <v>450</v>
      </c>
      <c r="F232" s="186" t="s">
        <v>442</v>
      </c>
      <c r="G232" s="187" t="s">
        <v>316</v>
      </c>
      <c r="H232" s="188">
        <v>53.273</v>
      </c>
      <c r="I232" s="189"/>
      <c r="J232" s="190">
        <f>ROUND(I232*H232,2)</f>
        <v>0</v>
      </c>
      <c r="K232" s="186" t="s">
        <v>128</v>
      </c>
      <c r="L232" s="58"/>
      <c r="M232" s="191" t="s">
        <v>21</v>
      </c>
      <c r="N232" s="192" t="s">
        <v>43</v>
      </c>
      <c r="O232" s="39"/>
      <c r="P232" s="193">
        <f>O232*H232</f>
        <v>0</v>
      </c>
      <c r="Q232" s="193">
        <v>0</v>
      </c>
      <c r="R232" s="193">
        <f>Q232*H232</f>
        <v>0</v>
      </c>
      <c r="S232" s="193">
        <v>0</v>
      </c>
      <c r="T232" s="194">
        <f>S232*H232</f>
        <v>0</v>
      </c>
      <c r="AR232" s="21" t="s">
        <v>204</v>
      </c>
      <c r="AT232" s="21" t="s">
        <v>124</v>
      </c>
      <c r="AU232" s="21" t="s">
        <v>84</v>
      </c>
      <c r="AY232" s="21" t="s">
        <v>122</v>
      </c>
      <c r="BE232" s="195">
        <f>IF(N232="základní",J232,0)</f>
        <v>0</v>
      </c>
      <c r="BF232" s="195">
        <f>IF(N232="snížená",J232,0)</f>
        <v>0</v>
      </c>
      <c r="BG232" s="195">
        <f>IF(N232="zákl. přenesená",J232,0)</f>
        <v>0</v>
      </c>
      <c r="BH232" s="195">
        <f>IF(N232="sníž. přenesená",J232,0)</f>
        <v>0</v>
      </c>
      <c r="BI232" s="195">
        <f>IF(N232="nulová",J232,0)</f>
        <v>0</v>
      </c>
      <c r="BJ232" s="21" t="s">
        <v>77</v>
      </c>
      <c r="BK232" s="195">
        <f>ROUND(I232*H232,2)</f>
        <v>0</v>
      </c>
      <c r="BL232" s="21" t="s">
        <v>204</v>
      </c>
      <c r="BM232" s="21" t="s">
        <v>451</v>
      </c>
    </row>
    <row r="233" spans="2:51" s="11" customFormat="1" ht="13.5">
      <c r="B233" s="199"/>
      <c r="C233" s="200"/>
      <c r="D233" s="196" t="s">
        <v>162</v>
      </c>
      <c r="E233" s="201" t="s">
        <v>21</v>
      </c>
      <c r="F233" s="202" t="s">
        <v>448</v>
      </c>
      <c r="G233" s="200"/>
      <c r="H233" s="203">
        <v>53.273</v>
      </c>
      <c r="I233" s="204"/>
      <c r="J233" s="200"/>
      <c r="K233" s="200"/>
      <c r="L233" s="205"/>
      <c r="M233" s="206"/>
      <c r="N233" s="207"/>
      <c r="O233" s="207"/>
      <c r="P233" s="207"/>
      <c r="Q233" s="207"/>
      <c r="R233" s="207"/>
      <c r="S233" s="207"/>
      <c r="T233" s="208"/>
      <c r="AT233" s="209" t="s">
        <v>162</v>
      </c>
      <c r="AU233" s="209" t="s">
        <v>84</v>
      </c>
      <c r="AV233" s="11" t="s">
        <v>84</v>
      </c>
      <c r="AW233" s="11" t="s">
        <v>35</v>
      </c>
      <c r="AX233" s="11" t="s">
        <v>77</v>
      </c>
      <c r="AY233" s="209" t="s">
        <v>122</v>
      </c>
    </row>
    <row r="234" spans="2:63" s="10" customFormat="1" ht="29.85" customHeight="1">
      <c r="B234" s="168"/>
      <c r="C234" s="169"/>
      <c r="D234" s="170" t="s">
        <v>71</v>
      </c>
      <c r="E234" s="182" t="s">
        <v>452</v>
      </c>
      <c r="F234" s="182" t="s">
        <v>453</v>
      </c>
      <c r="G234" s="169"/>
      <c r="H234" s="169"/>
      <c r="I234" s="172"/>
      <c r="J234" s="183">
        <f>BK234</f>
        <v>0</v>
      </c>
      <c r="K234" s="169"/>
      <c r="L234" s="174"/>
      <c r="M234" s="175"/>
      <c r="N234" s="176"/>
      <c r="O234" s="176"/>
      <c r="P234" s="177">
        <f>SUM(P235:P237)</f>
        <v>0</v>
      </c>
      <c r="Q234" s="176"/>
      <c r="R234" s="177">
        <f>SUM(R235:R237)</f>
        <v>0</v>
      </c>
      <c r="S234" s="176"/>
      <c r="T234" s="178">
        <f>SUM(T235:T237)</f>
        <v>1</v>
      </c>
      <c r="AR234" s="179" t="s">
        <v>84</v>
      </c>
      <c r="AT234" s="180" t="s">
        <v>71</v>
      </c>
      <c r="AU234" s="180" t="s">
        <v>77</v>
      </c>
      <c r="AY234" s="179" t="s">
        <v>122</v>
      </c>
      <c r="BK234" s="181">
        <f>SUM(BK235:BK237)</f>
        <v>0</v>
      </c>
    </row>
    <row r="235" spans="2:65" s="1" customFormat="1" ht="25.5" customHeight="1">
      <c r="B235" s="38"/>
      <c r="C235" s="184" t="s">
        <v>454</v>
      </c>
      <c r="D235" s="184" t="s">
        <v>124</v>
      </c>
      <c r="E235" s="185" t="s">
        <v>455</v>
      </c>
      <c r="F235" s="186" t="s">
        <v>456</v>
      </c>
      <c r="G235" s="187" t="s">
        <v>457</v>
      </c>
      <c r="H235" s="188">
        <v>1000</v>
      </c>
      <c r="I235" s="189"/>
      <c r="J235" s="190">
        <f>ROUND(I235*H235,2)</f>
        <v>0</v>
      </c>
      <c r="K235" s="186" t="s">
        <v>128</v>
      </c>
      <c r="L235" s="58"/>
      <c r="M235" s="191" t="s">
        <v>21</v>
      </c>
      <c r="N235" s="192" t="s">
        <v>43</v>
      </c>
      <c r="O235" s="39"/>
      <c r="P235" s="193">
        <f>O235*H235</f>
        <v>0</v>
      </c>
      <c r="Q235" s="193">
        <v>0</v>
      </c>
      <c r="R235" s="193">
        <f>Q235*H235</f>
        <v>0</v>
      </c>
      <c r="S235" s="193">
        <v>0.001</v>
      </c>
      <c r="T235" s="194">
        <f>S235*H235</f>
        <v>1</v>
      </c>
      <c r="AR235" s="21" t="s">
        <v>204</v>
      </c>
      <c r="AT235" s="21" t="s">
        <v>124</v>
      </c>
      <c r="AU235" s="21" t="s">
        <v>84</v>
      </c>
      <c r="AY235" s="21" t="s">
        <v>122</v>
      </c>
      <c r="BE235" s="195">
        <f>IF(N235="základní",J235,0)</f>
        <v>0</v>
      </c>
      <c r="BF235" s="195">
        <f>IF(N235="snížená",J235,0)</f>
        <v>0</v>
      </c>
      <c r="BG235" s="195">
        <f>IF(N235="zákl. přenesená",J235,0)</f>
        <v>0</v>
      </c>
      <c r="BH235" s="195">
        <f>IF(N235="sníž. přenesená",J235,0)</f>
        <v>0</v>
      </c>
      <c r="BI235" s="195">
        <f>IF(N235="nulová",J235,0)</f>
        <v>0</v>
      </c>
      <c r="BJ235" s="21" t="s">
        <v>77</v>
      </c>
      <c r="BK235" s="195">
        <f>ROUND(I235*H235,2)</f>
        <v>0</v>
      </c>
      <c r="BL235" s="21" t="s">
        <v>204</v>
      </c>
      <c r="BM235" s="21" t="s">
        <v>458</v>
      </c>
    </row>
    <row r="236" spans="2:47" s="1" customFormat="1" ht="54">
      <c r="B236" s="38"/>
      <c r="C236" s="60"/>
      <c r="D236" s="196" t="s">
        <v>131</v>
      </c>
      <c r="E236" s="60"/>
      <c r="F236" s="197" t="s">
        <v>459</v>
      </c>
      <c r="G236" s="60"/>
      <c r="H236" s="60"/>
      <c r="I236" s="155"/>
      <c r="J236" s="60"/>
      <c r="K236" s="60"/>
      <c r="L236" s="58"/>
      <c r="M236" s="198"/>
      <c r="N236" s="39"/>
      <c r="O236" s="39"/>
      <c r="P236" s="39"/>
      <c r="Q236" s="39"/>
      <c r="R236" s="39"/>
      <c r="S236" s="39"/>
      <c r="T236" s="75"/>
      <c r="AT236" s="21" t="s">
        <v>131</v>
      </c>
      <c r="AU236" s="21" t="s">
        <v>84</v>
      </c>
    </row>
    <row r="237" spans="2:51" s="11" customFormat="1" ht="13.5">
      <c r="B237" s="199"/>
      <c r="C237" s="200"/>
      <c r="D237" s="196" t="s">
        <v>162</v>
      </c>
      <c r="E237" s="201" t="s">
        <v>21</v>
      </c>
      <c r="F237" s="202" t="s">
        <v>460</v>
      </c>
      <c r="G237" s="200"/>
      <c r="H237" s="203">
        <v>1000</v>
      </c>
      <c r="I237" s="204"/>
      <c r="J237" s="200"/>
      <c r="K237" s="200"/>
      <c r="L237" s="205"/>
      <c r="M237" s="206"/>
      <c r="N237" s="207"/>
      <c r="O237" s="207"/>
      <c r="P237" s="207"/>
      <c r="Q237" s="207"/>
      <c r="R237" s="207"/>
      <c r="S237" s="207"/>
      <c r="T237" s="208"/>
      <c r="AT237" s="209" t="s">
        <v>162</v>
      </c>
      <c r="AU237" s="209" t="s">
        <v>84</v>
      </c>
      <c r="AV237" s="11" t="s">
        <v>84</v>
      </c>
      <c r="AW237" s="11" t="s">
        <v>35</v>
      </c>
      <c r="AX237" s="11" t="s">
        <v>77</v>
      </c>
      <c r="AY237" s="209" t="s">
        <v>122</v>
      </c>
    </row>
    <row r="238" spans="2:63" s="10" customFormat="1" ht="29.85" customHeight="1">
      <c r="B238" s="168"/>
      <c r="C238" s="169"/>
      <c r="D238" s="170" t="s">
        <v>71</v>
      </c>
      <c r="E238" s="182" t="s">
        <v>461</v>
      </c>
      <c r="F238" s="182" t="s">
        <v>462</v>
      </c>
      <c r="G238" s="169"/>
      <c r="H238" s="169"/>
      <c r="I238" s="172"/>
      <c r="J238" s="183">
        <f>BK238</f>
        <v>0</v>
      </c>
      <c r="K238" s="169"/>
      <c r="L238" s="174"/>
      <c r="M238" s="175"/>
      <c r="N238" s="176"/>
      <c r="O238" s="176"/>
      <c r="P238" s="177">
        <f>SUM(P239:P240)</f>
        <v>0</v>
      </c>
      <c r="Q238" s="176"/>
      <c r="R238" s="177">
        <f>SUM(R239:R240)</f>
        <v>0</v>
      </c>
      <c r="S238" s="176"/>
      <c r="T238" s="178">
        <f>SUM(T239:T240)</f>
        <v>0.2782125</v>
      </c>
      <c r="AR238" s="179" t="s">
        <v>84</v>
      </c>
      <c r="AT238" s="180" t="s">
        <v>71</v>
      </c>
      <c r="AU238" s="180" t="s">
        <v>77</v>
      </c>
      <c r="AY238" s="179" t="s">
        <v>122</v>
      </c>
      <c r="BK238" s="181">
        <f>SUM(BK239:BK240)</f>
        <v>0</v>
      </c>
    </row>
    <row r="239" spans="2:65" s="1" customFormat="1" ht="16.5" customHeight="1">
      <c r="B239" s="38"/>
      <c r="C239" s="184" t="s">
        <v>463</v>
      </c>
      <c r="D239" s="184" t="s">
        <v>124</v>
      </c>
      <c r="E239" s="185" t="s">
        <v>464</v>
      </c>
      <c r="F239" s="186" t="s">
        <v>465</v>
      </c>
      <c r="G239" s="187" t="s">
        <v>153</v>
      </c>
      <c r="H239" s="188">
        <v>111.285</v>
      </c>
      <c r="I239" s="189"/>
      <c r="J239" s="190">
        <f>ROUND(I239*H239,2)</f>
        <v>0</v>
      </c>
      <c r="K239" s="186" t="s">
        <v>128</v>
      </c>
      <c r="L239" s="58"/>
      <c r="M239" s="191" t="s">
        <v>21</v>
      </c>
      <c r="N239" s="192" t="s">
        <v>43</v>
      </c>
      <c r="O239" s="39"/>
      <c r="P239" s="193">
        <f>O239*H239</f>
        <v>0</v>
      </c>
      <c r="Q239" s="193">
        <v>0</v>
      </c>
      <c r="R239" s="193">
        <f>Q239*H239</f>
        <v>0</v>
      </c>
      <c r="S239" s="193">
        <v>0.0025</v>
      </c>
      <c r="T239" s="194">
        <f>S239*H239</f>
        <v>0.2782125</v>
      </c>
      <c r="AR239" s="21" t="s">
        <v>204</v>
      </c>
      <c r="AT239" s="21" t="s">
        <v>124</v>
      </c>
      <c r="AU239" s="21" t="s">
        <v>84</v>
      </c>
      <c r="AY239" s="21" t="s">
        <v>122</v>
      </c>
      <c r="BE239" s="195">
        <f>IF(N239="základní",J239,0)</f>
        <v>0</v>
      </c>
      <c r="BF239" s="195">
        <f>IF(N239="snížená",J239,0)</f>
        <v>0</v>
      </c>
      <c r="BG239" s="195">
        <f>IF(N239="zákl. přenesená",J239,0)</f>
        <v>0</v>
      </c>
      <c r="BH239" s="195">
        <f>IF(N239="sníž. přenesená",J239,0)</f>
        <v>0</v>
      </c>
      <c r="BI239" s="195">
        <f>IF(N239="nulová",J239,0)</f>
        <v>0</v>
      </c>
      <c r="BJ239" s="21" t="s">
        <v>77</v>
      </c>
      <c r="BK239" s="195">
        <f>ROUND(I239*H239,2)</f>
        <v>0</v>
      </c>
      <c r="BL239" s="21" t="s">
        <v>204</v>
      </c>
      <c r="BM239" s="21" t="s">
        <v>466</v>
      </c>
    </row>
    <row r="240" spans="2:51" s="11" customFormat="1" ht="13.5">
      <c r="B240" s="199"/>
      <c r="C240" s="200"/>
      <c r="D240" s="196" t="s">
        <v>162</v>
      </c>
      <c r="E240" s="201" t="s">
        <v>21</v>
      </c>
      <c r="F240" s="202" t="s">
        <v>467</v>
      </c>
      <c r="G240" s="200"/>
      <c r="H240" s="203">
        <v>111.285</v>
      </c>
      <c r="I240" s="204"/>
      <c r="J240" s="200"/>
      <c r="K240" s="200"/>
      <c r="L240" s="205"/>
      <c r="M240" s="206"/>
      <c r="N240" s="207"/>
      <c r="O240" s="207"/>
      <c r="P240" s="207"/>
      <c r="Q240" s="207"/>
      <c r="R240" s="207"/>
      <c r="S240" s="207"/>
      <c r="T240" s="208"/>
      <c r="AT240" s="209" t="s">
        <v>162</v>
      </c>
      <c r="AU240" s="209" t="s">
        <v>84</v>
      </c>
      <c r="AV240" s="11" t="s">
        <v>84</v>
      </c>
      <c r="AW240" s="11" t="s">
        <v>35</v>
      </c>
      <c r="AX240" s="11" t="s">
        <v>72</v>
      </c>
      <c r="AY240" s="209" t="s">
        <v>122</v>
      </c>
    </row>
    <row r="241" spans="2:63" s="10" customFormat="1" ht="37.35" customHeight="1">
      <c r="B241" s="168"/>
      <c r="C241" s="169"/>
      <c r="D241" s="170" t="s">
        <v>71</v>
      </c>
      <c r="E241" s="171" t="s">
        <v>468</v>
      </c>
      <c r="F241" s="171" t="s">
        <v>469</v>
      </c>
      <c r="G241" s="169"/>
      <c r="H241" s="169"/>
      <c r="I241" s="172"/>
      <c r="J241" s="173">
        <f>BK241</f>
        <v>0</v>
      </c>
      <c r="K241" s="169"/>
      <c r="L241" s="174"/>
      <c r="M241" s="175"/>
      <c r="N241" s="176"/>
      <c r="O241" s="176"/>
      <c r="P241" s="177">
        <f>SUM(P242:P247)</f>
        <v>0</v>
      </c>
      <c r="Q241" s="176"/>
      <c r="R241" s="177">
        <f>SUM(R242:R247)</f>
        <v>0</v>
      </c>
      <c r="S241" s="176"/>
      <c r="T241" s="178">
        <f>SUM(T242:T247)</f>
        <v>0</v>
      </c>
      <c r="AR241" s="179" t="s">
        <v>145</v>
      </c>
      <c r="AT241" s="180" t="s">
        <v>71</v>
      </c>
      <c r="AU241" s="180" t="s">
        <v>72</v>
      </c>
      <c r="AY241" s="179" t="s">
        <v>122</v>
      </c>
      <c r="BK241" s="181">
        <f>SUM(BK242:BK247)</f>
        <v>0</v>
      </c>
    </row>
    <row r="242" spans="2:65" s="1" customFormat="1" ht="16.5" customHeight="1">
      <c r="B242" s="38"/>
      <c r="C242" s="184" t="s">
        <v>470</v>
      </c>
      <c r="D242" s="184" t="s">
        <v>124</v>
      </c>
      <c r="E242" s="185" t="s">
        <v>471</v>
      </c>
      <c r="F242" s="186" t="s">
        <v>472</v>
      </c>
      <c r="G242" s="187" t="s">
        <v>473</v>
      </c>
      <c r="H242" s="188">
        <v>1</v>
      </c>
      <c r="I242" s="189"/>
      <c r="J242" s="190">
        <f aca="true" t="shared" si="10" ref="J242:J247">ROUND(I242*H242,2)</f>
        <v>0</v>
      </c>
      <c r="K242" s="186" t="s">
        <v>21</v>
      </c>
      <c r="L242" s="58"/>
      <c r="M242" s="191" t="s">
        <v>21</v>
      </c>
      <c r="N242" s="192" t="s">
        <v>43</v>
      </c>
      <c r="O242" s="39"/>
      <c r="P242" s="193">
        <f aca="true" t="shared" si="11" ref="P242:P247">O242*H242</f>
        <v>0</v>
      </c>
      <c r="Q242" s="193">
        <v>0</v>
      </c>
      <c r="R242" s="193">
        <f aca="true" t="shared" si="12" ref="R242:R247">Q242*H242</f>
        <v>0</v>
      </c>
      <c r="S242" s="193">
        <v>0</v>
      </c>
      <c r="T242" s="194">
        <f aca="true" t="shared" si="13" ref="T242:T247">S242*H242</f>
        <v>0</v>
      </c>
      <c r="AR242" s="21" t="s">
        <v>474</v>
      </c>
      <c r="AT242" s="21" t="s">
        <v>124</v>
      </c>
      <c r="AU242" s="21" t="s">
        <v>77</v>
      </c>
      <c r="AY242" s="21" t="s">
        <v>122</v>
      </c>
      <c r="BE242" s="195">
        <f aca="true" t="shared" si="14" ref="BE242:BE247">IF(N242="základní",J242,0)</f>
        <v>0</v>
      </c>
      <c r="BF242" s="195">
        <f aca="true" t="shared" si="15" ref="BF242:BF247">IF(N242="snížená",J242,0)</f>
        <v>0</v>
      </c>
      <c r="BG242" s="195">
        <f aca="true" t="shared" si="16" ref="BG242:BG247">IF(N242="zákl. přenesená",J242,0)</f>
        <v>0</v>
      </c>
      <c r="BH242" s="195">
        <f aca="true" t="shared" si="17" ref="BH242:BH247">IF(N242="sníž. přenesená",J242,0)</f>
        <v>0</v>
      </c>
      <c r="BI242" s="195">
        <f aca="true" t="shared" si="18" ref="BI242:BI247">IF(N242="nulová",J242,0)</f>
        <v>0</v>
      </c>
      <c r="BJ242" s="21" t="s">
        <v>77</v>
      </c>
      <c r="BK242" s="195">
        <f aca="true" t="shared" si="19" ref="BK242:BK247">ROUND(I242*H242,2)</f>
        <v>0</v>
      </c>
      <c r="BL242" s="21" t="s">
        <v>474</v>
      </c>
      <c r="BM242" s="21" t="s">
        <v>475</v>
      </c>
    </row>
    <row r="243" spans="2:65" s="1" customFormat="1" ht="16.5" customHeight="1">
      <c r="B243" s="38"/>
      <c r="C243" s="184" t="s">
        <v>476</v>
      </c>
      <c r="D243" s="184" t="s">
        <v>124</v>
      </c>
      <c r="E243" s="185" t="s">
        <v>477</v>
      </c>
      <c r="F243" s="186" t="s">
        <v>478</v>
      </c>
      <c r="G243" s="187" t="s">
        <v>473</v>
      </c>
      <c r="H243" s="188">
        <v>1</v>
      </c>
      <c r="I243" s="189"/>
      <c r="J243" s="190">
        <f t="shared" si="10"/>
        <v>0</v>
      </c>
      <c r="K243" s="186" t="s">
        <v>21</v>
      </c>
      <c r="L243" s="58"/>
      <c r="M243" s="191" t="s">
        <v>21</v>
      </c>
      <c r="N243" s="192" t="s">
        <v>43</v>
      </c>
      <c r="O243" s="39"/>
      <c r="P243" s="193">
        <f t="shared" si="11"/>
        <v>0</v>
      </c>
      <c r="Q243" s="193">
        <v>0</v>
      </c>
      <c r="R243" s="193">
        <f t="shared" si="12"/>
        <v>0</v>
      </c>
      <c r="S243" s="193">
        <v>0</v>
      </c>
      <c r="T243" s="194">
        <f t="shared" si="13"/>
        <v>0</v>
      </c>
      <c r="AR243" s="21" t="s">
        <v>474</v>
      </c>
      <c r="AT243" s="21" t="s">
        <v>124</v>
      </c>
      <c r="AU243" s="21" t="s">
        <v>77</v>
      </c>
      <c r="AY243" s="21" t="s">
        <v>122</v>
      </c>
      <c r="BE243" s="195">
        <f t="shared" si="14"/>
        <v>0</v>
      </c>
      <c r="BF243" s="195">
        <f t="shared" si="15"/>
        <v>0</v>
      </c>
      <c r="BG243" s="195">
        <f t="shared" si="16"/>
        <v>0</v>
      </c>
      <c r="BH243" s="195">
        <f t="shared" si="17"/>
        <v>0</v>
      </c>
      <c r="BI243" s="195">
        <f t="shared" si="18"/>
        <v>0</v>
      </c>
      <c r="BJ243" s="21" t="s">
        <v>77</v>
      </c>
      <c r="BK243" s="195">
        <f t="shared" si="19"/>
        <v>0</v>
      </c>
      <c r="BL243" s="21" t="s">
        <v>474</v>
      </c>
      <c r="BM243" s="21" t="s">
        <v>479</v>
      </c>
    </row>
    <row r="244" spans="2:65" s="1" customFormat="1" ht="16.5" customHeight="1">
      <c r="B244" s="38"/>
      <c r="C244" s="184" t="s">
        <v>480</v>
      </c>
      <c r="D244" s="184" t="s">
        <v>124</v>
      </c>
      <c r="E244" s="185" t="s">
        <v>481</v>
      </c>
      <c r="F244" s="186" t="s">
        <v>482</v>
      </c>
      <c r="G244" s="187" t="s">
        <v>473</v>
      </c>
      <c r="H244" s="188">
        <v>1</v>
      </c>
      <c r="I244" s="189"/>
      <c r="J244" s="190">
        <f t="shared" si="10"/>
        <v>0</v>
      </c>
      <c r="K244" s="186" t="s">
        <v>21</v>
      </c>
      <c r="L244" s="58"/>
      <c r="M244" s="191" t="s">
        <v>21</v>
      </c>
      <c r="N244" s="192" t="s">
        <v>43</v>
      </c>
      <c r="O244" s="39"/>
      <c r="P244" s="193">
        <f t="shared" si="11"/>
        <v>0</v>
      </c>
      <c r="Q244" s="193">
        <v>0</v>
      </c>
      <c r="R244" s="193">
        <f t="shared" si="12"/>
        <v>0</v>
      </c>
      <c r="S244" s="193">
        <v>0</v>
      </c>
      <c r="T244" s="194">
        <f t="shared" si="13"/>
        <v>0</v>
      </c>
      <c r="AR244" s="21" t="s">
        <v>474</v>
      </c>
      <c r="AT244" s="21" t="s">
        <v>124</v>
      </c>
      <c r="AU244" s="21" t="s">
        <v>77</v>
      </c>
      <c r="AY244" s="21" t="s">
        <v>122</v>
      </c>
      <c r="BE244" s="195">
        <f t="shared" si="14"/>
        <v>0</v>
      </c>
      <c r="BF244" s="195">
        <f t="shared" si="15"/>
        <v>0</v>
      </c>
      <c r="BG244" s="195">
        <f t="shared" si="16"/>
        <v>0</v>
      </c>
      <c r="BH244" s="195">
        <f t="shared" si="17"/>
        <v>0</v>
      </c>
      <c r="BI244" s="195">
        <f t="shared" si="18"/>
        <v>0</v>
      </c>
      <c r="BJ244" s="21" t="s">
        <v>77</v>
      </c>
      <c r="BK244" s="195">
        <f t="shared" si="19"/>
        <v>0</v>
      </c>
      <c r="BL244" s="21" t="s">
        <v>474</v>
      </c>
      <c r="BM244" s="21" t="s">
        <v>483</v>
      </c>
    </row>
    <row r="245" spans="2:65" s="1" customFormat="1" ht="16.5" customHeight="1">
      <c r="B245" s="38"/>
      <c r="C245" s="184" t="s">
        <v>484</v>
      </c>
      <c r="D245" s="184" t="s">
        <v>124</v>
      </c>
      <c r="E245" s="185" t="s">
        <v>485</v>
      </c>
      <c r="F245" s="186" t="s">
        <v>486</v>
      </c>
      <c r="G245" s="187" t="s">
        <v>473</v>
      </c>
      <c r="H245" s="188">
        <v>1</v>
      </c>
      <c r="I245" s="189"/>
      <c r="J245" s="190">
        <f t="shared" si="10"/>
        <v>0</v>
      </c>
      <c r="K245" s="186" t="s">
        <v>21</v>
      </c>
      <c r="L245" s="58"/>
      <c r="M245" s="191" t="s">
        <v>21</v>
      </c>
      <c r="N245" s="192" t="s">
        <v>43</v>
      </c>
      <c r="O245" s="39"/>
      <c r="P245" s="193">
        <f t="shared" si="11"/>
        <v>0</v>
      </c>
      <c r="Q245" s="193">
        <v>0</v>
      </c>
      <c r="R245" s="193">
        <f t="shared" si="12"/>
        <v>0</v>
      </c>
      <c r="S245" s="193">
        <v>0</v>
      </c>
      <c r="T245" s="194">
        <f t="shared" si="13"/>
        <v>0</v>
      </c>
      <c r="AR245" s="21" t="s">
        <v>474</v>
      </c>
      <c r="AT245" s="21" t="s">
        <v>124</v>
      </c>
      <c r="AU245" s="21" t="s">
        <v>77</v>
      </c>
      <c r="AY245" s="21" t="s">
        <v>122</v>
      </c>
      <c r="BE245" s="195">
        <f t="shared" si="14"/>
        <v>0</v>
      </c>
      <c r="BF245" s="195">
        <f t="shared" si="15"/>
        <v>0</v>
      </c>
      <c r="BG245" s="195">
        <f t="shared" si="16"/>
        <v>0</v>
      </c>
      <c r="BH245" s="195">
        <f t="shared" si="17"/>
        <v>0</v>
      </c>
      <c r="BI245" s="195">
        <f t="shared" si="18"/>
        <v>0</v>
      </c>
      <c r="BJ245" s="21" t="s">
        <v>77</v>
      </c>
      <c r="BK245" s="195">
        <f t="shared" si="19"/>
        <v>0</v>
      </c>
      <c r="BL245" s="21" t="s">
        <v>474</v>
      </c>
      <c r="BM245" s="21" t="s">
        <v>487</v>
      </c>
    </row>
    <row r="246" spans="2:65" s="1" customFormat="1" ht="16.5" customHeight="1">
      <c r="B246" s="38"/>
      <c r="C246" s="184" t="s">
        <v>488</v>
      </c>
      <c r="D246" s="184" t="s">
        <v>124</v>
      </c>
      <c r="E246" s="185" t="s">
        <v>489</v>
      </c>
      <c r="F246" s="186" t="s">
        <v>490</v>
      </c>
      <c r="G246" s="187" t="s">
        <v>473</v>
      </c>
      <c r="H246" s="188">
        <v>1</v>
      </c>
      <c r="I246" s="189"/>
      <c r="J246" s="190">
        <f t="shared" si="10"/>
        <v>0</v>
      </c>
      <c r="K246" s="186" t="s">
        <v>21</v>
      </c>
      <c r="L246" s="58"/>
      <c r="M246" s="191" t="s">
        <v>21</v>
      </c>
      <c r="N246" s="192" t="s">
        <v>43</v>
      </c>
      <c r="O246" s="39"/>
      <c r="P246" s="193">
        <f t="shared" si="11"/>
        <v>0</v>
      </c>
      <c r="Q246" s="193">
        <v>0</v>
      </c>
      <c r="R246" s="193">
        <f t="shared" si="12"/>
        <v>0</v>
      </c>
      <c r="S246" s="193">
        <v>0</v>
      </c>
      <c r="T246" s="194">
        <f t="shared" si="13"/>
        <v>0</v>
      </c>
      <c r="AR246" s="21" t="s">
        <v>474</v>
      </c>
      <c r="AT246" s="21" t="s">
        <v>124</v>
      </c>
      <c r="AU246" s="21" t="s">
        <v>77</v>
      </c>
      <c r="AY246" s="21" t="s">
        <v>122</v>
      </c>
      <c r="BE246" s="195">
        <f t="shared" si="14"/>
        <v>0</v>
      </c>
      <c r="BF246" s="195">
        <f t="shared" si="15"/>
        <v>0</v>
      </c>
      <c r="BG246" s="195">
        <f t="shared" si="16"/>
        <v>0</v>
      </c>
      <c r="BH246" s="195">
        <f t="shared" si="17"/>
        <v>0</v>
      </c>
      <c r="BI246" s="195">
        <f t="shared" si="18"/>
        <v>0</v>
      </c>
      <c r="BJ246" s="21" t="s">
        <v>77</v>
      </c>
      <c r="BK246" s="195">
        <f t="shared" si="19"/>
        <v>0</v>
      </c>
      <c r="BL246" s="21" t="s">
        <v>474</v>
      </c>
      <c r="BM246" s="21" t="s">
        <v>491</v>
      </c>
    </row>
    <row r="247" spans="2:65" s="1" customFormat="1" ht="16.5" customHeight="1">
      <c r="B247" s="38"/>
      <c r="C247" s="184" t="s">
        <v>492</v>
      </c>
      <c r="D247" s="184" t="s">
        <v>124</v>
      </c>
      <c r="E247" s="185" t="s">
        <v>493</v>
      </c>
      <c r="F247" s="186" t="s">
        <v>494</v>
      </c>
      <c r="G247" s="187" t="s">
        <v>473</v>
      </c>
      <c r="H247" s="188">
        <v>1</v>
      </c>
      <c r="I247" s="189"/>
      <c r="J247" s="190">
        <f t="shared" si="10"/>
        <v>0</v>
      </c>
      <c r="K247" s="186" t="s">
        <v>21</v>
      </c>
      <c r="L247" s="58"/>
      <c r="M247" s="191" t="s">
        <v>21</v>
      </c>
      <c r="N247" s="210" t="s">
        <v>43</v>
      </c>
      <c r="O247" s="211"/>
      <c r="P247" s="212">
        <f t="shared" si="11"/>
        <v>0</v>
      </c>
      <c r="Q247" s="212">
        <v>0</v>
      </c>
      <c r="R247" s="212">
        <f t="shared" si="12"/>
        <v>0</v>
      </c>
      <c r="S247" s="212">
        <v>0</v>
      </c>
      <c r="T247" s="213">
        <f t="shared" si="13"/>
        <v>0</v>
      </c>
      <c r="AR247" s="21" t="s">
        <v>474</v>
      </c>
      <c r="AT247" s="21" t="s">
        <v>124</v>
      </c>
      <c r="AU247" s="21" t="s">
        <v>77</v>
      </c>
      <c r="AY247" s="21" t="s">
        <v>122</v>
      </c>
      <c r="BE247" s="195">
        <f t="shared" si="14"/>
        <v>0</v>
      </c>
      <c r="BF247" s="195">
        <f t="shared" si="15"/>
        <v>0</v>
      </c>
      <c r="BG247" s="195">
        <f t="shared" si="16"/>
        <v>0</v>
      </c>
      <c r="BH247" s="195">
        <f t="shared" si="17"/>
        <v>0</v>
      </c>
      <c r="BI247" s="195">
        <f t="shared" si="18"/>
        <v>0</v>
      </c>
      <c r="BJ247" s="21" t="s">
        <v>77</v>
      </c>
      <c r="BK247" s="195">
        <f t="shared" si="19"/>
        <v>0</v>
      </c>
      <c r="BL247" s="21" t="s">
        <v>474</v>
      </c>
      <c r="BM247" s="21" t="s">
        <v>495</v>
      </c>
    </row>
    <row r="248" spans="2:12" s="1" customFormat="1" ht="6.95" customHeight="1">
      <c r="B248" s="53"/>
      <c r="C248" s="54"/>
      <c r="D248" s="54"/>
      <c r="E248" s="54"/>
      <c r="F248" s="54"/>
      <c r="G248" s="54"/>
      <c r="H248" s="54"/>
      <c r="I248" s="131"/>
      <c r="J248" s="54"/>
      <c r="K248" s="54"/>
      <c r="L248" s="58"/>
    </row>
  </sheetData>
  <sheetProtection algorithmName="SHA-512" hashValue="bydqHpP03+aP0UyxEbkJqfJemAw+WTWm47x5LZmbvcaATEIoI+5Zc1VASPYrxbr9f+O6w574SenGMjgKrJEmAg==" saltValue="USCy18dkJXTJC4l/yEY4w/OoFkmAwx7h0w99yGKvnXMO63QU4pVvB2gagB1sPmWdaMkpbH6WATmToRpuJOzhgA==" spinCount="100000" sheet="1" objects="1" scenarios="1" formatColumns="0" formatRows="0" autoFilter="0"/>
  <autoFilter ref="C84:K247"/>
  <mergeCells count="7">
    <mergeCell ref="G1:H1"/>
    <mergeCell ref="L2:V2"/>
    <mergeCell ref="E7:H7"/>
    <mergeCell ref="E22:H22"/>
    <mergeCell ref="E43:H43"/>
    <mergeCell ref="J47:J48"/>
    <mergeCell ref="E77:H77"/>
  </mergeCells>
  <hyperlinks>
    <hyperlink ref="F1:G1" location="C2" display="1) Krycí list soupisu"/>
    <hyperlink ref="G1:H1" location="C50"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14" customWidth="1"/>
    <col min="2" max="2" width="1.66796875" style="214" customWidth="1"/>
    <col min="3" max="4" width="5" style="214" customWidth="1"/>
    <col min="5" max="5" width="11.66015625" style="214" customWidth="1"/>
    <col min="6" max="6" width="9.16015625" style="214" customWidth="1"/>
    <col min="7" max="7" width="5" style="214" customWidth="1"/>
    <col min="8" max="8" width="77.83203125" style="214" customWidth="1"/>
    <col min="9" max="10" width="20" style="214" customWidth="1"/>
    <col min="11" max="11" width="1.66796875" style="214" customWidth="1"/>
  </cols>
  <sheetData>
    <row r="1" ht="37.5" customHeight="1"/>
    <row r="2" spans="2:11" ht="7.5" customHeight="1">
      <c r="B2" s="215"/>
      <c r="C2" s="216"/>
      <c r="D2" s="216"/>
      <c r="E2" s="216"/>
      <c r="F2" s="216"/>
      <c r="G2" s="216"/>
      <c r="H2" s="216"/>
      <c r="I2" s="216"/>
      <c r="J2" s="216"/>
      <c r="K2" s="217"/>
    </row>
    <row r="3" spans="2:11" s="12" customFormat="1" ht="45" customHeight="1">
      <c r="B3" s="218"/>
      <c r="C3" s="338" t="s">
        <v>496</v>
      </c>
      <c r="D3" s="338"/>
      <c r="E3" s="338"/>
      <c r="F3" s="338"/>
      <c r="G3" s="338"/>
      <c r="H3" s="338"/>
      <c r="I3" s="338"/>
      <c r="J3" s="338"/>
      <c r="K3" s="219"/>
    </row>
    <row r="4" spans="2:11" ht="25.5" customHeight="1">
      <c r="B4" s="220"/>
      <c r="C4" s="342" t="s">
        <v>497</v>
      </c>
      <c r="D4" s="342"/>
      <c r="E4" s="342"/>
      <c r="F4" s="342"/>
      <c r="G4" s="342"/>
      <c r="H4" s="342"/>
      <c r="I4" s="342"/>
      <c r="J4" s="342"/>
      <c r="K4" s="221"/>
    </row>
    <row r="5" spans="2:11" ht="5.25" customHeight="1">
      <c r="B5" s="220"/>
      <c r="C5" s="222"/>
      <c r="D5" s="222"/>
      <c r="E5" s="222"/>
      <c r="F5" s="222"/>
      <c r="G5" s="222"/>
      <c r="H5" s="222"/>
      <c r="I5" s="222"/>
      <c r="J5" s="222"/>
      <c r="K5" s="221"/>
    </row>
    <row r="6" spans="2:11" ht="15" customHeight="1">
      <c r="B6" s="220"/>
      <c r="C6" s="341" t="s">
        <v>498</v>
      </c>
      <c r="D6" s="341"/>
      <c r="E6" s="341"/>
      <c r="F6" s="341"/>
      <c r="G6" s="341"/>
      <c r="H6" s="341"/>
      <c r="I6" s="341"/>
      <c r="J6" s="341"/>
      <c r="K6" s="221"/>
    </row>
    <row r="7" spans="2:11" ht="15" customHeight="1">
      <c r="B7" s="224"/>
      <c r="C7" s="341" t="s">
        <v>499</v>
      </c>
      <c r="D7" s="341"/>
      <c r="E7" s="341"/>
      <c r="F7" s="341"/>
      <c r="G7" s="341"/>
      <c r="H7" s="341"/>
      <c r="I7" s="341"/>
      <c r="J7" s="341"/>
      <c r="K7" s="221"/>
    </row>
    <row r="8" spans="2:11" ht="12.75" customHeight="1">
      <c r="B8" s="224"/>
      <c r="C8" s="223"/>
      <c r="D8" s="223"/>
      <c r="E8" s="223"/>
      <c r="F8" s="223"/>
      <c r="G8" s="223"/>
      <c r="H8" s="223"/>
      <c r="I8" s="223"/>
      <c r="J8" s="223"/>
      <c r="K8" s="221"/>
    </row>
    <row r="9" spans="2:11" ht="15" customHeight="1">
      <c r="B9" s="224"/>
      <c r="C9" s="341" t="s">
        <v>500</v>
      </c>
      <c r="D9" s="341"/>
      <c r="E9" s="341"/>
      <c r="F9" s="341"/>
      <c r="G9" s="341"/>
      <c r="H9" s="341"/>
      <c r="I9" s="341"/>
      <c r="J9" s="341"/>
      <c r="K9" s="221"/>
    </row>
    <row r="10" spans="2:11" ht="15" customHeight="1">
      <c r="B10" s="224"/>
      <c r="C10" s="223"/>
      <c r="D10" s="341" t="s">
        <v>501</v>
      </c>
      <c r="E10" s="341"/>
      <c r="F10" s="341"/>
      <c r="G10" s="341"/>
      <c r="H10" s="341"/>
      <c r="I10" s="341"/>
      <c r="J10" s="341"/>
      <c r="K10" s="221"/>
    </row>
    <row r="11" spans="2:11" ht="15" customHeight="1">
      <c r="B11" s="224"/>
      <c r="C11" s="225"/>
      <c r="D11" s="341" t="s">
        <v>502</v>
      </c>
      <c r="E11" s="341"/>
      <c r="F11" s="341"/>
      <c r="G11" s="341"/>
      <c r="H11" s="341"/>
      <c r="I11" s="341"/>
      <c r="J11" s="341"/>
      <c r="K11" s="221"/>
    </row>
    <row r="12" spans="2:11" ht="12.75" customHeight="1">
      <c r="B12" s="224"/>
      <c r="C12" s="225"/>
      <c r="D12" s="225"/>
      <c r="E12" s="225"/>
      <c r="F12" s="225"/>
      <c r="G12" s="225"/>
      <c r="H12" s="225"/>
      <c r="I12" s="225"/>
      <c r="J12" s="225"/>
      <c r="K12" s="221"/>
    </row>
    <row r="13" spans="2:11" ht="15" customHeight="1">
      <c r="B13" s="224"/>
      <c r="C13" s="225"/>
      <c r="D13" s="341" t="s">
        <v>503</v>
      </c>
      <c r="E13" s="341"/>
      <c r="F13" s="341"/>
      <c r="G13" s="341"/>
      <c r="H13" s="341"/>
      <c r="I13" s="341"/>
      <c r="J13" s="341"/>
      <c r="K13" s="221"/>
    </row>
    <row r="14" spans="2:11" ht="15" customHeight="1">
      <c r="B14" s="224"/>
      <c r="C14" s="225"/>
      <c r="D14" s="341" t="s">
        <v>504</v>
      </c>
      <c r="E14" s="341"/>
      <c r="F14" s="341"/>
      <c r="G14" s="341"/>
      <c r="H14" s="341"/>
      <c r="I14" s="341"/>
      <c r="J14" s="341"/>
      <c r="K14" s="221"/>
    </row>
    <row r="15" spans="2:11" ht="15" customHeight="1">
      <c r="B15" s="224"/>
      <c r="C15" s="225"/>
      <c r="D15" s="341" t="s">
        <v>505</v>
      </c>
      <c r="E15" s="341"/>
      <c r="F15" s="341"/>
      <c r="G15" s="341"/>
      <c r="H15" s="341"/>
      <c r="I15" s="341"/>
      <c r="J15" s="341"/>
      <c r="K15" s="221"/>
    </row>
    <row r="16" spans="2:11" ht="15" customHeight="1">
      <c r="B16" s="224"/>
      <c r="C16" s="225"/>
      <c r="D16" s="225"/>
      <c r="E16" s="226" t="s">
        <v>76</v>
      </c>
      <c r="F16" s="341" t="s">
        <v>506</v>
      </c>
      <c r="G16" s="341"/>
      <c r="H16" s="341"/>
      <c r="I16" s="341"/>
      <c r="J16" s="341"/>
      <c r="K16" s="221"/>
    </row>
    <row r="17" spans="2:11" ht="15" customHeight="1">
      <c r="B17" s="224"/>
      <c r="C17" s="225"/>
      <c r="D17" s="225"/>
      <c r="E17" s="226" t="s">
        <v>507</v>
      </c>
      <c r="F17" s="341" t="s">
        <v>508</v>
      </c>
      <c r="G17" s="341"/>
      <c r="H17" s="341"/>
      <c r="I17" s="341"/>
      <c r="J17" s="341"/>
      <c r="K17" s="221"/>
    </row>
    <row r="18" spans="2:11" ht="15" customHeight="1">
      <c r="B18" s="224"/>
      <c r="C18" s="225"/>
      <c r="D18" s="225"/>
      <c r="E18" s="226" t="s">
        <v>509</v>
      </c>
      <c r="F18" s="341" t="s">
        <v>510</v>
      </c>
      <c r="G18" s="341"/>
      <c r="H18" s="341"/>
      <c r="I18" s="341"/>
      <c r="J18" s="341"/>
      <c r="K18" s="221"/>
    </row>
    <row r="19" spans="2:11" ht="15" customHeight="1">
      <c r="B19" s="224"/>
      <c r="C19" s="225"/>
      <c r="D19" s="225"/>
      <c r="E19" s="226" t="s">
        <v>511</v>
      </c>
      <c r="F19" s="341" t="s">
        <v>512</v>
      </c>
      <c r="G19" s="341"/>
      <c r="H19" s="341"/>
      <c r="I19" s="341"/>
      <c r="J19" s="341"/>
      <c r="K19" s="221"/>
    </row>
    <row r="20" spans="2:11" ht="15" customHeight="1">
      <c r="B20" s="224"/>
      <c r="C20" s="225"/>
      <c r="D20" s="225"/>
      <c r="E20" s="226" t="s">
        <v>513</v>
      </c>
      <c r="F20" s="341" t="s">
        <v>514</v>
      </c>
      <c r="G20" s="341"/>
      <c r="H20" s="341"/>
      <c r="I20" s="341"/>
      <c r="J20" s="341"/>
      <c r="K20" s="221"/>
    </row>
    <row r="21" spans="2:11" ht="15" customHeight="1">
      <c r="B21" s="224"/>
      <c r="C21" s="225"/>
      <c r="D21" s="225"/>
      <c r="E21" s="226" t="s">
        <v>515</v>
      </c>
      <c r="F21" s="341" t="s">
        <v>516</v>
      </c>
      <c r="G21" s="341"/>
      <c r="H21" s="341"/>
      <c r="I21" s="341"/>
      <c r="J21" s="341"/>
      <c r="K21" s="221"/>
    </row>
    <row r="22" spans="2:11" ht="12.75" customHeight="1">
      <c r="B22" s="224"/>
      <c r="C22" s="225"/>
      <c r="D22" s="225"/>
      <c r="E22" s="225"/>
      <c r="F22" s="225"/>
      <c r="G22" s="225"/>
      <c r="H22" s="225"/>
      <c r="I22" s="225"/>
      <c r="J22" s="225"/>
      <c r="K22" s="221"/>
    </row>
    <row r="23" spans="2:11" ht="15" customHeight="1">
      <c r="B23" s="224"/>
      <c r="C23" s="341" t="s">
        <v>517</v>
      </c>
      <c r="D23" s="341"/>
      <c r="E23" s="341"/>
      <c r="F23" s="341"/>
      <c r="G23" s="341"/>
      <c r="H23" s="341"/>
      <c r="I23" s="341"/>
      <c r="J23" s="341"/>
      <c r="K23" s="221"/>
    </row>
    <row r="24" spans="2:11" ht="15" customHeight="1">
      <c r="B24" s="224"/>
      <c r="C24" s="341" t="s">
        <v>518</v>
      </c>
      <c r="D24" s="341"/>
      <c r="E24" s="341"/>
      <c r="F24" s="341"/>
      <c r="G24" s="341"/>
      <c r="H24" s="341"/>
      <c r="I24" s="341"/>
      <c r="J24" s="341"/>
      <c r="K24" s="221"/>
    </row>
    <row r="25" spans="2:11" ht="15" customHeight="1">
      <c r="B25" s="224"/>
      <c r="C25" s="223"/>
      <c r="D25" s="341" t="s">
        <v>519</v>
      </c>
      <c r="E25" s="341"/>
      <c r="F25" s="341"/>
      <c r="G25" s="341"/>
      <c r="H25" s="341"/>
      <c r="I25" s="341"/>
      <c r="J25" s="341"/>
      <c r="K25" s="221"/>
    </row>
    <row r="26" spans="2:11" ht="15" customHeight="1">
      <c r="B26" s="224"/>
      <c r="C26" s="225"/>
      <c r="D26" s="341" t="s">
        <v>520</v>
      </c>
      <c r="E26" s="341"/>
      <c r="F26" s="341"/>
      <c r="G26" s="341"/>
      <c r="H26" s="341"/>
      <c r="I26" s="341"/>
      <c r="J26" s="341"/>
      <c r="K26" s="221"/>
    </row>
    <row r="27" spans="2:11" ht="12.75" customHeight="1">
      <c r="B27" s="224"/>
      <c r="C27" s="225"/>
      <c r="D27" s="225"/>
      <c r="E27" s="225"/>
      <c r="F27" s="225"/>
      <c r="G27" s="225"/>
      <c r="H27" s="225"/>
      <c r="I27" s="225"/>
      <c r="J27" s="225"/>
      <c r="K27" s="221"/>
    </row>
    <row r="28" spans="2:11" ht="15" customHeight="1">
      <c r="B28" s="224"/>
      <c r="C28" s="225"/>
      <c r="D28" s="341" t="s">
        <v>521</v>
      </c>
      <c r="E28" s="341"/>
      <c r="F28" s="341"/>
      <c r="G28" s="341"/>
      <c r="H28" s="341"/>
      <c r="I28" s="341"/>
      <c r="J28" s="341"/>
      <c r="K28" s="221"/>
    </row>
    <row r="29" spans="2:11" ht="15" customHeight="1">
      <c r="B29" s="224"/>
      <c r="C29" s="225"/>
      <c r="D29" s="341" t="s">
        <v>522</v>
      </c>
      <c r="E29" s="341"/>
      <c r="F29" s="341"/>
      <c r="G29" s="341"/>
      <c r="H29" s="341"/>
      <c r="I29" s="341"/>
      <c r="J29" s="341"/>
      <c r="K29" s="221"/>
    </row>
    <row r="30" spans="2:11" ht="12.75" customHeight="1">
      <c r="B30" s="224"/>
      <c r="C30" s="225"/>
      <c r="D30" s="225"/>
      <c r="E30" s="225"/>
      <c r="F30" s="225"/>
      <c r="G30" s="225"/>
      <c r="H30" s="225"/>
      <c r="I30" s="225"/>
      <c r="J30" s="225"/>
      <c r="K30" s="221"/>
    </row>
    <row r="31" spans="2:11" ht="15" customHeight="1">
      <c r="B31" s="224"/>
      <c r="C31" s="225"/>
      <c r="D31" s="341" t="s">
        <v>523</v>
      </c>
      <c r="E31" s="341"/>
      <c r="F31" s="341"/>
      <c r="G31" s="341"/>
      <c r="H31" s="341"/>
      <c r="I31" s="341"/>
      <c r="J31" s="341"/>
      <c r="K31" s="221"/>
    </row>
    <row r="32" spans="2:11" ht="15" customHeight="1">
      <c r="B32" s="224"/>
      <c r="C32" s="225"/>
      <c r="D32" s="341" t="s">
        <v>524</v>
      </c>
      <c r="E32" s="341"/>
      <c r="F32" s="341"/>
      <c r="G32" s="341"/>
      <c r="H32" s="341"/>
      <c r="I32" s="341"/>
      <c r="J32" s="341"/>
      <c r="K32" s="221"/>
    </row>
    <row r="33" spans="2:11" ht="15" customHeight="1">
      <c r="B33" s="224"/>
      <c r="C33" s="225"/>
      <c r="D33" s="341" t="s">
        <v>525</v>
      </c>
      <c r="E33" s="341"/>
      <c r="F33" s="341"/>
      <c r="G33" s="341"/>
      <c r="H33" s="341"/>
      <c r="I33" s="341"/>
      <c r="J33" s="341"/>
      <c r="K33" s="221"/>
    </row>
    <row r="34" spans="2:11" ht="15" customHeight="1">
      <c r="B34" s="224"/>
      <c r="C34" s="225"/>
      <c r="D34" s="223"/>
      <c r="E34" s="227" t="s">
        <v>107</v>
      </c>
      <c r="F34" s="223"/>
      <c r="G34" s="341" t="s">
        <v>526</v>
      </c>
      <c r="H34" s="341"/>
      <c r="I34" s="341"/>
      <c r="J34" s="341"/>
      <c r="K34" s="221"/>
    </row>
    <row r="35" spans="2:11" ht="30.75" customHeight="1">
      <c r="B35" s="224"/>
      <c r="C35" s="225"/>
      <c r="D35" s="223"/>
      <c r="E35" s="227" t="s">
        <v>527</v>
      </c>
      <c r="F35" s="223"/>
      <c r="G35" s="341" t="s">
        <v>528</v>
      </c>
      <c r="H35" s="341"/>
      <c r="I35" s="341"/>
      <c r="J35" s="341"/>
      <c r="K35" s="221"/>
    </row>
    <row r="36" spans="2:11" ht="15" customHeight="1">
      <c r="B36" s="224"/>
      <c r="C36" s="225"/>
      <c r="D36" s="223"/>
      <c r="E36" s="227" t="s">
        <v>53</v>
      </c>
      <c r="F36" s="223"/>
      <c r="G36" s="341" t="s">
        <v>529</v>
      </c>
      <c r="H36" s="341"/>
      <c r="I36" s="341"/>
      <c r="J36" s="341"/>
      <c r="K36" s="221"/>
    </row>
    <row r="37" spans="2:11" ht="15" customHeight="1">
      <c r="B37" s="224"/>
      <c r="C37" s="225"/>
      <c r="D37" s="223"/>
      <c r="E37" s="227" t="s">
        <v>108</v>
      </c>
      <c r="F37" s="223"/>
      <c r="G37" s="341" t="s">
        <v>530</v>
      </c>
      <c r="H37" s="341"/>
      <c r="I37" s="341"/>
      <c r="J37" s="341"/>
      <c r="K37" s="221"/>
    </row>
    <row r="38" spans="2:11" ht="15" customHeight="1">
      <c r="B38" s="224"/>
      <c r="C38" s="225"/>
      <c r="D38" s="223"/>
      <c r="E38" s="227" t="s">
        <v>109</v>
      </c>
      <c r="F38" s="223"/>
      <c r="G38" s="341" t="s">
        <v>531</v>
      </c>
      <c r="H38" s="341"/>
      <c r="I38" s="341"/>
      <c r="J38" s="341"/>
      <c r="K38" s="221"/>
    </row>
    <row r="39" spans="2:11" ht="15" customHeight="1">
      <c r="B39" s="224"/>
      <c r="C39" s="225"/>
      <c r="D39" s="223"/>
      <c r="E39" s="227" t="s">
        <v>110</v>
      </c>
      <c r="F39" s="223"/>
      <c r="G39" s="341" t="s">
        <v>532</v>
      </c>
      <c r="H39" s="341"/>
      <c r="I39" s="341"/>
      <c r="J39" s="341"/>
      <c r="K39" s="221"/>
    </row>
    <row r="40" spans="2:11" ht="15" customHeight="1">
      <c r="B40" s="224"/>
      <c r="C40" s="225"/>
      <c r="D40" s="223"/>
      <c r="E40" s="227" t="s">
        <v>533</v>
      </c>
      <c r="F40" s="223"/>
      <c r="G40" s="341" t="s">
        <v>534</v>
      </c>
      <c r="H40" s="341"/>
      <c r="I40" s="341"/>
      <c r="J40" s="341"/>
      <c r="K40" s="221"/>
    </row>
    <row r="41" spans="2:11" ht="15" customHeight="1">
      <c r="B41" s="224"/>
      <c r="C41" s="225"/>
      <c r="D41" s="223"/>
      <c r="E41" s="227"/>
      <c r="F41" s="223"/>
      <c r="G41" s="341" t="s">
        <v>535</v>
      </c>
      <c r="H41" s="341"/>
      <c r="I41" s="341"/>
      <c r="J41" s="341"/>
      <c r="K41" s="221"/>
    </row>
    <row r="42" spans="2:11" ht="15" customHeight="1">
      <c r="B42" s="224"/>
      <c r="C42" s="225"/>
      <c r="D42" s="223"/>
      <c r="E42" s="227" t="s">
        <v>536</v>
      </c>
      <c r="F42" s="223"/>
      <c r="G42" s="341" t="s">
        <v>537</v>
      </c>
      <c r="H42" s="341"/>
      <c r="I42" s="341"/>
      <c r="J42" s="341"/>
      <c r="K42" s="221"/>
    </row>
    <row r="43" spans="2:11" ht="15" customHeight="1">
      <c r="B43" s="224"/>
      <c r="C43" s="225"/>
      <c r="D43" s="223"/>
      <c r="E43" s="227" t="s">
        <v>112</v>
      </c>
      <c r="F43" s="223"/>
      <c r="G43" s="341" t="s">
        <v>538</v>
      </c>
      <c r="H43" s="341"/>
      <c r="I43" s="341"/>
      <c r="J43" s="341"/>
      <c r="K43" s="221"/>
    </row>
    <row r="44" spans="2:11" ht="12.75" customHeight="1">
      <c r="B44" s="224"/>
      <c r="C44" s="225"/>
      <c r="D44" s="223"/>
      <c r="E44" s="223"/>
      <c r="F44" s="223"/>
      <c r="G44" s="223"/>
      <c r="H44" s="223"/>
      <c r="I44" s="223"/>
      <c r="J44" s="223"/>
      <c r="K44" s="221"/>
    </row>
    <row r="45" spans="2:11" ht="15" customHeight="1">
      <c r="B45" s="224"/>
      <c r="C45" s="225"/>
      <c r="D45" s="341" t="s">
        <v>539</v>
      </c>
      <c r="E45" s="341"/>
      <c r="F45" s="341"/>
      <c r="G45" s="341"/>
      <c r="H45" s="341"/>
      <c r="I45" s="341"/>
      <c r="J45" s="341"/>
      <c r="K45" s="221"/>
    </row>
    <row r="46" spans="2:11" ht="15" customHeight="1">
      <c r="B46" s="224"/>
      <c r="C46" s="225"/>
      <c r="D46" s="225"/>
      <c r="E46" s="341" t="s">
        <v>540</v>
      </c>
      <c r="F46" s="341"/>
      <c r="G46" s="341"/>
      <c r="H46" s="341"/>
      <c r="I46" s="341"/>
      <c r="J46" s="341"/>
      <c r="K46" s="221"/>
    </row>
    <row r="47" spans="2:11" ht="15" customHeight="1">
      <c r="B47" s="224"/>
      <c r="C47" s="225"/>
      <c r="D47" s="225"/>
      <c r="E47" s="341" t="s">
        <v>541</v>
      </c>
      <c r="F47" s="341"/>
      <c r="G47" s="341"/>
      <c r="H47" s="341"/>
      <c r="I47" s="341"/>
      <c r="J47" s="341"/>
      <c r="K47" s="221"/>
    </row>
    <row r="48" spans="2:11" ht="15" customHeight="1">
      <c r="B48" s="224"/>
      <c r="C48" s="225"/>
      <c r="D48" s="225"/>
      <c r="E48" s="341" t="s">
        <v>542</v>
      </c>
      <c r="F48" s="341"/>
      <c r="G48" s="341"/>
      <c r="H48" s="341"/>
      <c r="I48" s="341"/>
      <c r="J48" s="341"/>
      <c r="K48" s="221"/>
    </row>
    <row r="49" spans="2:11" ht="15" customHeight="1">
      <c r="B49" s="224"/>
      <c r="C49" s="225"/>
      <c r="D49" s="341" t="s">
        <v>543</v>
      </c>
      <c r="E49" s="341"/>
      <c r="F49" s="341"/>
      <c r="G49" s="341"/>
      <c r="H49" s="341"/>
      <c r="I49" s="341"/>
      <c r="J49" s="341"/>
      <c r="K49" s="221"/>
    </row>
    <row r="50" spans="2:11" ht="25.5" customHeight="1">
      <c r="B50" s="220"/>
      <c r="C50" s="342" t="s">
        <v>544</v>
      </c>
      <c r="D50" s="342"/>
      <c r="E50" s="342"/>
      <c r="F50" s="342"/>
      <c r="G50" s="342"/>
      <c r="H50" s="342"/>
      <c r="I50" s="342"/>
      <c r="J50" s="342"/>
      <c r="K50" s="221"/>
    </row>
    <row r="51" spans="2:11" ht="5.25" customHeight="1">
      <c r="B51" s="220"/>
      <c r="C51" s="222"/>
      <c r="D51" s="222"/>
      <c r="E51" s="222"/>
      <c r="F51" s="222"/>
      <c r="G51" s="222"/>
      <c r="H51" s="222"/>
      <c r="I51" s="222"/>
      <c r="J51" s="222"/>
      <c r="K51" s="221"/>
    </row>
    <row r="52" spans="2:11" ht="15" customHeight="1">
      <c r="B52" s="220"/>
      <c r="C52" s="341" t="s">
        <v>545</v>
      </c>
      <c r="D52" s="341"/>
      <c r="E52" s="341"/>
      <c r="F52" s="341"/>
      <c r="G52" s="341"/>
      <c r="H52" s="341"/>
      <c r="I52" s="341"/>
      <c r="J52" s="341"/>
      <c r="K52" s="221"/>
    </row>
    <row r="53" spans="2:11" ht="15" customHeight="1">
      <c r="B53" s="220"/>
      <c r="C53" s="341" t="s">
        <v>546</v>
      </c>
      <c r="D53" s="341"/>
      <c r="E53" s="341"/>
      <c r="F53" s="341"/>
      <c r="G53" s="341"/>
      <c r="H53" s="341"/>
      <c r="I53" s="341"/>
      <c r="J53" s="341"/>
      <c r="K53" s="221"/>
    </row>
    <row r="54" spans="2:11" ht="12.75" customHeight="1">
      <c r="B54" s="220"/>
      <c r="C54" s="223"/>
      <c r="D54" s="223"/>
      <c r="E54" s="223"/>
      <c r="F54" s="223"/>
      <c r="G54" s="223"/>
      <c r="H54" s="223"/>
      <c r="I54" s="223"/>
      <c r="J54" s="223"/>
      <c r="K54" s="221"/>
    </row>
    <row r="55" spans="2:11" ht="15" customHeight="1">
      <c r="B55" s="220"/>
      <c r="C55" s="341" t="s">
        <v>547</v>
      </c>
      <c r="D55" s="341"/>
      <c r="E55" s="341"/>
      <c r="F55" s="341"/>
      <c r="G55" s="341"/>
      <c r="H55" s="341"/>
      <c r="I55" s="341"/>
      <c r="J55" s="341"/>
      <c r="K55" s="221"/>
    </row>
    <row r="56" spans="2:11" ht="15" customHeight="1">
      <c r="B56" s="220"/>
      <c r="C56" s="225"/>
      <c r="D56" s="341" t="s">
        <v>548</v>
      </c>
      <c r="E56" s="341"/>
      <c r="F56" s="341"/>
      <c r="G56" s="341"/>
      <c r="H56" s="341"/>
      <c r="I56" s="341"/>
      <c r="J56" s="341"/>
      <c r="K56" s="221"/>
    </row>
    <row r="57" spans="2:11" ht="15" customHeight="1">
      <c r="B57" s="220"/>
      <c r="C57" s="225"/>
      <c r="D57" s="341" t="s">
        <v>549</v>
      </c>
      <c r="E57" s="341"/>
      <c r="F57" s="341"/>
      <c r="G57" s="341"/>
      <c r="H57" s="341"/>
      <c r="I57" s="341"/>
      <c r="J57" s="341"/>
      <c r="K57" s="221"/>
    </row>
    <row r="58" spans="2:11" ht="15" customHeight="1">
      <c r="B58" s="220"/>
      <c r="C58" s="225"/>
      <c r="D58" s="341" t="s">
        <v>550</v>
      </c>
      <c r="E58" s="341"/>
      <c r="F58" s="341"/>
      <c r="G58" s="341"/>
      <c r="H58" s="341"/>
      <c r="I58" s="341"/>
      <c r="J58" s="341"/>
      <c r="K58" s="221"/>
    </row>
    <row r="59" spans="2:11" ht="15" customHeight="1">
      <c r="B59" s="220"/>
      <c r="C59" s="225"/>
      <c r="D59" s="341" t="s">
        <v>551</v>
      </c>
      <c r="E59" s="341"/>
      <c r="F59" s="341"/>
      <c r="G59" s="341"/>
      <c r="H59" s="341"/>
      <c r="I59" s="341"/>
      <c r="J59" s="341"/>
      <c r="K59" s="221"/>
    </row>
    <row r="60" spans="2:11" ht="15" customHeight="1">
      <c r="B60" s="220"/>
      <c r="C60" s="225"/>
      <c r="D60" s="340" t="s">
        <v>552</v>
      </c>
      <c r="E60" s="340"/>
      <c r="F60" s="340"/>
      <c r="G60" s="340"/>
      <c r="H60" s="340"/>
      <c r="I60" s="340"/>
      <c r="J60" s="340"/>
      <c r="K60" s="221"/>
    </row>
    <row r="61" spans="2:11" ht="15" customHeight="1">
      <c r="B61" s="220"/>
      <c r="C61" s="225"/>
      <c r="D61" s="341" t="s">
        <v>553</v>
      </c>
      <c r="E61" s="341"/>
      <c r="F61" s="341"/>
      <c r="G61" s="341"/>
      <c r="H61" s="341"/>
      <c r="I61" s="341"/>
      <c r="J61" s="341"/>
      <c r="K61" s="221"/>
    </row>
    <row r="62" spans="2:11" ht="12.75" customHeight="1">
      <c r="B62" s="220"/>
      <c r="C62" s="225"/>
      <c r="D62" s="225"/>
      <c r="E62" s="228"/>
      <c r="F62" s="225"/>
      <c r="G62" s="225"/>
      <c r="H62" s="225"/>
      <c r="I62" s="225"/>
      <c r="J62" s="225"/>
      <c r="K62" s="221"/>
    </row>
    <row r="63" spans="2:11" ht="15" customHeight="1">
      <c r="B63" s="220"/>
      <c r="C63" s="225"/>
      <c r="D63" s="341" t="s">
        <v>554</v>
      </c>
      <c r="E63" s="341"/>
      <c r="F63" s="341"/>
      <c r="G63" s="341"/>
      <c r="H63" s="341"/>
      <c r="I63" s="341"/>
      <c r="J63" s="341"/>
      <c r="K63" s="221"/>
    </row>
    <row r="64" spans="2:11" ht="15" customHeight="1">
      <c r="B64" s="220"/>
      <c r="C64" s="225"/>
      <c r="D64" s="340" t="s">
        <v>555</v>
      </c>
      <c r="E64" s="340"/>
      <c r="F64" s="340"/>
      <c r="G64" s="340"/>
      <c r="H64" s="340"/>
      <c r="I64" s="340"/>
      <c r="J64" s="340"/>
      <c r="K64" s="221"/>
    </row>
    <row r="65" spans="2:11" ht="15" customHeight="1">
      <c r="B65" s="220"/>
      <c r="C65" s="225"/>
      <c r="D65" s="341" t="s">
        <v>556</v>
      </c>
      <c r="E65" s="341"/>
      <c r="F65" s="341"/>
      <c r="G65" s="341"/>
      <c r="H65" s="341"/>
      <c r="I65" s="341"/>
      <c r="J65" s="341"/>
      <c r="K65" s="221"/>
    </row>
    <row r="66" spans="2:11" ht="15" customHeight="1">
      <c r="B66" s="220"/>
      <c r="C66" s="225"/>
      <c r="D66" s="341" t="s">
        <v>557</v>
      </c>
      <c r="E66" s="341"/>
      <c r="F66" s="341"/>
      <c r="G66" s="341"/>
      <c r="H66" s="341"/>
      <c r="I66" s="341"/>
      <c r="J66" s="341"/>
      <c r="K66" s="221"/>
    </row>
    <row r="67" spans="2:11" ht="15" customHeight="1">
      <c r="B67" s="220"/>
      <c r="C67" s="225"/>
      <c r="D67" s="341" t="s">
        <v>558</v>
      </c>
      <c r="E67" s="341"/>
      <c r="F67" s="341"/>
      <c r="G67" s="341"/>
      <c r="H67" s="341"/>
      <c r="I67" s="341"/>
      <c r="J67" s="341"/>
      <c r="K67" s="221"/>
    </row>
    <row r="68" spans="2:11" ht="15" customHeight="1">
      <c r="B68" s="220"/>
      <c r="C68" s="225"/>
      <c r="D68" s="341" t="s">
        <v>559</v>
      </c>
      <c r="E68" s="341"/>
      <c r="F68" s="341"/>
      <c r="G68" s="341"/>
      <c r="H68" s="341"/>
      <c r="I68" s="341"/>
      <c r="J68" s="341"/>
      <c r="K68" s="221"/>
    </row>
    <row r="69" spans="2:11" ht="12.75" customHeight="1">
      <c r="B69" s="229"/>
      <c r="C69" s="230"/>
      <c r="D69" s="230"/>
      <c r="E69" s="230"/>
      <c r="F69" s="230"/>
      <c r="G69" s="230"/>
      <c r="H69" s="230"/>
      <c r="I69" s="230"/>
      <c r="J69" s="230"/>
      <c r="K69" s="231"/>
    </row>
    <row r="70" spans="2:11" ht="18.75" customHeight="1">
      <c r="B70" s="232"/>
      <c r="C70" s="232"/>
      <c r="D70" s="232"/>
      <c r="E70" s="232"/>
      <c r="F70" s="232"/>
      <c r="G70" s="232"/>
      <c r="H70" s="232"/>
      <c r="I70" s="232"/>
      <c r="J70" s="232"/>
      <c r="K70" s="233"/>
    </row>
    <row r="71" spans="2:11" ht="18.75" customHeight="1">
      <c r="B71" s="233"/>
      <c r="C71" s="233"/>
      <c r="D71" s="233"/>
      <c r="E71" s="233"/>
      <c r="F71" s="233"/>
      <c r="G71" s="233"/>
      <c r="H71" s="233"/>
      <c r="I71" s="233"/>
      <c r="J71" s="233"/>
      <c r="K71" s="233"/>
    </row>
    <row r="72" spans="2:11" ht="7.5" customHeight="1">
      <c r="B72" s="234"/>
      <c r="C72" s="235"/>
      <c r="D72" s="235"/>
      <c r="E72" s="235"/>
      <c r="F72" s="235"/>
      <c r="G72" s="235"/>
      <c r="H72" s="235"/>
      <c r="I72" s="235"/>
      <c r="J72" s="235"/>
      <c r="K72" s="236"/>
    </row>
    <row r="73" spans="2:11" ht="45" customHeight="1">
      <c r="B73" s="237"/>
      <c r="C73" s="339" t="s">
        <v>83</v>
      </c>
      <c r="D73" s="339"/>
      <c r="E73" s="339"/>
      <c r="F73" s="339"/>
      <c r="G73" s="339"/>
      <c r="H73" s="339"/>
      <c r="I73" s="339"/>
      <c r="J73" s="339"/>
      <c r="K73" s="238"/>
    </row>
    <row r="74" spans="2:11" ht="17.25" customHeight="1">
      <c r="B74" s="237"/>
      <c r="C74" s="239" t="s">
        <v>560</v>
      </c>
      <c r="D74" s="239"/>
      <c r="E74" s="239"/>
      <c r="F74" s="239" t="s">
        <v>561</v>
      </c>
      <c r="G74" s="240"/>
      <c r="H74" s="239" t="s">
        <v>108</v>
      </c>
      <c r="I74" s="239" t="s">
        <v>57</v>
      </c>
      <c r="J74" s="239" t="s">
        <v>562</v>
      </c>
      <c r="K74" s="238"/>
    </row>
    <row r="75" spans="2:11" ht="17.25" customHeight="1">
      <c r="B75" s="237"/>
      <c r="C75" s="241" t="s">
        <v>563</v>
      </c>
      <c r="D75" s="241"/>
      <c r="E75" s="241"/>
      <c r="F75" s="242" t="s">
        <v>564</v>
      </c>
      <c r="G75" s="243"/>
      <c r="H75" s="241"/>
      <c r="I75" s="241"/>
      <c r="J75" s="241" t="s">
        <v>565</v>
      </c>
      <c r="K75" s="238"/>
    </row>
    <row r="76" spans="2:11" ht="5.25" customHeight="1">
      <c r="B76" s="237"/>
      <c r="C76" s="244"/>
      <c r="D76" s="244"/>
      <c r="E76" s="244"/>
      <c r="F76" s="244"/>
      <c r="G76" s="245"/>
      <c r="H76" s="244"/>
      <c r="I76" s="244"/>
      <c r="J76" s="244"/>
      <c r="K76" s="238"/>
    </row>
    <row r="77" spans="2:11" ht="15" customHeight="1">
      <c r="B77" s="237"/>
      <c r="C77" s="227" t="s">
        <v>53</v>
      </c>
      <c r="D77" s="244"/>
      <c r="E77" s="244"/>
      <c r="F77" s="246" t="s">
        <v>566</v>
      </c>
      <c r="G77" s="245"/>
      <c r="H77" s="227" t="s">
        <v>567</v>
      </c>
      <c r="I77" s="227" t="s">
        <v>568</v>
      </c>
      <c r="J77" s="227">
        <v>20</v>
      </c>
      <c r="K77" s="238"/>
    </row>
    <row r="78" spans="2:11" ht="15" customHeight="1">
      <c r="B78" s="237"/>
      <c r="C78" s="227" t="s">
        <v>569</v>
      </c>
      <c r="D78" s="227"/>
      <c r="E78" s="227"/>
      <c r="F78" s="246" t="s">
        <v>566</v>
      </c>
      <c r="G78" s="245"/>
      <c r="H78" s="227" t="s">
        <v>570</v>
      </c>
      <c r="I78" s="227" t="s">
        <v>568</v>
      </c>
      <c r="J78" s="227">
        <v>120</v>
      </c>
      <c r="K78" s="238"/>
    </row>
    <row r="79" spans="2:11" ht="15" customHeight="1">
      <c r="B79" s="247"/>
      <c r="C79" s="227" t="s">
        <v>571</v>
      </c>
      <c r="D79" s="227"/>
      <c r="E79" s="227"/>
      <c r="F79" s="246" t="s">
        <v>572</v>
      </c>
      <c r="G79" s="245"/>
      <c r="H79" s="227" t="s">
        <v>573</v>
      </c>
      <c r="I79" s="227" t="s">
        <v>568</v>
      </c>
      <c r="J79" s="227">
        <v>50</v>
      </c>
      <c r="K79" s="238"/>
    </row>
    <row r="80" spans="2:11" ht="15" customHeight="1">
      <c r="B80" s="247"/>
      <c r="C80" s="227" t="s">
        <v>574</v>
      </c>
      <c r="D80" s="227"/>
      <c r="E80" s="227"/>
      <c r="F80" s="246" t="s">
        <v>566</v>
      </c>
      <c r="G80" s="245"/>
      <c r="H80" s="227" t="s">
        <v>575</v>
      </c>
      <c r="I80" s="227" t="s">
        <v>576</v>
      </c>
      <c r="J80" s="227"/>
      <c r="K80" s="238"/>
    </row>
    <row r="81" spans="2:11" ht="15" customHeight="1">
      <c r="B81" s="247"/>
      <c r="C81" s="248" t="s">
        <v>577</v>
      </c>
      <c r="D81" s="248"/>
      <c r="E81" s="248"/>
      <c r="F81" s="249" t="s">
        <v>572</v>
      </c>
      <c r="G81" s="248"/>
      <c r="H81" s="248" t="s">
        <v>578</v>
      </c>
      <c r="I81" s="248" t="s">
        <v>568</v>
      </c>
      <c r="J81" s="248">
        <v>15</v>
      </c>
      <c r="K81" s="238"/>
    </row>
    <row r="82" spans="2:11" ht="15" customHeight="1">
      <c r="B82" s="247"/>
      <c r="C82" s="248" t="s">
        <v>579</v>
      </c>
      <c r="D82" s="248"/>
      <c r="E82" s="248"/>
      <c r="F82" s="249" t="s">
        <v>572</v>
      </c>
      <c r="G82" s="248"/>
      <c r="H82" s="248" t="s">
        <v>580</v>
      </c>
      <c r="I82" s="248" t="s">
        <v>568</v>
      </c>
      <c r="J82" s="248">
        <v>15</v>
      </c>
      <c r="K82" s="238"/>
    </row>
    <row r="83" spans="2:11" ht="15" customHeight="1">
      <c r="B83" s="247"/>
      <c r="C83" s="248" t="s">
        <v>581</v>
      </c>
      <c r="D83" s="248"/>
      <c r="E83" s="248"/>
      <c r="F83" s="249" t="s">
        <v>572</v>
      </c>
      <c r="G83" s="248"/>
      <c r="H83" s="248" t="s">
        <v>582</v>
      </c>
      <c r="I83" s="248" t="s">
        <v>568</v>
      </c>
      <c r="J83" s="248">
        <v>20</v>
      </c>
      <c r="K83" s="238"/>
    </row>
    <row r="84" spans="2:11" ht="15" customHeight="1">
      <c r="B84" s="247"/>
      <c r="C84" s="248" t="s">
        <v>583</v>
      </c>
      <c r="D84" s="248"/>
      <c r="E84" s="248"/>
      <c r="F84" s="249" t="s">
        <v>572</v>
      </c>
      <c r="G84" s="248"/>
      <c r="H84" s="248" t="s">
        <v>584</v>
      </c>
      <c r="I84" s="248" t="s">
        <v>568</v>
      </c>
      <c r="J84" s="248">
        <v>20</v>
      </c>
      <c r="K84" s="238"/>
    </row>
    <row r="85" spans="2:11" ht="15" customHeight="1">
      <c r="B85" s="247"/>
      <c r="C85" s="227" t="s">
        <v>585</v>
      </c>
      <c r="D85" s="227"/>
      <c r="E85" s="227"/>
      <c r="F85" s="246" t="s">
        <v>572</v>
      </c>
      <c r="G85" s="245"/>
      <c r="H85" s="227" t="s">
        <v>586</v>
      </c>
      <c r="I85" s="227" t="s">
        <v>568</v>
      </c>
      <c r="J85" s="227">
        <v>50</v>
      </c>
      <c r="K85" s="238"/>
    </row>
    <row r="86" spans="2:11" ht="15" customHeight="1">
      <c r="B86" s="247"/>
      <c r="C86" s="227" t="s">
        <v>587</v>
      </c>
      <c r="D86" s="227"/>
      <c r="E86" s="227"/>
      <c r="F86" s="246" t="s">
        <v>572</v>
      </c>
      <c r="G86" s="245"/>
      <c r="H86" s="227" t="s">
        <v>588</v>
      </c>
      <c r="I86" s="227" t="s">
        <v>568</v>
      </c>
      <c r="J86" s="227">
        <v>20</v>
      </c>
      <c r="K86" s="238"/>
    </row>
    <row r="87" spans="2:11" ht="15" customHeight="1">
      <c r="B87" s="247"/>
      <c r="C87" s="227" t="s">
        <v>589</v>
      </c>
      <c r="D87" s="227"/>
      <c r="E87" s="227"/>
      <c r="F87" s="246" t="s">
        <v>572</v>
      </c>
      <c r="G87" s="245"/>
      <c r="H87" s="227" t="s">
        <v>590</v>
      </c>
      <c r="I87" s="227" t="s">
        <v>568</v>
      </c>
      <c r="J87" s="227">
        <v>20</v>
      </c>
      <c r="K87" s="238"/>
    </row>
    <row r="88" spans="2:11" ht="15" customHeight="1">
      <c r="B88" s="247"/>
      <c r="C88" s="227" t="s">
        <v>591</v>
      </c>
      <c r="D88" s="227"/>
      <c r="E88" s="227"/>
      <c r="F88" s="246" t="s">
        <v>572</v>
      </c>
      <c r="G88" s="245"/>
      <c r="H88" s="227" t="s">
        <v>592</v>
      </c>
      <c r="I88" s="227" t="s">
        <v>568</v>
      </c>
      <c r="J88" s="227">
        <v>50</v>
      </c>
      <c r="K88" s="238"/>
    </row>
    <row r="89" spans="2:11" ht="15" customHeight="1">
      <c r="B89" s="247"/>
      <c r="C89" s="227" t="s">
        <v>593</v>
      </c>
      <c r="D89" s="227"/>
      <c r="E89" s="227"/>
      <c r="F89" s="246" t="s">
        <v>572</v>
      </c>
      <c r="G89" s="245"/>
      <c r="H89" s="227" t="s">
        <v>593</v>
      </c>
      <c r="I89" s="227" t="s">
        <v>568</v>
      </c>
      <c r="J89" s="227">
        <v>50</v>
      </c>
      <c r="K89" s="238"/>
    </row>
    <row r="90" spans="2:11" ht="15" customHeight="1">
      <c r="B90" s="247"/>
      <c r="C90" s="227" t="s">
        <v>113</v>
      </c>
      <c r="D90" s="227"/>
      <c r="E90" s="227"/>
      <c r="F90" s="246" t="s">
        <v>572</v>
      </c>
      <c r="G90" s="245"/>
      <c r="H90" s="227" t="s">
        <v>594</v>
      </c>
      <c r="I90" s="227" t="s">
        <v>568</v>
      </c>
      <c r="J90" s="227">
        <v>255</v>
      </c>
      <c r="K90" s="238"/>
    </row>
    <row r="91" spans="2:11" ht="15" customHeight="1">
      <c r="B91" s="247"/>
      <c r="C91" s="227" t="s">
        <v>595</v>
      </c>
      <c r="D91" s="227"/>
      <c r="E91" s="227"/>
      <c r="F91" s="246" t="s">
        <v>566</v>
      </c>
      <c r="G91" s="245"/>
      <c r="H91" s="227" t="s">
        <v>596</v>
      </c>
      <c r="I91" s="227" t="s">
        <v>597</v>
      </c>
      <c r="J91" s="227"/>
      <c r="K91" s="238"/>
    </row>
    <row r="92" spans="2:11" ht="15" customHeight="1">
      <c r="B92" s="247"/>
      <c r="C92" s="227" t="s">
        <v>598</v>
      </c>
      <c r="D92" s="227"/>
      <c r="E92" s="227"/>
      <c r="F92" s="246" t="s">
        <v>566</v>
      </c>
      <c r="G92" s="245"/>
      <c r="H92" s="227" t="s">
        <v>599</v>
      </c>
      <c r="I92" s="227" t="s">
        <v>600</v>
      </c>
      <c r="J92" s="227"/>
      <c r="K92" s="238"/>
    </row>
    <row r="93" spans="2:11" ht="15" customHeight="1">
      <c r="B93" s="247"/>
      <c r="C93" s="227" t="s">
        <v>601</v>
      </c>
      <c r="D93" s="227"/>
      <c r="E93" s="227"/>
      <c r="F93" s="246" t="s">
        <v>566</v>
      </c>
      <c r="G93" s="245"/>
      <c r="H93" s="227" t="s">
        <v>601</v>
      </c>
      <c r="I93" s="227" t="s">
        <v>600</v>
      </c>
      <c r="J93" s="227"/>
      <c r="K93" s="238"/>
    </row>
    <row r="94" spans="2:11" ht="15" customHeight="1">
      <c r="B94" s="247"/>
      <c r="C94" s="227" t="s">
        <v>38</v>
      </c>
      <c r="D94" s="227"/>
      <c r="E94" s="227"/>
      <c r="F94" s="246" t="s">
        <v>566</v>
      </c>
      <c r="G94" s="245"/>
      <c r="H94" s="227" t="s">
        <v>602</v>
      </c>
      <c r="I94" s="227" t="s">
        <v>600</v>
      </c>
      <c r="J94" s="227"/>
      <c r="K94" s="238"/>
    </row>
    <row r="95" spans="2:11" ht="15" customHeight="1">
      <c r="B95" s="247"/>
      <c r="C95" s="227" t="s">
        <v>48</v>
      </c>
      <c r="D95" s="227"/>
      <c r="E95" s="227"/>
      <c r="F95" s="246" t="s">
        <v>566</v>
      </c>
      <c r="G95" s="245"/>
      <c r="H95" s="227" t="s">
        <v>603</v>
      </c>
      <c r="I95" s="227" t="s">
        <v>600</v>
      </c>
      <c r="J95" s="227"/>
      <c r="K95" s="238"/>
    </row>
    <row r="96" spans="2:11" ht="15" customHeight="1">
      <c r="B96" s="250"/>
      <c r="C96" s="251"/>
      <c r="D96" s="251"/>
      <c r="E96" s="251"/>
      <c r="F96" s="251"/>
      <c r="G96" s="251"/>
      <c r="H96" s="251"/>
      <c r="I96" s="251"/>
      <c r="J96" s="251"/>
      <c r="K96" s="252"/>
    </row>
    <row r="97" spans="2:11" ht="18.75" customHeight="1">
      <c r="B97" s="253"/>
      <c r="C97" s="254"/>
      <c r="D97" s="254"/>
      <c r="E97" s="254"/>
      <c r="F97" s="254"/>
      <c r="G97" s="254"/>
      <c r="H97" s="254"/>
      <c r="I97" s="254"/>
      <c r="J97" s="254"/>
      <c r="K97" s="253"/>
    </row>
    <row r="98" spans="2:11" ht="18.75" customHeight="1">
      <c r="B98" s="233"/>
      <c r="C98" s="233"/>
      <c r="D98" s="233"/>
      <c r="E98" s="233"/>
      <c r="F98" s="233"/>
      <c r="G98" s="233"/>
      <c r="H98" s="233"/>
      <c r="I98" s="233"/>
      <c r="J98" s="233"/>
      <c r="K98" s="233"/>
    </row>
    <row r="99" spans="2:11" ht="7.5" customHeight="1">
      <c r="B99" s="234"/>
      <c r="C99" s="235"/>
      <c r="D99" s="235"/>
      <c r="E99" s="235"/>
      <c r="F99" s="235"/>
      <c r="G99" s="235"/>
      <c r="H99" s="235"/>
      <c r="I99" s="235"/>
      <c r="J99" s="235"/>
      <c r="K99" s="236"/>
    </row>
    <row r="100" spans="2:11" ht="45" customHeight="1">
      <c r="B100" s="237"/>
      <c r="C100" s="339" t="s">
        <v>604</v>
      </c>
      <c r="D100" s="339"/>
      <c r="E100" s="339"/>
      <c r="F100" s="339"/>
      <c r="G100" s="339"/>
      <c r="H100" s="339"/>
      <c r="I100" s="339"/>
      <c r="J100" s="339"/>
      <c r="K100" s="238"/>
    </row>
    <row r="101" spans="2:11" ht="17.25" customHeight="1">
      <c r="B101" s="237"/>
      <c r="C101" s="239" t="s">
        <v>560</v>
      </c>
      <c r="D101" s="239"/>
      <c r="E101" s="239"/>
      <c r="F101" s="239" t="s">
        <v>561</v>
      </c>
      <c r="G101" s="240"/>
      <c r="H101" s="239" t="s">
        <v>108</v>
      </c>
      <c r="I101" s="239" t="s">
        <v>57</v>
      </c>
      <c r="J101" s="239" t="s">
        <v>562</v>
      </c>
      <c r="K101" s="238"/>
    </row>
    <row r="102" spans="2:11" ht="17.25" customHeight="1">
      <c r="B102" s="237"/>
      <c r="C102" s="241" t="s">
        <v>563</v>
      </c>
      <c r="D102" s="241"/>
      <c r="E102" s="241"/>
      <c r="F102" s="242" t="s">
        <v>564</v>
      </c>
      <c r="G102" s="243"/>
      <c r="H102" s="241"/>
      <c r="I102" s="241"/>
      <c r="J102" s="241" t="s">
        <v>565</v>
      </c>
      <c r="K102" s="238"/>
    </row>
    <row r="103" spans="2:11" ht="5.25" customHeight="1">
      <c r="B103" s="237"/>
      <c r="C103" s="239"/>
      <c r="D103" s="239"/>
      <c r="E103" s="239"/>
      <c r="F103" s="239"/>
      <c r="G103" s="255"/>
      <c r="H103" s="239"/>
      <c r="I103" s="239"/>
      <c r="J103" s="239"/>
      <c r="K103" s="238"/>
    </row>
    <row r="104" spans="2:11" ht="15" customHeight="1">
      <c r="B104" s="237"/>
      <c r="C104" s="227" t="s">
        <v>53</v>
      </c>
      <c r="D104" s="244"/>
      <c r="E104" s="244"/>
      <c r="F104" s="246" t="s">
        <v>566</v>
      </c>
      <c r="G104" s="255"/>
      <c r="H104" s="227" t="s">
        <v>605</v>
      </c>
      <c r="I104" s="227" t="s">
        <v>568</v>
      </c>
      <c r="J104" s="227">
        <v>20</v>
      </c>
      <c r="K104" s="238"/>
    </row>
    <row r="105" spans="2:11" ht="15" customHeight="1">
      <c r="B105" s="237"/>
      <c r="C105" s="227" t="s">
        <v>569</v>
      </c>
      <c r="D105" s="227"/>
      <c r="E105" s="227"/>
      <c r="F105" s="246" t="s">
        <v>566</v>
      </c>
      <c r="G105" s="227"/>
      <c r="H105" s="227" t="s">
        <v>605</v>
      </c>
      <c r="I105" s="227" t="s">
        <v>568</v>
      </c>
      <c r="J105" s="227">
        <v>120</v>
      </c>
      <c r="K105" s="238"/>
    </row>
    <row r="106" spans="2:11" ht="15" customHeight="1">
      <c r="B106" s="247"/>
      <c r="C106" s="227" t="s">
        <v>571</v>
      </c>
      <c r="D106" s="227"/>
      <c r="E106" s="227"/>
      <c r="F106" s="246" t="s">
        <v>572</v>
      </c>
      <c r="G106" s="227"/>
      <c r="H106" s="227" t="s">
        <v>605</v>
      </c>
      <c r="I106" s="227" t="s">
        <v>568</v>
      </c>
      <c r="J106" s="227">
        <v>50</v>
      </c>
      <c r="K106" s="238"/>
    </row>
    <row r="107" spans="2:11" ht="15" customHeight="1">
      <c r="B107" s="247"/>
      <c r="C107" s="227" t="s">
        <v>574</v>
      </c>
      <c r="D107" s="227"/>
      <c r="E107" s="227"/>
      <c r="F107" s="246" t="s">
        <v>566</v>
      </c>
      <c r="G107" s="227"/>
      <c r="H107" s="227" t="s">
        <v>605</v>
      </c>
      <c r="I107" s="227" t="s">
        <v>576</v>
      </c>
      <c r="J107" s="227"/>
      <c r="K107" s="238"/>
    </row>
    <row r="108" spans="2:11" ht="15" customHeight="1">
      <c r="B108" s="247"/>
      <c r="C108" s="227" t="s">
        <v>585</v>
      </c>
      <c r="D108" s="227"/>
      <c r="E108" s="227"/>
      <c r="F108" s="246" t="s">
        <v>572</v>
      </c>
      <c r="G108" s="227"/>
      <c r="H108" s="227" t="s">
        <v>605</v>
      </c>
      <c r="I108" s="227" t="s">
        <v>568</v>
      </c>
      <c r="J108" s="227">
        <v>50</v>
      </c>
      <c r="K108" s="238"/>
    </row>
    <row r="109" spans="2:11" ht="15" customHeight="1">
      <c r="B109" s="247"/>
      <c r="C109" s="227" t="s">
        <v>593</v>
      </c>
      <c r="D109" s="227"/>
      <c r="E109" s="227"/>
      <c r="F109" s="246" t="s">
        <v>572</v>
      </c>
      <c r="G109" s="227"/>
      <c r="H109" s="227" t="s">
        <v>605</v>
      </c>
      <c r="I109" s="227" t="s">
        <v>568</v>
      </c>
      <c r="J109" s="227">
        <v>50</v>
      </c>
      <c r="K109" s="238"/>
    </row>
    <row r="110" spans="2:11" ht="15" customHeight="1">
      <c r="B110" s="247"/>
      <c r="C110" s="227" t="s">
        <v>591</v>
      </c>
      <c r="D110" s="227"/>
      <c r="E110" s="227"/>
      <c r="F110" s="246" t="s">
        <v>572</v>
      </c>
      <c r="G110" s="227"/>
      <c r="H110" s="227" t="s">
        <v>605</v>
      </c>
      <c r="I110" s="227" t="s">
        <v>568</v>
      </c>
      <c r="J110" s="227">
        <v>50</v>
      </c>
      <c r="K110" s="238"/>
    </row>
    <row r="111" spans="2:11" ht="15" customHeight="1">
      <c r="B111" s="247"/>
      <c r="C111" s="227" t="s">
        <v>53</v>
      </c>
      <c r="D111" s="227"/>
      <c r="E111" s="227"/>
      <c r="F111" s="246" t="s">
        <v>566</v>
      </c>
      <c r="G111" s="227"/>
      <c r="H111" s="227" t="s">
        <v>606</v>
      </c>
      <c r="I111" s="227" t="s">
        <v>568</v>
      </c>
      <c r="J111" s="227">
        <v>20</v>
      </c>
      <c r="K111" s="238"/>
    </row>
    <row r="112" spans="2:11" ht="15" customHeight="1">
      <c r="B112" s="247"/>
      <c r="C112" s="227" t="s">
        <v>607</v>
      </c>
      <c r="D112" s="227"/>
      <c r="E112" s="227"/>
      <c r="F112" s="246" t="s">
        <v>566</v>
      </c>
      <c r="G112" s="227"/>
      <c r="H112" s="227" t="s">
        <v>608</v>
      </c>
      <c r="I112" s="227" t="s">
        <v>568</v>
      </c>
      <c r="J112" s="227">
        <v>120</v>
      </c>
      <c r="K112" s="238"/>
    </row>
    <row r="113" spans="2:11" ht="15" customHeight="1">
      <c r="B113" s="247"/>
      <c r="C113" s="227" t="s">
        <v>38</v>
      </c>
      <c r="D113" s="227"/>
      <c r="E113" s="227"/>
      <c r="F113" s="246" t="s">
        <v>566</v>
      </c>
      <c r="G113" s="227"/>
      <c r="H113" s="227" t="s">
        <v>609</v>
      </c>
      <c r="I113" s="227" t="s">
        <v>600</v>
      </c>
      <c r="J113" s="227"/>
      <c r="K113" s="238"/>
    </row>
    <row r="114" spans="2:11" ht="15" customHeight="1">
      <c r="B114" s="247"/>
      <c r="C114" s="227" t="s">
        <v>48</v>
      </c>
      <c r="D114" s="227"/>
      <c r="E114" s="227"/>
      <c r="F114" s="246" t="s">
        <v>566</v>
      </c>
      <c r="G114" s="227"/>
      <c r="H114" s="227" t="s">
        <v>610</v>
      </c>
      <c r="I114" s="227" t="s">
        <v>600</v>
      </c>
      <c r="J114" s="227"/>
      <c r="K114" s="238"/>
    </row>
    <row r="115" spans="2:11" ht="15" customHeight="1">
      <c r="B115" s="247"/>
      <c r="C115" s="227" t="s">
        <v>57</v>
      </c>
      <c r="D115" s="227"/>
      <c r="E115" s="227"/>
      <c r="F115" s="246" t="s">
        <v>566</v>
      </c>
      <c r="G115" s="227"/>
      <c r="H115" s="227" t="s">
        <v>611</v>
      </c>
      <c r="I115" s="227" t="s">
        <v>612</v>
      </c>
      <c r="J115" s="227"/>
      <c r="K115" s="238"/>
    </row>
    <row r="116" spans="2:11" ht="15" customHeight="1">
      <c r="B116" s="250"/>
      <c r="C116" s="256"/>
      <c r="D116" s="256"/>
      <c r="E116" s="256"/>
      <c r="F116" s="256"/>
      <c r="G116" s="256"/>
      <c r="H116" s="256"/>
      <c r="I116" s="256"/>
      <c r="J116" s="256"/>
      <c r="K116" s="252"/>
    </row>
    <row r="117" spans="2:11" ht="18.75" customHeight="1">
      <c r="B117" s="257"/>
      <c r="C117" s="223"/>
      <c r="D117" s="223"/>
      <c r="E117" s="223"/>
      <c r="F117" s="258"/>
      <c r="G117" s="223"/>
      <c r="H117" s="223"/>
      <c r="I117" s="223"/>
      <c r="J117" s="223"/>
      <c r="K117" s="257"/>
    </row>
    <row r="118" spans="2:11" ht="18.75" customHeight="1">
      <c r="B118" s="233"/>
      <c r="C118" s="233"/>
      <c r="D118" s="233"/>
      <c r="E118" s="233"/>
      <c r="F118" s="233"/>
      <c r="G118" s="233"/>
      <c r="H118" s="233"/>
      <c r="I118" s="233"/>
      <c r="J118" s="233"/>
      <c r="K118" s="233"/>
    </row>
    <row r="119" spans="2:11" ht="7.5" customHeight="1">
      <c r="B119" s="259"/>
      <c r="C119" s="260"/>
      <c r="D119" s="260"/>
      <c r="E119" s="260"/>
      <c r="F119" s="260"/>
      <c r="G119" s="260"/>
      <c r="H119" s="260"/>
      <c r="I119" s="260"/>
      <c r="J119" s="260"/>
      <c r="K119" s="261"/>
    </row>
    <row r="120" spans="2:11" ht="45" customHeight="1">
      <c r="B120" s="262"/>
      <c r="C120" s="338" t="s">
        <v>613</v>
      </c>
      <c r="D120" s="338"/>
      <c r="E120" s="338"/>
      <c r="F120" s="338"/>
      <c r="G120" s="338"/>
      <c r="H120" s="338"/>
      <c r="I120" s="338"/>
      <c r="J120" s="338"/>
      <c r="K120" s="263"/>
    </row>
    <row r="121" spans="2:11" ht="17.25" customHeight="1">
      <c r="B121" s="264"/>
      <c r="C121" s="239" t="s">
        <v>560</v>
      </c>
      <c r="D121" s="239"/>
      <c r="E121" s="239"/>
      <c r="F121" s="239" t="s">
        <v>561</v>
      </c>
      <c r="G121" s="240"/>
      <c r="H121" s="239" t="s">
        <v>108</v>
      </c>
      <c r="I121" s="239" t="s">
        <v>57</v>
      </c>
      <c r="J121" s="239" t="s">
        <v>562</v>
      </c>
      <c r="K121" s="265"/>
    </row>
    <row r="122" spans="2:11" ht="17.25" customHeight="1">
      <c r="B122" s="264"/>
      <c r="C122" s="241" t="s">
        <v>563</v>
      </c>
      <c r="D122" s="241"/>
      <c r="E122" s="241"/>
      <c r="F122" s="242" t="s">
        <v>564</v>
      </c>
      <c r="G122" s="243"/>
      <c r="H122" s="241"/>
      <c r="I122" s="241"/>
      <c r="J122" s="241" t="s">
        <v>565</v>
      </c>
      <c r="K122" s="265"/>
    </row>
    <row r="123" spans="2:11" ht="5.25" customHeight="1">
      <c r="B123" s="266"/>
      <c r="C123" s="244"/>
      <c r="D123" s="244"/>
      <c r="E123" s="244"/>
      <c r="F123" s="244"/>
      <c r="G123" s="227"/>
      <c r="H123" s="244"/>
      <c r="I123" s="244"/>
      <c r="J123" s="244"/>
      <c r="K123" s="267"/>
    </row>
    <row r="124" spans="2:11" ht="15" customHeight="1">
      <c r="B124" s="266"/>
      <c r="C124" s="227" t="s">
        <v>569</v>
      </c>
      <c r="D124" s="244"/>
      <c r="E124" s="244"/>
      <c r="F124" s="246" t="s">
        <v>566</v>
      </c>
      <c r="G124" s="227"/>
      <c r="H124" s="227" t="s">
        <v>605</v>
      </c>
      <c r="I124" s="227" t="s">
        <v>568</v>
      </c>
      <c r="J124" s="227">
        <v>120</v>
      </c>
      <c r="K124" s="268"/>
    </row>
    <row r="125" spans="2:11" ht="15" customHeight="1">
      <c r="B125" s="266"/>
      <c r="C125" s="227" t="s">
        <v>614</v>
      </c>
      <c r="D125" s="227"/>
      <c r="E125" s="227"/>
      <c r="F125" s="246" t="s">
        <v>566</v>
      </c>
      <c r="G125" s="227"/>
      <c r="H125" s="227" t="s">
        <v>615</v>
      </c>
      <c r="I125" s="227" t="s">
        <v>568</v>
      </c>
      <c r="J125" s="227" t="s">
        <v>616</v>
      </c>
      <c r="K125" s="268"/>
    </row>
    <row r="126" spans="2:11" ht="15" customHeight="1">
      <c r="B126" s="266"/>
      <c r="C126" s="227" t="s">
        <v>515</v>
      </c>
      <c r="D126" s="227"/>
      <c r="E126" s="227"/>
      <c r="F126" s="246" t="s">
        <v>566</v>
      </c>
      <c r="G126" s="227"/>
      <c r="H126" s="227" t="s">
        <v>617</v>
      </c>
      <c r="I126" s="227" t="s">
        <v>568</v>
      </c>
      <c r="J126" s="227" t="s">
        <v>616</v>
      </c>
      <c r="K126" s="268"/>
    </row>
    <row r="127" spans="2:11" ht="15" customHeight="1">
      <c r="B127" s="266"/>
      <c r="C127" s="227" t="s">
        <v>577</v>
      </c>
      <c r="D127" s="227"/>
      <c r="E127" s="227"/>
      <c r="F127" s="246" t="s">
        <v>572</v>
      </c>
      <c r="G127" s="227"/>
      <c r="H127" s="227" t="s">
        <v>578</v>
      </c>
      <c r="I127" s="227" t="s">
        <v>568</v>
      </c>
      <c r="J127" s="227">
        <v>15</v>
      </c>
      <c r="K127" s="268"/>
    </row>
    <row r="128" spans="2:11" ht="15" customHeight="1">
      <c r="B128" s="266"/>
      <c r="C128" s="248" t="s">
        <v>579</v>
      </c>
      <c r="D128" s="248"/>
      <c r="E128" s="248"/>
      <c r="F128" s="249" t="s">
        <v>572</v>
      </c>
      <c r="G128" s="248"/>
      <c r="H128" s="248" t="s">
        <v>580</v>
      </c>
      <c r="I128" s="248" t="s">
        <v>568</v>
      </c>
      <c r="J128" s="248">
        <v>15</v>
      </c>
      <c r="K128" s="268"/>
    </row>
    <row r="129" spans="2:11" ht="15" customHeight="1">
      <c r="B129" s="266"/>
      <c r="C129" s="248" t="s">
        <v>581</v>
      </c>
      <c r="D129" s="248"/>
      <c r="E129" s="248"/>
      <c r="F129" s="249" t="s">
        <v>572</v>
      </c>
      <c r="G129" s="248"/>
      <c r="H129" s="248" t="s">
        <v>582</v>
      </c>
      <c r="I129" s="248" t="s">
        <v>568</v>
      </c>
      <c r="J129" s="248">
        <v>20</v>
      </c>
      <c r="K129" s="268"/>
    </row>
    <row r="130" spans="2:11" ht="15" customHeight="1">
      <c r="B130" s="266"/>
      <c r="C130" s="248" t="s">
        <v>583</v>
      </c>
      <c r="D130" s="248"/>
      <c r="E130" s="248"/>
      <c r="F130" s="249" t="s">
        <v>572</v>
      </c>
      <c r="G130" s="248"/>
      <c r="H130" s="248" t="s">
        <v>584</v>
      </c>
      <c r="I130" s="248" t="s">
        <v>568</v>
      </c>
      <c r="J130" s="248">
        <v>20</v>
      </c>
      <c r="K130" s="268"/>
    </row>
    <row r="131" spans="2:11" ht="15" customHeight="1">
      <c r="B131" s="266"/>
      <c r="C131" s="227" t="s">
        <v>571</v>
      </c>
      <c r="D131" s="227"/>
      <c r="E131" s="227"/>
      <c r="F131" s="246" t="s">
        <v>572</v>
      </c>
      <c r="G131" s="227"/>
      <c r="H131" s="227" t="s">
        <v>605</v>
      </c>
      <c r="I131" s="227" t="s">
        <v>568</v>
      </c>
      <c r="J131" s="227">
        <v>50</v>
      </c>
      <c r="K131" s="268"/>
    </row>
    <row r="132" spans="2:11" ht="15" customHeight="1">
      <c r="B132" s="266"/>
      <c r="C132" s="227" t="s">
        <v>585</v>
      </c>
      <c r="D132" s="227"/>
      <c r="E132" s="227"/>
      <c r="F132" s="246" t="s">
        <v>572</v>
      </c>
      <c r="G132" s="227"/>
      <c r="H132" s="227" t="s">
        <v>605</v>
      </c>
      <c r="I132" s="227" t="s">
        <v>568</v>
      </c>
      <c r="J132" s="227">
        <v>50</v>
      </c>
      <c r="K132" s="268"/>
    </row>
    <row r="133" spans="2:11" ht="15" customHeight="1">
      <c r="B133" s="266"/>
      <c r="C133" s="227" t="s">
        <v>591</v>
      </c>
      <c r="D133" s="227"/>
      <c r="E133" s="227"/>
      <c r="F133" s="246" t="s">
        <v>572</v>
      </c>
      <c r="G133" s="227"/>
      <c r="H133" s="227" t="s">
        <v>605</v>
      </c>
      <c r="I133" s="227" t="s">
        <v>568</v>
      </c>
      <c r="J133" s="227">
        <v>50</v>
      </c>
      <c r="K133" s="268"/>
    </row>
    <row r="134" spans="2:11" ht="15" customHeight="1">
      <c r="B134" s="266"/>
      <c r="C134" s="227" t="s">
        <v>593</v>
      </c>
      <c r="D134" s="227"/>
      <c r="E134" s="227"/>
      <c r="F134" s="246" t="s">
        <v>572</v>
      </c>
      <c r="G134" s="227"/>
      <c r="H134" s="227" t="s">
        <v>605</v>
      </c>
      <c r="I134" s="227" t="s">
        <v>568</v>
      </c>
      <c r="J134" s="227">
        <v>50</v>
      </c>
      <c r="K134" s="268"/>
    </row>
    <row r="135" spans="2:11" ht="15" customHeight="1">
      <c r="B135" s="266"/>
      <c r="C135" s="227" t="s">
        <v>113</v>
      </c>
      <c r="D135" s="227"/>
      <c r="E135" s="227"/>
      <c r="F135" s="246" t="s">
        <v>572</v>
      </c>
      <c r="G135" s="227"/>
      <c r="H135" s="227" t="s">
        <v>618</v>
      </c>
      <c r="I135" s="227" t="s">
        <v>568</v>
      </c>
      <c r="J135" s="227">
        <v>255</v>
      </c>
      <c r="K135" s="268"/>
    </row>
    <row r="136" spans="2:11" ht="15" customHeight="1">
      <c r="B136" s="266"/>
      <c r="C136" s="227" t="s">
        <v>595</v>
      </c>
      <c r="D136" s="227"/>
      <c r="E136" s="227"/>
      <c r="F136" s="246" t="s">
        <v>566</v>
      </c>
      <c r="G136" s="227"/>
      <c r="H136" s="227" t="s">
        <v>619</v>
      </c>
      <c r="I136" s="227" t="s">
        <v>597</v>
      </c>
      <c r="J136" s="227"/>
      <c r="K136" s="268"/>
    </row>
    <row r="137" spans="2:11" ht="15" customHeight="1">
      <c r="B137" s="266"/>
      <c r="C137" s="227" t="s">
        <v>598</v>
      </c>
      <c r="D137" s="227"/>
      <c r="E137" s="227"/>
      <c r="F137" s="246" t="s">
        <v>566</v>
      </c>
      <c r="G137" s="227"/>
      <c r="H137" s="227" t="s">
        <v>620</v>
      </c>
      <c r="I137" s="227" t="s">
        <v>600</v>
      </c>
      <c r="J137" s="227"/>
      <c r="K137" s="268"/>
    </row>
    <row r="138" spans="2:11" ht="15" customHeight="1">
      <c r="B138" s="266"/>
      <c r="C138" s="227" t="s">
        <v>601</v>
      </c>
      <c r="D138" s="227"/>
      <c r="E138" s="227"/>
      <c r="F138" s="246" t="s">
        <v>566</v>
      </c>
      <c r="G138" s="227"/>
      <c r="H138" s="227" t="s">
        <v>601</v>
      </c>
      <c r="I138" s="227" t="s">
        <v>600</v>
      </c>
      <c r="J138" s="227"/>
      <c r="K138" s="268"/>
    </row>
    <row r="139" spans="2:11" ht="15" customHeight="1">
      <c r="B139" s="266"/>
      <c r="C139" s="227" t="s">
        <v>38</v>
      </c>
      <c r="D139" s="227"/>
      <c r="E139" s="227"/>
      <c r="F139" s="246" t="s">
        <v>566</v>
      </c>
      <c r="G139" s="227"/>
      <c r="H139" s="227" t="s">
        <v>621</v>
      </c>
      <c r="I139" s="227" t="s">
        <v>600</v>
      </c>
      <c r="J139" s="227"/>
      <c r="K139" s="268"/>
    </row>
    <row r="140" spans="2:11" ht="15" customHeight="1">
      <c r="B140" s="266"/>
      <c r="C140" s="227" t="s">
        <v>622</v>
      </c>
      <c r="D140" s="227"/>
      <c r="E140" s="227"/>
      <c r="F140" s="246" t="s">
        <v>566</v>
      </c>
      <c r="G140" s="227"/>
      <c r="H140" s="227" t="s">
        <v>623</v>
      </c>
      <c r="I140" s="227" t="s">
        <v>600</v>
      </c>
      <c r="J140" s="227"/>
      <c r="K140" s="268"/>
    </row>
    <row r="141" spans="2:11" ht="15" customHeight="1">
      <c r="B141" s="269"/>
      <c r="C141" s="270"/>
      <c r="D141" s="270"/>
      <c r="E141" s="270"/>
      <c r="F141" s="270"/>
      <c r="G141" s="270"/>
      <c r="H141" s="270"/>
      <c r="I141" s="270"/>
      <c r="J141" s="270"/>
      <c r="K141" s="271"/>
    </row>
    <row r="142" spans="2:11" ht="18.75" customHeight="1">
      <c r="B142" s="223"/>
      <c r="C142" s="223"/>
      <c r="D142" s="223"/>
      <c r="E142" s="223"/>
      <c r="F142" s="258"/>
      <c r="G142" s="223"/>
      <c r="H142" s="223"/>
      <c r="I142" s="223"/>
      <c r="J142" s="223"/>
      <c r="K142" s="223"/>
    </row>
    <row r="143" spans="2:11" ht="18.75" customHeight="1">
      <c r="B143" s="233"/>
      <c r="C143" s="233"/>
      <c r="D143" s="233"/>
      <c r="E143" s="233"/>
      <c r="F143" s="233"/>
      <c r="G143" s="233"/>
      <c r="H143" s="233"/>
      <c r="I143" s="233"/>
      <c r="J143" s="233"/>
      <c r="K143" s="233"/>
    </row>
    <row r="144" spans="2:11" ht="7.5" customHeight="1">
      <c r="B144" s="234"/>
      <c r="C144" s="235"/>
      <c r="D144" s="235"/>
      <c r="E144" s="235"/>
      <c r="F144" s="235"/>
      <c r="G144" s="235"/>
      <c r="H144" s="235"/>
      <c r="I144" s="235"/>
      <c r="J144" s="235"/>
      <c r="K144" s="236"/>
    </row>
    <row r="145" spans="2:11" ht="45" customHeight="1">
      <c r="B145" s="237"/>
      <c r="C145" s="339" t="s">
        <v>624</v>
      </c>
      <c r="D145" s="339"/>
      <c r="E145" s="339"/>
      <c r="F145" s="339"/>
      <c r="G145" s="339"/>
      <c r="H145" s="339"/>
      <c r="I145" s="339"/>
      <c r="J145" s="339"/>
      <c r="K145" s="238"/>
    </row>
    <row r="146" spans="2:11" ht="17.25" customHeight="1">
      <c r="B146" s="237"/>
      <c r="C146" s="239" t="s">
        <v>560</v>
      </c>
      <c r="D146" s="239"/>
      <c r="E146" s="239"/>
      <c r="F146" s="239" t="s">
        <v>561</v>
      </c>
      <c r="G146" s="240"/>
      <c r="H146" s="239" t="s">
        <v>108</v>
      </c>
      <c r="I146" s="239" t="s">
        <v>57</v>
      </c>
      <c r="J146" s="239" t="s">
        <v>562</v>
      </c>
      <c r="K146" s="238"/>
    </row>
    <row r="147" spans="2:11" ht="17.25" customHeight="1">
      <c r="B147" s="237"/>
      <c r="C147" s="241" t="s">
        <v>563</v>
      </c>
      <c r="D147" s="241"/>
      <c r="E147" s="241"/>
      <c r="F147" s="242" t="s">
        <v>564</v>
      </c>
      <c r="G147" s="243"/>
      <c r="H147" s="241"/>
      <c r="I147" s="241"/>
      <c r="J147" s="241" t="s">
        <v>565</v>
      </c>
      <c r="K147" s="238"/>
    </row>
    <row r="148" spans="2:11" ht="5.25" customHeight="1">
      <c r="B148" s="247"/>
      <c r="C148" s="244"/>
      <c r="D148" s="244"/>
      <c r="E148" s="244"/>
      <c r="F148" s="244"/>
      <c r="G148" s="245"/>
      <c r="H148" s="244"/>
      <c r="I148" s="244"/>
      <c r="J148" s="244"/>
      <c r="K148" s="268"/>
    </row>
    <row r="149" spans="2:11" ht="15" customHeight="1">
      <c r="B149" s="247"/>
      <c r="C149" s="272" t="s">
        <v>569</v>
      </c>
      <c r="D149" s="227"/>
      <c r="E149" s="227"/>
      <c r="F149" s="273" t="s">
        <v>566</v>
      </c>
      <c r="G149" s="227"/>
      <c r="H149" s="272" t="s">
        <v>605</v>
      </c>
      <c r="I149" s="272" t="s">
        <v>568</v>
      </c>
      <c r="J149" s="272">
        <v>120</v>
      </c>
      <c r="K149" s="268"/>
    </row>
    <row r="150" spans="2:11" ht="15" customHeight="1">
      <c r="B150" s="247"/>
      <c r="C150" s="272" t="s">
        <v>614</v>
      </c>
      <c r="D150" s="227"/>
      <c r="E150" s="227"/>
      <c r="F150" s="273" t="s">
        <v>566</v>
      </c>
      <c r="G150" s="227"/>
      <c r="H150" s="272" t="s">
        <v>625</v>
      </c>
      <c r="I150" s="272" t="s">
        <v>568</v>
      </c>
      <c r="J150" s="272" t="s">
        <v>616</v>
      </c>
      <c r="K150" s="268"/>
    </row>
    <row r="151" spans="2:11" ht="15" customHeight="1">
      <c r="B151" s="247"/>
      <c r="C151" s="272" t="s">
        <v>515</v>
      </c>
      <c r="D151" s="227"/>
      <c r="E151" s="227"/>
      <c r="F151" s="273" t="s">
        <v>566</v>
      </c>
      <c r="G151" s="227"/>
      <c r="H151" s="272" t="s">
        <v>626</v>
      </c>
      <c r="I151" s="272" t="s">
        <v>568</v>
      </c>
      <c r="J151" s="272" t="s">
        <v>616</v>
      </c>
      <c r="K151" s="268"/>
    </row>
    <row r="152" spans="2:11" ht="15" customHeight="1">
      <c r="B152" s="247"/>
      <c r="C152" s="272" t="s">
        <v>571</v>
      </c>
      <c r="D152" s="227"/>
      <c r="E152" s="227"/>
      <c r="F152" s="273" t="s">
        <v>572</v>
      </c>
      <c r="G152" s="227"/>
      <c r="H152" s="272" t="s">
        <v>605</v>
      </c>
      <c r="I152" s="272" t="s">
        <v>568</v>
      </c>
      <c r="J152" s="272">
        <v>50</v>
      </c>
      <c r="K152" s="268"/>
    </row>
    <row r="153" spans="2:11" ht="15" customHeight="1">
      <c r="B153" s="247"/>
      <c r="C153" s="272" t="s">
        <v>574</v>
      </c>
      <c r="D153" s="227"/>
      <c r="E153" s="227"/>
      <c r="F153" s="273" t="s">
        <v>566</v>
      </c>
      <c r="G153" s="227"/>
      <c r="H153" s="272" t="s">
        <v>605</v>
      </c>
      <c r="I153" s="272" t="s">
        <v>576</v>
      </c>
      <c r="J153" s="272"/>
      <c r="K153" s="268"/>
    </row>
    <row r="154" spans="2:11" ht="15" customHeight="1">
      <c r="B154" s="247"/>
      <c r="C154" s="272" t="s">
        <v>585</v>
      </c>
      <c r="D154" s="227"/>
      <c r="E154" s="227"/>
      <c r="F154" s="273" t="s">
        <v>572</v>
      </c>
      <c r="G154" s="227"/>
      <c r="H154" s="272" t="s">
        <v>605</v>
      </c>
      <c r="I154" s="272" t="s">
        <v>568</v>
      </c>
      <c r="J154" s="272">
        <v>50</v>
      </c>
      <c r="K154" s="268"/>
    </row>
    <row r="155" spans="2:11" ht="15" customHeight="1">
      <c r="B155" s="247"/>
      <c r="C155" s="272" t="s">
        <v>593</v>
      </c>
      <c r="D155" s="227"/>
      <c r="E155" s="227"/>
      <c r="F155" s="273" t="s">
        <v>572</v>
      </c>
      <c r="G155" s="227"/>
      <c r="H155" s="272" t="s">
        <v>605</v>
      </c>
      <c r="I155" s="272" t="s">
        <v>568</v>
      </c>
      <c r="J155" s="272">
        <v>50</v>
      </c>
      <c r="K155" s="268"/>
    </row>
    <row r="156" spans="2:11" ht="15" customHeight="1">
      <c r="B156" s="247"/>
      <c r="C156" s="272" t="s">
        <v>591</v>
      </c>
      <c r="D156" s="227"/>
      <c r="E156" s="227"/>
      <c r="F156" s="273" t="s">
        <v>572</v>
      </c>
      <c r="G156" s="227"/>
      <c r="H156" s="272" t="s">
        <v>605</v>
      </c>
      <c r="I156" s="272" t="s">
        <v>568</v>
      </c>
      <c r="J156" s="272">
        <v>50</v>
      </c>
      <c r="K156" s="268"/>
    </row>
    <row r="157" spans="2:11" ht="15" customHeight="1">
      <c r="B157" s="247"/>
      <c r="C157" s="272" t="s">
        <v>87</v>
      </c>
      <c r="D157" s="227"/>
      <c r="E157" s="227"/>
      <c r="F157" s="273" t="s">
        <v>566</v>
      </c>
      <c r="G157" s="227"/>
      <c r="H157" s="272" t="s">
        <v>627</v>
      </c>
      <c r="I157" s="272" t="s">
        <v>568</v>
      </c>
      <c r="J157" s="272" t="s">
        <v>628</v>
      </c>
      <c r="K157" s="268"/>
    </row>
    <row r="158" spans="2:11" ht="15" customHeight="1">
      <c r="B158" s="247"/>
      <c r="C158" s="272" t="s">
        <v>629</v>
      </c>
      <c r="D158" s="227"/>
      <c r="E158" s="227"/>
      <c r="F158" s="273" t="s">
        <v>566</v>
      </c>
      <c r="G158" s="227"/>
      <c r="H158" s="272" t="s">
        <v>630</v>
      </c>
      <c r="I158" s="272" t="s">
        <v>600</v>
      </c>
      <c r="J158" s="272"/>
      <c r="K158" s="268"/>
    </row>
    <row r="159" spans="2:11" ht="15" customHeight="1">
      <c r="B159" s="274"/>
      <c r="C159" s="256"/>
      <c r="D159" s="256"/>
      <c r="E159" s="256"/>
      <c r="F159" s="256"/>
      <c r="G159" s="256"/>
      <c r="H159" s="256"/>
      <c r="I159" s="256"/>
      <c r="J159" s="256"/>
      <c r="K159" s="275"/>
    </row>
    <row r="160" spans="2:11" ht="18.75" customHeight="1">
      <c r="B160" s="223"/>
      <c r="C160" s="227"/>
      <c r="D160" s="227"/>
      <c r="E160" s="227"/>
      <c r="F160" s="246"/>
      <c r="G160" s="227"/>
      <c r="H160" s="227"/>
      <c r="I160" s="227"/>
      <c r="J160" s="227"/>
      <c r="K160" s="223"/>
    </row>
    <row r="161" spans="2:11" ht="18.75" customHeight="1">
      <c r="B161" s="233"/>
      <c r="C161" s="233"/>
      <c r="D161" s="233"/>
      <c r="E161" s="233"/>
      <c r="F161" s="233"/>
      <c r="G161" s="233"/>
      <c r="H161" s="233"/>
      <c r="I161" s="233"/>
      <c r="J161" s="233"/>
      <c r="K161" s="233"/>
    </row>
    <row r="162" spans="2:11" ht="7.5" customHeight="1">
      <c r="B162" s="215"/>
      <c r="C162" s="216"/>
      <c r="D162" s="216"/>
      <c r="E162" s="216"/>
      <c r="F162" s="216"/>
      <c r="G162" s="216"/>
      <c r="H162" s="216"/>
      <c r="I162" s="216"/>
      <c r="J162" s="216"/>
      <c r="K162" s="217"/>
    </row>
    <row r="163" spans="2:11" ht="45" customHeight="1">
      <c r="B163" s="218"/>
      <c r="C163" s="338" t="s">
        <v>631</v>
      </c>
      <c r="D163" s="338"/>
      <c r="E163" s="338"/>
      <c r="F163" s="338"/>
      <c r="G163" s="338"/>
      <c r="H163" s="338"/>
      <c r="I163" s="338"/>
      <c r="J163" s="338"/>
      <c r="K163" s="219"/>
    </row>
    <row r="164" spans="2:11" ht="17.25" customHeight="1">
      <c r="B164" s="218"/>
      <c r="C164" s="239" t="s">
        <v>560</v>
      </c>
      <c r="D164" s="239"/>
      <c r="E164" s="239"/>
      <c r="F164" s="239" t="s">
        <v>561</v>
      </c>
      <c r="G164" s="276"/>
      <c r="H164" s="277" t="s">
        <v>108</v>
      </c>
      <c r="I164" s="277" t="s">
        <v>57</v>
      </c>
      <c r="J164" s="239" t="s">
        <v>562</v>
      </c>
      <c r="K164" s="219"/>
    </row>
    <row r="165" spans="2:11" ht="17.25" customHeight="1">
      <c r="B165" s="220"/>
      <c r="C165" s="241" t="s">
        <v>563</v>
      </c>
      <c r="D165" s="241"/>
      <c r="E165" s="241"/>
      <c r="F165" s="242" t="s">
        <v>564</v>
      </c>
      <c r="G165" s="278"/>
      <c r="H165" s="279"/>
      <c r="I165" s="279"/>
      <c r="J165" s="241" t="s">
        <v>565</v>
      </c>
      <c r="K165" s="221"/>
    </row>
    <row r="166" spans="2:11" ht="5.25" customHeight="1">
      <c r="B166" s="247"/>
      <c r="C166" s="244"/>
      <c r="D166" s="244"/>
      <c r="E166" s="244"/>
      <c r="F166" s="244"/>
      <c r="G166" s="245"/>
      <c r="H166" s="244"/>
      <c r="I166" s="244"/>
      <c r="J166" s="244"/>
      <c r="K166" s="268"/>
    </row>
    <row r="167" spans="2:11" ht="15" customHeight="1">
      <c r="B167" s="247"/>
      <c r="C167" s="227" t="s">
        <v>569</v>
      </c>
      <c r="D167" s="227"/>
      <c r="E167" s="227"/>
      <c r="F167" s="246" t="s">
        <v>566</v>
      </c>
      <c r="G167" s="227"/>
      <c r="H167" s="227" t="s">
        <v>605</v>
      </c>
      <c r="I167" s="227" t="s">
        <v>568</v>
      </c>
      <c r="J167" s="227">
        <v>120</v>
      </c>
      <c r="K167" s="268"/>
    </row>
    <row r="168" spans="2:11" ht="15" customHeight="1">
      <c r="B168" s="247"/>
      <c r="C168" s="227" t="s">
        <v>614</v>
      </c>
      <c r="D168" s="227"/>
      <c r="E168" s="227"/>
      <c r="F168" s="246" t="s">
        <v>566</v>
      </c>
      <c r="G168" s="227"/>
      <c r="H168" s="227" t="s">
        <v>615</v>
      </c>
      <c r="I168" s="227" t="s">
        <v>568</v>
      </c>
      <c r="J168" s="227" t="s">
        <v>616</v>
      </c>
      <c r="K168" s="268"/>
    </row>
    <row r="169" spans="2:11" ht="15" customHeight="1">
      <c r="B169" s="247"/>
      <c r="C169" s="227" t="s">
        <v>515</v>
      </c>
      <c r="D169" s="227"/>
      <c r="E169" s="227"/>
      <c r="F169" s="246" t="s">
        <v>566</v>
      </c>
      <c r="G169" s="227"/>
      <c r="H169" s="227" t="s">
        <v>632</v>
      </c>
      <c r="I169" s="227" t="s">
        <v>568</v>
      </c>
      <c r="J169" s="227" t="s">
        <v>616</v>
      </c>
      <c r="K169" s="268"/>
    </row>
    <row r="170" spans="2:11" ht="15" customHeight="1">
      <c r="B170" s="247"/>
      <c r="C170" s="227" t="s">
        <v>571</v>
      </c>
      <c r="D170" s="227"/>
      <c r="E170" s="227"/>
      <c r="F170" s="246" t="s">
        <v>572</v>
      </c>
      <c r="G170" s="227"/>
      <c r="H170" s="227" t="s">
        <v>632</v>
      </c>
      <c r="I170" s="227" t="s">
        <v>568</v>
      </c>
      <c r="J170" s="227">
        <v>50</v>
      </c>
      <c r="K170" s="268"/>
    </row>
    <row r="171" spans="2:11" ht="15" customHeight="1">
      <c r="B171" s="247"/>
      <c r="C171" s="227" t="s">
        <v>574</v>
      </c>
      <c r="D171" s="227"/>
      <c r="E171" s="227"/>
      <c r="F171" s="246" t="s">
        <v>566</v>
      </c>
      <c r="G171" s="227"/>
      <c r="H171" s="227" t="s">
        <v>632</v>
      </c>
      <c r="I171" s="227" t="s">
        <v>576</v>
      </c>
      <c r="J171" s="227"/>
      <c r="K171" s="268"/>
    </row>
    <row r="172" spans="2:11" ht="15" customHeight="1">
      <c r="B172" s="247"/>
      <c r="C172" s="227" t="s">
        <v>585</v>
      </c>
      <c r="D172" s="227"/>
      <c r="E172" s="227"/>
      <c r="F172" s="246" t="s">
        <v>572</v>
      </c>
      <c r="G172" s="227"/>
      <c r="H172" s="227" t="s">
        <v>632</v>
      </c>
      <c r="I172" s="227" t="s">
        <v>568</v>
      </c>
      <c r="J172" s="227">
        <v>50</v>
      </c>
      <c r="K172" s="268"/>
    </row>
    <row r="173" spans="2:11" ht="15" customHeight="1">
      <c r="B173" s="247"/>
      <c r="C173" s="227" t="s">
        <v>593</v>
      </c>
      <c r="D173" s="227"/>
      <c r="E173" s="227"/>
      <c r="F173" s="246" t="s">
        <v>572</v>
      </c>
      <c r="G173" s="227"/>
      <c r="H173" s="227" t="s">
        <v>632</v>
      </c>
      <c r="I173" s="227" t="s">
        <v>568</v>
      </c>
      <c r="J173" s="227">
        <v>50</v>
      </c>
      <c r="K173" s="268"/>
    </row>
    <row r="174" spans="2:11" ht="15" customHeight="1">
      <c r="B174" s="247"/>
      <c r="C174" s="227" t="s">
        <v>591</v>
      </c>
      <c r="D174" s="227"/>
      <c r="E174" s="227"/>
      <c r="F174" s="246" t="s">
        <v>572</v>
      </c>
      <c r="G174" s="227"/>
      <c r="H174" s="227" t="s">
        <v>632</v>
      </c>
      <c r="I174" s="227" t="s">
        <v>568</v>
      </c>
      <c r="J174" s="227">
        <v>50</v>
      </c>
      <c r="K174" s="268"/>
    </row>
    <row r="175" spans="2:11" ht="15" customHeight="1">
      <c r="B175" s="247"/>
      <c r="C175" s="227" t="s">
        <v>107</v>
      </c>
      <c r="D175" s="227"/>
      <c r="E175" s="227"/>
      <c r="F175" s="246" t="s">
        <v>566</v>
      </c>
      <c r="G175" s="227"/>
      <c r="H175" s="227" t="s">
        <v>633</v>
      </c>
      <c r="I175" s="227" t="s">
        <v>634</v>
      </c>
      <c r="J175" s="227"/>
      <c r="K175" s="268"/>
    </row>
    <row r="176" spans="2:11" ht="15" customHeight="1">
      <c r="B176" s="247"/>
      <c r="C176" s="227" t="s">
        <v>57</v>
      </c>
      <c r="D176" s="227"/>
      <c r="E176" s="227"/>
      <c r="F176" s="246" t="s">
        <v>566</v>
      </c>
      <c r="G176" s="227"/>
      <c r="H176" s="227" t="s">
        <v>635</v>
      </c>
      <c r="I176" s="227" t="s">
        <v>636</v>
      </c>
      <c r="J176" s="227">
        <v>1</v>
      </c>
      <c r="K176" s="268"/>
    </row>
    <row r="177" spans="2:11" ht="15" customHeight="1">
      <c r="B177" s="247"/>
      <c r="C177" s="227" t="s">
        <v>53</v>
      </c>
      <c r="D177" s="227"/>
      <c r="E177" s="227"/>
      <c r="F177" s="246" t="s">
        <v>566</v>
      </c>
      <c r="G177" s="227"/>
      <c r="H177" s="227" t="s">
        <v>637</v>
      </c>
      <c r="I177" s="227" t="s">
        <v>568</v>
      </c>
      <c r="J177" s="227">
        <v>20</v>
      </c>
      <c r="K177" s="268"/>
    </row>
    <row r="178" spans="2:11" ht="15" customHeight="1">
      <c r="B178" s="247"/>
      <c r="C178" s="227" t="s">
        <v>108</v>
      </c>
      <c r="D178" s="227"/>
      <c r="E178" s="227"/>
      <c r="F178" s="246" t="s">
        <v>566</v>
      </c>
      <c r="G178" s="227"/>
      <c r="H178" s="227" t="s">
        <v>638</v>
      </c>
      <c r="I178" s="227" t="s">
        <v>568</v>
      </c>
      <c r="J178" s="227">
        <v>255</v>
      </c>
      <c r="K178" s="268"/>
    </row>
    <row r="179" spans="2:11" ht="15" customHeight="1">
      <c r="B179" s="247"/>
      <c r="C179" s="227" t="s">
        <v>109</v>
      </c>
      <c r="D179" s="227"/>
      <c r="E179" s="227"/>
      <c r="F179" s="246" t="s">
        <v>566</v>
      </c>
      <c r="G179" s="227"/>
      <c r="H179" s="227" t="s">
        <v>531</v>
      </c>
      <c r="I179" s="227" t="s">
        <v>568</v>
      </c>
      <c r="J179" s="227">
        <v>10</v>
      </c>
      <c r="K179" s="268"/>
    </row>
    <row r="180" spans="2:11" ht="15" customHeight="1">
      <c r="B180" s="247"/>
      <c r="C180" s="227" t="s">
        <v>110</v>
      </c>
      <c r="D180" s="227"/>
      <c r="E180" s="227"/>
      <c r="F180" s="246" t="s">
        <v>566</v>
      </c>
      <c r="G180" s="227"/>
      <c r="H180" s="227" t="s">
        <v>639</v>
      </c>
      <c r="I180" s="227" t="s">
        <v>600</v>
      </c>
      <c r="J180" s="227"/>
      <c r="K180" s="268"/>
    </row>
    <row r="181" spans="2:11" ht="15" customHeight="1">
      <c r="B181" s="247"/>
      <c r="C181" s="227" t="s">
        <v>640</v>
      </c>
      <c r="D181" s="227"/>
      <c r="E181" s="227"/>
      <c r="F181" s="246" t="s">
        <v>566</v>
      </c>
      <c r="G181" s="227"/>
      <c r="H181" s="227" t="s">
        <v>641</v>
      </c>
      <c r="I181" s="227" t="s">
        <v>600</v>
      </c>
      <c r="J181" s="227"/>
      <c r="K181" s="268"/>
    </row>
    <row r="182" spans="2:11" ht="15" customHeight="1">
      <c r="B182" s="247"/>
      <c r="C182" s="227" t="s">
        <v>629</v>
      </c>
      <c r="D182" s="227"/>
      <c r="E182" s="227"/>
      <c r="F182" s="246" t="s">
        <v>566</v>
      </c>
      <c r="G182" s="227"/>
      <c r="H182" s="227" t="s">
        <v>642</v>
      </c>
      <c r="I182" s="227" t="s">
        <v>600</v>
      </c>
      <c r="J182" s="227"/>
      <c r="K182" s="268"/>
    </row>
    <row r="183" spans="2:11" ht="15" customHeight="1">
      <c r="B183" s="247"/>
      <c r="C183" s="227" t="s">
        <v>112</v>
      </c>
      <c r="D183" s="227"/>
      <c r="E183" s="227"/>
      <c r="F183" s="246" t="s">
        <v>572</v>
      </c>
      <c r="G183" s="227"/>
      <c r="H183" s="227" t="s">
        <v>643</v>
      </c>
      <c r="I183" s="227" t="s">
        <v>568</v>
      </c>
      <c r="J183" s="227">
        <v>50</v>
      </c>
      <c r="K183" s="268"/>
    </row>
    <row r="184" spans="2:11" ht="15" customHeight="1">
      <c r="B184" s="247"/>
      <c r="C184" s="227" t="s">
        <v>644</v>
      </c>
      <c r="D184" s="227"/>
      <c r="E184" s="227"/>
      <c r="F184" s="246" t="s">
        <v>572</v>
      </c>
      <c r="G184" s="227"/>
      <c r="H184" s="227" t="s">
        <v>645</v>
      </c>
      <c r="I184" s="227" t="s">
        <v>646</v>
      </c>
      <c r="J184" s="227"/>
      <c r="K184" s="268"/>
    </row>
    <row r="185" spans="2:11" ht="15" customHeight="1">
      <c r="B185" s="247"/>
      <c r="C185" s="227" t="s">
        <v>647</v>
      </c>
      <c r="D185" s="227"/>
      <c r="E185" s="227"/>
      <c r="F185" s="246" t="s">
        <v>572</v>
      </c>
      <c r="G185" s="227"/>
      <c r="H185" s="227" t="s">
        <v>648</v>
      </c>
      <c r="I185" s="227" t="s">
        <v>646</v>
      </c>
      <c r="J185" s="227"/>
      <c r="K185" s="268"/>
    </row>
    <row r="186" spans="2:11" ht="15" customHeight="1">
      <c r="B186" s="247"/>
      <c r="C186" s="227" t="s">
        <v>649</v>
      </c>
      <c r="D186" s="227"/>
      <c r="E186" s="227"/>
      <c r="F186" s="246" t="s">
        <v>572</v>
      </c>
      <c r="G186" s="227"/>
      <c r="H186" s="227" t="s">
        <v>650</v>
      </c>
      <c r="I186" s="227" t="s">
        <v>646</v>
      </c>
      <c r="J186" s="227"/>
      <c r="K186" s="268"/>
    </row>
    <row r="187" spans="2:11" ht="15" customHeight="1">
      <c r="B187" s="247"/>
      <c r="C187" s="280" t="s">
        <v>651</v>
      </c>
      <c r="D187" s="227"/>
      <c r="E187" s="227"/>
      <c r="F187" s="246" t="s">
        <v>572</v>
      </c>
      <c r="G187" s="227"/>
      <c r="H187" s="227" t="s">
        <v>652</v>
      </c>
      <c r="I187" s="227" t="s">
        <v>653</v>
      </c>
      <c r="J187" s="281" t="s">
        <v>654</v>
      </c>
      <c r="K187" s="268"/>
    </row>
    <row r="188" spans="2:11" ht="15" customHeight="1">
      <c r="B188" s="247"/>
      <c r="C188" s="232" t="s">
        <v>42</v>
      </c>
      <c r="D188" s="227"/>
      <c r="E188" s="227"/>
      <c r="F188" s="246" t="s">
        <v>566</v>
      </c>
      <c r="G188" s="227"/>
      <c r="H188" s="223" t="s">
        <v>655</v>
      </c>
      <c r="I188" s="227" t="s">
        <v>656</v>
      </c>
      <c r="J188" s="227"/>
      <c r="K188" s="268"/>
    </row>
    <row r="189" spans="2:11" ht="15" customHeight="1">
      <c r="B189" s="247"/>
      <c r="C189" s="232" t="s">
        <v>657</v>
      </c>
      <c r="D189" s="227"/>
      <c r="E189" s="227"/>
      <c r="F189" s="246" t="s">
        <v>566</v>
      </c>
      <c r="G189" s="227"/>
      <c r="H189" s="227" t="s">
        <v>658</v>
      </c>
      <c r="I189" s="227" t="s">
        <v>600</v>
      </c>
      <c r="J189" s="227"/>
      <c r="K189" s="268"/>
    </row>
    <row r="190" spans="2:11" ht="15" customHeight="1">
      <c r="B190" s="247"/>
      <c r="C190" s="232" t="s">
        <v>659</v>
      </c>
      <c r="D190" s="227"/>
      <c r="E190" s="227"/>
      <c r="F190" s="246" t="s">
        <v>566</v>
      </c>
      <c r="G190" s="227"/>
      <c r="H190" s="227" t="s">
        <v>660</v>
      </c>
      <c r="I190" s="227" t="s">
        <v>600</v>
      </c>
      <c r="J190" s="227"/>
      <c r="K190" s="268"/>
    </row>
    <row r="191" spans="2:11" ht="15" customHeight="1">
      <c r="B191" s="247"/>
      <c r="C191" s="232" t="s">
        <v>661</v>
      </c>
      <c r="D191" s="227"/>
      <c r="E191" s="227"/>
      <c r="F191" s="246" t="s">
        <v>572</v>
      </c>
      <c r="G191" s="227"/>
      <c r="H191" s="227" t="s">
        <v>662</v>
      </c>
      <c r="I191" s="227" t="s">
        <v>600</v>
      </c>
      <c r="J191" s="227"/>
      <c r="K191" s="268"/>
    </row>
    <row r="192" spans="2:11" ht="15" customHeight="1">
      <c r="B192" s="274"/>
      <c r="C192" s="282"/>
      <c r="D192" s="256"/>
      <c r="E192" s="256"/>
      <c r="F192" s="256"/>
      <c r="G192" s="256"/>
      <c r="H192" s="256"/>
      <c r="I192" s="256"/>
      <c r="J192" s="256"/>
      <c r="K192" s="275"/>
    </row>
    <row r="193" spans="2:11" ht="18.75" customHeight="1">
      <c r="B193" s="223"/>
      <c r="C193" s="227"/>
      <c r="D193" s="227"/>
      <c r="E193" s="227"/>
      <c r="F193" s="246"/>
      <c r="G193" s="227"/>
      <c r="H193" s="227"/>
      <c r="I193" s="227"/>
      <c r="J193" s="227"/>
      <c r="K193" s="223"/>
    </row>
    <row r="194" spans="2:11" ht="18.75" customHeight="1">
      <c r="B194" s="223"/>
      <c r="C194" s="227"/>
      <c r="D194" s="227"/>
      <c r="E194" s="227"/>
      <c r="F194" s="246"/>
      <c r="G194" s="227"/>
      <c r="H194" s="227"/>
      <c r="I194" s="227"/>
      <c r="J194" s="227"/>
      <c r="K194" s="223"/>
    </row>
    <row r="195" spans="2:11" ht="18.75" customHeight="1">
      <c r="B195" s="233"/>
      <c r="C195" s="233"/>
      <c r="D195" s="233"/>
      <c r="E195" s="233"/>
      <c r="F195" s="233"/>
      <c r="G195" s="233"/>
      <c r="H195" s="233"/>
      <c r="I195" s="233"/>
      <c r="J195" s="233"/>
      <c r="K195" s="233"/>
    </row>
    <row r="196" spans="2:11" ht="13.5">
      <c r="B196" s="215"/>
      <c r="C196" s="216"/>
      <c r="D196" s="216"/>
      <c r="E196" s="216"/>
      <c r="F196" s="216"/>
      <c r="G196" s="216"/>
      <c r="H196" s="216"/>
      <c r="I196" s="216"/>
      <c r="J196" s="216"/>
      <c r="K196" s="217"/>
    </row>
    <row r="197" spans="2:11" ht="21">
      <c r="B197" s="218"/>
      <c r="C197" s="338" t="s">
        <v>663</v>
      </c>
      <c r="D197" s="338"/>
      <c r="E197" s="338"/>
      <c r="F197" s="338"/>
      <c r="G197" s="338"/>
      <c r="H197" s="338"/>
      <c r="I197" s="338"/>
      <c r="J197" s="338"/>
      <c r="K197" s="219"/>
    </row>
    <row r="198" spans="2:11" ht="25.5" customHeight="1">
      <c r="B198" s="218"/>
      <c r="C198" s="283" t="s">
        <v>664</v>
      </c>
      <c r="D198" s="283"/>
      <c r="E198" s="283"/>
      <c r="F198" s="283" t="s">
        <v>665</v>
      </c>
      <c r="G198" s="284"/>
      <c r="H198" s="337" t="s">
        <v>666</v>
      </c>
      <c r="I198" s="337"/>
      <c r="J198" s="337"/>
      <c r="K198" s="219"/>
    </row>
    <row r="199" spans="2:11" ht="5.25" customHeight="1">
      <c r="B199" s="247"/>
      <c r="C199" s="244"/>
      <c r="D199" s="244"/>
      <c r="E199" s="244"/>
      <c r="F199" s="244"/>
      <c r="G199" s="227"/>
      <c r="H199" s="244"/>
      <c r="I199" s="244"/>
      <c r="J199" s="244"/>
      <c r="K199" s="268"/>
    </row>
    <row r="200" spans="2:11" ht="15" customHeight="1">
      <c r="B200" s="247"/>
      <c r="C200" s="227" t="s">
        <v>656</v>
      </c>
      <c r="D200" s="227"/>
      <c r="E200" s="227"/>
      <c r="F200" s="246" t="s">
        <v>43</v>
      </c>
      <c r="G200" s="227"/>
      <c r="H200" s="335" t="s">
        <v>667</v>
      </c>
      <c r="I200" s="335"/>
      <c r="J200" s="335"/>
      <c r="K200" s="268"/>
    </row>
    <row r="201" spans="2:11" ht="15" customHeight="1">
      <c r="B201" s="247"/>
      <c r="C201" s="253"/>
      <c r="D201" s="227"/>
      <c r="E201" s="227"/>
      <c r="F201" s="246" t="s">
        <v>44</v>
      </c>
      <c r="G201" s="227"/>
      <c r="H201" s="335" t="s">
        <v>668</v>
      </c>
      <c r="I201" s="335"/>
      <c r="J201" s="335"/>
      <c r="K201" s="268"/>
    </row>
    <row r="202" spans="2:11" ht="15" customHeight="1">
      <c r="B202" s="247"/>
      <c r="C202" s="253"/>
      <c r="D202" s="227"/>
      <c r="E202" s="227"/>
      <c r="F202" s="246" t="s">
        <v>47</v>
      </c>
      <c r="G202" s="227"/>
      <c r="H202" s="335" t="s">
        <v>669</v>
      </c>
      <c r="I202" s="335"/>
      <c r="J202" s="335"/>
      <c r="K202" s="268"/>
    </row>
    <row r="203" spans="2:11" ht="15" customHeight="1">
      <c r="B203" s="247"/>
      <c r="C203" s="227"/>
      <c r="D203" s="227"/>
      <c r="E203" s="227"/>
      <c r="F203" s="246" t="s">
        <v>45</v>
      </c>
      <c r="G203" s="227"/>
      <c r="H203" s="335" t="s">
        <v>670</v>
      </c>
      <c r="I203" s="335"/>
      <c r="J203" s="335"/>
      <c r="K203" s="268"/>
    </row>
    <row r="204" spans="2:11" ht="15" customHeight="1">
      <c r="B204" s="247"/>
      <c r="C204" s="227"/>
      <c r="D204" s="227"/>
      <c r="E204" s="227"/>
      <c r="F204" s="246" t="s">
        <v>46</v>
      </c>
      <c r="G204" s="227"/>
      <c r="H204" s="335" t="s">
        <v>671</v>
      </c>
      <c r="I204" s="335"/>
      <c r="J204" s="335"/>
      <c r="K204" s="268"/>
    </row>
    <row r="205" spans="2:11" ht="15" customHeight="1">
      <c r="B205" s="247"/>
      <c r="C205" s="227"/>
      <c r="D205" s="227"/>
      <c r="E205" s="227"/>
      <c r="F205" s="246"/>
      <c r="G205" s="227"/>
      <c r="H205" s="227"/>
      <c r="I205" s="227"/>
      <c r="J205" s="227"/>
      <c r="K205" s="268"/>
    </row>
    <row r="206" spans="2:11" ht="15" customHeight="1">
      <c r="B206" s="247"/>
      <c r="C206" s="227" t="s">
        <v>612</v>
      </c>
      <c r="D206" s="227"/>
      <c r="E206" s="227"/>
      <c r="F206" s="246" t="s">
        <v>76</v>
      </c>
      <c r="G206" s="227"/>
      <c r="H206" s="335" t="s">
        <v>672</v>
      </c>
      <c r="I206" s="335"/>
      <c r="J206" s="335"/>
      <c r="K206" s="268"/>
    </row>
    <row r="207" spans="2:11" ht="15" customHeight="1">
      <c r="B207" s="247"/>
      <c r="C207" s="253"/>
      <c r="D207" s="227"/>
      <c r="E207" s="227"/>
      <c r="F207" s="246" t="s">
        <v>509</v>
      </c>
      <c r="G207" s="227"/>
      <c r="H207" s="335" t="s">
        <v>510</v>
      </c>
      <c r="I207" s="335"/>
      <c r="J207" s="335"/>
      <c r="K207" s="268"/>
    </row>
    <row r="208" spans="2:11" ht="15" customHeight="1">
      <c r="B208" s="247"/>
      <c r="C208" s="227"/>
      <c r="D208" s="227"/>
      <c r="E208" s="227"/>
      <c r="F208" s="246" t="s">
        <v>507</v>
      </c>
      <c r="G208" s="227"/>
      <c r="H208" s="335" t="s">
        <v>673</v>
      </c>
      <c r="I208" s="335"/>
      <c r="J208" s="335"/>
      <c r="K208" s="268"/>
    </row>
    <row r="209" spans="2:11" ht="15" customHeight="1">
      <c r="B209" s="285"/>
      <c r="C209" s="253"/>
      <c r="D209" s="253"/>
      <c r="E209" s="253"/>
      <c r="F209" s="246" t="s">
        <v>511</v>
      </c>
      <c r="G209" s="232"/>
      <c r="H209" s="336" t="s">
        <v>512</v>
      </c>
      <c r="I209" s="336"/>
      <c r="J209" s="336"/>
      <c r="K209" s="286"/>
    </row>
    <row r="210" spans="2:11" ht="15" customHeight="1">
      <c r="B210" s="285"/>
      <c r="C210" s="253"/>
      <c r="D210" s="253"/>
      <c r="E210" s="253"/>
      <c r="F210" s="246" t="s">
        <v>513</v>
      </c>
      <c r="G210" s="232"/>
      <c r="H210" s="336" t="s">
        <v>674</v>
      </c>
      <c r="I210" s="336"/>
      <c r="J210" s="336"/>
      <c r="K210" s="286"/>
    </row>
    <row r="211" spans="2:11" ht="15" customHeight="1">
      <c r="B211" s="285"/>
      <c r="C211" s="253"/>
      <c r="D211" s="253"/>
      <c r="E211" s="253"/>
      <c r="F211" s="287"/>
      <c r="G211" s="232"/>
      <c r="H211" s="288"/>
      <c r="I211" s="288"/>
      <c r="J211" s="288"/>
      <c r="K211" s="286"/>
    </row>
    <row r="212" spans="2:11" ht="15" customHeight="1">
      <c r="B212" s="285"/>
      <c r="C212" s="227" t="s">
        <v>636</v>
      </c>
      <c r="D212" s="253"/>
      <c r="E212" s="253"/>
      <c r="F212" s="246">
        <v>1</v>
      </c>
      <c r="G212" s="232"/>
      <c r="H212" s="336" t="s">
        <v>675</v>
      </c>
      <c r="I212" s="336"/>
      <c r="J212" s="336"/>
      <c r="K212" s="286"/>
    </row>
    <row r="213" spans="2:11" ht="15" customHeight="1">
      <c r="B213" s="285"/>
      <c r="C213" s="253"/>
      <c r="D213" s="253"/>
      <c r="E213" s="253"/>
      <c r="F213" s="246">
        <v>2</v>
      </c>
      <c r="G213" s="232"/>
      <c r="H213" s="336" t="s">
        <v>676</v>
      </c>
      <c r="I213" s="336"/>
      <c r="J213" s="336"/>
      <c r="K213" s="286"/>
    </row>
    <row r="214" spans="2:11" ht="15" customHeight="1">
      <c r="B214" s="285"/>
      <c r="C214" s="253"/>
      <c r="D214" s="253"/>
      <c r="E214" s="253"/>
      <c r="F214" s="246">
        <v>3</v>
      </c>
      <c r="G214" s="232"/>
      <c r="H214" s="336" t="s">
        <v>677</v>
      </c>
      <c r="I214" s="336"/>
      <c r="J214" s="336"/>
      <c r="K214" s="286"/>
    </row>
    <row r="215" spans="2:11" ht="15" customHeight="1">
      <c r="B215" s="285"/>
      <c r="C215" s="253"/>
      <c r="D215" s="253"/>
      <c r="E215" s="253"/>
      <c r="F215" s="246">
        <v>4</v>
      </c>
      <c r="G215" s="232"/>
      <c r="H215" s="336" t="s">
        <v>678</v>
      </c>
      <c r="I215" s="336"/>
      <c r="J215" s="336"/>
      <c r="K215" s="286"/>
    </row>
    <row r="216" spans="2:11" ht="12.75" customHeight="1">
      <c r="B216" s="289"/>
      <c r="C216" s="290"/>
      <c r="D216" s="290"/>
      <c r="E216" s="290"/>
      <c r="F216" s="290"/>
      <c r="G216" s="290"/>
      <c r="H216" s="290"/>
      <c r="I216" s="290"/>
      <c r="J216" s="290"/>
      <c r="K216" s="291"/>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PC_TOMAS\Tomas</dc:creator>
  <cp:keywords/>
  <dc:description/>
  <cp:lastModifiedBy>Pavlína Tůmová</cp:lastModifiedBy>
  <dcterms:created xsi:type="dcterms:W3CDTF">2018-06-25T11:06:15Z</dcterms:created>
  <dcterms:modified xsi:type="dcterms:W3CDTF">2018-08-21T11:24:35Z</dcterms:modified>
  <cp:category/>
  <cp:version/>
  <cp:contentType/>
  <cp:contentStatus/>
</cp:coreProperties>
</file>