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101 - Chodník " sheetId="2" r:id="rId2"/>
    <sheet name="SO401 - Osvětlení" sheetId="3" r:id="rId3"/>
    <sheet name="SO901 - Dopravně inženýrs..." sheetId="4" r:id="rId4"/>
    <sheet name="VRN01 - Vedlejší a ostatn..." sheetId="5" r:id="rId5"/>
    <sheet name="Pokyny pro vyplnění" sheetId="6" r:id="rId6"/>
  </sheets>
  <definedNames>
    <definedName name="_xlnm.Print_Area" localSheetId="0">'Rekapitulace stavby'!$D$4:$AO$33,'Rekapitulace stavby'!$C$39:$AQ$56</definedName>
    <definedName name="_xlnm.Print_Titles" localSheetId="0">'Rekapitulace stavby'!$49:$49</definedName>
    <definedName name="_xlnm._FilterDatabase" localSheetId="1" hidden="1">'SO101 - Chodník '!$C$85:$K$256</definedName>
    <definedName name="_xlnm.Print_Area" localSheetId="1">'SO101 - Chodník '!$C$4:$J$36,'SO101 - Chodník '!$C$42:$J$67,'SO101 - Chodník '!$C$73:$K$256</definedName>
    <definedName name="_xlnm.Print_Titles" localSheetId="1">'SO101 - Chodník '!$85:$85</definedName>
    <definedName name="_xlnm._FilterDatabase" localSheetId="2" hidden="1">'SO401 - Osvětlení'!$C$82:$K$190</definedName>
    <definedName name="_xlnm.Print_Area" localSheetId="2">'SO401 - Osvětlení'!$C$4:$J$36,'SO401 - Osvětlení'!$C$42:$J$64,'SO401 - Osvětlení'!$C$70:$K$190</definedName>
    <definedName name="_xlnm.Print_Titles" localSheetId="2">'SO401 - Osvětlení'!$82:$82</definedName>
    <definedName name="_xlnm._FilterDatabase" localSheetId="3" hidden="1">'SO901 - Dopravně inženýrs...'!$C$78:$K$102</definedName>
    <definedName name="_xlnm.Print_Area" localSheetId="3">'SO901 - Dopravně inženýrs...'!$C$4:$J$36,'SO901 - Dopravně inženýrs...'!$C$42:$J$60,'SO901 - Dopravně inženýrs...'!$C$66:$K$102</definedName>
    <definedName name="_xlnm.Print_Titles" localSheetId="3">'SO901 - Dopravně inženýrs...'!$78:$78</definedName>
    <definedName name="_xlnm._FilterDatabase" localSheetId="4" hidden="1">'VRN01 - Vedlejší a ostatn...'!$C$77:$K$95</definedName>
    <definedName name="_xlnm.Print_Area" localSheetId="4">'VRN01 - Vedlejší a ostatn...'!$C$4:$J$36,'VRN01 - Vedlejší a ostatn...'!$C$42:$J$59,'VRN01 - Vedlejší a ostatn...'!$C$65:$K$95</definedName>
    <definedName name="_xlnm.Print_Titles" localSheetId="4">'VRN01 - Vedlejší a ostatn...'!$77:$77</definedName>
    <definedName name="_xlnm.Print_Area" localSheetId="5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5"/>
  <c r="AX55"/>
  <c i="5" r="BI94"/>
  <c r="BH94"/>
  <c r="BG94"/>
  <c r="BF94"/>
  <c r="T94"/>
  <c r="T93"/>
  <c r="R94"/>
  <c r="R93"/>
  <c r="P94"/>
  <c r="P93"/>
  <c r="BK94"/>
  <c r="BK93"/>
  <c r="J93"/>
  <c r="J94"/>
  <c r="BE94"/>
  <c r="J58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F34"/>
  <c i="1" r="BD55"/>
  <c i="5" r="BH80"/>
  <c r="F33"/>
  <c i="1" r="BC55"/>
  <c i="5" r="BG80"/>
  <c r="F32"/>
  <c i="1" r="BB55"/>
  <c i="5" r="BF80"/>
  <c r="J31"/>
  <c i="1" r="AW55"/>
  <c i="5" r="F31"/>
  <c i="1" r="BA55"/>
  <c i="5" r="T80"/>
  <c r="T79"/>
  <c r="T78"/>
  <c r="R80"/>
  <c r="R79"/>
  <c r="R78"/>
  <c r="P80"/>
  <c r="P79"/>
  <c r="P78"/>
  <c i="1" r="AU55"/>
  <c i="5" r="BK80"/>
  <c r="BK79"/>
  <c r="J79"/>
  <c r="BK78"/>
  <c r="J78"/>
  <c r="J56"/>
  <c r="J27"/>
  <c i="1" r="AG55"/>
  <c i="5" r="J80"/>
  <c r="BE80"/>
  <c r="J30"/>
  <c i="1" r="AV55"/>
  <c i="5" r="F30"/>
  <c i="1" r="AZ55"/>
  <c i="5" r="J57"/>
  <c r="J74"/>
  <c r="F74"/>
  <c r="F72"/>
  <c r="E70"/>
  <c r="J51"/>
  <c r="F51"/>
  <c r="F49"/>
  <c r="E47"/>
  <c r="J36"/>
  <c r="J18"/>
  <c r="E18"/>
  <c r="F75"/>
  <c r="F52"/>
  <c r="J17"/>
  <c r="J12"/>
  <c r="J72"/>
  <c r="J49"/>
  <c r="E7"/>
  <c r="E68"/>
  <c r="E45"/>
  <c i="1" r="AY54"/>
  <c r="AX54"/>
  <c i="4" r="BI102"/>
  <c r="BH102"/>
  <c r="BG102"/>
  <c r="BF102"/>
  <c r="T102"/>
  <c r="T101"/>
  <c r="R102"/>
  <c r="R101"/>
  <c r="P102"/>
  <c r="P101"/>
  <c r="BK102"/>
  <c r="BK101"/>
  <c r="J101"/>
  <c r="J102"/>
  <c r="BE102"/>
  <c r="J59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BH84"/>
  <c r="BG84"/>
  <c r="BF84"/>
  <c r="T84"/>
  <c r="R84"/>
  <c r="P84"/>
  <c r="BK84"/>
  <c r="J84"/>
  <c r="BE84"/>
  <c r="BI82"/>
  <c r="F34"/>
  <c i="1" r="BD54"/>
  <c i="4" r="BH82"/>
  <c r="F33"/>
  <c i="1" r="BC54"/>
  <c i="4" r="BG82"/>
  <c r="F32"/>
  <c i="1" r="BB54"/>
  <c i="4" r="BF82"/>
  <c r="J31"/>
  <c i="1" r="AW54"/>
  <c i="4" r="F31"/>
  <c i="1" r="BA54"/>
  <c i="4" r="T82"/>
  <c r="T81"/>
  <c r="T80"/>
  <c r="T79"/>
  <c r="R82"/>
  <c r="R81"/>
  <c r="R80"/>
  <c r="R79"/>
  <c r="P82"/>
  <c r="P81"/>
  <c r="P80"/>
  <c r="P79"/>
  <c i="1" r="AU54"/>
  <c i="4" r="BK82"/>
  <c r="BK81"/>
  <c r="J81"/>
  <c r="BK80"/>
  <c r="J80"/>
  <c r="BK79"/>
  <c r="J79"/>
  <c r="J56"/>
  <c r="J27"/>
  <c i="1" r="AG54"/>
  <c i="4" r="J82"/>
  <c r="BE82"/>
  <c r="J30"/>
  <c i="1" r="AV54"/>
  <c i="4" r="F30"/>
  <c i="1" r="AZ54"/>
  <c i="4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53"/>
  <c r="AX53"/>
  <c i="3" r="BI188"/>
  <c r="BH188"/>
  <c r="BG188"/>
  <c r="BF188"/>
  <c r="T188"/>
  <c r="R188"/>
  <c r="P188"/>
  <c r="BK188"/>
  <c r="J188"/>
  <c r="BE188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7"/>
  <c r="BH147"/>
  <c r="BG147"/>
  <c r="BF147"/>
  <c r="T147"/>
  <c r="T146"/>
  <c r="R147"/>
  <c r="R146"/>
  <c r="P147"/>
  <c r="P146"/>
  <c r="BK147"/>
  <c r="BK146"/>
  <c r="J146"/>
  <c r="J147"/>
  <c r="BE147"/>
  <c r="J63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T93"/>
  <c r="T92"/>
  <c r="R94"/>
  <c r="R93"/>
  <c r="R92"/>
  <c r="P94"/>
  <c r="P93"/>
  <c r="P92"/>
  <c r="BK94"/>
  <c r="BK93"/>
  <c r="J93"/>
  <c r="BK92"/>
  <c r="J92"/>
  <c r="J94"/>
  <c r="BE94"/>
  <c r="J62"/>
  <c r="J61"/>
  <c r="BI90"/>
  <c r="BH90"/>
  <c r="BG90"/>
  <c r="BF90"/>
  <c r="T90"/>
  <c r="T89"/>
  <c r="T88"/>
  <c r="R90"/>
  <c r="R89"/>
  <c r="R88"/>
  <c r="P90"/>
  <c r="P89"/>
  <c r="P88"/>
  <c r="BK90"/>
  <c r="BK89"/>
  <c r="J89"/>
  <c r="BK88"/>
  <c r="J88"/>
  <c r="J90"/>
  <c r="BE90"/>
  <c r="J60"/>
  <c r="J59"/>
  <c r="BI86"/>
  <c r="F34"/>
  <c i="1" r="BD53"/>
  <c i="3" r="BH86"/>
  <c r="F33"/>
  <c i="1" r="BC53"/>
  <c i="3" r="BG86"/>
  <c r="F32"/>
  <c i="1" r="BB53"/>
  <c i="3" r="BF86"/>
  <c r="J31"/>
  <c i="1" r="AW53"/>
  <c i="3" r="F31"/>
  <c i="1" r="BA53"/>
  <c i="3" r="T86"/>
  <c r="T85"/>
  <c r="T84"/>
  <c r="T83"/>
  <c r="R86"/>
  <c r="R85"/>
  <c r="R84"/>
  <c r="R83"/>
  <c r="P86"/>
  <c r="P85"/>
  <c r="P84"/>
  <c r="P83"/>
  <c i="1" r="AU53"/>
  <c i="3" r="BK86"/>
  <c r="BK85"/>
  <c r="J85"/>
  <c r="BK84"/>
  <c r="J84"/>
  <c r="BK83"/>
  <c r="J83"/>
  <c r="J56"/>
  <c r="J27"/>
  <c i="1" r="AG53"/>
  <c i="3" r="J86"/>
  <c r="BE86"/>
  <c r="J30"/>
  <c i="1" r="AV53"/>
  <c i="3" r="F30"/>
  <c i="1" r="AZ53"/>
  <c i="3" r="J58"/>
  <c r="J57"/>
  <c r="J79"/>
  <c r="F79"/>
  <c r="F77"/>
  <c r="E75"/>
  <c r="J51"/>
  <c r="F51"/>
  <c r="F49"/>
  <c r="E47"/>
  <c r="J36"/>
  <c r="J18"/>
  <c r="E18"/>
  <c r="F80"/>
  <c r="F52"/>
  <c r="J17"/>
  <c r="J12"/>
  <c r="J77"/>
  <c r="J49"/>
  <c r="E7"/>
  <c r="E73"/>
  <c r="E45"/>
  <c i="2" r="J181"/>
  <c i="1" r="AY52"/>
  <c r="AX52"/>
  <c i="2"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1"/>
  <c r="BH251"/>
  <c r="BG251"/>
  <c r="BF251"/>
  <c r="T251"/>
  <c r="T250"/>
  <c r="R251"/>
  <c r="R250"/>
  <c r="P251"/>
  <c r="P250"/>
  <c r="BK251"/>
  <c r="BK250"/>
  <c r="J250"/>
  <c r="J251"/>
  <c r="BE251"/>
  <c r="J66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6"/>
  <c r="BH236"/>
  <c r="BG236"/>
  <c r="BF236"/>
  <c r="T236"/>
  <c r="T235"/>
  <c r="R236"/>
  <c r="R235"/>
  <c r="P236"/>
  <c r="P235"/>
  <c r="BK236"/>
  <c r="BK235"/>
  <c r="J235"/>
  <c r="J236"/>
  <c r="BE236"/>
  <c r="J65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2"/>
  <c r="BH202"/>
  <c r="BG202"/>
  <c r="BF202"/>
  <c r="T202"/>
  <c r="T201"/>
  <c r="R202"/>
  <c r="R201"/>
  <c r="P202"/>
  <c r="P201"/>
  <c r="BK202"/>
  <c r="BK201"/>
  <c r="J201"/>
  <c r="J202"/>
  <c r="BE202"/>
  <c r="J64"/>
  <c r="BI199"/>
  <c r="BH199"/>
  <c r="BG199"/>
  <c r="BF199"/>
  <c r="T199"/>
  <c r="T198"/>
  <c r="R199"/>
  <c r="R198"/>
  <c r="P199"/>
  <c r="P198"/>
  <c r="BK199"/>
  <c r="BK198"/>
  <c r="J198"/>
  <c r="J199"/>
  <c r="BE199"/>
  <c r="J63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T182"/>
  <c r="R183"/>
  <c r="R182"/>
  <c r="P183"/>
  <c r="P182"/>
  <c r="BK183"/>
  <c r="BK182"/>
  <c r="J182"/>
  <c r="J183"/>
  <c r="BE183"/>
  <c r="J62"/>
  <c r="J61"/>
  <c r="BI179"/>
  <c r="BH179"/>
  <c r="BG179"/>
  <c r="BF179"/>
  <c r="T179"/>
  <c r="T178"/>
  <c r="R179"/>
  <c r="R178"/>
  <c r="P179"/>
  <c r="P178"/>
  <c r="BK179"/>
  <c r="BK178"/>
  <c r="J178"/>
  <c r="J179"/>
  <c r="BE179"/>
  <c r="J60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T167"/>
  <c r="R168"/>
  <c r="R167"/>
  <c r="P168"/>
  <c r="P167"/>
  <c r="BK168"/>
  <c r="BK167"/>
  <c r="J167"/>
  <c r="J168"/>
  <c r="BE168"/>
  <c r="J59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F34"/>
  <c i="1" r="BD52"/>
  <c i="2" r="BH89"/>
  <c r="F33"/>
  <c i="1" r="BC52"/>
  <c i="2" r="BG89"/>
  <c r="F32"/>
  <c i="1" r="BB52"/>
  <c i="2" r="BF89"/>
  <c r="J31"/>
  <c i="1" r="AW52"/>
  <c i="2" r="F31"/>
  <c i="1" r="BA52"/>
  <c i="2" r="T89"/>
  <c r="T88"/>
  <c r="T87"/>
  <c r="T86"/>
  <c r="R89"/>
  <c r="R88"/>
  <c r="R87"/>
  <c r="R86"/>
  <c r="P89"/>
  <c r="P88"/>
  <c r="P87"/>
  <c r="P86"/>
  <c i="1" r="AU52"/>
  <c i="2" r="BK89"/>
  <c r="BK88"/>
  <c r="J88"/>
  <c r="BK87"/>
  <c r="J87"/>
  <c r="BK86"/>
  <c r="J86"/>
  <c r="J56"/>
  <c r="J27"/>
  <c i="1" r="AG52"/>
  <c i="2" r="J89"/>
  <c r="BE89"/>
  <c r="J30"/>
  <c i="1" r="AV52"/>
  <c i="2" r="F30"/>
  <c i="1" r="AZ52"/>
  <c i="2" r="J58"/>
  <c r="J57"/>
  <c r="J82"/>
  <c r="F82"/>
  <c r="F80"/>
  <c r="E78"/>
  <c r="J51"/>
  <c r="F51"/>
  <c r="F49"/>
  <c r="E47"/>
  <c r="J36"/>
  <c r="J18"/>
  <c r="E18"/>
  <c r="F83"/>
  <c r="F52"/>
  <c r="J17"/>
  <c r="J12"/>
  <c r="J80"/>
  <c r="J49"/>
  <c r="E7"/>
  <c r="E76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<sst xmlns="http://schemas.openxmlformats.org/spreadsheetml/2006/main">
  <si>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</si>
  <si>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</si>
  <si>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</si>
  <si>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</si>
  <si>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</si>
  <si>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</si>
  <si>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</si>
  <si>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{b807a51c-8fc4-4ecb-913c-cc797e790eba}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</si>
  <si>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</si>
  <si>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</si>
  <si>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</si>
  <si>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</si>
  <si>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</si>
  <si>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</si>
  <si>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</si>
  <si>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</si>
  <si>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2018_15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</si>
  <si>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</si>
  <si>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</si>
  <si>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Chodník ulice Pod Hřbitovem Benešov</t>
  </si>
  <si>
    <t>KSO:</t>
  </si>
  <si>
    <t/>
  </si>
  <si>
    <t>CC-CZ:</t>
  </si>
  <si>
    <t>Místo:</t>
  </si>
  <si>
    <t>Benešov</t>
  </si>
  <si>
    <t>Datum:</t>
  </si>
  <si>
    <t>31. 3. 2018</t>
  </si>
  <si>
    <t>Zadavatel:</t>
  </si>
  <si>
    <t>IČ:</t>
  </si>
  <si>
    <t xml:space="preserve">Město Benešov </t>
  </si>
  <si>
    <t>DIČ:</t>
  </si>
  <si>
    <t>Uchazeč:</t>
  </si>
  <si>
    <t>Vyplň údaj</t>
  </si>
  <si>
    <t>Projektant:</t>
  </si>
  <si>
    <t>45061319</t>
  </si>
  <si>
    <t xml:space="preserve">Ing. Roman Tichovský </t>
  </si>
  <si>
    <t>CZ 6706301536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</si>
  <si>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</si>
  <si>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</si>
  <si>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</si>
  <si>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</si>
  <si>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</si>
  <si>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</si>
  <si>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</si>
  <si>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</si>
  <si>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</si>
  <si>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</si>
  <si>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</si>
  <si>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</si>
  <si>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</si>
  <si>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</si>
  <si>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</si>
  <si>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</si>
  <si>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</si>
  <si>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</si>
  <si>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</si>
  <si>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</si>
  <si>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</si>
  <si>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</si>
  <si>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</si>
  <si>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</si>
  <si>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</si>
  <si>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</si>
  <si>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</si>
  <si>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</si>
  <si>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</si>
  <si>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</si>
  <si>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</si>
  <si>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</si>
  <si>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</si>
  <si>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</si>
  <si>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</si>
  <si>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</si>
  <si>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</si>
  <si>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</si>
  <si>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</si>
  <si>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</si>
  <si>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</si>
  <si>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SO101</t>
  </si>
  <si>
    <t xml:space="preserve">Chodník </t>
  </si>
  <si>
    <t>STA</t>
  </si>
  <si>
    <t>1</t>
  </si>
  <si>
    <t>{6466759a-61b6-4924-82a5-46e677918d1d}</t>
  </si>
  <si>
    <t>2</t>
  </si>
  <si>
    <t>SO401</t>
  </si>
  <si>
    <t>Osvětlení</t>
  </si>
  <si>
    <t>{ebb1b16f-7aa5-436c-92f5-563c9fe5b091}</t>
  </si>
  <si>
    <t>SO901</t>
  </si>
  <si>
    <t xml:space="preserve">Dopravně inženýrské opatření </t>
  </si>
  <si>
    <t>{cf8dd5f5-8bc4-46c1-ab53-38027df03b7c}</t>
  </si>
  <si>
    <t>VRN01</t>
  </si>
  <si>
    <t xml:space="preserve">Vedlejší a ostatní náklady </t>
  </si>
  <si>
    <t>{3c8796e1-cccb-40bd-9dbb-0f9f1957417f}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</si>
  <si>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</si>
  <si>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</si>
  <si>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</si>
  <si>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</si>
  <si>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</si>
  <si>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</si>
  <si>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</si>
  <si>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 xml:space="preserve">SO101 - Chodník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</si>
  <si>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</si>
  <si>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</si>
  <si>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</si>
  <si>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</si>
  <si>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</si>
  <si>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</si>
  <si>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</si>
  <si>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</si>
  <si>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</si>
  <si>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</si>
  <si>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</si>
  <si>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</si>
  <si>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</si>
  <si>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  99 - Přesun hmot</t>
  </si>
  <si>
    <t xml:space="preserve">    997 - Přesun sutě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</si>
  <si>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</si>
  <si>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</si>
  <si>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</si>
  <si>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</si>
  <si>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</si>
  <si>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</si>
  <si>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</si>
  <si>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</si>
  <si>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</si>
  <si>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</si>
  <si>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</si>
  <si>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</si>
  <si>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</si>
  <si>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</si>
  <si>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</si>
  <si>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</si>
  <si>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</si>
  <si>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</si>
  <si>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</si>
  <si>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113106123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</si>
  <si>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</si>
  <si>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m2</t>
  </si>
  <si>
    <t>CS ÚRS 2016 01</t>
  </si>
  <si>
    <t>4</t>
  </si>
  <si>
    <t>534864322</t>
  </si>
  <si>
    <t>VV</t>
  </si>
  <si>
    <t>1,5*1,5</t>
  </si>
  <si>
    <t>3</t>
  </si>
  <si>
    <t>113107164</t>
  </si>
  <si>
    <t>Odstranění podkladů nebo krytů s přemístěním hmot na skládku na vzdálenost do 20 m nebo s naložením na dopravní prostředek v ploše jednotlivě přes 50 m2 do 200 m2 z kameniva hrubého drceného, o tl. vrstvy přes 300 do 400 mm</t>
  </si>
  <si>
    <t>1011038509</t>
  </si>
  <si>
    <t>134,25</t>
  </si>
  <si>
    <t>113107223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</si>
  <si>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</si>
  <si>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997430734</t>
  </si>
  <si>
    <t>6,94+5,8</t>
  </si>
  <si>
    <t>Součet</t>
  </si>
  <si>
    <t>5</t>
  </si>
  <si>
    <t>113107242</t>
  </si>
  <si>
    <t>Odstranění podkladů nebo krytů s přemístěním hmot na skládku na vzdálenost do 20 m nebo s naložením na dopravní prostředek v ploše jednotlivě přes 200 m2 živičných, o tl. vrstvy přes 50 do 100 mm</t>
  </si>
  <si>
    <t>-205892882</t>
  </si>
  <si>
    <t>134,25+12,74</t>
  </si>
  <si>
    <t>6</t>
  </si>
  <si>
    <t>113204111</t>
  </si>
  <si>
    <t>Vytrhání obrub s vybouráním lože, s přemístěním hmot na skládku na vzdálenost do 3 m nebo s naložením na dopravní prostředek záhonových</t>
  </si>
  <si>
    <t>m</t>
  </si>
  <si>
    <t>1245894387</t>
  </si>
  <si>
    <t>1,5+3</t>
  </si>
  <si>
    <t>88</t>
  </si>
  <si>
    <t>119003216</t>
  </si>
  <si>
    <t>Pomocné konstrukce při zabezpečení výkopu svislé ocelové mobilní oplocení, výšky do 1,5 m panely ze svařovaných trubek odstranění</t>
  </si>
  <si>
    <t>CS ÚRS 2018 01</t>
  </si>
  <si>
    <t>-361159006</t>
  </si>
  <si>
    <t>86</t>
  </si>
  <si>
    <t>119003223</t>
  </si>
  <si>
    <t>Pomocné konstrukce při zabezpečení výkopu svislé ocelové mobilní oplocení, výšky do 2,2 m panely vyplněné profilovaným plechem zřízení</t>
  </si>
  <si>
    <t>-1329440147</t>
  </si>
  <si>
    <t>87</t>
  </si>
  <si>
    <t>119003224</t>
  </si>
  <si>
    <t>Pomocné konstrukce při zabezpečení výkopu svislé ocelové mobilní oplocení, výšky do 2,2 m panely vyplněné profilovaným plechem odstranění</t>
  </si>
  <si>
    <t>2093319834</t>
  </si>
  <si>
    <t>7</t>
  </si>
  <si>
    <t>122201102</t>
  </si>
  <si>
    <t>Odkopávky a prokopávky nezapažené v hornině tř. 3 objem do 1000 m3</t>
  </si>
  <si>
    <t>m3</t>
  </si>
  <si>
    <t>CS ÚRS 2013 01</t>
  </si>
  <si>
    <t>1172718446</t>
  </si>
  <si>
    <t>184,6*0,3</t>
  </si>
  <si>
    <t>8</t>
  </si>
  <si>
    <t>122201109</t>
  </si>
  <si>
    <t>Příplatek za lepivost u odkopávek v hornině tř. 1 až 3</t>
  </si>
  <si>
    <t>-1935272629</t>
  </si>
  <si>
    <t>55,38</t>
  </si>
  <si>
    <t>9</t>
  </si>
  <si>
    <t>132201101</t>
  </si>
  <si>
    <t>Hloubení zapažených i nezapažených rýh šířky do 600 mm s urovnáním dna do předepsaného profilu a spádu v hornině tř. 3 do 100 m3</t>
  </si>
  <si>
    <t>-1031701946</t>
  </si>
  <si>
    <t>"základ opěrné zdi a podezdívky" 0,95*0,75*(12,8+18,4+5,4)</t>
  </si>
  <si>
    <t>"pro obruby" 0,5*0,2*(5,8+21,8+15,9+3,8+2)</t>
  </si>
  <si>
    <t>10</t>
  </si>
  <si>
    <t>132201109</t>
  </si>
  <si>
    <t>Hloubení zapažených i nezapažených rýh šířky do 600 mm s urovnáním dna do předepsaného profilu a spádu v hornině tř. 3 Příplatek k cenám za lepivost horniny tř. 3</t>
  </si>
  <si>
    <t>1898835226</t>
  </si>
  <si>
    <t>31,008</t>
  </si>
  <si>
    <t>11</t>
  </si>
  <si>
    <t>161101101</t>
  </si>
  <si>
    <t>Svislé přemístění výkopku z horniny tř. 1 až 4 hl výkopu do 2,5 m</t>
  </si>
  <si>
    <t>1782778764</t>
  </si>
  <si>
    <t>12</t>
  </si>
  <si>
    <t>162301101</t>
  </si>
  <si>
    <t>Vodorovné přemístění do 500 m výkopku/sypaniny z horniny tř. 1 až 4</t>
  </si>
  <si>
    <t>247769059</t>
  </si>
  <si>
    <t>"zemina na meziskládku - tam a zpět - ke zpětnému zásypu</t>
  </si>
  <si>
    <t>(55,38)+(55,38)*0,6</t>
  </si>
  <si>
    <t>13</t>
  </si>
  <si>
    <t>162701103</t>
  </si>
  <si>
    <t>Vodorovné přemístění výkopku nebo sypaniny po suchu na obvyklém dopravním prostředku, bez naložení výkopku, avšak se složením bez rozhrnutí z horniny tř. 1 až 4 na vzdálenost přes 7 000 do 8 000 m</t>
  </si>
  <si>
    <t>-1283101713</t>
  </si>
  <si>
    <t xml:space="preserve">"zemina na skládku  (přebytek zeminy)</t>
  </si>
  <si>
    <t>(55,38)*0,3</t>
  </si>
  <si>
    <t>14</t>
  </si>
  <si>
    <t>167101101</t>
  </si>
  <si>
    <t>Nakládání výkopku z hornin tř. 1 až 4 do 100 m3</t>
  </si>
  <si>
    <t>-1089576986</t>
  </si>
  <si>
    <t>"z meziskládky - zemina na zásyp" 55,38*0,6</t>
  </si>
  <si>
    <t>171201201</t>
  </si>
  <si>
    <t>Uložení sypaniny na skládky</t>
  </si>
  <si>
    <t>1681414587</t>
  </si>
  <si>
    <t>"na meziskládku" 55,38</t>
  </si>
  <si>
    <t>"na skládku" 55,38*0,3</t>
  </si>
  <si>
    <t>16</t>
  </si>
  <si>
    <t>171201211</t>
  </si>
  <si>
    <t>Poplatek za uložení odpadu ze sypaniny na skládce (skládkovné)</t>
  </si>
  <si>
    <t>t</t>
  </si>
  <si>
    <t>-599517084</t>
  </si>
  <si>
    <t>"přebytečná zemina" 55,38*0,3</t>
  </si>
  <si>
    <t>17</t>
  </si>
  <si>
    <t>174101101</t>
  </si>
  <si>
    <t>Zásyp jam, šachet rýh nebo kolem objektů sypaninou se zhutněním</t>
  </si>
  <si>
    <t>-137287351</t>
  </si>
  <si>
    <t>(55,38)*0,6</t>
  </si>
  <si>
    <t>18</t>
  </si>
  <si>
    <t>175101101</t>
  </si>
  <si>
    <t>Obsypání potrubí bez prohození sypaniny z hornin tř. 1 až 4 uloženým do 3 m od kraje výkopu</t>
  </si>
  <si>
    <t>-1060500713</t>
  </si>
  <si>
    <t xml:space="preserve">"drenáž"  36,6*0,2*0,35</t>
  </si>
  <si>
    <t>19</t>
  </si>
  <si>
    <t>M</t>
  </si>
  <si>
    <t>583373020</t>
  </si>
  <si>
    <t>štěrkopísek frakce 0-16</t>
  </si>
  <si>
    <t>-950599230</t>
  </si>
  <si>
    <t>36,6*0,2*0,35*2,2</t>
  </si>
  <si>
    <t>20</t>
  </si>
  <si>
    <t>181301102</t>
  </si>
  <si>
    <t>Rozprostření ornice tl vrstvy do 150 mm pl do 500 m2 v rovině nebo ve svahu do 1:5</t>
  </si>
  <si>
    <t>-720649358</t>
  </si>
  <si>
    <t>16,13+2,5+8,4+9,2</t>
  </si>
  <si>
    <t>58399</t>
  </si>
  <si>
    <t>Ornice - nákup a dodání</t>
  </si>
  <si>
    <t>473034088</t>
  </si>
  <si>
    <t>36,23*0,15</t>
  </si>
  <si>
    <t>22</t>
  </si>
  <si>
    <t>181411131</t>
  </si>
  <si>
    <t>Založení parkového trávníku výsevem plochy do 1000 m2 v rovině a ve svahu do 1:5</t>
  </si>
  <si>
    <t>1367021473</t>
  </si>
  <si>
    <t>36,23</t>
  </si>
  <si>
    <t>23</t>
  </si>
  <si>
    <t>005724200</t>
  </si>
  <si>
    <t>osivo směs travní parková okrasná</t>
  </si>
  <si>
    <t>kg</t>
  </si>
  <si>
    <t>765821040</t>
  </si>
  <si>
    <t>36,23*0.045*1.03</t>
  </si>
  <si>
    <t>24</t>
  </si>
  <si>
    <t>181951102</t>
  </si>
  <si>
    <t>Úprava pláně v hornině tř. 1 až 4 se zhutněním</t>
  </si>
  <si>
    <t>969954820</t>
  </si>
  <si>
    <t xml:space="preserve">"chodník+vjezdy"  184,6</t>
  </si>
  <si>
    <t>25</t>
  </si>
  <si>
    <t>185804312</t>
  </si>
  <si>
    <t>Zalití rostlin vodou plocha přes 20 m2</t>
  </si>
  <si>
    <t>-751334712</t>
  </si>
  <si>
    <t>36,23*0.005</t>
  </si>
  <si>
    <t>26</t>
  </si>
  <si>
    <t>185851121</t>
  </si>
  <si>
    <t>Dovoz vody pro zálivku rostlin za vzdálenost do 1000 m</t>
  </si>
  <si>
    <t>-549562223</t>
  </si>
  <si>
    <t>0,181</t>
  </si>
  <si>
    <t>Zakládání</t>
  </si>
  <si>
    <t>82</t>
  </si>
  <si>
    <t>212532111</t>
  </si>
  <si>
    <t>Lože pro trativody z kameniva hrubého drceného</t>
  </si>
  <si>
    <t>CS ÚRS 2017 01</t>
  </si>
  <si>
    <t>247909380</t>
  </si>
  <si>
    <t>0,95*0,2*(12,8+18,4+5,4)</t>
  </si>
  <si>
    <t>83</t>
  </si>
  <si>
    <t>212755214</t>
  </si>
  <si>
    <t>Trativody bez lože z drenážních trubek plastových flexibilních D 100 mm</t>
  </si>
  <si>
    <t>-2024345349</t>
  </si>
  <si>
    <t>(12,8+18,4+5,4)</t>
  </si>
  <si>
    <t>84</t>
  </si>
  <si>
    <t>28611223</t>
  </si>
  <si>
    <t>trubka PVC drenážní flexibilní D 100mm</t>
  </si>
  <si>
    <t>-1459418602</t>
  </si>
  <si>
    <t>38</t>
  </si>
  <si>
    <t>85</t>
  </si>
  <si>
    <t>279113134</t>
  </si>
  <si>
    <t xml:space="preserve">Základové zdi z tvárnic ztraceného bednění včetně výplně z betonu  bez zvláštních nároků na vliv prostředí třídy C 16/20, tloušťky zdiva přes 250 do 300 mm</t>
  </si>
  <si>
    <t>396968112</t>
  </si>
  <si>
    <t>(12,8+18,4+5,4)*1,0</t>
  </si>
  <si>
    <t>28</t>
  </si>
  <si>
    <t>279361221</t>
  </si>
  <si>
    <t>Výztuž základových zdí nosných svislých nebo odkloněných od svislice, rovinných nebo oblých, deskových nebo žebrových, včetně výztuže jejich žeber z betonářské oceli 10 216 (E)</t>
  </si>
  <si>
    <t>-1384634751</t>
  </si>
  <si>
    <t>(1*4*36,6)*0,7/1000</t>
  </si>
  <si>
    <t>Svislé a kompletní konstrukce</t>
  </si>
  <si>
    <t>29</t>
  </si>
  <si>
    <t>348272625</t>
  </si>
  <si>
    <t>Ploty z tvárnic betonových plotová stříška lepená mrazuvzdorným lepidlem z tvarovek broušených, plochých barevných, tloušťka zdiva 295 mm</t>
  </si>
  <si>
    <t>11594555</t>
  </si>
  <si>
    <t>36,6</t>
  </si>
  <si>
    <t>Vodorovné konstrukce</t>
  </si>
  <si>
    <t>Komunikace</t>
  </si>
  <si>
    <t>31</t>
  </si>
  <si>
    <t>564851111</t>
  </si>
  <si>
    <t>Podklad ze štěrkodrtě ŠD tl 150 mm</t>
  </si>
  <si>
    <t>205623291</t>
  </si>
  <si>
    <t>13,3+54,86+19,8</t>
  </si>
  <si>
    <t>89</t>
  </si>
  <si>
    <t>564851114</t>
  </si>
  <si>
    <t xml:space="preserve">Podklad ze štěrkodrti ŠD  s rozprostřením a zhutněním, po zhutnění tl. 180 mm</t>
  </si>
  <si>
    <t>-181211347</t>
  </si>
  <si>
    <t>96,98</t>
  </si>
  <si>
    <t>90</t>
  </si>
  <si>
    <t>567132113</t>
  </si>
  <si>
    <t>Podklad ze směsi stmelené cementem SC bez dilatačních spár, s rozprostřením a zhutněním SC C 8/10 (KSC I), po zhutnění tl. 180 mm</t>
  </si>
  <si>
    <t>-759508902</t>
  </si>
  <si>
    <t>91</t>
  </si>
  <si>
    <t>573191111</t>
  </si>
  <si>
    <t>Postřik infiltrační kationaktivní emulzí v množství 1,00 kg/m2</t>
  </si>
  <si>
    <t>2000383706</t>
  </si>
  <si>
    <t>103</t>
  </si>
  <si>
    <t>577143111</t>
  </si>
  <si>
    <t xml:space="preserve">Asfaltový beton vrstva obrusná ACO 8 (ABJ)  s rozprostřením a se zhutněním z nemodifikovaného asfaltu v pruhu šířky do 3 m, po zhutnění tl. 50 mm</t>
  </si>
  <si>
    <t>38015430</t>
  </si>
  <si>
    <t>92</t>
  </si>
  <si>
    <t>577144211</t>
  </si>
  <si>
    <t xml:space="preserve">Asfaltový beton vrstva obrusná ACO 11 (ABS)  s rozprostřením a se zhutněním z nemodifikovaného asfaltu v pruhu šířky do 3 m tř. II, po zhutnění tl. 50 mm</t>
  </si>
  <si>
    <t>-1192763506</t>
  </si>
  <si>
    <t>93</t>
  </si>
  <si>
    <t>577165112</t>
  </si>
  <si>
    <t xml:space="preserve">Asfaltový beton vrstva ložní ACL 16 (ABH)  s rozprostřením a zhutněním z nemodifikovaného asfaltu v pruhu šířky do 3 m, po zhutnění tl. 70 mm</t>
  </si>
  <si>
    <t>-1492550647</t>
  </si>
  <si>
    <t>33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</si>
  <si>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</si>
  <si>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</si>
  <si>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228924695</t>
  </si>
  <si>
    <t>"chodník" 19,5+30,8</t>
  </si>
  <si>
    <t>34</t>
  </si>
  <si>
    <t>592451190</t>
  </si>
  <si>
    <t>dlažba zámková PROMENÁDA slepecká 20x10x6 cm barevná</t>
  </si>
  <si>
    <t>-1257259226</t>
  </si>
  <si>
    <t>"reliéfní dlažba" (1,2+1,5+2,4+2,4)*0,4*1.03</t>
  </si>
  <si>
    <t>35</t>
  </si>
  <si>
    <t>592451790</t>
  </si>
  <si>
    <t>dlaždice betonové dlažba zámková (ČSN EN 1338) dlažba zámková UNI 1 m2=39 kusů 20 x 16,5 x 6 barevná</t>
  </si>
  <si>
    <t>1153008539</t>
  </si>
  <si>
    <t>50,3-3,09</t>
  </si>
  <si>
    <t>Trubní vedení</t>
  </si>
  <si>
    <t>43</t>
  </si>
  <si>
    <t>899331111</t>
  </si>
  <si>
    <t>Výšková úprava uličního vstupu nebo vpusti do 200 mm zvýšením poklopu</t>
  </si>
  <si>
    <t>kus</t>
  </si>
  <si>
    <t>-2137482498</t>
  </si>
  <si>
    <t>Ostatní konstrukce a práce-bourání</t>
  </si>
  <si>
    <t>44</t>
  </si>
  <si>
    <t>914111111</t>
  </si>
  <si>
    <t>Montáž svislé dopravní značky do velikosti 1 m2 objímkami na sloupek nebo konzolu</t>
  </si>
  <si>
    <t>1475946490</t>
  </si>
  <si>
    <t>"nové" 1</t>
  </si>
  <si>
    <t>94</t>
  </si>
  <si>
    <t>40444000</t>
  </si>
  <si>
    <t>značka dopravní svislá výstražná FeZn A1-A30 P1,P4 700mm</t>
  </si>
  <si>
    <t>637390615</t>
  </si>
  <si>
    <t>47</t>
  </si>
  <si>
    <t>914511111</t>
  </si>
  <si>
    <t>Montáž sloupku dopravních značek délky do 3,5 m s betonovým základem</t>
  </si>
  <si>
    <t>-1200589680</t>
  </si>
  <si>
    <t>48</t>
  </si>
  <si>
    <t>404452250</t>
  </si>
  <si>
    <t>sloupek Zn 60 - 350</t>
  </si>
  <si>
    <t>1074564321</t>
  </si>
  <si>
    <t>95</t>
  </si>
  <si>
    <t>915321115</t>
  </si>
  <si>
    <t xml:space="preserve">Vodorovné značení předformovaným termoplastem  vodící pás pro slabozraké z 6 proužků</t>
  </si>
  <si>
    <t>1645906480</t>
  </si>
  <si>
    <t>53</t>
  </si>
  <si>
    <t>915611111</t>
  </si>
  <si>
    <t>Předznačení pro vodorovné značení stříkané barvou nebo prováděné z nátěrových hmot liniové dělicí čáry, vodicí proužky</t>
  </si>
  <si>
    <t>-591504098</t>
  </si>
  <si>
    <t>146,4+106,6+42,6</t>
  </si>
  <si>
    <t>96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</si>
  <si>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</si>
  <si>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</si>
  <si>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-504625336</t>
  </si>
  <si>
    <t>(5,8+21,8+15,9+3,8+2)</t>
  </si>
  <si>
    <t>97</t>
  </si>
  <si>
    <t>59217031</t>
  </si>
  <si>
    <t>obrubník betonový silniční 100 x 15 x 25 cm</t>
  </si>
  <si>
    <t>-1532425267</t>
  </si>
  <si>
    <t>49,3-4-3*3</t>
  </si>
  <si>
    <t>98</t>
  </si>
  <si>
    <t>59217030</t>
  </si>
  <si>
    <t>obrubník betonový silniční přechodový 100x15x15-25 cm</t>
  </si>
  <si>
    <t>1792075254</t>
  </si>
  <si>
    <t>99</t>
  </si>
  <si>
    <t>59217028</t>
  </si>
  <si>
    <t>obrubník betonový silniční nájezdový 50x15x15 cm</t>
  </si>
  <si>
    <t>-1558874255</t>
  </si>
  <si>
    <t>55</t>
  </si>
  <si>
    <t>916231213</t>
  </si>
  <si>
    <t>Osazení chodníkového obrubníku betonového stojatého s boční opěrou do lože z betonu prostého</t>
  </si>
  <si>
    <t>-1594722833</t>
  </si>
  <si>
    <t>56</t>
  </si>
  <si>
    <t>592173050</t>
  </si>
  <si>
    <t xml:space="preserve">Obrubníky betonové a železobetonové obrubníky zahradní ABO    5-20     50 x 5 x 25</t>
  </si>
  <si>
    <t>2103226898</t>
  </si>
  <si>
    <t>6*2</t>
  </si>
  <si>
    <t>58</t>
  </si>
  <si>
    <t>916991121</t>
  </si>
  <si>
    <t>Lože pod obrubníky, krajníky nebo obruby z dlažebních kostek z betonu prostého</t>
  </si>
  <si>
    <t>-573011098</t>
  </si>
  <si>
    <t xml:space="preserve">"úprava obrubníků"  (6+49,3)*0,3*0,2</t>
  </si>
  <si>
    <t>59</t>
  </si>
  <si>
    <t>919121213</t>
  </si>
  <si>
    <t>Utěsnění dilatačních spár zálivkou za studena v cementobetonovém nebo živičném krytu včetně adhezního nátěru bez těsnicího profilu pod zálivkou, pro komůrky šířky 10 mm, hloubky 25 mm</t>
  </si>
  <si>
    <t>-1458049636</t>
  </si>
  <si>
    <t>"úprava spáry" 56,9+8,5+6+0,75*2</t>
  </si>
  <si>
    <t>60</t>
  </si>
  <si>
    <t>919735111</t>
  </si>
  <si>
    <t>Řezání stávajícího živičného krytu nebo podkladu hloubky do 50 mm</t>
  </si>
  <si>
    <t>-979309855</t>
  </si>
  <si>
    <t xml:space="preserve">"úprava  spáry" 72,9</t>
  </si>
  <si>
    <t>81</t>
  </si>
  <si>
    <t>962032253</t>
  </si>
  <si>
    <t xml:space="preserve">Bourání zdiva nadzákladového z cihel nebo tvárnic  z tvárnic cementových, na maltu cementovou, objemu do 1 m3</t>
  </si>
  <si>
    <t>-1531818312</t>
  </si>
  <si>
    <t>1,5*2*0,3</t>
  </si>
  <si>
    <t>80</t>
  </si>
  <si>
    <t>962042321</t>
  </si>
  <si>
    <t xml:space="preserve">Bourání zdiva z betonu prostého  nadzákladového objemu přes 1 m3</t>
  </si>
  <si>
    <t>1121871481</t>
  </si>
  <si>
    <t>6,8*0,9*0,3+17,8*0,9*0,3</t>
  </si>
  <si>
    <t>73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</si>
  <si>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</si>
  <si>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</si>
  <si>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-1950008242</t>
  </si>
  <si>
    <t>Přesun hmot</t>
  </si>
  <si>
    <t>74</t>
  </si>
  <si>
    <t>997221551</t>
  </si>
  <si>
    <t>Vodorovná doprava suti ze sypkých materiálů do 1 km</t>
  </si>
  <si>
    <t>1016930626</t>
  </si>
  <si>
    <t>"kamenivo" 85,2</t>
  </si>
  <si>
    <t xml:space="preserve">"vybour.živice"  26,60</t>
  </si>
  <si>
    <t>75</t>
  </si>
  <si>
    <t>997221559</t>
  </si>
  <si>
    <t>Příplatek ZKD 1 km u vodorovné dopravy suti ze sypkých materiálů</t>
  </si>
  <si>
    <t>-841431380</t>
  </si>
  <si>
    <t xml:space="preserve">"skládka 10 km"  10*111,8</t>
  </si>
  <si>
    <t>76</t>
  </si>
  <si>
    <t>997221815</t>
  </si>
  <si>
    <t>Poplatek za uložení stavebního odpadu na skládce (skládkovné) betonového</t>
  </si>
  <si>
    <t>1667301729</t>
  </si>
  <si>
    <t>16,412+0,181</t>
  </si>
  <si>
    <t>77</t>
  </si>
  <si>
    <t>997221845</t>
  </si>
  <si>
    <t>Poplatek za uložení odpadu z asfaltových povrchů na skládce (skládkovné)</t>
  </si>
  <si>
    <t>-1392874917</t>
  </si>
  <si>
    <t>26,605</t>
  </si>
  <si>
    <t>78</t>
  </si>
  <si>
    <t>997221855</t>
  </si>
  <si>
    <t>Poplatek za uložení odpadu z kameniva na skládce (skládkovné)</t>
  </si>
  <si>
    <t>-1295184827</t>
  </si>
  <si>
    <t>111,80-26,605</t>
  </si>
  <si>
    <t>79</t>
  </si>
  <si>
    <t>998225111</t>
  </si>
  <si>
    <t>Přesun hmot pro pozemní komunikace s krytem z kamene, monolitickým betonovým nebo živičným</t>
  </si>
  <si>
    <t>-740509995</t>
  </si>
  <si>
    <t>997</t>
  </si>
  <si>
    <t>Přesun sutě</t>
  </si>
  <si>
    <t>100</t>
  </si>
  <si>
    <t>997221571</t>
  </si>
  <si>
    <t xml:space="preserve">Vodorovná doprava vybouraných hmot  bez naložení, ale se složením a s hrubým urovnáním na vzdálenost do 1 km</t>
  </si>
  <si>
    <t>-1149521261</t>
  </si>
  <si>
    <t>16,412</t>
  </si>
  <si>
    <t>101</t>
  </si>
  <si>
    <t>997221579</t>
  </si>
  <si>
    <t xml:space="preserve">Vodorovná doprava vybouraných hmot  bez naložení, ale se složením a s hrubým urovnáním na vzdálenost Příplatek k ceně za každý další i započatý 1 km přes 1 km</t>
  </si>
  <si>
    <t>541517725</t>
  </si>
  <si>
    <t>16,412*10</t>
  </si>
  <si>
    <t>102</t>
  </si>
  <si>
    <t>997221612</t>
  </si>
  <si>
    <t xml:space="preserve">Nakládání na dopravní prostředky  pro vodorovnou dopravu vybouraných hmot</t>
  </si>
  <si>
    <t>-317929712</t>
  </si>
  <si>
    <t>SO401 - Osvětlení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</si>
  <si>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</si>
  <si>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</si>
  <si>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</si>
  <si>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</si>
  <si>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</si>
  <si>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Uložení sypaniny poplatek za uložení sypaniny na skládce ( skládkovné )</t>
  </si>
  <si>
    <t>2138504465</t>
  </si>
  <si>
    <t>14,784*1,8</t>
  </si>
  <si>
    <t>PSV</t>
  </si>
  <si>
    <t>Práce a dodávky PSV</t>
  </si>
  <si>
    <t>741</t>
  </si>
  <si>
    <t>Elektroinstalace - silnoproud</t>
  </si>
  <si>
    <t>741372833</t>
  </si>
  <si>
    <t>Demontáž svítidel bez zachování funkčnosti (do suti) průmyslových výbojkových venkovních na stožáru přes 3 m</t>
  </si>
  <si>
    <t>-1703787830</t>
  </si>
  <si>
    <t>Práce a dodávky M</t>
  </si>
  <si>
    <t>21-M</t>
  </si>
  <si>
    <t>Elektromontáže</t>
  </si>
  <si>
    <t>210100173</t>
  </si>
  <si>
    <t>Ukončení kabelů smršťovací záklopkou nebo páskou se zapojením bez letování počtu a průřezu žil do 3 x 1,5 až 4 mm2</t>
  </si>
  <si>
    <t>64</t>
  </si>
  <si>
    <t>1413869868</t>
  </si>
  <si>
    <t>343825510</t>
  </si>
  <si>
    <t>materiály elektroizolační páskové pásky elektroizolační Scotch izolace na nízké napětí Temflex barva: modrá, hnědá, zelená, šedá, oranžová fialová, červená, bílá, žlutá, žlutozelená š=15 mm, l=10 m, tl.=0,15</t>
  </si>
  <si>
    <t>128</t>
  </si>
  <si>
    <t>1244593070</t>
  </si>
  <si>
    <t>210202013</t>
  </si>
  <si>
    <t>Montáž svítidel výbojkových se zapojením vodičů průmyslových nebo venkovních závěsných na oku na výložník</t>
  </si>
  <si>
    <t>1928922980</t>
  </si>
  <si>
    <t>34844555R</t>
  </si>
  <si>
    <t>svítidlo venkovní výbojkové výložníkové 150 W pro přechody</t>
  </si>
  <si>
    <t>16731423</t>
  </si>
  <si>
    <t>347614290R</t>
  </si>
  <si>
    <t xml:space="preserve">výbojky halogenidové 150 W     E 40</t>
  </si>
  <si>
    <t>1205310865</t>
  </si>
  <si>
    <t>210204002</t>
  </si>
  <si>
    <t>Montáž stožárů osvětlení, bez zemních prací parkových ocelových</t>
  </si>
  <si>
    <t>84686545</t>
  </si>
  <si>
    <t>2+1</t>
  </si>
  <si>
    <t>316740670</t>
  </si>
  <si>
    <t>stožár osvětlovací 6 - 133/108/89 žárově zinkovaný</t>
  </si>
  <si>
    <t>-1950080555</t>
  </si>
  <si>
    <t>210204103</t>
  </si>
  <si>
    <t>Montáž výložníků osvětlení jednoramenných sloupových, hmotnosti do 35 kg</t>
  </si>
  <si>
    <t>-1869997892</t>
  </si>
  <si>
    <t>316770600</t>
  </si>
  <si>
    <t xml:space="preserve">výložníky a ložiska výložníky metalizované výložník  V1-2000</t>
  </si>
  <si>
    <t>-529720210</t>
  </si>
  <si>
    <t>210204201</t>
  </si>
  <si>
    <t>Montáž elektrovýzbroje stožárů osvětlení 1 okruh</t>
  </si>
  <si>
    <t>-404902034</t>
  </si>
  <si>
    <t>345622811</t>
  </si>
  <si>
    <t>svorkovnice stožárová s řadovými svorkami</t>
  </si>
  <si>
    <t>-711147347</t>
  </si>
  <si>
    <t>210220022</t>
  </si>
  <si>
    <t>Montáž uzemňovacího vedení s upevněním, propojením a připojením pomocí svorek v zemi s izolací spojů vodičů FeZn drátem nebo lanem průměru do 10 mm v městské zástavbě</t>
  </si>
  <si>
    <t>266364227</t>
  </si>
  <si>
    <t>210220111</t>
  </si>
  <si>
    <t>Montáž hromosvodného vedení svodových vodičů bez podpěr, průměru do 10 mm</t>
  </si>
  <si>
    <t>379368021</t>
  </si>
  <si>
    <t>3*1,5</t>
  </si>
  <si>
    <t>354410730</t>
  </si>
  <si>
    <t xml:space="preserve">součásti pro hromosvody a uzemňování vodiče  svodů dráty FeZn drát průměr 10 mm FeZn  1 kg=1,61m</t>
  </si>
  <si>
    <t>722437549</t>
  </si>
  <si>
    <t>P</t>
  </si>
  <si>
    <t>Poznámka k položce:
Hmotnost: 0,62 kg/m</t>
  </si>
  <si>
    <t>(53+3*1,5)*0,62</t>
  </si>
  <si>
    <t>210220301</t>
  </si>
  <si>
    <t>Montáž hromosvodného vedení svorek se 2 šrouby, typ SS, SR 03</t>
  </si>
  <si>
    <t>-1168688014</t>
  </si>
  <si>
    <t>354418850</t>
  </si>
  <si>
    <t xml:space="preserve">součásti pro hromosvody a uzemňování svorky FeZn spojovací, ČSN  35 7633 SS    pro lano     D 8-10 mm</t>
  </si>
  <si>
    <t>-1937853615</t>
  </si>
  <si>
    <t>210220302</t>
  </si>
  <si>
    <t>Montáž hromosvodného vedení svorek se 3 a vícešrouby, typ ST, SJ, SK, SZ, SR 01, 02</t>
  </si>
  <si>
    <t>-1016005317</t>
  </si>
  <si>
    <t>354419250</t>
  </si>
  <si>
    <t xml:space="preserve">součásti pro hromosvody a uzemňování svorky FeZn zkušební, ČSN  35 7634 SZ   pro lano      D 6-12 mm</t>
  </si>
  <si>
    <t>921696753</t>
  </si>
  <si>
    <t>210280001</t>
  </si>
  <si>
    <t>Zkoušky a prohlídky elektrických rozvodů a zařízení celková prohlídka, zkoušení, měření a vyhotovení revizní zprávy pro objem montážních prací do 100 tisíc Kč</t>
  </si>
  <si>
    <t>-143813156</t>
  </si>
  <si>
    <t>210280211</t>
  </si>
  <si>
    <t>Měření zemních odporů zemniče prvního nebo samostatného</t>
  </si>
  <si>
    <t>-904611125</t>
  </si>
  <si>
    <t>210280215</t>
  </si>
  <si>
    <t>Měření zemních odporů zemniče Příplatek k ceně za každý další zemnič v síti</t>
  </si>
  <si>
    <t>-137126560</t>
  </si>
  <si>
    <t>210810005</t>
  </si>
  <si>
    <t>Montáž izolovaných kabelů měděných bez ukončení do 1 kV uložených volně CYKY, CYKYD, CYKYDY, NYM, NYY, YSLY, 750 V, počtu a průřezu žil 3 x 1,5 mm2</t>
  </si>
  <si>
    <t>-591188726</t>
  </si>
  <si>
    <t>(6+2+1)*3*1,03</t>
  </si>
  <si>
    <t>341110300</t>
  </si>
  <si>
    <t xml:space="preserve">kabely silové s měděným jádrem pro jmenovité napětí 750 V CYKY -  RE průřez   Cu číslo  bázová cena mm2       kg/m      Kč/m 3 x 1,5     0,044       9,77</t>
  </si>
  <si>
    <t>1383128335</t>
  </si>
  <si>
    <t>210810007</t>
  </si>
  <si>
    <t>Montáž izolovaných kabelů měděných bez ukončení do 1 kV uložených volně CYKY, CYKYD, CYKYDY, NYM, NYY, YSLY, 750 V, počtu a průřezu žil 3 x 4 mm2</t>
  </si>
  <si>
    <t>2101801661</t>
  </si>
  <si>
    <t>(53)*1,05</t>
  </si>
  <si>
    <t>27</t>
  </si>
  <si>
    <t>341110420</t>
  </si>
  <si>
    <t xml:space="preserve">kabely silové s měděným jádrem pro jmenovité napětí 750 V CYKY -  RE průřez   Cu číslo  bázová cena mm2       kg/m      Kč/m 3 x 4       0,118       24,18</t>
  </si>
  <si>
    <t>-1069781384</t>
  </si>
  <si>
    <t>55,65</t>
  </si>
  <si>
    <t>46-M</t>
  </si>
  <si>
    <t>Zemní práce při extr.mont.pracích</t>
  </si>
  <si>
    <t>460010022</t>
  </si>
  <si>
    <t>Vytyčení trasy vedení kabelového (podzemního) podél silnice</t>
  </si>
  <si>
    <t>km</t>
  </si>
  <si>
    <t>-1259008793</t>
  </si>
  <si>
    <t>Poznámka k položce:
vytyčení nového VO</t>
  </si>
  <si>
    <t>64*3/1000</t>
  </si>
  <si>
    <t>460050702</t>
  </si>
  <si>
    <t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hornině třídy 2</t>
  </si>
  <si>
    <t>-424312480</t>
  </si>
  <si>
    <t>30</t>
  </si>
  <si>
    <t>460080015</t>
  </si>
  <si>
    <t>Základové konstrukce základ bez bednění do rostlé zeminy z monolitického betonu tř. C 25/30</t>
  </si>
  <si>
    <t>1304762827</t>
  </si>
  <si>
    <t>0,8*0,8*1,2*3</t>
  </si>
  <si>
    <t>286412620</t>
  </si>
  <si>
    <t xml:space="preserve">trubky z plněných plastů sklolaminátové a prvky kompletační sklolaminátové potrubní systémy HOBAS roury sklolaminátové roury netlakové HOBAS   PN 1, SN 10000 DN 300   + spojka  DC/FWC</t>
  </si>
  <si>
    <t>-248962093</t>
  </si>
  <si>
    <t>Poznámka k položce:
pouzdro základu</t>
  </si>
  <si>
    <t>1,0*3</t>
  </si>
  <si>
    <t>32</t>
  </si>
  <si>
    <t>345713500</t>
  </si>
  <si>
    <t xml:space="preserve">materiál úložný elektroinstalační trubky elektroinstalační ohebné, KOPOFLEX, dvouplášťové HDPE+LDPE svitek 50 m se zatahovacím drátem a spojkou ČSN EN 50086-2-4 KF 09040   40 mm</t>
  </si>
  <si>
    <t>1850864788</t>
  </si>
  <si>
    <t>2*2*3</t>
  </si>
  <si>
    <t>589329400</t>
  </si>
  <si>
    <t xml:space="preserve">směsi pro beton prostý a železový třída C 25/30   ( B30) betony stupeň vlivu prostředí - XF2, XF3 kamenivo do 8 mm</t>
  </si>
  <si>
    <t>-2118615802</t>
  </si>
  <si>
    <t>460150143</t>
  </si>
  <si>
    <t>Hloubení zapažených i nezapažených kabelových rýh ručně včetně urovnání dna s přemístěním výkopku do vzdálenosti 3 m od okraje jámy nebo naložením na dopravní prostředek šířky 35 cm, hloubky 60 cm, v hornině třídy 3</t>
  </si>
  <si>
    <t>-728357707</t>
  </si>
  <si>
    <t>53-9,5-13,5</t>
  </si>
  <si>
    <t>460200574</t>
  </si>
  <si>
    <t>Hloubení kabelových rýh ručně včetně urovnání dna s přemístěním výkopku do vzdálenosti 3 m od okraje jámy nebo naložením na dopravní prostředek šířky 60 cm, hloubky 120 cm, v hornině třídy 4</t>
  </si>
  <si>
    <t>2146739692</t>
  </si>
  <si>
    <t>9,5+13,5</t>
  </si>
  <si>
    <t>36</t>
  </si>
  <si>
    <t>460421182</t>
  </si>
  <si>
    <t>Kabelové lože včetně podsypu, zhutnění a urovnání povrchu z písku nebo štěrkopísku tloušťky 10 cm nad kabel zakryté plastovou fólií, šířky lože přes 25 do 50 cm</t>
  </si>
  <si>
    <t>-1857824844</t>
  </si>
  <si>
    <t>37</t>
  </si>
  <si>
    <t>283234100</t>
  </si>
  <si>
    <t>fólie z polyetylénu a jednoduché výrobky z nich fólie varovné PE POLYNET šíře 22 cm</t>
  </si>
  <si>
    <t>1555475210</t>
  </si>
  <si>
    <t>Poznámka k položce:
červená</t>
  </si>
  <si>
    <t>583312890</t>
  </si>
  <si>
    <t xml:space="preserve">kamenivo přírodní těžené pro stavební účely  PTK  (drobné, hrubé, štěrkopísky) kamenivo těžené drobné D&lt;=2 mm (ČSN EN 13043 ) D&lt;=4 mm (ČSN EN 12620, ČSN EN 13139 ) d=0 mm, D&lt;=6,3 mm (ČSN EN 13242) frakce  0-2 pískovna Světlá</t>
  </si>
  <si>
    <t>-1345993878</t>
  </si>
  <si>
    <t>0,35*0,2*30*2,2+0,6*0,2*(9,5+13,5)*2,2</t>
  </si>
  <si>
    <t>39</t>
  </si>
  <si>
    <t>460510074</t>
  </si>
  <si>
    <t>Kabelové prostupy, kanály a multikanály kabelové prostupy z trub plastových včetně osazení, utěsnění a spárování do rýhy, bez výkopových prací s obetonováním, vnitřního průměru do 10 cm</t>
  </si>
  <si>
    <t>-1636884821</t>
  </si>
  <si>
    <t>2*(9,5+13,5)</t>
  </si>
  <si>
    <t>40</t>
  </si>
  <si>
    <t>345713650</t>
  </si>
  <si>
    <t xml:space="preserve">materiál úložný elektroinstalační trubky elektroinstalační ohebné, KOPODUR, dvouplášťové 2 x HDPE trubka 6 m se spojkou ČSN EN 50086-2-4 KD 09110   110 mm</t>
  </si>
  <si>
    <t>1011397588</t>
  </si>
  <si>
    <t>2*(9,5+13,5)*1,1</t>
  </si>
  <si>
    <t>41</t>
  </si>
  <si>
    <t>589319660</t>
  </si>
  <si>
    <t xml:space="preserve">směsi pro beton prostý a železový třída  B10 betony jemnozrné a běžné C8/10 (B10) stupeň vlivu prostředí  - X0 kamenivo do 16 mm</t>
  </si>
  <si>
    <t>-537920711</t>
  </si>
  <si>
    <t>0,05*0,6*(13,5+9,5)</t>
  </si>
  <si>
    <t>42</t>
  </si>
  <si>
    <t>589329350</t>
  </si>
  <si>
    <t xml:space="preserve">směsi pro beton prostý a železový třída C 25/30   ( B30) betony stupeň vlivu prostředí - XF1, XA1, XA2, XD1, XD2 kamenivo do 8 mm</t>
  </si>
  <si>
    <t>-343268870</t>
  </si>
  <si>
    <t>0,6*0,2*(13,5+9,5)</t>
  </si>
  <si>
    <t>460560143</t>
  </si>
  <si>
    <t>Zásyp kabelových rýh ručně šířky 40 cm šířky 35 cm hloubky 60 cm, v hornině třídy 3</t>
  </si>
  <si>
    <t>2034691934</t>
  </si>
  <si>
    <t>460560544</t>
  </si>
  <si>
    <t>Zásyp kabelových rýh ručně šířky 40 cm hloubky 90 cm, v hornině třídy 4</t>
  </si>
  <si>
    <t>-1826180596</t>
  </si>
  <si>
    <t>(9,5+13,5)</t>
  </si>
  <si>
    <t>45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</si>
  <si>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</si>
  <si>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</si>
  <si>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>-1321781281</t>
  </si>
  <si>
    <t>0,6*0,6*(13,5+9,5)</t>
  </si>
  <si>
    <t>0,35*0,4*30</t>
  </si>
  <si>
    <t>46</t>
  </si>
  <si>
    <t>460600031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</si>
  <si>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</si>
  <si>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-285678349</t>
  </si>
  <si>
    <t>Poznámka k položce:
19 km</t>
  </si>
  <si>
    <t>14,78*9</t>
  </si>
  <si>
    <t xml:space="preserve">SO901 - Dopravně inženýrské opatření </t>
  </si>
  <si>
    <t>913121111</t>
  </si>
  <si>
    <t>Montáž a demontáž dočasné dopravní značky kompletní základní</t>
  </si>
  <si>
    <t>1391120609</t>
  </si>
  <si>
    <t xml:space="preserve">"2 etapy po 8 ks značek"  8*2</t>
  </si>
  <si>
    <t>913121211</t>
  </si>
  <si>
    <t>Příplatek k dočasné dopravní značce kompletní základní za první a ZKD den použití</t>
  </si>
  <si>
    <t>-888691353</t>
  </si>
  <si>
    <t xml:space="preserve">"8 ks , 5 týdnů"  8*7*5</t>
  </si>
  <si>
    <t>913221111</t>
  </si>
  <si>
    <t>Montáž a demontáž dočasné dopravní zábrany Z2 světelné šířky 1,5 m se 3 světly</t>
  </si>
  <si>
    <t>-1361521143</t>
  </si>
  <si>
    <t>2*2</t>
  </si>
  <si>
    <t>913221211</t>
  </si>
  <si>
    <t>Příplatek k dočasné dopravní zábraně Z2 světelné šířky 1,5m se 3 světly za první a ZKD den použití</t>
  </si>
  <si>
    <t>-1893181178</t>
  </si>
  <si>
    <t xml:space="preserve">"5 týdnů"  2*5*7</t>
  </si>
  <si>
    <t>913321111</t>
  </si>
  <si>
    <t>Montáž a demontáž dočasných dopravních vodících zařízení směrové desky Z4 základní</t>
  </si>
  <si>
    <t>-495338240</t>
  </si>
  <si>
    <t>"Z4" 6*2</t>
  </si>
  <si>
    <t>913321211</t>
  </si>
  <si>
    <t>Montáž a demontáž dočasných dopravních vodících zařízení Příplatek za první a každý další den použití dočasných dopravních vodících zařízení k ceně 32-1111</t>
  </si>
  <si>
    <t>-1410118114</t>
  </si>
  <si>
    <t>"Z4" 5*7*6</t>
  </si>
  <si>
    <t>913911112</t>
  </si>
  <si>
    <t>Montáž a demontáž akumulátoru dočasného dopravního značení olověného 12 V/55 Ah</t>
  </si>
  <si>
    <t>504077636</t>
  </si>
  <si>
    <t>2*4</t>
  </si>
  <si>
    <t>913911212</t>
  </si>
  <si>
    <t>Příplatek k dočasnému akumulátor 12V/55 Ah za první a ZKD den použití</t>
  </si>
  <si>
    <t>-1845911181</t>
  </si>
  <si>
    <t xml:space="preserve">"10 týdnů"  2*10*7</t>
  </si>
  <si>
    <t>915131115</t>
  </si>
  <si>
    <t>Vodorovné dopravní značení stříkané barvou přechody pro chodce, šipky, symboly žluté základní</t>
  </si>
  <si>
    <t>1819542600</t>
  </si>
  <si>
    <t>3*0,5*2*2</t>
  </si>
  <si>
    <t>919733111</t>
  </si>
  <si>
    <t>Úprava povrchu živičného krytu broušením tl. do 2 mm</t>
  </si>
  <si>
    <t>-239952143</t>
  </si>
  <si>
    <t>-737168015</t>
  </si>
  <si>
    <t xml:space="preserve">VRN01 - Vedlejší a ostatní náklady </t>
  </si>
  <si>
    <t>VRN - Vedlejší rozpočtové náklady</t>
  </si>
  <si>
    <t xml:space="preserve">    VRN9 - Ostatní náklady</t>
  </si>
  <si>
    <t>VRN</t>
  </si>
  <si>
    <t>Vedlejší rozpočtové náklady</t>
  </si>
  <si>
    <t>01 R</t>
  </si>
  <si>
    <t>Vytyčení inženýrských sítí a zařízení, včetně zajištění případné aktualizace vyjádření správců sítí, která pozbudou platnosti v období mezi předáním staveniště a vytyčením sítí.</t>
  </si>
  <si>
    <t>soubor</t>
  </si>
  <si>
    <t>-967786342</t>
  </si>
  <si>
    <t>02 R</t>
  </si>
  <si>
    <t>Náklady zhotovitele, související s prováděním zkoušek a revizí předepsaných technickými normami, a které jsou pro provedení díla nezbytné, vč. stanovení receptury pro zvýšení únosnosti podloží._x000d_
Zajištění a provedení zkoušek, rozborů a atestů nutných pro řádné provádění a dokončení díla, uvedených v projektové dokumentaci včetně předání jejich výsledků objednateli, jakož i provedení následujích zkoušek a rozborů.</t>
  </si>
  <si>
    <t>1236029409</t>
  </si>
  <si>
    <t>03 R</t>
  </si>
  <si>
    <t>Vytyčení stavby (případně pozemků nebo provedení jiných geodetických prací*) odborně způsobilou osobou v oboru zeměměřictví.</t>
  </si>
  <si>
    <t>1622737340</t>
  </si>
  <si>
    <t>04 R</t>
  </si>
  <si>
    <t>Zajištění a zabezpečení staveniště, zřízení a likvidace zařízení staveniště, včetně případných přípojek, přístupů, skládek, deponií apod.</t>
  </si>
  <si>
    <t>1953380565</t>
  </si>
  <si>
    <t>05 R</t>
  </si>
  <si>
    <t>Zajištění umístění štítku o povolení stavby a stejnopisu oznámení o zahájení prací oblastnímu inspektorátu práce na viditelném místě u vstupu na staveniště.</t>
  </si>
  <si>
    <t>-1243022127</t>
  </si>
  <si>
    <t>09 R</t>
  </si>
  <si>
    <t>Projednání a zajištění zvláštního užívání komunikací a veřejných ploch, včetně zajištění dopravního značení, a to v rozsahu nezbytném pro řádné a bezpečné provádění stavby.</t>
  </si>
  <si>
    <t>-1580007670</t>
  </si>
  <si>
    <t>Poznámka k položce:
Protokolární předání stavbou dotčených pozemků.</t>
  </si>
  <si>
    <t>11 R</t>
  </si>
  <si>
    <t>Protokolární předání stavbou dotčených pozemků a komunikací, uvedených do původního stavu, zpět jejich vlastníkům. Čištění a údržba vozovek během stavby.</t>
  </si>
  <si>
    <t>1436943162</t>
  </si>
  <si>
    <t>12 R</t>
  </si>
  <si>
    <t>Zpracování a předání doplnění dokumentace pro provádění stavby o realizační detaily stavby a technologické postupy zhotovitele.</t>
  </si>
  <si>
    <t>-221058274</t>
  </si>
  <si>
    <t>13 R</t>
  </si>
  <si>
    <t>Zpracování a předání dokumentace skut. provedení stavby (3 paré + 1 v el. formě) objednateli a zaměření skut. provedení stavby – geodetická část dokumentace (3 paré + 1 v el. formě) v rozsahu odpovídajícím příslušným právním předpisům.</t>
  </si>
  <si>
    <t>1594336781</t>
  </si>
  <si>
    <t>Poznámka k položce:
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předpisům. Pořízení fotodokumentace stavby.</t>
  </si>
  <si>
    <t>16 R</t>
  </si>
  <si>
    <t>Zpracování geometrického plánu.</t>
  </si>
  <si>
    <t>1134743404</t>
  </si>
  <si>
    <t>17 R</t>
  </si>
  <si>
    <t>Aktualizace (přizpůsobení) nebo zpracování* plánu bezpečnosti a ochrany zdraví při práci.</t>
  </si>
  <si>
    <t>676290427</t>
  </si>
  <si>
    <t>VRN9</t>
  </si>
  <si>
    <t>Ostatní náklady</t>
  </si>
  <si>
    <t>091504000</t>
  </si>
  <si>
    <t>Ostatní náklady související s objektem náklady související s publikační činností</t>
  </si>
  <si>
    <t>…</t>
  </si>
  <si>
    <t>1024</t>
  </si>
  <si>
    <t>-2096737286</t>
  </si>
  <si>
    <t>Poznámka k položce:
Náklady spojené s povinnou publicitou zahrnuje náklady na propagační cedule. Na stavbě budou osazeny 2 informační plechové cedule velikosti A3. Každá bude osazena na AL sloupku. Součástí také budou šrouby, objímky a kotvící prvky. Materiál cedule bude voděodolný. Cena včetně grafického zpracování a potisku.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</si>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</sst>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21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30</v>
      </c>
      <c r="AL11" s="28"/>
      <c r="AM11" s="28"/>
      <c r="AN11" s="34" t="s">
        <v>21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32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32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30</v>
      </c>
      <c r="AL14" s="28"/>
      <c r="AM14" s="28"/>
      <c r="AN14" s="41" t="s">
        <v>32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34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30</v>
      </c>
      <c r="AL17" s="28"/>
      <c r="AM17" s="28"/>
      <c r="AN17" s="34" t="s">
        <v>36</v>
      </c>
      <c r="AO17" s="28"/>
      <c r="AP17" s="28"/>
      <c r="AQ17" s="30"/>
      <c r="BE17" s="38"/>
      <c r="BS17" s="23" t="s">
        <v>37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16.5" customHeight="1">
      <c r="B20" s="27"/>
      <c r="C20" s="28"/>
      <c r="D20" s="28"/>
      <c r="E20" s="43" t="s">
        <v>21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40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41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42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43</v>
      </c>
      <c r="E26" s="53"/>
      <c r="F26" s="54" t="s">
        <v>44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45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46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47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48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49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50</v>
      </c>
      <c r="U32" s="60"/>
      <c r="V32" s="60"/>
      <c r="W32" s="60"/>
      <c r="X32" s="62" t="s">
        <v>51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52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2018_15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Chodník ulice Pod Hřbitovem Benešov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>Benešov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31. 3. 2018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 xml:space="preserve">Město Benešov 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33</v>
      </c>
      <c r="AJ46" s="73"/>
      <c r="AK46" s="73"/>
      <c r="AL46" s="73"/>
      <c r="AM46" s="76" t="str">
        <f>IF(E17="","",E17)</f>
        <v xml:space="preserve">Ing. Roman Tichovský </v>
      </c>
      <c r="AN46" s="76"/>
      <c r="AO46" s="76"/>
      <c r="AP46" s="76"/>
      <c r="AQ46" s="73"/>
      <c r="AR46" s="71"/>
      <c r="AS46" s="85" t="s">
        <v>53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31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54</v>
      </c>
      <c r="D49" s="96"/>
      <c r="E49" s="96"/>
      <c r="F49" s="96"/>
      <c r="G49" s="96"/>
      <c r="H49" s="97"/>
      <c r="I49" s="98" t="s">
        <v>55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56</v>
      </c>
      <c r="AH49" s="96"/>
      <c r="AI49" s="96"/>
      <c r="AJ49" s="96"/>
      <c r="AK49" s="96"/>
      <c r="AL49" s="96"/>
      <c r="AM49" s="96"/>
      <c r="AN49" s="98" t="s">
        <v>57</v>
      </c>
      <c r="AO49" s="96"/>
      <c r="AP49" s="96"/>
      <c r="AQ49" s="100" t="s">
        <v>58</v>
      </c>
      <c r="AR49" s="71"/>
      <c r="AS49" s="101" t="s">
        <v>59</v>
      </c>
      <c r="AT49" s="102" t="s">
        <v>60</v>
      </c>
      <c r="AU49" s="102" t="s">
        <v>61</v>
      </c>
      <c r="AV49" s="102" t="s">
        <v>62</v>
      </c>
      <c r="AW49" s="102" t="s">
        <v>63</v>
      </c>
      <c r="AX49" s="102" t="s">
        <v>64</v>
      </c>
      <c r="AY49" s="102" t="s">
        <v>65</v>
      </c>
      <c r="AZ49" s="102" t="s">
        <v>66</v>
      </c>
      <c r="BA49" s="102" t="s">
        <v>67</v>
      </c>
      <c r="BB49" s="102" t="s">
        <v>68</v>
      </c>
      <c r="BC49" s="102" t="s">
        <v>69</v>
      </c>
      <c r="BD49" s="103" t="s">
        <v>70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71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ROUND(SUM(AG52:AG55),2)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ROUND(SUM(AS52:AS55),2)</f>
        <v>0</v>
      </c>
      <c r="AT51" s="113">
        <f>ROUND(SUM(AV51:AW51),2)</f>
        <v>0</v>
      </c>
      <c r="AU51" s="114">
        <f>ROUND(SUM(AU52:AU55),5)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ROUND(SUM(AZ52:AZ55),2)</f>
        <v>0</v>
      </c>
      <c r="BA51" s="113">
        <f>ROUND(SUM(BA52:BA55),2)</f>
        <v>0</v>
      </c>
      <c r="BB51" s="113">
        <f>ROUND(SUM(BB52:BB55),2)</f>
        <v>0</v>
      </c>
      <c r="BC51" s="113">
        <f>ROUND(SUM(BC52:BC55),2)</f>
        <v>0</v>
      </c>
      <c r="BD51" s="115">
        <f>ROUND(SUM(BD52:BD55),2)</f>
        <v>0</v>
      </c>
      <c r="BS51" s="116" t="s">
        <v>72</v>
      </c>
      <c r="BT51" s="116" t="s">
        <v>73</v>
      </c>
      <c r="BU51" s="117" t="s">
        <v>74</v>
      </c>
      <c r="BV51" s="116" t="s">
        <v>75</v>
      </c>
      <c r="BW51" s="116" t="s">
        <v>7</v>
      </c>
      <c r="BX51" s="116" t="s">
        <v>76</v>
      </c>
      <c r="CL51" s="116" t="s">
        <v>21</v>
      </c>
    </row>
    <row r="52" s="5" customFormat="1" ht="16.5" customHeight="1">
      <c r="A52" s="118" t="s">
        <v>77</v>
      </c>
      <c r="B52" s="119"/>
      <c r="C52" s="120"/>
      <c r="D52" s="121" t="s">
        <v>78</v>
      </c>
      <c r="E52" s="121"/>
      <c r="F52" s="121"/>
      <c r="G52" s="121"/>
      <c r="H52" s="121"/>
      <c r="I52" s="122"/>
      <c r="J52" s="121" t="s">
        <v>79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'SO101 - Chodník 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80</v>
      </c>
      <c r="AR52" s="125"/>
      <c r="AS52" s="126">
        <v>0</v>
      </c>
      <c r="AT52" s="127">
        <f>ROUND(SUM(AV52:AW52),2)</f>
        <v>0</v>
      </c>
      <c r="AU52" s="128">
        <f>'SO101 - Chodník '!P86</f>
        <v>0</v>
      </c>
      <c r="AV52" s="127">
        <f>'SO101 - Chodník '!J30</f>
        <v>0</v>
      </c>
      <c r="AW52" s="127">
        <f>'SO101 - Chodník '!J31</f>
        <v>0</v>
      </c>
      <c r="AX52" s="127">
        <f>'SO101 - Chodník '!J32</f>
        <v>0</v>
      </c>
      <c r="AY52" s="127">
        <f>'SO101 - Chodník '!J33</f>
        <v>0</v>
      </c>
      <c r="AZ52" s="127">
        <f>'SO101 - Chodník '!F30</f>
        <v>0</v>
      </c>
      <c r="BA52" s="127">
        <f>'SO101 - Chodník '!F31</f>
        <v>0</v>
      </c>
      <c r="BB52" s="127">
        <f>'SO101 - Chodník '!F32</f>
        <v>0</v>
      </c>
      <c r="BC52" s="127">
        <f>'SO101 - Chodník '!F33</f>
        <v>0</v>
      </c>
      <c r="BD52" s="129">
        <f>'SO101 - Chodník '!F34</f>
        <v>0</v>
      </c>
      <c r="BT52" s="130" t="s">
        <v>81</v>
      </c>
      <c r="BV52" s="130" t="s">
        <v>75</v>
      </c>
      <c r="BW52" s="130" t="s">
        <v>82</v>
      </c>
      <c r="BX52" s="130" t="s">
        <v>7</v>
      </c>
      <c r="CL52" s="130" t="s">
        <v>21</v>
      </c>
      <c r="CM52" s="130" t="s">
        <v>83</v>
      </c>
    </row>
    <row r="53" s="5" customFormat="1" ht="16.5" customHeight="1">
      <c r="A53" s="118" t="s">
        <v>77</v>
      </c>
      <c r="B53" s="119"/>
      <c r="C53" s="120"/>
      <c r="D53" s="121" t="s">
        <v>84</v>
      </c>
      <c r="E53" s="121"/>
      <c r="F53" s="121"/>
      <c r="G53" s="121"/>
      <c r="H53" s="121"/>
      <c r="I53" s="122"/>
      <c r="J53" s="121" t="s">
        <v>85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'SO401 - Osvětlení'!J27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80</v>
      </c>
      <c r="AR53" s="125"/>
      <c r="AS53" s="126">
        <v>0</v>
      </c>
      <c r="AT53" s="127">
        <f>ROUND(SUM(AV53:AW53),2)</f>
        <v>0</v>
      </c>
      <c r="AU53" s="128">
        <f>'SO401 - Osvětlení'!P83</f>
        <v>0</v>
      </c>
      <c r="AV53" s="127">
        <f>'SO401 - Osvětlení'!J30</f>
        <v>0</v>
      </c>
      <c r="AW53" s="127">
        <f>'SO401 - Osvětlení'!J31</f>
        <v>0</v>
      </c>
      <c r="AX53" s="127">
        <f>'SO401 - Osvětlení'!J32</f>
        <v>0</v>
      </c>
      <c r="AY53" s="127">
        <f>'SO401 - Osvětlení'!J33</f>
        <v>0</v>
      </c>
      <c r="AZ53" s="127">
        <f>'SO401 - Osvětlení'!F30</f>
        <v>0</v>
      </c>
      <c r="BA53" s="127">
        <f>'SO401 - Osvětlení'!F31</f>
        <v>0</v>
      </c>
      <c r="BB53" s="127">
        <f>'SO401 - Osvětlení'!F32</f>
        <v>0</v>
      </c>
      <c r="BC53" s="127">
        <f>'SO401 - Osvětlení'!F33</f>
        <v>0</v>
      </c>
      <c r="BD53" s="129">
        <f>'SO401 - Osvětlení'!F34</f>
        <v>0</v>
      </c>
      <c r="BT53" s="130" t="s">
        <v>81</v>
      </c>
      <c r="BV53" s="130" t="s">
        <v>75</v>
      </c>
      <c r="BW53" s="130" t="s">
        <v>86</v>
      </c>
      <c r="BX53" s="130" t="s">
        <v>7</v>
      </c>
      <c r="CL53" s="130" t="s">
        <v>21</v>
      </c>
      <c r="CM53" s="130" t="s">
        <v>83</v>
      </c>
    </row>
    <row r="54" s="5" customFormat="1" ht="16.5" customHeight="1">
      <c r="A54" s="118" t="s">
        <v>77</v>
      </c>
      <c r="B54" s="119"/>
      <c r="C54" s="120"/>
      <c r="D54" s="121" t="s">
        <v>87</v>
      </c>
      <c r="E54" s="121"/>
      <c r="F54" s="121"/>
      <c r="G54" s="121"/>
      <c r="H54" s="121"/>
      <c r="I54" s="122"/>
      <c r="J54" s="121" t="s">
        <v>88</v>
      </c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3">
        <f>'SO901 - Dopravně inženýrs...'!J27</f>
        <v>0</v>
      </c>
      <c r="AH54" s="122"/>
      <c r="AI54" s="122"/>
      <c r="AJ54" s="122"/>
      <c r="AK54" s="122"/>
      <c r="AL54" s="122"/>
      <c r="AM54" s="122"/>
      <c r="AN54" s="123">
        <f>SUM(AG54,AT54)</f>
        <v>0</v>
      </c>
      <c r="AO54" s="122"/>
      <c r="AP54" s="122"/>
      <c r="AQ54" s="124" t="s">
        <v>80</v>
      </c>
      <c r="AR54" s="125"/>
      <c r="AS54" s="126">
        <v>0</v>
      </c>
      <c r="AT54" s="127">
        <f>ROUND(SUM(AV54:AW54),2)</f>
        <v>0</v>
      </c>
      <c r="AU54" s="128">
        <f>'SO901 - Dopravně inženýrs...'!P79</f>
        <v>0</v>
      </c>
      <c r="AV54" s="127">
        <f>'SO901 - Dopravně inženýrs...'!J30</f>
        <v>0</v>
      </c>
      <c r="AW54" s="127">
        <f>'SO901 - Dopravně inženýrs...'!J31</f>
        <v>0</v>
      </c>
      <c r="AX54" s="127">
        <f>'SO901 - Dopravně inženýrs...'!J32</f>
        <v>0</v>
      </c>
      <c r="AY54" s="127">
        <f>'SO901 - Dopravně inženýrs...'!J33</f>
        <v>0</v>
      </c>
      <c r="AZ54" s="127">
        <f>'SO901 - Dopravně inženýrs...'!F30</f>
        <v>0</v>
      </c>
      <c r="BA54" s="127">
        <f>'SO901 - Dopravně inženýrs...'!F31</f>
        <v>0</v>
      </c>
      <c r="BB54" s="127">
        <f>'SO901 - Dopravně inženýrs...'!F32</f>
        <v>0</v>
      </c>
      <c r="BC54" s="127">
        <f>'SO901 - Dopravně inženýrs...'!F33</f>
        <v>0</v>
      </c>
      <c r="BD54" s="129">
        <f>'SO901 - Dopravně inženýrs...'!F34</f>
        <v>0</v>
      </c>
      <c r="BT54" s="130" t="s">
        <v>81</v>
      </c>
      <c r="BV54" s="130" t="s">
        <v>75</v>
      </c>
      <c r="BW54" s="130" t="s">
        <v>89</v>
      </c>
      <c r="BX54" s="130" t="s">
        <v>7</v>
      </c>
      <c r="CL54" s="130" t="s">
        <v>21</v>
      </c>
      <c r="CM54" s="130" t="s">
        <v>83</v>
      </c>
    </row>
    <row r="55" s="5" customFormat="1" ht="16.5" customHeight="1">
      <c r="A55" s="118" t="s">
        <v>77</v>
      </c>
      <c r="B55" s="119"/>
      <c r="C55" s="120"/>
      <c r="D55" s="121" t="s">
        <v>90</v>
      </c>
      <c r="E55" s="121"/>
      <c r="F55" s="121"/>
      <c r="G55" s="121"/>
      <c r="H55" s="121"/>
      <c r="I55" s="122"/>
      <c r="J55" s="121" t="s">
        <v>91</v>
      </c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3">
        <f>'VRN01 - Vedlejší a ostatn...'!J27</f>
        <v>0</v>
      </c>
      <c r="AH55" s="122"/>
      <c r="AI55" s="122"/>
      <c r="AJ55" s="122"/>
      <c r="AK55" s="122"/>
      <c r="AL55" s="122"/>
      <c r="AM55" s="122"/>
      <c r="AN55" s="123">
        <f>SUM(AG55,AT55)</f>
        <v>0</v>
      </c>
      <c r="AO55" s="122"/>
      <c r="AP55" s="122"/>
      <c r="AQ55" s="124" t="s">
        <v>80</v>
      </c>
      <c r="AR55" s="125"/>
      <c r="AS55" s="131">
        <v>0</v>
      </c>
      <c r="AT55" s="132">
        <f>ROUND(SUM(AV55:AW55),2)</f>
        <v>0</v>
      </c>
      <c r="AU55" s="133">
        <f>'VRN01 - Vedlejší a ostatn...'!P78</f>
        <v>0</v>
      </c>
      <c r="AV55" s="132">
        <f>'VRN01 - Vedlejší a ostatn...'!J30</f>
        <v>0</v>
      </c>
      <c r="AW55" s="132">
        <f>'VRN01 - Vedlejší a ostatn...'!J31</f>
        <v>0</v>
      </c>
      <c r="AX55" s="132">
        <f>'VRN01 - Vedlejší a ostatn...'!J32</f>
        <v>0</v>
      </c>
      <c r="AY55" s="132">
        <f>'VRN01 - Vedlejší a ostatn...'!J33</f>
        <v>0</v>
      </c>
      <c r="AZ55" s="132">
        <f>'VRN01 - Vedlejší a ostatn...'!F30</f>
        <v>0</v>
      </c>
      <c r="BA55" s="132">
        <f>'VRN01 - Vedlejší a ostatn...'!F31</f>
        <v>0</v>
      </c>
      <c r="BB55" s="132">
        <f>'VRN01 - Vedlejší a ostatn...'!F32</f>
        <v>0</v>
      </c>
      <c r="BC55" s="132">
        <f>'VRN01 - Vedlejší a ostatn...'!F33</f>
        <v>0</v>
      </c>
      <c r="BD55" s="134">
        <f>'VRN01 - Vedlejší a ostatn...'!F34</f>
        <v>0</v>
      </c>
      <c r="BT55" s="130" t="s">
        <v>81</v>
      </c>
      <c r="BV55" s="130" t="s">
        <v>75</v>
      </c>
      <c r="BW55" s="130" t="s">
        <v>92</v>
      </c>
      <c r="BX55" s="130" t="s">
        <v>7</v>
      </c>
      <c r="CL55" s="130" t="s">
        <v>21</v>
      </c>
      <c r="CM55" s="130" t="s">
        <v>83</v>
      </c>
    </row>
    <row r="56" s="1" customFormat="1" ht="30" customHeight="1">
      <c r="B56" s="45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1"/>
    </row>
    <row r="57" s="1" customFormat="1" ht="6.96" customHeight="1">
      <c r="B57" s="66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71"/>
    </row>
  </sheetData>
  <sheetProtection sheet="1" formatColumns="0" formatRows="0" objects="1" scenarios="1" spinCount="100000" saltValue="i/RDoUDEoPwMd1XjnD1bEmxT3XY+bH7K1h+6f4E8FHi0CUmE/KbK7Umz7ySj6ZAYp6vgzF7BSPP3p0B7KqUVrA==" hashValue="lpuJ0o4z5wcbIwcHSp8UTyl77Xgq08A2iwizAfehecTuXl/03/joRbmPsTe51khogwDDqUmJXMvtMduL0t065w==" algorithmName="SHA-512" password="CC35"/>
  <mergeCells count="53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SO101 - Chodník '!C2" display="/"/>
    <hyperlink ref="A53" location="'SO401 - Osvětlení'!C2" display="/"/>
    <hyperlink ref="A54" location="'SO901 - Dopravně inženýrs...'!C2" display="/"/>
    <hyperlink ref="A55" location="'VRN01 - Vedlejší a ostatn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93</v>
      </c>
      <c r="G1" s="138" t="s">
        <v>94</v>
      </c>
      <c r="H1" s="138"/>
      <c r="I1" s="139"/>
      <c r="J1" s="138" t="s">
        <v>95</v>
      </c>
      <c r="K1" s="137" t="s">
        <v>96</v>
      </c>
      <c r="L1" s="138" t="s">
        <v>97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82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83</v>
      </c>
    </row>
    <row r="4" ht="36.96" customHeight="1">
      <c r="B4" s="27"/>
      <c r="C4" s="28"/>
      <c r="D4" s="29" t="s">
        <v>98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Chodník ulice Pod Hřbitovem Benešov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99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100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31. 3. 2018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34</v>
      </c>
      <c r="K20" s="50"/>
    </row>
    <row r="21" s="1" customFormat="1" ht="18" customHeight="1">
      <c r="B21" s="45"/>
      <c r="C21" s="46"/>
      <c r="D21" s="46"/>
      <c r="E21" s="34" t="s">
        <v>35</v>
      </c>
      <c r="F21" s="46"/>
      <c r="G21" s="46"/>
      <c r="H21" s="46"/>
      <c r="I21" s="145" t="s">
        <v>30</v>
      </c>
      <c r="J21" s="34" t="s">
        <v>36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38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39</v>
      </c>
      <c r="E27" s="46"/>
      <c r="F27" s="46"/>
      <c r="G27" s="46"/>
      <c r="H27" s="46"/>
      <c r="I27" s="143"/>
      <c r="J27" s="154">
        <f>ROUND(J86,2)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41</v>
      </c>
      <c r="G29" s="46"/>
      <c r="H29" s="46"/>
      <c r="I29" s="155" t="s">
        <v>40</v>
      </c>
      <c r="J29" s="51" t="s">
        <v>42</v>
      </c>
      <c r="K29" s="50"/>
    </row>
    <row r="30" s="1" customFormat="1" ht="14.4" customHeight="1">
      <c r="B30" s="45"/>
      <c r="C30" s="46"/>
      <c r="D30" s="54" t="s">
        <v>43</v>
      </c>
      <c r="E30" s="54" t="s">
        <v>44</v>
      </c>
      <c r="F30" s="156">
        <f>ROUND(SUM(BE86:BE256), 2)</f>
        <v>0</v>
      </c>
      <c r="G30" s="46"/>
      <c r="H30" s="46"/>
      <c r="I30" s="157">
        <v>0.20999999999999999</v>
      </c>
      <c r="J30" s="156">
        <f>ROUND(ROUND((SUM(BE86:BE256)), 2)*I30, 2)</f>
        <v>0</v>
      </c>
      <c r="K30" s="50"/>
    </row>
    <row r="31" s="1" customFormat="1" ht="14.4" customHeight="1">
      <c r="B31" s="45"/>
      <c r="C31" s="46"/>
      <c r="D31" s="46"/>
      <c r="E31" s="54" t="s">
        <v>45</v>
      </c>
      <c r="F31" s="156">
        <f>ROUND(SUM(BF86:BF256), 2)</f>
        <v>0</v>
      </c>
      <c r="G31" s="46"/>
      <c r="H31" s="46"/>
      <c r="I31" s="157">
        <v>0.14999999999999999</v>
      </c>
      <c r="J31" s="156">
        <f>ROUND(ROUND((SUM(BF86:BF256)),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46</v>
      </c>
      <c r="F32" s="156">
        <f>ROUND(SUM(BG86:BG256),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47</v>
      </c>
      <c r="F33" s="156">
        <f>ROUND(SUM(BH86:BH256),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48</v>
      </c>
      <c r="F34" s="156">
        <f>ROUND(SUM(BI86:BI256),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49</v>
      </c>
      <c r="E36" s="97"/>
      <c r="F36" s="97"/>
      <c r="G36" s="160" t="s">
        <v>50</v>
      </c>
      <c r="H36" s="161" t="s">
        <v>51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101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Chodník ulice Pod Hřbitovem Benešov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99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 xml:space="preserve">SO101 - Chodník 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Benešov</v>
      </c>
      <c r="G49" s="46"/>
      <c r="H49" s="46"/>
      <c r="I49" s="145" t="s">
        <v>25</v>
      </c>
      <c r="J49" s="146" t="str">
        <f>IF(J12="","",J12)</f>
        <v>31. 3. 2018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Město Benešov </v>
      </c>
      <c r="G51" s="46"/>
      <c r="H51" s="46"/>
      <c r="I51" s="145" t="s">
        <v>33</v>
      </c>
      <c r="J51" s="43" t="str">
        <f>E21</f>
        <v xml:space="preserve">Ing. Roman Tichovský 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102</v>
      </c>
      <c r="D54" s="158"/>
      <c r="E54" s="158"/>
      <c r="F54" s="158"/>
      <c r="G54" s="158"/>
      <c r="H54" s="158"/>
      <c r="I54" s="172"/>
      <c r="J54" s="173" t="s">
        <v>103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104</v>
      </c>
      <c r="D56" s="46"/>
      <c r="E56" s="46"/>
      <c r="F56" s="46"/>
      <c r="G56" s="46"/>
      <c r="H56" s="46"/>
      <c r="I56" s="143"/>
      <c r="J56" s="154">
        <f>J86</f>
        <v>0</v>
      </c>
      <c r="K56" s="50"/>
      <c r="AU56" s="23" t="s">
        <v>105</v>
      </c>
    </row>
    <row r="57" s="7" customFormat="1" ht="24.96" customHeight="1">
      <c r="B57" s="176"/>
      <c r="C57" s="177"/>
      <c r="D57" s="178" t="s">
        <v>106</v>
      </c>
      <c r="E57" s="179"/>
      <c r="F57" s="179"/>
      <c r="G57" s="179"/>
      <c r="H57" s="179"/>
      <c r="I57" s="180"/>
      <c r="J57" s="181">
        <f>J87</f>
        <v>0</v>
      </c>
      <c r="K57" s="182"/>
    </row>
    <row r="58" s="8" customFormat="1" ht="19.92" customHeight="1">
      <c r="B58" s="183"/>
      <c r="C58" s="184"/>
      <c r="D58" s="185" t="s">
        <v>107</v>
      </c>
      <c r="E58" s="186"/>
      <c r="F58" s="186"/>
      <c r="G58" s="186"/>
      <c r="H58" s="186"/>
      <c r="I58" s="187"/>
      <c r="J58" s="188">
        <f>J88</f>
        <v>0</v>
      </c>
      <c r="K58" s="189"/>
    </row>
    <row r="59" s="8" customFormat="1" ht="19.92" customHeight="1">
      <c r="B59" s="183"/>
      <c r="C59" s="184"/>
      <c r="D59" s="185" t="s">
        <v>108</v>
      </c>
      <c r="E59" s="186"/>
      <c r="F59" s="186"/>
      <c r="G59" s="186"/>
      <c r="H59" s="186"/>
      <c r="I59" s="187"/>
      <c r="J59" s="188">
        <f>J167</f>
        <v>0</v>
      </c>
      <c r="K59" s="189"/>
    </row>
    <row r="60" s="8" customFormat="1" ht="19.92" customHeight="1">
      <c r="B60" s="183"/>
      <c r="C60" s="184"/>
      <c r="D60" s="185" t="s">
        <v>109</v>
      </c>
      <c r="E60" s="186"/>
      <c r="F60" s="186"/>
      <c r="G60" s="186"/>
      <c r="H60" s="186"/>
      <c r="I60" s="187"/>
      <c r="J60" s="188">
        <f>J178</f>
        <v>0</v>
      </c>
      <c r="K60" s="189"/>
    </row>
    <row r="61" s="8" customFormat="1" ht="19.92" customHeight="1">
      <c r="B61" s="183"/>
      <c r="C61" s="184"/>
      <c r="D61" s="185" t="s">
        <v>110</v>
      </c>
      <c r="E61" s="186"/>
      <c r="F61" s="186"/>
      <c r="G61" s="186"/>
      <c r="H61" s="186"/>
      <c r="I61" s="187"/>
      <c r="J61" s="188">
        <f>J181</f>
        <v>0</v>
      </c>
      <c r="K61" s="189"/>
    </row>
    <row r="62" s="8" customFormat="1" ht="19.92" customHeight="1">
      <c r="B62" s="183"/>
      <c r="C62" s="184"/>
      <c r="D62" s="185" t="s">
        <v>111</v>
      </c>
      <c r="E62" s="186"/>
      <c r="F62" s="186"/>
      <c r="G62" s="186"/>
      <c r="H62" s="186"/>
      <c r="I62" s="187"/>
      <c r="J62" s="188">
        <f>J182</f>
        <v>0</v>
      </c>
      <c r="K62" s="189"/>
    </row>
    <row r="63" s="8" customFormat="1" ht="19.92" customHeight="1">
      <c r="B63" s="183"/>
      <c r="C63" s="184"/>
      <c r="D63" s="185" t="s">
        <v>112</v>
      </c>
      <c r="E63" s="186"/>
      <c r="F63" s="186"/>
      <c r="G63" s="186"/>
      <c r="H63" s="186"/>
      <c r="I63" s="187"/>
      <c r="J63" s="188">
        <f>J198</f>
        <v>0</v>
      </c>
      <c r="K63" s="189"/>
    </row>
    <row r="64" s="8" customFormat="1" ht="19.92" customHeight="1">
      <c r="B64" s="183"/>
      <c r="C64" s="184"/>
      <c r="D64" s="185" t="s">
        <v>113</v>
      </c>
      <c r="E64" s="186"/>
      <c r="F64" s="186"/>
      <c r="G64" s="186"/>
      <c r="H64" s="186"/>
      <c r="I64" s="187"/>
      <c r="J64" s="188">
        <f>J201</f>
        <v>0</v>
      </c>
      <c r="K64" s="189"/>
    </row>
    <row r="65" s="8" customFormat="1" ht="14.88" customHeight="1">
      <c r="B65" s="183"/>
      <c r="C65" s="184"/>
      <c r="D65" s="185" t="s">
        <v>114</v>
      </c>
      <c r="E65" s="186"/>
      <c r="F65" s="186"/>
      <c r="G65" s="186"/>
      <c r="H65" s="186"/>
      <c r="I65" s="187"/>
      <c r="J65" s="188">
        <f>J235</f>
        <v>0</v>
      </c>
      <c r="K65" s="189"/>
    </row>
    <row r="66" s="8" customFormat="1" ht="19.92" customHeight="1">
      <c r="B66" s="183"/>
      <c r="C66" s="184"/>
      <c r="D66" s="185" t="s">
        <v>115</v>
      </c>
      <c r="E66" s="186"/>
      <c r="F66" s="186"/>
      <c r="G66" s="186"/>
      <c r="H66" s="186"/>
      <c r="I66" s="187"/>
      <c r="J66" s="188">
        <f>J250</f>
        <v>0</v>
      </c>
      <c r="K66" s="189"/>
    </row>
    <row r="67" s="1" customFormat="1" ht="21.84" customHeight="1">
      <c r="B67" s="45"/>
      <c r="C67" s="46"/>
      <c r="D67" s="46"/>
      <c r="E67" s="46"/>
      <c r="F67" s="46"/>
      <c r="G67" s="46"/>
      <c r="H67" s="46"/>
      <c r="I67" s="143"/>
      <c r="J67" s="46"/>
      <c r="K67" s="50"/>
    </row>
    <row r="68" s="1" customFormat="1" ht="6.96" customHeight="1">
      <c r="B68" s="66"/>
      <c r="C68" s="67"/>
      <c r="D68" s="67"/>
      <c r="E68" s="67"/>
      <c r="F68" s="67"/>
      <c r="G68" s="67"/>
      <c r="H68" s="67"/>
      <c r="I68" s="165"/>
      <c r="J68" s="67"/>
      <c r="K68" s="68"/>
    </row>
    <row r="72" s="1" customFormat="1" ht="6.96" customHeight="1">
      <c r="B72" s="69"/>
      <c r="C72" s="70"/>
      <c r="D72" s="70"/>
      <c r="E72" s="70"/>
      <c r="F72" s="70"/>
      <c r="G72" s="70"/>
      <c r="H72" s="70"/>
      <c r="I72" s="168"/>
      <c r="J72" s="70"/>
      <c r="K72" s="70"/>
      <c r="L72" s="71"/>
    </row>
    <row r="73" s="1" customFormat="1" ht="36.96" customHeight="1">
      <c r="B73" s="45"/>
      <c r="C73" s="72" t="s">
        <v>116</v>
      </c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6.96" customHeight="1">
      <c r="B74" s="45"/>
      <c r="C74" s="73"/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 ht="14.4" customHeight="1">
      <c r="B75" s="45"/>
      <c r="C75" s="75" t="s">
        <v>18</v>
      </c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 ht="16.5" customHeight="1">
      <c r="B76" s="45"/>
      <c r="C76" s="73"/>
      <c r="D76" s="73"/>
      <c r="E76" s="191" t="str">
        <f>E7</f>
        <v>Chodník ulice Pod Hřbitovem Benešov</v>
      </c>
      <c r="F76" s="75"/>
      <c r="G76" s="75"/>
      <c r="H76" s="75"/>
      <c r="I76" s="190"/>
      <c r="J76" s="73"/>
      <c r="K76" s="73"/>
      <c r="L76" s="71"/>
    </row>
    <row r="77" s="1" customFormat="1" ht="14.4" customHeight="1">
      <c r="B77" s="45"/>
      <c r="C77" s="75" t="s">
        <v>99</v>
      </c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 ht="17.25" customHeight="1">
      <c r="B78" s="45"/>
      <c r="C78" s="73"/>
      <c r="D78" s="73"/>
      <c r="E78" s="81" t="str">
        <f>E9</f>
        <v xml:space="preserve">SO101 - Chodník </v>
      </c>
      <c r="F78" s="73"/>
      <c r="G78" s="73"/>
      <c r="H78" s="73"/>
      <c r="I78" s="190"/>
      <c r="J78" s="73"/>
      <c r="K78" s="73"/>
      <c r="L78" s="71"/>
    </row>
    <row r="79" s="1" customFormat="1" ht="6.96" customHeight="1">
      <c r="B79" s="45"/>
      <c r="C79" s="73"/>
      <c r="D79" s="73"/>
      <c r="E79" s="73"/>
      <c r="F79" s="73"/>
      <c r="G79" s="73"/>
      <c r="H79" s="73"/>
      <c r="I79" s="190"/>
      <c r="J79" s="73"/>
      <c r="K79" s="73"/>
      <c r="L79" s="71"/>
    </row>
    <row r="80" s="1" customFormat="1" ht="18" customHeight="1">
      <c r="B80" s="45"/>
      <c r="C80" s="75" t="s">
        <v>23</v>
      </c>
      <c r="D80" s="73"/>
      <c r="E80" s="73"/>
      <c r="F80" s="192" t="str">
        <f>F12</f>
        <v>Benešov</v>
      </c>
      <c r="G80" s="73"/>
      <c r="H80" s="73"/>
      <c r="I80" s="193" t="s">
        <v>25</v>
      </c>
      <c r="J80" s="84" t="str">
        <f>IF(J12="","",J12)</f>
        <v>31. 3. 2018</v>
      </c>
      <c r="K80" s="73"/>
      <c r="L80" s="71"/>
    </row>
    <row r="81" s="1" customFormat="1" ht="6.96" customHeight="1">
      <c r="B81" s="45"/>
      <c r="C81" s="73"/>
      <c r="D81" s="73"/>
      <c r="E81" s="73"/>
      <c r="F81" s="73"/>
      <c r="G81" s="73"/>
      <c r="H81" s="73"/>
      <c r="I81" s="190"/>
      <c r="J81" s="73"/>
      <c r="K81" s="73"/>
      <c r="L81" s="71"/>
    </row>
    <row r="82" s="1" customFormat="1">
      <c r="B82" s="45"/>
      <c r="C82" s="75" t="s">
        <v>27</v>
      </c>
      <c r="D82" s="73"/>
      <c r="E82" s="73"/>
      <c r="F82" s="192" t="str">
        <f>E15</f>
        <v xml:space="preserve">Město Benešov </v>
      </c>
      <c r="G82" s="73"/>
      <c r="H82" s="73"/>
      <c r="I82" s="193" t="s">
        <v>33</v>
      </c>
      <c r="J82" s="192" t="str">
        <f>E21</f>
        <v xml:space="preserve">Ing. Roman Tichovský </v>
      </c>
      <c r="K82" s="73"/>
      <c r="L82" s="71"/>
    </row>
    <row r="83" s="1" customFormat="1" ht="14.4" customHeight="1">
      <c r="B83" s="45"/>
      <c r="C83" s="75" t="s">
        <v>31</v>
      </c>
      <c r="D83" s="73"/>
      <c r="E83" s="73"/>
      <c r="F83" s="192" t="str">
        <f>IF(E18="","",E18)</f>
        <v/>
      </c>
      <c r="G83" s="73"/>
      <c r="H83" s="73"/>
      <c r="I83" s="190"/>
      <c r="J83" s="73"/>
      <c r="K83" s="73"/>
      <c r="L83" s="71"/>
    </row>
    <row r="84" s="1" customFormat="1" ht="10.32" customHeight="1">
      <c r="B84" s="45"/>
      <c r="C84" s="73"/>
      <c r="D84" s="73"/>
      <c r="E84" s="73"/>
      <c r="F84" s="73"/>
      <c r="G84" s="73"/>
      <c r="H84" s="73"/>
      <c r="I84" s="190"/>
      <c r="J84" s="73"/>
      <c r="K84" s="73"/>
      <c r="L84" s="71"/>
    </row>
    <row r="85" s="9" customFormat="1" ht="29.28" customHeight="1">
      <c r="B85" s="194"/>
      <c r="C85" s="195" t="s">
        <v>117</v>
      </c>
      <c r="D85" s="196" t="s">
        <v>58</v>
      </c>
      <c r="E85" s="196" t="s">
        <v>54</v>
      </c>
      <c r="F85" s="196" t="s">
        <v>118</v>
      </c>
      <c r="G85" s="196" t="s">
        <v>119</v>
      </c>
      <c r="H85" s="196" t="s">
        <v>120</v>
      </c>
      <c r="I85" s="197" t="s">
        <v>121</v>
      </c>
      <c r="J85" s="196" t="s">
        <v>103</v>
      </c>
      <c r="K85" s="198" t="s">
        <v>122</v>
      </c>
      <c r="L85" s="199"/>
      <c r="M85" s="101" t="s">
        <v>123</v>
      </c>
      <c r="N85" s="102" t="s">
        <v>43</v>
      </c>
      <c r="O85" s="102" t="s">
        <v>124</v>
      </c>
      <c r="P85" s="102" t="s">
        <v>125</v>
      </c>
      <c r="Q85" s="102" t="s">
        <v>126</v>
      </c>
      <c r="R85" s="102" t="s">
        <v>127</v>
      </c>
      <c r="S85" s="102" t="s">
        <v>128</v>
      </c>
      <c r="T85" s="103" t="s">
        <v>129</v>
      </c>
    </row>
    <row r="86" s="1" customFormat="1" ht="29.28" customHeight="1">
      <c r="B86" s="45"/>
      <c r="C86" s="107" t="s">
        <v>104</v>
      </c>
      <c r="D86" s="73"/>
      <c r="E86" s="73"/>
      <c r="F86" s="73"/>
      <c r="G86" s="73"/>
      <c r="H86" s="73"/>
      <c r="I86" s="190"/>
      <c r="J86" s="200">
        <f>BK86</f>
        <v>0</v>
      </c>
      <c r="K86" s="73"/>
      <c r="L86" s="71"/>
      <c r="M86" s="104"/>
      <c r="N86" s="105"/>
      <c r="O86" s="105"/>
      <c r="P86" s="201">
        <f>P87</f>
        <v>0</v>
      </c>
      <c r="Q86" s="105"/>
      <c r="R86" s="201">
        <f>R87</f>
        <v>63.417006540000003</v>
      </c>
      <c r="S86" s="105"/>
      <c r="T86" s="202">
        <f>T87</f>
        <v>124.14059000000002</v>
      </c>
      <c r="AT86" s="23" t="s">
        <v>72</v>
      </c>
      <c r="AU86" s="23" t="s">
        <v>105</v>
      </c>
      <c r="BK86" s="203">
        <f>BK87</f>
        <v>0</v>
      </c>
    </row>
    <row r="87" s="10" customFormat="1" ht="37.44" customHeight="1">
      <c r="B87" s="204"/>
      <c r="C87" s="205"/>
      <c r="D87" s="206" t="s">
        <v>72</v>
      </c>
      <c r="E87" s="207" t="s">
        <v>130</v>
      </c>
      <c r="F87" s="207" t="s">
        <v>131</v>
      </c>
      <c r="G87" s="205"/>
      <c r="H87" s="205"/>
      <c r="I87" s="208"/>
      <c r="J87" s="209">
        <f>BK87</f>
        <v>0</v>
      </c>
      <c r="K87" s="205"/>
      <c r="L87" s="210"/>
      <c r="M87" s="211"/>
      <c r="N87" s="212"/>
      <c r="O87" s="212"/>
      <c r="P87" s="213">
        <f>P88+P167+P178+P181+P182+P198+P201+P250</f>
        <v>0</v>
      </c>
      <c r="Q87" s="212"/>
      <c r="R87" s="213">
        <f>R88+R167+R178+R181+R182+R198+R201+R250</f>
        <v>63.417006540000003</v>
      </c>
      <c r="S87" s="212"/>
      <c r="T87" s="214">
        <f>T88+T167+T178+T181+T182+T198+T201+T250</f>
        <v>124.14059000000002</v>
      </c>
      <c r="AR87" s="215" t="s">
        <v>81</v>
      </c>
      <c r="AT87" s="216" t="s">
        <v>72</v>
      </c>
      <c r="AU87" s="216" t="s">
        <v>73</v>
      </c>
      <c r="AY87" s="215" t="s">
        <v>132</v>
      </c>
      <c r="BK87" s="217">
        <f>BK88+BK167+BK178+BK181+BK182+BK198+BK201+BK250</f>
        <v>0</v>
      </c>
    </row>
    <row r="88" s="10" customFormat="1" ht="19.92" customHeight="1">
      <c r="B88" s="204"/>
      <c r="C88" s="205"/>
      <c r="D88" s="206" t="s">
        <v>72</v>
      </c>
      <c r="E88" s="218" t="s">
        <v>81</v>
      </c>
      <c r="F88" s="218" t="s">
        <v>133</v>
      </c>
      <c r="G88" s="205"/>
      <c r="H88" s="205"/>
      <c r="I88" s="208"/>
      <c r="J88" s="219">
        <f>BK88</f>
        <v>0</v>
      </c>
      <c r="K88" s="205"/>
      <c r="L88" s="210"/>
      <c r="M88" s="211"/>
      <c r="N88" s="212"/>
      <c r="O88" s="212"/>
      <c r="P88" s="213">
        <f>SUM(P89:P166)</f>
        <v>0</v>
      </c>
      <c r="Q88" s="212"/>
      <c r="R88" s="213">
        <f>SUM(R89:R166)</f>
        <v>5.6616790000000004</v>
      </c>
      <c r="S88" s="212"/>
      <c r="T88" s="214">
        <f>SUM(T89:T166)</f>
        <v>107.64619000000002</v>
      </c>
      <c r="AR88" s="215" t="s">
        <v>81</v>
      </c>
      <c r="AT88" s="216" t="s">
        <v>72</v>
      </c>
      <c r="AU88" s="216" t="s">
        <v>81</v>
      </c>
      <c r="AY88" s="215" t="s">
        <v>132</v>
      </c>
      <c r="BK88" s="217">
        <f>SUM(BK89:BK166)</f>
        <v>0</v>
      </c>
    </row>
    <row r="89" s="1" customFormat="1" ht="51" customHeight="1">
      <c r="B89" s="45"/>
      <c r="C89" s="220" t="s">
        <v>83</v>
      </c>
      <c r="D89" s="220" t="s">
        <v>134</v>
      </c>
      <c r="E89" s="221" t="s">
        <v>135</v>
      </c>
      <c r="F89" s="222" t="s">
        <v>136</v>
      </c>
      <c r="G89" s="223" t="s">
        <v>137</v>
      </c>
      <c r="H89" s="224">
        <v>2.25</v>
      </c>
      <c r="I89" s="225"/>
      <c r="J89" s="226">
        <f>ROUND(I89*H89,2)</f>
        <v>0</v>
      </c>
      <c r="K89" s="222" t="s">
        <v>138</v>
      </c>
      <c r="L89" s="71"/>
      <c r="M89" s="227" t="s">
        <v>21</v>
      </c>
      <c r="N89" s="228" t="s">
        <v>44</v>
      </c>
      <c r="O89" s="46"/>
      <c r="P89" s="229">
        <f>O89*H89</f>
        <v>0</v>
      </c>
      <c r="Q89" s="229">
        <v>0</v>
      </c>
      <c r="R89" s="229">
        <f>Q89*H89</f>
        <v>0</v>
      </c>
      <c r="S89" s="229">
        <v>0.26000000000000001</v>
      </c>
      <c r="T89" s="230">
        <f>S89*H89</f>
        <v>0.58499999999999996</v>
      </c>
      <c r="AR89" s="23" t="s">
        <v>139</v>
      </c>
      <c r="AT89" s="23" t="s">
        <v>134</v>
      </c>
      <c r="AU89" s="23" t="s">
        <v>83</v>
      </c>
      <c r="AY89" s="23" t="s">
        <v>132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3" t="s">
        <v>81</v>
      </c>
      <c r="BK89" s="231">
        <f>ROUND(I89*H89,2)</f>
        <v>0</v>
      </c>
      <c r="BL89" s="23" t="s">
        <v>139</v>
      </c>
      <c r="BM89" s="23" t="s">
        <v>140</v>
      </c>
    </row>
    <row r="90" s="11" customFormat="1">
      <c r="B90" s="232"/>
      <c r="C90" s="233"/>
      <c r="D90" s="234" t="s">
        <v>141</v>
      </c>
      <c r="E90" s="235" t="s">
        <v>21</v>
      </c>
      <c r="F90" s="236" t="s">
        <v>142</v>
      </c>
      <c r="G90" s="233"/>
      <c r="H90" s="237">
        <v>2.25</v>
      </c>
      <c r="I90" s="238"/>
      <c r="J90" s="233"/>
      <c r="K90" s="233"/>
      <c r="L90" s="239"/>
      <c r="M90" s="240"/>
      <c r="N90" s="241"/>
      <c r="O90" s="241"/>
      <c r="P90" s="241"/>
      <c r="Q90" s="241"/>
      <c r="R90" s="241"/>
      <c r="S90" s="241"/>
      <c r="T90" s="242"/>
      <c r="AT90" s="243" t="s">
        <v>141</v>
      </c>
      <c r="AU90" s="243" t="s">
        <v>83</v>
      </c>
      <c r="AV90" s="11" t="s">
        <v>83</v>
      </c>
      <c r="AW90" s="11" t="s">
        <v>37</v>
      </c>
      <c r="AX90" s="11" t="s">
        <v>81</v>
      </c>
      <c r="AY90" s="243" t="s">
        <v>132</v>
      </c>
    </row>
    <row r="91" s="1" customFormat="1" ht="51" customHeight="1">
      <c r="B91" s="45"/>
      <c r="C91" s="220" t="s">
        <v>143</v>
      </c>
      <c r="D91" s="220" t="s">
        <v>134</v>
      </c>
      <c r="E91" s="221" t="s">
        <v>144</v>
      </c>
      <c r="F91" s="222" t="s">
        <v>145</v>
      </c>
      <c r="G91" s="223" t="s">
        <v>137</v>
      </c>
      <c r="H91" s="224">
        <v>134.25</v>
      </c>
      <c r="I91" s="225"/>
      <c r="J91" s="226">
        <f>ROUND(I91*H91,2)</f>
        <v>0</v>
      </c>
      <c r="K91" s="222" t="s">
        <v>138</v>
      </c>
      <c r="L91" s="71"/>
      <c r="M91" s="227" t="s">
        <v>21</v>
      </c>
      <c r="N91" s="228" t="s">
        <v>44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0.56000000000000005</v>
      </c>
      <c r="T91" s="230">
        <f>S91*H91</f>
        <v>75.180000000000007</v>
      </c>
      <c r="AR91" s="23" t="s">
        <v>139</v>
      </c>
      <c r="AT91" s="23" t="s">
        <v>134</v>
      </c>
      <c r="AU91" s="23" t="s">
        <v>83</v>
      </c>
      <c r="AY91" s="23" t="s">
        <v>132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81</v>
      </c>
      <c r="BK91" s="231">
        <f>ROUND(I91*H91,2)</f>
        <v>0</v>
      </c>
      <c r="BL91" s="23" t="s">
        <v>139</v>
      </c>
      <c r="BM91" s="23" t="s">
        <v>146</v>
      </c>
    </row>
    <row r="92" s="11" customFormat="1">
      <c r="B92" s="232"/>
      <c r="C92" s="233"/>
      <c r="D92" s="234" t="s">
        <v>141</v>
      </c>
      <c r="E92" s="235" t="s">
        <v>21</v>
      </c>
      <c r="F92" s="236" t="s">
        <v>147</v>
      </c>
      <c r="G92" s="233"/>
      <c r="H92" s="237">
        <v>134.25</v>
      </c>
      <c r="I92" s="238"/>
      <c r="J92" s="233"/>
      <c r="K92" s="233"/>
      <c r="L92" s="239"/>
      <c r="M92" s="240"/>
      <c r="N92" s="241"/>
      <c r="O92" s="241"/>
      <c r="P92" s="241"/>
      <c r="Q92" s="241"/>
      <c r="R92" s="241"/>
      <c r="S92" s="241"/>
      <c r="T92" s="242"/>
      <c r="AT92" s="243" t="s">
        <v>141</v>
      </c>
      <c r="AU92" s="243" t="s">
        <v>83</v>
      </c>
      <c r="AV92" s="11" t="s">
        <v>83</v>
      </c>
      <c r="AW92" s="11" t="s">
        <v>37</v>
      </c>
      <c r="AX92" s="11" t="s">
        <v>81</v>
      </c>
      <c r="AY92" s="243" t="s">
        <v>132</v>
      </c>
    </row>
    <row r="93" s="1" customFormat="1" ht="38.25" customHeight="1">
      <c r="B93" s="45"/>
      <c r="C93" s="220" t="s">
        <v>139</v>
      </c>
      <c r="D93" s="220" t="s">
        <v>134</v>
      </c>
      <c r="E93" s="221" t="s">
        <v>148</v>
      </c>
      <c r="F93" s="222" t="s">
        <v>149</v>
      </c>
      <c r="G93" s="223" t="s">
        <v>137</v>
      </c>
      <c r="H93" s="224">
        <v>12.74</v>
      </c>
      <c r="I93" s="225"/>
      <c r="J93" s="226">
        <f>ROUND(I93*H93,2)</f>
        <v>0</v>
      </c>
      <c r="K93" s="222" t="s">
        <v>138</v>
      </c>
      <c r="L93" s="71"/>
      <c r="M93" s="227" t="s">
        <v>21</v>
      </c>
      <c r="N93" s="228" t="s">
        <v>44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0.40000000000000002</v>
      </c>
      <c r="T93" s="230">
        <f>S93*H93</f>
        <v>5.0960000000000001</v>
      </c>
      <c r="AR93" s="23" t="s">
        <v>139</v>
      </c>
      <c r="AT93" s="23" t="s">
        <v>134</v>
      </c>
      <c r="AU93" s="23" t="s">
        <v>83</v>
      </c>
      <c r="AY93" s="23" t="s">
        <v>132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81</v>
      </c>
      <c r="BK93" s="231">
        <f>ROUND(I93*H93,2)</f>
        <v>0</v>
      </c>
      <c r="BL93" s="23" t="s">
        <v>139</v>
      </c>
      <c r="BM93" s="23" t="s">
        <v>150</v>
      </c>
    </row>
    <row r="94" s="11" customFormat="1">
      <c r="B94" s="232"/>
      <c r="C94" s="233"/>
      <c r="D94" s="234" t="s">
        <v>141</v>
      </c>
      <c r="E94" s="235" t="s">
        <v>21</v>
      </c>
      <c r="F94" s="236" t="s">
        <v>151</v>
      </c>
      <c r="G94" s="233"/>
      <c r="H94" s="237">
        <v>12.74</v>
      </c>
      <c r="I94" s="238"/>
      <c r="J94" s="233"/>
      <c r="K94" s="233"/>
      <c r="L94" s="239"/>
      <c r="M94" s="240"/>
      <c r="N94" s="241"/>
      <c r="O94" s="241"/>
      <c r="P94" s="241"/>
      <c r="Q94" s="241"/>
      <c r="R94" s="241"/>
      <c r="S94" s="241"/>
      <c r="T94" s="242"/>
      <c r="AT94" s="243" t="s">
        <v>141</v>
      </c>
      <c r="AU94" s="243" t="s">
        <v>83</v>
      </c>
      <c r="AV94" s="11" t="s">
        <v>83</v>
      </c>
      <c r="AW94" s="11" t="s">
        <v>37</v>
      </c>
      <c r="AX94" s="11" t="s">
        <v>73</v>
      </c>
      <c r="AY94" s="243" t="s">
        <v>132</v>
      </c>
    </row>
    <row r="95" s="11" customFormat="1">
      <c r="B95" s="232"/>
      <c r="C95" s="233"/>
      <c r="D95" s="234" t="s">
        <v>141</v>
      </c>
      <c r="E95" s="235" t="s">
        <v>21</v>
      </c>
      <c r="F95" s="236" t="s">
        <v>21</v>
      </c>
      <c r="G95" s="233"/>
      <c r="H95" s="237">
        <v>0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141</v>
      </c>
      <c r="AU95" s="243" t="s">
        <v>83</v>
      </c>
      <c r="AV95" s="11" t="s">
        <v>83</v>
      </c>
      <c r="AW95" s="11" t="s">
        <v>37</v>
      </c>
      <c r="AX95" s="11" t="s">
        <v>73</v>
      </c>
      <c r="AY95" s="243" t="s">
        <v>132</v>
      </c>
    </row>
    <row r="96" s="11" customFormat="1">
      <c r="B96" s="232"/>
      <c r="C96" s="233"/>
      <c r="D96" s="234" t="s">
        <v>141</v>
      </c>
      <c r="E96" s="235" t="s">
        <v>21</v>
      </c>
      <c r="F96" s="236" t="s">
        <v>21</v>
      </c>
      <c r="G96" s="233"/>
      <c r="H96" s="237">
        <v>0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AT96" s="243" t="s">
        <v>141</v>
      </c>
      <c r="AU96" s="243" t="s">
        <v>83</v>
      </c>
      <c r="AV96" s="11" t="s">
        <v>83</v>
      </c>
      <c r="AW96" s="11" t="s">
        <v>37</v>
      </c>
      <c r="AX96" s="11" t="s">
        <v>73</v>
      </c>
      <c r="AY96" s="243" t="s">
        <v>132</v>
      </c>
    </row>
    <row r="97" s="11" customFormat="1">
      <c r="B97" s="232"/>
      <c r="C97" s="233"/>
      <c r="D97" s="234" t="s">
        <v>141</v>
      </c>
      <c r="E97" s="235" t="s">
        <v>21</v>
      </c>
      <c r="F97" s="236" t="s">
        <v>21</v>
      </c>
      <c r="G97" s="233"/>
      <c r="H97" s="237">
        <v>0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AT97" s="243" t="s">
        <v>141</v>
      </c>
      <c r="AU97" s="243" t="s">
        <v>83</v>
      </c>
      <c r="AV97" s="11" t="s">
        <v>83</v>
      </c>
      <c r="AW97" s="11" t="s">
        <v>37</v>
      </c>
      <c r="AX97" s="11" t="s">
        <v>73</v>
      </c>
      <c r="AY97" s="243" t="s">
        <v>132</v>
      </c>
    </row>
    <row r="98" s="11" customFormat="1">
      <c r="B98" s="232"/>
      <c r="C98" s="233"/>
      <c r="D98" s="234" t="s">
        <v>141</v>
      </c>
      <c r="E98" s="235" t="s">
        <v>21</v>
      </c>
      <c r="F98" s="236" t="s">
        <v>21</v>
      </c>
      <c r="G98" s="233"/>
      <c r="H98" s="237">
        <v>0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AT98" s="243" t="s">
        <v>141</v>
      </c>
      <c r="AU98" s="243" t="s">
        <v>83</v>
      </c>
      <c r="AV98" s="11" t="s">
        <v>83</v>
      </c>
      <c r="AW98" s="11" t="s">
        <v>37</v>
      </c>
      <c r="AX98" s="11" t="s">
        <v>73</v>
      </c>
      <c r="AY98" s="243" t="s">
        <v>132</v>
      </c>
    </row>
    <row r="99" s="11" customFormat="1">
      <c r="B99" s="232"/>
      <c r="C99" s="233"/>
      <c r="D99" s="234" t="s">
        <v>141</v>
      </c>
      <c r="E99" s="235" t="s">
        <v>21</v>
      </c>
      <c r="F99" s="236" t="s">
        <v>21</v>
      </c>
      <c r="G99" s="233"/>
      <c r="H99" s="237">
        <v>0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141</v>
      </c>
      <c r="AU99" s="243" t="s">
        <v>83</v>
      </c>
      <c r="AV99" s="11" t="s">
        <v>83</v>
      </c>
      <c r="AW99" s="11" t="s">
        <v>37</v>
      </c>
      <c r="AX99" s="11" t="s">
        <v>73</v>
      </c>
      <c r="AY99" s="243" t="s">
        <v>132</v>
      </c>
    </row>
    <row r="100" s="11" customFormat="1">
      <c r="B100" s="232"/>
      <c r="C100" s="233"/>
      <c r="D100" s="234" t="s">
        <v>141</v>
      </c>
      <c r="E100" s="235" t="s">
        <v>21</v>
      </c>
      <c r="F100" s="236" t="s">
        <v>21</v>
      </c>
      <c r="G100" s="233"/>
      <c r="H100" s="237">
        <v>0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AT100" s="243" t="s">
        <v>141</v>
      </c>
      <c r="AU100" s="243" t="s">
        <v>83</v>
      </c>
      <c r="AV100" s="11" t="s">
        <v>83</v>
      </c>
      <c r="AW100" s="11" t="s">
        <v>37</v>
      </c>
      <c r="AX100" s="11" t="s">
        <v>73</v>
      </c>
      <c r="AY100" s="243" t="s">
        <v>132</v>
      </c>
    </row>
    <row r="101" s="11" customFormat="1">
      <c r="B101" s="232"/>
      <c r="C101" s="233"/>
      <c r="D101" s="234" t="s">
        <v>141</v>
      </c>
      <c r="E101" s="235" t="s">
        <v>21</v>
      </c>
      <c r="F101" s="236" t="s">
        <v>21</v>
      </c>
      <c r="G101" s="233"/>
      <c r="H101" s="237">
        <v>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141</v>
      </c>
      <c r="AU101" s="243" t="s">
        <v>83</v>
      </c>
      <c r="AV101" s="11" t="s">
        <v>83</v>
      </c>
      <c r="AW101" s="11" t="s">
        <v>37</v>
      </c>
      <c r="AX101" s="11" t="s">
        <v>73</v>
      </c>
      <c r="AY101" s="243" t="s">
        <v>132</v>
      </c>
    </row>
    <row r="102" s="11" customFormat="1">
      <c r="B102" s="232"/>
      <c r="C102" s="233"/>
      <c r="D102" s="234" t="s">
        <v>141</v>
      </c>
      <c r="E102" s="235" t="s">
        <v>21</v>
      </c>
      <c r="F102" s="236" t="s">
        <v>21</v>
      </c>
      <c r="G102" s="233"/>
      <c r="H102" s="237">
        <v>0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AT102" s="243" t="s">
        <v>141</v>
      </c>
      <c r="AU102" s="243" t="s">
        <v>83</v>
      </c>
      <c r="AV102" s="11" t="s">
        <v>83</v>
      </c>
      <c r="AW102" s="11" t="s">
        <v>37</v>
      </c>
      <c r="AX102" s="11" t="s">
        <v>73</v>
      </c>
      <c r="AY102" s="243" t="s">
        <v>132</v>
      </c>
    </row>
    <row r="103" s="11" customFormat="1">
      <c r="B103" s="232"/>
      <c r="C103" s="233"/>
      <c r="D103" s="234" t="s">
        <v>141</v>
      </c>
      <c r="E103" s="235" t="s">
        <v>21</v>
      </c>
      <c r="F103" s="236" t="s">
        <v>21</v>
      </c>
      <c r="G103" s="233"/>
      <c r="H103" s="237">
        <v>0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141</v>
      </c>
      <c r="AU103" s="243" t="s">
        <v>83</v>
      </c>
      <c r="AV103" s="11" t="s">
        <v>83</v>
      </c>
      <c r="AW103" s="11" t="s">
        <v>37</v>
      </c>
      <c r="AX103" s="11" t="s">
        <v>73</v>
      </c>
      <c r="AY103" s="243" t="s">
        <v>132</v>
      </c>
    </row>
    <row r="104" s="11" customFormat="1">
      <c r="B104" s="232"/>
      <c r="C104" s="233"/>
      <c r="D104" s="234" t="s">
        <v>141</v>
      </c>
      <c r="E104" s="235" t="s">
        <v>21</v>
      </c>
      <c r="F104" s="236" t="s">
        <v>21</v>
      </c>
      <c r="G104" s="233"/>
      <c r="H104" s="237">
        <v>0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AT104" s="243" t="s">
        <v>141</v>
      </c>
      <c r="AU104" s="243" t="s">
        <v>83</v>
      </c>
      <c r="AV104" s="11" t="s">
        <v>83</v>
      </c>
      <c r="AW104" s="11" t="s">
        <v>37</v>
      </c>
      <c r="AX104" s="11" t="s">
        <v>73</v>
      </c>
      <c r="AY104" s="243" t="s">
        <v>132</v>
      </c>
    </row>
    <row r="105" s="11" customFormat="1">
      <c r="B105" s="232"/>
      <c r="C105" s="233"/>
      <c r="D105" s="234" t="s">
        <v>141</v>
      </c>
      <c r="E105" s="235" t="s">
        <v>21</v>
      </c>
      <c r="F105" s="236" t="s">
        <v>21</v>
      </c>
      <c r="G105" s="233"/>
      <c r="H105" s="237">
        <v>0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AT105" s="243" t="s">
        <v>141</v>
      </c>
      <c r="AU105" s="243" t="s">
        <v>83</v>
      </c>
      <c r="AV105" s="11" t="s">
        <v>83</v>
      </c>
      <c r="AW105" s="11" t="s">
        <v>37</v>
      </c>
      <c r="AX105" s="11" t="s">
        <v>73</v>
      </c>
      <c r="AY105" s="243" t="s">
        <v>132</v>
      </c>
    </row>
    <row r="106" s="11" customFormat="1">
      <c r="B106" s="232"/>
      <c r="C106" s="233"/>
      <c r="D106" s="234" t="s">
        <v>141</v>
      </c>
      <c r="E106" s="235" t="s">
        <v>21</v>
      </c>
      <c r="F106" s="236" t="s">
        <v>21</v>
      </c>
      <c r="G106" s="233"/>
      <c r="H106" s="237">
        <v>0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AT106" s="243" t="s">
        <v>141</v>
      </c>
      <c r="AU106" s="243" t="s">
        <v>83</v>
      </c>
      <c r="AV106" s="11" t="s">
        <v>83</v>
      </c>
      <c r="AW106" s="11" t="s">
        <v>37</v>
      </c>
      <c r="AX106" s="11" t="s">
        <v>73</v>
      </c>
      <c r="AY106" s="243" t="s">
        <v>132</v>
      </c>
    </row>
    <row r="107" s="11" customFormat="1">
      <c r="B107" s="232"/>
      <c r="C107" s="233"/>
      <c r="D107" s="234" t="s">
        <v>141</v>
      </c>
      <c r="E107" s="235" t="s">
        <v>21</v>
      </c>
      <c r="F107" s="236" t="s">
        <v>21</v>
      </c>
      <c r="G107" s="233"/>
      <c r="H107" s="237">
        <v>0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AT107" s="243" t="s">
        <v>141</v>
      </c>
      <c r="AU107" s="243" t="s">
        <v>83</v>
      </c>
      <c r="AV107" s="11" t="s">
        <v>83</v>
      </c>
      <c r="AW107" s="11" t="s">
        <v>37</v>
      </c>
      <c r="AX107" s="11" t="s">
        <v>73</v>
      </c>
      <c r="AY107" s="243" t="s">
        <v>132</v>
      </c>
    </row>
    <row r="108" s="12" customFormat="1">
      <c r="B108" s="244"/>
      <c r="C108" s="245"/>
      <c r="D108" s="234" t="s">
        <v>141</v>
      </c>
      <c r="E108" s="246" t="s">
        <v>21</v>
      </c>
      <c r="F108" s="247" t="s">
        <v>152</v>
      </c>
      <c r="G108" s="245"/>
      <c r="H108" s="248">
        <v>12.74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AT108" s="254" t="s">
        <v>141</v>
      </c>
      <c r="AU108" s="254" t="s">
        <v>83</v>
      </c>
      <c r="AV108" s="12" t="s">
        <v>139</v>
      </c>
      <c r="AW108" s="12" t="s">
        <v>37</v>
      </c>
      <c r="AX108" s="12" t="s">
        <v>81</v>
      </c>
      <c r="AY108" s="254" t="s">
        <v>132</v>
      </c>
    </row>
    <row r="109" s="1" customFormat="1" ht="38.25" customHeight="1">
      <c r="B109" s="45"/>
      <c r="C109" s="220" t="s">
        <v>153</v>
      </c>
      <c r="D109" s="220" t="s">
        <v>134</v>
      </c>
      <c r="E109" s="221" t="s">
        <v>154</v>
      </c>
      <c r="F109" s="222" t="s">
        <v>155</v>
      </c>
      <c r="G109" s="223" t="s">
        <v>137</v>
      </c>
      <c r="H109" s="224">
        <v>146.99000000000001</v>
      </c>
      <c r="I109" s="225"/>
      <c r="J109" s="226">
        <f>ROUND(I109*H109,2)</f>
        <v>0</v>
      </c>
      <c r="K109" s="222" t="s">
        <v>138</v>
      </c>
      <c r="L109" s="71"/>
      <c r="M109" s="227" t="s">
        <v>21</v>
      </c>
      <c r="N109" s="228" t="s">
        <v>44</v>
      </c>
      <c r="O109" s="46"/>
      <c r="P109" s="229">
        <f>O109*H109</f>
        <v>0</v>
      </c>
      <c r="Q109" s="229">
        <v>0</v>
      </c>
      <c r="R109" s="229">
        <f>Q109*H109</f>
        <v>0</v>
      </c>
      <c r="S109" s="229">
        <v>0.18099999999999999</v>
      </c>
      <c r="T109" s="230">
        <f>S109*H109</f>
        <v>26.60519</v>
      </c>
      <c r="AR109" s="23" t="s">
        <v>139</v>
      </c>
      <c r="AT109" s="23" t="s">
        <v>134</v>
      </c>
      <c r="AU109" s="23" t="s">
        <v>83</v>
      </c>
      <c r="AY109" s="23" t="s">
        <v>132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23" t="s">
        <v>81</v>
      </c>
      <c r="BK109" s="231">
        <f>ROUND(I109*H109,2)</f>
        <v>0</v>
      </c>
      <c r="BL109" s="23" t="s">
        <v>139</v>
      </c>
      <c r="BM109" s="23" t="s">
        <v>156</v>
      </c>
    </row>
    <row r="110" s="11" customFormat="1">
      <c r="B110" s="232"/>
      <c r="C110" s="233"/>
      <c r="D110" s="234" t="s">
        <v>141</v>
      </c>
      <c r="E110" s="235" t="s">
        <v>21</v>
      </c>
      <c r="F110" s="236" t="s">
        <v>157</v>
      </c>
      <c r="G110" s="233"/>
      <c r="H110" s="237">
        <v>146.99000000000001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AT110" s="243" t="s">
        <v>141</v>
      </c>
      <c r="AU110" s="243" t="s">
        <v>83</v>
      </c>
      <c r="AV110" s="11" t="s">
        <v>83</v>
      </c>
      <c r="AW110" s="11" t="s">
        <v>37</v>
      </c>
      <c r="AX110" s="11" t="s">
        <v>81</v>
      </c>
      <c r="AY110" s="243" t="s">
        <v>132</v>
      </c>
    </row>
    <row r="111" s="1" customFormat="1" ht="25.5" customHeight="1">
      <c r="B111" s="45"/>
      <c r="C111" s="220" t="s">
        <v>158</v>
      </c>
      <c r="D111" s="220" t="s">
        <v>134</v>
      </c>
      <c r="E111" s="221" t="s">
        <v>159</v>
      </c>
      <c r="F111" s="222" t="s">
        <v>160</v>
      </c>
      <c r="G111" s="223" t="s">
        <v>161</v>
      </c>
      <c r="H111" s="224">
        <v>4.5</v>
      </c>
      <c r="I111" s="225"/>
      <c r="J111" s="226">
        <f>ROUND(I111*H111,2)</f>
        <v>0</v>
      </c>
      <c r="K111" s="222" t="s">
        <v>138</v>
      </c>
      <c r="L111" s="71"/>
      <c r="M111" s="227" t="s">
        <v>21</v>
      </c>
      <c r="N111" s="228" t="s">
        <v>44</v>
      </c>
      <c r="O111" s="46"/>
      <c r="P111" s="229">
        <f>O111*H111</f>
        <v>0</v>
      </c>
      <c r="Q111" s="229">
        <v>0</v>
      </c>
      <c r="R111" s="229">
        <f>Q111*H111</f>
        <v>0</v>
      </c>
      <c r="S111" s="229">
        <v>0.040000000000000001</v>
      </c>
      <c r="T111" s="230">
        <f>S111*H111</f>
        <v>0.17999999999999999</v>
      </c>
      <c r="AR111" s="23" t="s">
        <v>139</v>
      </c>
      <c r="AT111" s="23" t="s">
        <v>134</v>
      </c>
      <c r="AU111" s="23" t="s">
        <v>83</v>
      </c>
      <c r="AY111" s="23" t="s">
        <v>132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23" t="s">
        <v>81</v>
      </c>
      <c r="BK111" s="231">
        <f>ROUND(I111*H111,2)</f>
        <v>0</v>
      </c>
      <c r="BL111" s="23" t="s">
        <v>139</v>
      </c>
      <c r="BM111" s="23" t="s">
        <v>162</v>
      </c>
    </row>
    <row r="112" s="11" customFormat="1">
      <c r="B112" s="232"/>
      <c r="C112" s="233"/>
      <c r="D112" s="234" t="s">
        <v>141</v>
      </c>
      <c r="E112" s="235" t="s">
        <v>21</v>
      </c>
      <c r="F112" s="236" t="s">
        <v>163</v>
      </c>
      <c r="G112" s="233"/>
      <c r="H112" s="237">
        <v>4.5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141</v>
      </c>
      <c r="AU112" s="243" t="s">
        <v>83</v>
      </c>
      <c r="AV112" s="11" t="s">
        <v>83</v>
      </c>
      <c r="AW112" s="11" t="s">
        <v>37</v>
      </c>
      <c r="AX112" s="11" t="s">
        <v>81</v>
      </c>
      <c r="AY112" s="243" t="s">
        <v>132</v>
      </c>
    </row>
    <row r="113" s="1" customFormat="1" ht="25.5" customHeight="1">
      <c r="B113" s="45"/>
      <c r="C113" s="220" t="s">
        <v>164</v>
      </c>
      <c r="D113" s="220" t="s">
        <v>134</v>
      </c>
      <c r="E113" s="221" t="s">
        <v>165</v>
      </c>
      <c r="F113" s="222" t="s">
        <v>166</v>
      </c>
      <c r="G113" s="223" t="s">
        <v>161</v>
      </c>
      <c r="H113" s="224">
        <v>18.5</v>
      </c>
      <c r="I113" s="225"/>
      <c r="J113" s="226">
        <f>ROUND(I113*H113,2)</f>
        <v>0</v>
      </c>
      <c r="K113" s="222" t="s">
        <v>167</v>
      </c>
      <c r="L113" s="71"/>
      <c r="M113" s="227" t="s">
        <v>21</v>
      </c>
      <c r="N113" s="228" t="s">
        <v>44</v>
      </c>
      <c r="O113" s="4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AR113" s="23" t="s">
        <v>139</v>
      </c>
      <c r="AT113" s="23" t="s">
        <v>134</v>
      </c>
      <c r="AU113" s="23" t="s">
        <v>83</v>
      </c>
      <c r="AY113" s="23" t="s">
        <v>132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23" t="s">
        <v>81</v>
      </c>
      <c r="BK113" s="231">
        <f>ROUND(I113*H113,2)</f>
        <v>0</v>
      </c>
      <c r="BL113" s="23" t="s">
        <v>139</v>
      </c>
      <c r="BM113" s="23" t="s">
        <v>168</v>
      </c>
    </row>
    <row r="114" s="1" customFormat="1" ht="25.5" customHeight="1">
      <c r="B114" s="45"/>
      <c r="C114" s="220" t="s">
        <v>169</v>
      </c>
      <c r="D114" s="220" t="s">
        <v>134</v>
      </c>
      <c r="E114" s="221" t="s">
        <v>170</v>
      </c>
      <c r="F114" s="222" t="s">
        <v>171</v>
      </c>
      <c r="G114" s="223" t="s">
        <v>161</v>
      </c>
      <c r="H114" s="224">
        <v>80</v>
      </c>
      <c r="I114" s="225"/>
      <c r="J114" s="226">
        <f>ROUND(I114*H114,2)</f>
        <v>0</v>
      </c>
      <c r="K114" s="222" t="s">
        <v>167</v>
      </c>
      <c r="L114" s="71"/>
      <c r="M114" s="227" t="s">
        <v>21</v>
      </c>
      <c r="N114" s="228" t="s">
        <v>44</v>
      </c>
      <c r="O114" s="46"/>
      <c r="P114" s="229">
        <f>O114*H114</f>
        <v>0</v>
      </c>
      <c r="Q114" s="229">
        <v>0.00029999999999999997</v>
      </c>
      <c r="R114" s="229">
        <f>Q114*H114</f>
        <v>0.023999999999999997</v>
      </c>
      <c r="S114" s="229">
        <v>0</v>
      </c>
      <c r="T114" s="230">
        <f>S114*H114</f>
        <v>0</v>
      </c>
      <c r="AR114" s="23" t="s">
        <v>139</v>
      </c>
      <c r="AT114" s="23" t="s">
        <v>134</v>
      </c>
      <c r="AU114" s="23" t="s">
        <v>83</v>
      </c>
      <c r="AY114" s="23" t="s">
        <v>132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23" t="s">
        <v>81</v>
      </c>
      <c r="BK114" s="231">
        <f>ROUND(I114*H114,2)</f>
        <v>0</v>
      </c>
      <c r="BL114" s="23" t="s">
        <v>139</v>
      </c>
      <c r="BM114" s="23" t="s">
        <v>172</v>
      </c>
    </row>
    <row r="115" s="1" customFormat="1" ht="25.5" customHeight="1">
      <c r="B115" s="45"/>
      <c r="C115" s="220" t="s">
        <v>173</v>
      </c>
      <c r="D115" s="220" t="s">
        <v>134</v>
      </c>
      <c r="E115" s="221" t="s">
        <v>174</v>
      </c>
      <c r="F115" s="222" t="s">
        <v>175</v>
      </c>
      <c r="G115" s="223" t="s">
        <v>161</v>
      </c>
      <c r="H115" s="224">
        <v>80</v>
      </c>
      <c r="I115" s="225"/>
      <c r="J115" s="226">
        <f>ROUND(I115*H115,2)</f>
        <v>0</v>
      </c>
      <c r="K115" s="222" t="s">
        <v>167</v>
      </c>
      <c r="L115" s="71"/>
      <c r="M115" s="227" t="s">
        <v>21</v>
      </c>
      <c r="N115" s="228" t="s">
        <v>44</v>
      </c>
      <c r="O115" s="46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AR115" s="23" t="s">
        <v>139</v>
      </c>
      <c r="AT115" s="23" t="s">
        <v>134</v>
      </c>
      <c r="AU115" s="23" t="s">
        <v>83</v>
      </c>
      <c r="AY115" s="23" t="s">
        <v>132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23" t="s">
        <v>81</v>
      </c>
      <c r="BK115" s="231">
        <f>ROUND(I115*H115,2)</f>
        <v>0</v>
      </c>
      <c r="BL115" s="23" t="s">
        <v>139</v>
      </c>
      <c r="BM115" s="23" t="s">
        <v>176</v>
      </c>
    </row>
    <row r="116" s="1" customFormat="1" ht="16.5" customHeight="1">
      <c r="B116" s="45"/>
      <c r="C116" s="220" t="s">
        <v>177</v>
      </c>
      <c r="D116" s="220" t="s">
        <v>134</v>
      </c>
      <c r="E116" s="221" t="s">
        <v>178</v>
      </c>
      <c r="F116" s="222" t="s">
        <v>179</v>
      </c>
      <c r="G116" s="223" t="s">
        <v>180</v>
      </c>
      <c r="H116" s="224">
        <v>55.380000000000003</v>
      </c>
      <c r="I116" s="225"/>
      <c r="J116" s="226">
        <f>ROUND(I116*H116,2)</f>
        <v>0</v>
      </c>
      <c r="K116" s="222" t="s">
        <v>181</v>
      </c>
      <c r="L116" s="71"/>
      <c r="M116" s="227" t="s">
        <v>21</v>
      </c>
      <c r="N116" s="228" t="s">
        <v>44</v>
      </c>
      <c r="O116" s="46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AR116" s="23" t="s">
        <v>139</v>
      </c>
      <c r="AT116" s="23" t="s">
        <v>134</v>
      </c>
      <c r="AU116" s="23" t="s">
        <v>83</v>
      </c>
      <c r="AY116" s="23" t="s">
        <v>132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23" t="s">
        <v>81</v>
      </c>
      <c r="BK116" s="231">
        <f>ROUND(I116*H116,2)</f>
        <v>0</v>
      </c>
      <c r="BL116" s="23" t="s">
        <v>139</v>
      </c>
      <c r="BM116" s="23" t="s">
        <v>182</v>
      </c>
    </row>
    <row r="117" s="11" customFormat="1">
      <c r="B117" s="232"/>
      <c r="C117" s="233"/>
      <c r="D117" s="234" t="s">
        <v>141</v>
      </c>
      <c r="E117" s="235" t="s">
        <v>21</v>
      </c>
      <c r="F117" s="236" t="s">
        <v>183</v>
      </c>
      <c r="G117" s="233"/>
      <c r="H117" s="237">
        <v>55.380000000000003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141</v>
      </c>
      <c r="AU117" s="243" t="s">
        <v>83</v>
      </c>
      <c r="AV117" s="11" t="s">
        <v>83</v>
      </c>
      <c r="AW117" s="11" t="s">
        <v>37</v>
      </c>
      <c r="AX117" s="11" t="s">
        <v>81</v>
      </c>
      <c r="AY117" s="243" t="s">
        <v>132</v>
      </c>
    </row>
    <row r="118" s="1" customFormat="1" ht="16.5" customHeight="1">
      <c r="B118" s="45"/>
      <c r="C118" s="220" t="s">
        <v>184</v>
      </c>
      <c r="D118" s="220" t="s">
        <v>134</v>
      </c>
      <c r="E118" s="221" t="s">
        <v>185</v>
      </c>
      <c r="F118" s="222" t="s">
        <v>186</v>
      </c>
      <c r="G118" s="223" t="s">
        <v>180</v>
      </c>
      <c r="H118" s="224">
        <v>55.380000000000003</v>
      </c>
      <c r="I118" s="225"/>
      <c r="J118" s="226">
        <f>ROUND(I118*H118,2)</f>
        <v>0</v>
      </c>
      <c r="K118" s="222" t="s">
        <v>181</v>
      </c>
      <c r="L118" s="71"/>
      <c r="M118" s="227" t="s">
        <v>21</v>
      </c>
      <c r="N118" s="228" t="s">
        <v>44</v>
      </c>
      <c r="O118" s="46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AR118" s="23" t="s">
        <v>139</v>
      </c>
      <c r="AT118" s="23" t="s">
        <v>134</v>
      </c>
      <c r="AU118" s="23" t="s">
        <v>83</v>
      </c>
      <c r="AY118" s="23" t="s">
        <v>132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23" t="s">
        <v>81</v>
      </c>
      <c r="BK118" s="231">
        <f>ROUND(I118*H118,2)</f>
        <v>0</v>
      </c>
      <c r="BL118" s="23" t="s">
        <v>139</v>
      </c>
      <c r="BM118" s="23" t="s">
        <v>187</v>
      </c>
    </row>
    <row r="119" s="11" customFormat="1">
      <c r="B119" s="232"/>
      <c r="C119" s="233"/>
      <c r="D119" s="234" t="s">
        <v>141</v>
      </c>
      <c r="E119" s="235" t="s">
        <v>21</v>
      </c>
      <c r="F119" s="236" t="s">
        <v>188</v>
      </c>
      <c r="G119" s="233"/>
      <c r="H119" s="237">
        <v>55.380000000000003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AT119" s="243" t="s">
        <v>141</v>
      </c>
      <c r="AU119" s="243" t="s">
        <v>83</v>
      </c>
      <c r="AV119" s="11" t="s">
        <v>83</v>
      </c>
      <c r="AW119" s="11" t="s">
        <v>37</v>
      </c>
      <c r="AX119" s="11" t="s">
        <v>81</v>
      </c>
      <c r="AY119" s="243" t="s">
        <v>132</v>
      </c>
    </row>
    <row r="120" s="1" customFormat="1" ht="25.5" customHeight="1">
      <c r="B120" s="45"/>
      <c r="C120" s="220" t="s">
        <v>189</v>
      </c>
      <c r="D120" s="220" t="s">
        <v>134</v>
      </c>
      <c r="E120" s="221" t="s">
        <v>190</v>
      </c>
      <c r="F120" s="222" t="s">
        <v>191</v>
      </c>
      <c r="G120" s="223" t="s">
        <v>180</v>
      </c>
      <c r="H120" s="224">
        <v>31.007999999999999</v>
      </c>
      <c r="I120" s="225"/>
      <c r="J120" s="226">
        <f>ROUND(I120*H120,2)</f>
        <v>0</v>
      </c>
      <c r="K120" s="222" t="s">
        <v>181</v>
      </c>
      <c r="L120" s="71"/>
      <c r="M120" s="227" t="s">
        <v>21</v>
      </c>
      <c r="N120" s="228" t="s">
        <v>44</v>
      </c>
      <c r="O120" s="46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AR120" s="23" t="s">
        <v>139</v>
      </c>
      <c r="AT120" s="23" t="s">
        <v>134</v>
      </c>
      <c r="AU120" s="23" t="s">
        <v>83</v>
      </c>
      <c r="AY120" s="23" t="s">
        <v>132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23" t="s">
        <v>81</v>
      </c>
      <c r="BK120" s="231">
        <f>ROUND(I120*H120,2)</f>
        <v>0</v>
      </c>
      <c r="BL120" s="23" t="s">
        <v>139</v>
      </c>
      <c r="BM120" s="23" t="s">
        <v>192</v>
      </c>
    </row>
    <row r="121" s="11" customFormat="1">
      <c r="B121" s="232"/>
      <c r="C121" s="233"/>
      <c r="D121" s="234" t="s">
        <v>141</v>
      </c>
      <c r="E121" s="235" t="s">
        <v>21</v>
      </c>
      <c r="F121" s="236" t="s">
        <v>193</v>
      </c>
      <c r="G121" s="233"/>
      <c r="H121" s="237">
        <v>26.077999999999999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AT121" s="243" t="s">
        <v>141</v>
      </c>
      <c r="AU121" s="243" t="s">
        <v>83</v>
      </c>
      <c r="AV121" s="11" t="s">
        <v>83</v>
      </c>
      <c r="AW121" s="11" t="s">
        <v>37</v>
      </c>
      <c r="AX121" s="11" t="s">
        <v>73</v>
      </c>
      <c r="AY121" s="243" t="s">
        <v>132</v>
      </c>
    </row>
    <row r="122" s="11" customFormat="1">
      <c r="B122" s="232"/>
      <c r="C122" s="233"/>
      <c r="D122" s="234" t="s">
        <v>141</v>
      </c>
      <c r="E122" s="235" t="s">
        <v>21</v>
      </c>
      <c r="F122" s="236" t="s">
        <v>194</v>
      </c>
      <c r="G122" s="233"/>
      <c r="H122" s="237">
        <v>4.9299999999999997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AT122" s="243" t="s">
        <v>141</v>
      </c>
      <c r="AU122" s="243" t="s">
        <v>83</v>
      </c>
      <c r="AV122" s="11" t="s">
        <v>83</v>
      </c>
      <c r="AW122" s="11" t="s">
        <v>37</v>
      </c>
      <c r="AX122" s="11" t="s">
        <v>73</v>
      </c>
      <c r="AY122" s="243" t="s">
        <v>132</v>
      </c>
    </row>
    <row r="123" s="12" customFormat="1">
      <c r="B123" s="244"/>
      <c r="C123" s="245"/>
      <c r="D123" s="234" t="s">
        <v>141</v>
      </c>
      <c r="E123" s="246" t="s">
        <v>21</v>
      </c>
      <c r="F123" s="247" t="s">
        <v>152</v>
      </c>
      <c r="G123" s="245"/>
      <c r="H123" s="248">
        <v>31.007999999999999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AT123" s="254" t="s">
        <v>141</v>
      </c>
      <c r="AU123" s="254" t="s">
        <v>83</v>
      </c>
      <c r="AV123" s="12" t="s">
        <v>139</v>
      </c>
      <c r="AW123" s="12" t="s">
        <v>37</v>
      </c>
      <c r="AX123" s="12" t="s">
        <v>81</v>
      </c>
      <c r="AY123" s="254" t="s">
        <v>132</v>
      </c>
    </row>
    <row r="124" s="1" customFormat="1" ht="38.25" customHeight="1">
      <c r="B124" s="45"/>
      <c r="C124" s="220" t="s">
        <v>195</v>
      </c>
      <c r="D124" s="220" t="s">
        <v>134</v>
      </c>
      <c r="E124" s="221" t="s">
        <v>196</v>
      </c>
      <c r="F124" s="222" t="s">
        <v>197</v>
      </c>
      <c r="G124" s="223" t="s">
        <v>180</v>
      </c>
      <c r="H124" s="224">
        <v>31.007999999999999</v>
      </c>
      <c r="I124" s="225"/>
      <c r="J124" s="226">
        <f>ROUND(I124*H124,2)</f>
        <v>0</v>
      </c>
      <c r="K124" s="222" t="s">
        <v>181</v>
      </c>
      <c r="L124" s="71"/>
      <c r="M124" s="227" t="s">
        <v>21</v>
      </c>
      <c r="N124" s="228" t="s">
        <v>44</v>
      </c>
      <c r="O124" s="46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AR124" s="23" t="s">
        <v>139</v>
      </c>
      <c r="AT124" s="23" t="s">
        <v>134</v>
      </c>
      <c r="AU124" s="23" t="s">
        <v>83</v>
      </c>
      <c r="AY124" s="23" t="s">
        <v>132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23" t="s">
        <v>81</v>
      </c>
      <c r="BK124" s="231">
        <f>ROUND(I124*H124,2)</f>
        <v>0</v>
      </c>
      <c r="BL124" s="23" t="s">
        <v>139</v>
      </c>
      <c r="BM124" s="23" t="s">
        <v>198</v>
      </c>
    </row>
    <row r="125" s="11" customFormat="1">
      <c r="B125" s="232"/>
      <c r="C125" s="233"/>
      <c r="D125" s="234" t="s">
        <v>141</v>
      </c>
      <c r="E125" s="235" t="s">
        <v>21</v>
      </c>
      <c r="F125" s="236" t="s">
        <v>199</v>
      </c>
      <c r="G125" s="233"/>
      <c r="H125" s="237">
        <v>31.007999999999999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AT125" s="243" t="s">
        <v>141</v>
      </c>
      <c r="AU125" s="243" t="s">
        <v>83</v>
      </c>
      <c r="AV125" s="11" t="s">
        <v>83</v>
      </c>
      <c r="AW125" s="11" t="s">
        <v>37</v>
      </c>
      <c r="AX125" s="11" t="s">
        <v>81</v>
      </c>
      <c r="AY125" s="243" t="s">
        <v>132</v>
      </c>
    </row>
    <row r="126" s="1" customFormat="1" ht="16.5" customHeight="1">
      <c r="B126" s="45"/>
      <c r="C126" s="220" t="s">
        <v>200</v>
      </c>
      <c r="D126" s="220" t="s">
        <v>134</v>
      </c>
      <c r="E126" s="221" t="s">
        <v>201</v>
      </c>
      <c r="F126" s="222" t="s">
        <v>202</v>
      </c>
      <c r="G126" s="223" t="s">
        <v>180</v>
      </c>
      <c r="H126" s="224">
        <v>31.007999999999999</v>
      </c>
      <c r="I126" s="225"/>
      <c r="J126" s="226">
        <f>ROUND(I126*H126,2)</f>
        <v>0</v>
      </c>
      <c r="K126" s="222" t="s">
        <v>181</v>
      </c>
      <c r="L126" s="71"/>
      <c r="M126" s="227" t="s">
        <v>21</v>
      </c>
      <c r="N126" s="228" t="s">
        <v>44</v>
      </c>
      <c r="O126" s="46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AR126" s="23" t="s">
        <v>139</v>
      </c>
      <c r="AT126" s="23" t="s">
        <v>134</v>
      </c>
      <c r="AU126" s="23" t="s">
        <v>83</v>
      </c>
      <c r="AY126" s="23" t="s">
        <v>132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23" t="s">
        <v>81</v>
      </c>
      <c r="BK126" s="231">
        <f>ROUND(I126*H126,2)</f>
        <v>0</v>
      </c>
      <c r="BL126" s="23" t="s">
        <v>139</v>
      </c>
      <c r="BM126" s="23" t="s">
        <v>203</v>
      </c>
    </row>
    <row r="127" s="11" customFormat="1">
      <c r="B127" s="232"/>
      <c r="C127" s="233"/>
      <c r="D127" s="234" t="s">
        <v>141</v>
      </c>
      <c r="E127" s="235" t="s">
        <v>21</v>
      </c>
      <c r="F127" s="236" t="s">
        <v>199</v>
      </c>
      <c r="G127" s="233"/>
      <c r="H127" s="237">
        <v>31.007999999999999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AT127" s="243" t="s">
        <v>141</v>
      </c>
      <c r="AU127" s="243" t="s">
        <v>83</v>
      </c>
      <c r="AV127" s="11" t="s">
        <v>83</v>
      </c>
      <c r="AW127" s="11" t="s">
        <v>37</v>
      </c>
      <c r="AX127" s="11" t="s">
        <v>73</v>
      </c>
      <c r="AY127" s="243" t="s">
        <v>132</v>
      </c>
    </row>
    <row r="128" s="12" customFormat="1">
      <c r="B128" s="244"/>
      <c r="C128" s="245"/>
      <c r="D128" s="234" t="s">
        <v>141</v>
      </c>
      <c r="E128" s="246" t="s">
        <v>21</v>
      </c>
      <c r="F128" s="247" t="s">
        <v>152</v>
      </c>
      <c r="G128" s="245"/>
      <c r="H128" s="248">
        <v>31.007999999999999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AT128" s="254" t="s">
        <v>141</v>
      </c>
      <c r="AU128" s="254" t="s">
        <v>83</v>
      </c>
      <c r="AV128" s="12" t="s">
        <v>139</v>
      </c>
      <c r="AW128" s="12" t="s">
        <v>37</v>
      </c>
      <c r="AX128" s="12" t="s">
        <v>81</v>
      </c>
      <c r="AY128" s="254" t="s">
        <v>132</v>
      </c>
    </row>
    <row r="129" s="1" customFormat="1" ht="16.5" customHeight="1">
      <c r="B129" s="45"/>
      <c r="C129" s="220" t="s">
        <v>204</v>
      </c>
      <c r="D129" s="220" t="s">
        <v>134</v>
      </c>
      <c r="E129" s="221" t="s">
        <v>205</v>
      </c>
      <c r="F129" s="222" t="s">
        <v>206</v>
      </c>
      <c r="G129" s="223" t="s">
        <v>180</v>
      </c>
      <c r="H129" s="224">
        <v>88.608000000000004</v>
      </c>
      <c r="I129" s="225"/>
      <c r="J129" s="226">
        <f>ROUND(I129*H129,2)</f>
        <v>0</v>
      </c>
      <c r="K129" s="222" t="s">
        <v>181</v>
      </c>
      <c r="L129" s="71"/>
      <c r="M129" s="227" t="s">
        <v>21</v>
      </c>
      <c r="N129" s="228" t="s">
        <v>44</v>
      </c>
      <c r="O129" s="46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" t="s">
        <v>139</v>
      </c>
      <c r="AT129" s="23" t="s">
        <v>134</v>
      </c>
      <c r="AU129" s="23" t="s">
        <v>83</v>
      </c>
      <c r="AY129" s="23" t="s">
        <v>132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23" t="s">
        <v>81</v>
      </c>
      <c r="BK129" s="231">
        <f>ROUND(I129*H129,2)</f>
        <v>0</v>
      </c>
      <c r="BL129" s="23" t="s">
        <v>139</v>
      </c>
      <c r="BM129" s="23" t="s">
        <v>207</v>
      </c>
    </row>
    <row r="130" s="13" customFormat="1">
      <c r="B130" s="255"/>
      <c r="C130" s="256"/>
      <c r="D130" s="234" t="s">
        <v>141</v>
      </c>
      <c r="E130" s="257" t="s">
        <v>21</v>
      </c>
      <c r="F130" s="258" t="s">
        <v>208</v>
      </c>
      <c r="G130" s="256"/>
      <c r="H130" s="257" t="s">
        <v>21</v>
      </c>
      <c r="I130" s="259"/>
      <c r="J130" s="256"/>
      <c r="K130" s="256"/>
      <c r="L130" s="260"/>
      <c r="M130" s="261"/>
      <c r="N130" s="262"/>
      <c r="O130" s="262"/>
      <c r="P130" s="262"/>
      <c r="Q130" s="262"/>
      <c r="R130" s="262"/>
      <c r="S130" s="262"/>
      <c r="T130" s="263"/>
      <c r="AT130" s="264" t="s">
        <v>141</v>
      </c>
      <c r="AU130" s="264" t="s">
        <v>83</v>
      </c>
      <c r="AV130" s="13" t="s">
        <v>81</v>
      </c>
      <c r="AW130" s="13" t="s">
        <v>37</v>
      </c>
      <c r="AX130" s="13" t="s">
        <v>73</v>
      </c>
      <c r="AY130" s="264" t="s">
        <v>132</v>
      </c>
    </row>
    <row r="131" s="11" customFormat="1">
      <c r="B131" s="232"/>
      <c r="C131" s="233"/>
      <c r="D131" s="234" t="s">
        <v>141</v>
      </c>
      <c r="E131" s="235" t="s">
        <v>21</v>
      </c>
      <c r="F131" s="236" t="s">
        <v>209</v>
      </c>
      <c r="G131" s="233"/>
      <c r="H131" s="237">
        <v>88.608000000000004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141</v>
      </c>
      <c r="AU131" s="243" t="s">
        <v>83</v>
      </c>
      <c r="AV131" s="11" t="s">
        <v>83</v>
      </c>
      <c r="AW131" s="11" t="s">
        <v>37</v>
      </c>
      <c r="AX131" s="11" t="s">
        <v>73</v>
      </c>
      <c r="AY131" s="243" t="s">
        <v>132</v>
      </c>
    </row>
    <row r="132" s="12" customFormat="1">
      <c r="B132" s="244"/>
      <c r="C132" s="245"/>
      <c r="D132" s="234" t="s">
        <v>141</v>
      </c>
      <c r="E132" s="246" t="s">
        <v>21</v>
      </c>
      <c r="F132" s="247" t="s">
        <v>152</v>
      </c>
      <c r="G132" s="245"/>
      <c r="H132" s="248">
        <v>88.608000000000004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AT132" s="254" t="s">
        <v>141</v>
      </c>
      <c r="AU132" s="254" t="s">
        <v>83</v>
      </c>
      <c r="AV132" s="12" t="s">
        <v>139</v>
      </c>
      <c r="AW132" s="12" t="s">
        <v>37</v>
      </c>
      <c r="AX132" s="12" t="s">
        <v>81</v>
      </c>
      <c r="AY132" s="254" t="s">
        <v>132</v>
      </c>
    </row>
    <row r="133" s="1" customFormat="1" ht="38.25" customHeight="1">
      <c r="B133" s="45"/>
      <c r="C133" s="220" t="s">
        <v>210</v>
      </c>
      <c r="D133" s="220" t="s">
        <v>134</v>
      </c>
      <c r="E133" s="221" t="s">
        <v>211</v>
      </c>
      <c r="F133" s="222" t="s">
        <v>212</v>
      </c>
      <c r="G133" s="223" t="s">
        <v>180</v>
      </c>
      <c r="H133" s="224">
        <v>16.614000000000001</v>
      </c>
      <c r="I133" s="225"/>
      <c r="J133" s="226">
        <f>ROUND(I133*H133,2)</f>
        <v>0</v>
      </c>
      <c r="K133" s="222" t="s">
        <v>181</v>
      </c>
      <c r="L133" s="71"/>
      <c r="M133" s="227" t="s">
        <v>21</v>
      </c>
      <c r="N133" s="228" t="s">
        <v>44</v>
      </c>
      <c r="O133" s="46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AR133" s="23" t="s">
        <v>139</v>
      </c>
      <c r="AT133" s="23" t="s">
        <v>134</v>
      </c>
      <c r="AU133" s="23" t="s">
        <v>83</v>
      </c>
      <c r="AY133" s="23" t="s">
        <v>132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23" t="s">
        <v>81</v>
      </c>
      <c r="BK133" s="231">
        <f>ROUND(I133*H133,2)</f>
        <v>0</v>
      </c>
      <c r="BL133" s="23" t="s">
        <v>139</v>
      </c>
      <c r="BM133" s="23" t="s">
        <v>213</v>
      </c>
    </row>
    <row r="134" s="13" customFormat="1">
      <c r="B134" s="255"/>
      <c r="C134" s="256"/>
      <c r="D134" s="234" t="s">
        <v>141</v>
      </c>
      <c r="E134" s="257" t="s">
        <v>21</v>
      </c>
      <c r="F134" s="258" t="s">
        <v>214</v>
      </c>
      <c r="G134" s="256"/>
      <c r="H134" s="257" t="s">
        <v>21</v>
      </c>
      <c r="I134" s="259"/>
      <c r="J134" s="256"/>
      <c r="K134" s="256"/>
      <c r="L134" s="260"/>
      <c r="M134" s="261"/>
      <c r="N134" s="262"/>
      <c r="O134" s="262"/>
      <c r="P134" s="262"/>
      <c r="Q134" s="262"/>
      <c r="R134" s="262"/>
      <c r="S134" s="262"/>
      <c r="T134" s="263"/>
      <c r="AT134" s="264" t="s">
        <v>141</v>
      </c>
      <c r="AU134" s="264" t="s">
        <v>83</v>
      </c>
      <c r="AV134" s="13" t="s">
        <v>81</v>
      </c>
      <c r="AW134" s="13" t="s">
        <v>37</v>
      </c>
      <c r="AX134" s="13" t="s">
        <v>73</v>
      </c>
      <c r="AY134" s="264" t="s">
        <v>132</v>
      </c>
    </row>
    <row r="135" s="11" customFormat="1">
      <c r="B135" s="232"/>
      <c r="C135" s="233"/>
      <c r="D135" s="234" t="s">
        <v>141</v>
      </c>
      <c r="E135" s="235" t="s">
        <v>21</v>
      </c>
      <c r="F135" s="236" t="s">
        <v>215</v>
      </c>
      <c r="G135" s="233"/>
      <c r="H135" s="237">
        <v>16.614000000000001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AT135" s="243" t="s">
        <v>141</v>
      </c>
      <c r="AU135" s="243" t="s">
        <v>83</v>
      </c>
      <c r="AV135" s="11" t="s">
        <v>83</v>
      </c>
      <c r="AW135" s="11" t="s">
        <v>37</v>
      </c>
      <c r="AX135" s="11" t="s">
        <v>73</v>
      </c>
      <c r="AY135" s="243" t="s">
        <v>132</v>
      </c>
    </row>
    <row r="136" s="12" customFormat="1">
      <c r="B136" s="244"/>
      <c r="C136" s="245"/>
      <c r="D136" s="234" t="s">
        <v>141</v>
      </c>
      <c r="E136" s="246" t="s">
        <v>21</v>
      </c>
      <c r="F136" s="247" t="s">
        <v>152</v>
      </c>
      <c r="G136" s="245"/>
      <c r="H136" s="248">
        <v>16.614000000000001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AT136" s="254" t="s">
        <v>141</v>
      </c>
      <c r="AU136" s="254" t="s">
        <v>83</v>
      </c>
      <c r="AV136" s="12" t="s">
        <v>139</v>
      </c>
      <c r="AW136" s="12" t="s">
        <v>37</v>
      </c>
      <c r="AX136" s="12" t="s">
        <v>81</v>
      </c>
      <c r="AY136" s="254" t="s">
        <v>132</v>
      </c>
    </row>
    <row r="137" s="1" customFormat="1" ht="16.5" customHeight="1">
      <c r="B137" s="45"/>
      <c r="C137" s="220" t="s">
        <v>216</v>
      </c>
      <c r="D137" s="220" t="s">
        <v>134</v>
      </c>
      <c r="E137" s="221" t="s">
        <v>217</v>
      </c>
      <c r="F137" s="222" t="s">
        <v>218</v>
      </c>
      <c r="G137" s="223" t="s">
        <v>180</v>
      </c>
      <c r="H137" s="224">
        <v>33.228000000000002</v>
      </c>
      <c r="I137" s="225"/>
      <c r="J137" s="226">
        <f>ROUND(I137*H137,2)</f>
        <v>0</v>
      </c>
      <c r="K137" s="222" t="s">
        <v>181</v>
      </c>
      <c r="L137" s="71"/>
      <c r="M137" s="227" t="s">
        <v>21</v>
      </c>
      <c r="N137" s="228" t="s">
        <v>44</v>
      </c>
      <c r="O137" s="46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" t="s">
        <v>139</v>
      </c>
      <c r="AT137" s="23" t="s">
        <v>134</v>
      </c>
      <c r="AU137" s="23" t="s">
        <v>83</v>
      </c>
      <c r="AY137" s="23" t="s">
        <v>132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23" t="s">
        <v>81</v>
      </c>
      <c r="BK137" s="231">
        <f>ROUND(I137*H137,2)</f>
        <v>0</v>
      </c>
      <c r="BL137" s="23" t="s">
        <v>139</v>
      </c>
      <c r="BM137" s="23" t="s">
        <v>219</v>
      </c>
    </row>
    <row r="138" s="11" customFormat="1">
      <c r="B138" s="232"/>
      <c r="C138" s="233"/>
      <c r="D138" s="234" t="s">
        <v>141</v>
      </c>
      <c r="E138" s="235" t="s">
        <v>21</v>
      </c>
      <c r="F138" s="236" t="s">
        <v>220</v>
      </c>
      <c r="G138" s="233"/>
      <c r="H138" s="237">
        <v>33.228000000000002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AT138" s="243" t="s">
        <v>141</v>
      </c>
      <c r="AU138" s="243" t="s">
        <v>83</v>
      </c>
      <c r="AV138" s="11" t="s">
        <v>83</v>
      </c>
      <c r="AW138" s="11" t="s">
        <v>37</v>
      </c>
      <c r="AX138" s="11" t="s">
        <v>73</v>
      </c>
      <c r="AY138" s="243" t="s">
        <v>132</v>
      </c>
    </row>
    <row r="139" s="12" customFormat="1">
      <c r="B139" s="244"/>
      <c r="C139" s="245"/>
      <c r="D139" s="234" t="s">
        <v>141</v>
      </c>
      <c r="E139" s="246" t="s">
        <v>21</v>
      </c>
      <c r="F139" s="247" t="s">
        <v>152</v>
      </c>
      <c r="G139" s="245"/>
      <c r="H139" s="248">
        <v>33.228000000000002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AT139" s="254" t="s">
        <v>141</v>
      </c>
      <c r="AU139" s="254" t="s">
        <v>83</v>
      </c>
      <c r="AV139" s="12" t="s">
        <v>139</v>
      </c>
      <c r="AW139" s="12" t="s">
        <v>37</v>
      </c>
      <c r="AX139" s="12" t="s">
        <v>81</v>
      </c>
      <c r="AY139" s="254" t="s">
        <v>132</v>
      </c>
    </row>
    <row r="140" s="1" customFormat="1" ht="16.5" customHeight="1">
      <c r="B140" s="45"/>
      <c r="C140" s="220" t="s">
        <v>10</v>
      </c>
      <c r="D140" s="220" t="s">
        <v>134</v>
      </c>
      <c r="E140" s="221" t="s">
        <v>221</v>
      </c>
      <c r="F140" s="222" t="s">
        <v>222</v>
      </c>
      <c r="G140" s="223" t="s">
        <v>180</v>
      </c>
      <c r="H140" s="224">
        <v>71.994</v>
      </c>
      <c r="I140" s="225"/>
      <c r="J140" s="226">
        <f>ROUND(I140*H140,2)</f>
        <v>0</v>
      </c>
      <c r="K140" s="222" t="s">
        <v>181</v>
      </c>
      <c r="L140" s="71"/>
      <c r="M140" s="227" t="s">
        <v>21</v>
      </c>
      <c r="N140" s="228" t="s">
        <v>44</v>
      </c>
      <c r="O140" s="46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AR140" s="23" t="s">
        <v>139</v>
      </c>
      <c r="AT140" s="23" t="s">
        <v>134</v>
      </c>
      <c r="AU140" s="23" t="s">
        <v>83</v>
      </c>
      <c r="AY140" s="23" t="s">
        <v>132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23" t="s">
        <v>81</v>
      </c>
      <c r="BK140" s="231">
        <f>ROUND(I140*H140,2)</f>
        <v>0</v>
      </c>
      <c r="BL140" s="23" t="s">
        <v>139</v>
      </c>
      <c r="BM140" s="23" t="s">
        <v>223</v>
      </c>
    </row>
    <row r="141" s="11" customFormat="1">
      <c r="B141" s="232"/>
      <c r="C141" s="233"/>
      <c r="D141" s="234" t="s">
        <v>141</v>
      </c>
      <c r="E141" s="235" t="s">
        <v>21</v>
      </c>
      <c r="F141" s="236" t="s">
        <v>224</v>
      </c>
      <c r="G141" s="233"/>
      <c r="H141" s="237">
        <v>55.380000000000003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141</v>
      </c>
      <c r="AU141" s="243" t="s">
        <v>83</v>
      </c>
      <c r="AV141" s="11" t="s">
        <v>83</v>
      </c>
      <c r="AW141" s="11" t="s">
        <v>37</v>
      </c>
      <c r="AX141" s="11" t="s">
        <v>73</v>
      </c>
      <c r="AY141" s="243" t="s">
        <v>132</v>
      </c>
    </row>
    <row r="142" s="11" customFormat="1">
      <c r="B142" s="232"/>
      <c r="C142" s="233"/>
      <c r="D142" s="234" t="s">
        <v>141</v>
      </c>
      <c r="E142" s="235" t="s">
        <v>21</v>
      </c>
      <c r="F142" s="236" t="s">
        <v>225</v>
      </c>
      <c r="G142" s="233"/>
      <c r="H142" s="237">
        <v>16.614000000000001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AT142" s="243" t="s">
        <v>141</v>
      </c>
      <c r="AU142" s="243" t="s">
        <v>83</v>
      </c>
      <c r="AV142" s="11" t="s">
        <v>83</v>
      </c>
      <c r="AW142" s="11" t="s">
        <v>37</v>
      </c>
      <c r="AX142" s="11" t="s">
        <v>73</v>
      </c>
      <c r="AY142" s="243" t="s">
        <v>132</v>
      </c>
    </row>
    <row r="143" s="12" customFormat="1">
      <c r="B143" s="244"/>
      <c r="C143" s="245"/>
      <c r="D143" s="234" t="s">
        <v>141</v>
      </c>
      <c r="E143" s="246" t="s">
        <v>21</v>
      </c>
      <c r="F143" s="247" t="s">
        <v>152</v>
      </c>
      <c r="G143" s="245"/>
      <c r="H143" s="248">
        <v>71.994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AT143" s="254" t="s">
        <v>141</v>
      </c>
      <c r="AU143" s="254" t="s">
        <v>83</v>
      </c>
      <c r="AV143" s="12" t="s">
        <v>139</v>
      </c>
      <c r="AW143" s="12" t="s">
        <v>37</v>
      </c>
      <c r="AX143" s="12" t="s">
        <v>81</v>
      </c>
      <c r="AY143" s="254" t="s">
        <v>132</v>
      </c>
    </row>
    <row r="144" s="1" customFormat="1" ht="16.5" customHeight="1">
      <c r="B144" s="45"/>
      <c r="C144" s="220" t="s">
        <v>226</v>
      </c>
      <c r="D144" s="220" t="s">
        <v>134</v>
      </c>
      <c r="E144" s="221" t="s">
        <v>227</v>
      </c>
      <c r="F144" s="222" t="s">
        <v>228</v>
      </c>
      <c r="G144" s="223" t="s">
        <v>229</v>
      </c>
      <c r="H144" s="224">
        <v>16.614000000000001</v>
      </c>
      <c r="I144" s="225"/>
      <c r="J144" s="226">
        <f>ROUND(I144*H144,2)</f>
        <v>0</v>
      </c>
      <c r="K144" s="222" t="s">
        <v>181</v>
      </c>
      <c r="L144" s="71"/>
      <c r="M144" s="227" t="s">
        <v>21</v>
      </c>
      <c r="N144" s="228" t="s">
        <v>44</v>
      </c>
      <c r="O144" s="46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3" t="s">
        <v>139</v>
      </c>
      <c r="AT144" s="23" t="s">
        <v>134</v>
      </c>
      <c r="AU144" s="23" t="s">
        <v>83</v>
      </c>
      <c r="AY144" s="23" t="s">
        <v>132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23" t="s">
        <v>81</v>
      </c>
      <c r="BK144" s="231">
        <f>ROUND(I144*H144,2)</f>
        <v>0</v>
      </c>
      <c r="BL144" s="23" t="s">
        <v>139</v>
      </c>
      <c r="BM144" s="23" t="s">
        <v>230</v>
      </c>
    </row>
    <row r="145" s="11" customFormat="1">
      <c r="B145" s="232"/>
      <c r="C145" s="233"/>
      <c r="D145" s="234" t="s">
        <v>141</v>
      </c>
      <c r="E145" s="235" t="s">
        <v>21</v>
      </c>
      <c r="F145" s="236" t="s">
        <v>231</v>
      </c>
      <c r="G145" s="233"/>
      <c r="H145" s="237">
        <v>16.614000000000001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AT145" s="243" t="s">
        <v>141</v>
      </c>
      <c r="AU145" s="243" t="s">
        <v>83</v>
      </c>
      <c r="AV145" s="11" t="s">
        <v>83</v>
      </c>
      <c r="AW145" s="11" t="s">
        <v>37</v>
      </c>
      <c r="AX145" s="11" t="s">
        <v>81</v>
      </c>
      <c r="AY145" s="243" t="s">
        <v>132</v>
      </c>
    </row>
    <row r="146" s="1" customFormat="1" ht="16.5" customHeight="1">
      <c r="B146" s="45"/>
      <c r="C146" s="220" t="s">
        <v>232</v>
      </c>
      <c r="D146" s="220" t="s">
        <v>134</v>
      </c>
      <c r="E146" s="221" t="s">
        <v>233</v>
      </c>
      <c r="F146" s="222" t="s">
        <v>234</v>
      </c>
      <c r="G146" s="223" t="s">
        <v>180</v>
      </c>
      <c r="H146" s="224">
        <v>33.228000000000002</v>
      </c>
      <c r="I146" s="225"/>
      <c r="J146" s="226">
        <f>ROUND(I146*H146,2)</f>
        <v>0</v>
      </c>
      <c r="K146" s="222" t="s">
        <v>181</v>
      </c>
      <c r="L146" s="71"/>
      <c r="M146" s="227" t="s">
        <v>21</v>
      </c>
      <c r="N146" s="228" t="s">
        <v>44</v>
      </c>
      <c r="O146" s="46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AR146" s="23" t="s">
        <v>139</v>
      </c>
      <c r="AT146" s="23" t="s">
        <v>134</v>
      </c>
      <c r="AU146" s="23" t="s">
        <v>83</v>
      </c>
      <c r="AY146" s="23" t="s">
        <v>132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23" t="s">
        <v>81</v>
      </c>
      <c r="BK146" s="231">
        <f>ROUND(I146*H146,2)</f>
        <v>0</v>
      </c>
      <c r="BL146" s="23" t="s">
        <v>139</v>
      </c>
      <c r="BM146" s="23" t="s">
        <v>235</v>
      </c>
    </row>
    <row r="147" s="11" customFormat="1">
      <c r="B147" s="232"/>
      <c r="C147" s="233"/>
      <c r="D147" s="234" t="s">
        <v>141</v>
      </c>
      <c r="E147" s="235" t="s">
        <v>21</v>
      </c>
      <c r="F147" s="236" t="s">
        <v>236</v>
      </c>
      <c r="G147" s="233"/>
      <c r="H147" s="237">
        <v>33.228000000000002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141</v>
      </c>
      <c r="AU147" s="243" t="s">
        <v>83</v>
      </c>
      <c r="AV147" s="11" t="s">
        <v>83</v>
      </c>
      <c r="AW147" s="11" t="s">
        <v>37</v>
      </c>
      <c r="AX147" s="11" t="s">
        <v>73</v>
      </c>
      <c r="AY147" s="243" t="s">
        <v>132</v>
      </c>
    </row>
    <row r="148" s="12" customFormat="1">
      <c r="B148" s="244"/>
      <c r="C148" s="245"/>
      <c r="D148" s="234" t="s">
        <v>141</v>
      </c>
      <c r="E148" s="246" t="s">
        <v>21</v>
      </c>
      <c r="F148" s="247" t="s">
        <v>152</v>
      </c>
      <c r="G148" s="245"/>
      <c r="H148" s="248">
        <v>33.228000000000002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AT148" s="254" t="s">
        <v>141</v>
      </c>
      <c r="AU148" s="254" t="s">
        <v>83</v>
      </c>
      <c r="AV148" s="12" t="s">
        <v>139</v>
      </c>
      <c r="AW148" s="12" t="s">
        <v>37</v>
      </c>
      <c r="AX148" s="12" t="s">
        <v>81</v>
      </c>
      <c r="AY148" s="254" t="s">
        <v>132</v>
      </c>
    </row>
    <row r="149" s="1" customFormat="1" ht="25.5" customHeight="1">
      <c r="B149" s="45"/>
      <c r="C149" s="220" t="s">
        <v>237</v>
      </c>
      <c r="D149" s="220" t="s">
        <v>134</v>
      </c>
      <c r="E149" s="221" t="s">
        <v>238</v>
      </c>
      <c r="F149" s="222" t="s">
        <v>239</v>
      </c>
      <c r="G149" s="223" t="s">
        <v>180</v>
      </c>
      <c r="H149" s="224">
        <v>2.5619999999999998</v>
      </c>
      <c r="I149" s="225"/>
      <c r="J149" s="226">
        <f>ROUND(I149*H149,2)</f>
        <v>0</v>
      </c>
      <c r="K149" s="222" t="s">
        <v>181</v>
      </c>
      <c r="L149" s="71"/>
      <c r="M149" s="227" t="s">
        <v>21</v>
      </c>
      <c r="N149" s="228" t="s">
        <v>44</v>
      </c>
      <c r="O149" s="46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3" t="s">
        <v>139</v>
      </c>
      <c r="AT149" s="23" t="s">
        <v>134</v>
      </c>
      <c r="AU149" s="23" t="s">
        <v>83</v>
      </c>
      <c r="AY149" s="23" t="s">
        <v>132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23" t="s">
        <v>81</v>
      </c>
      <c r="BK149" s="231">
        <f>ROUND(I149*H149,2)</f>
        <v>0</v>
      </c>
      <c r="BL149" s="23" t="s">
        <v>139</v>
      </c>
      <c r="BM149" s="23" t="s">
        <v>240</v>
      </c>
    </row>
    <row r="150" s="11" customFormat="1">
      <c r="B150" s="232"/>
      <c r="C150" s="233"/>
      <c r="D150" s="234" t="s">
        <v>141</v>
      </c>
      <c r="E150" s="235" t="s">
        <v>21</v>
      </c>
      <c r="F150" s="236" t="s">
        <v>241</v>
      </c>
      <c r="G150" s="233"/>
      <c r="H150" s="237">
        <v>2.5619999999999998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AT150" s="243" t="s">
        <v>141</v>
      </c>
      <c r="AU150" s="243" t="s">
        <v>83</v>
      </c>
      <c r="AV150" s="11" t="s">
        <v>83</v>
      </c>
      <c r="AW150" s="11" t="s">
        <v>37</v>
      </c>
      <c r="AX150" s="11" t="s">
        <v>81</v>
      </c>
      <c r="AY150" s="243" t="s">
        <v>132</v>
      </c>
    </row>
    <row r="151" s="1" customFormat="1" ht="16.5" customHeight="1">
      <c r="B151" s="45"/>
      <c r="C151" s="265" t="s">
        <v>242</v>
      </c>
      <c r="D151" s="265" t="s">
        <v>243</v>
      </c>
      <c r="E151" s="266" t="s">
        <v>244</v>
      </c>
      <c r="F151" s="267" t="s">
        <v>245</v>
      </c>
      <c r="G151" s="268" t="s">
        <v>229</v>
      </c>
      <c r="H151" s="269">
        <v>5.6360000000000001</v>
      </c>
      <c r="I151" s="270"/>
      <c r="J151" s="271">
        <f>ROUND(I151*H151,2)</f>
        <v>0</v>
      </c>
      <c r="K151" s="267" t="s">
        <v>181</v>
      </c>
      <c r="L151" s="272"/>
      <c r="M151" s="273" t="s">
        <v>21</v>
      </c>
      <c r="N151" s="274" t="s">
        <v>44</v>
      </c>
      <c r="O151" s="46"/>
      <c r="P151" s="229">
        <f>O151*H151</f>
        <v>0</v>
      </c>
      <c r="Q151" s="229">
        <v>1</v>
      </c>
      <c r="R151" s="229">
        <f>Q151*H151</f>
        <v>5.6360000000000001</v>
      </c>
      <c r="S151" s="229">
        <v>0</v>
      </c>
      <c r="T151" s="230">
        <f>S151*H151</f>
        <v>0</v>
      </c>
      <c r="AR151" s="23" t="s">
        <v>184</v>
      </c>
      <c r="AT151" s="23" t="s">
        <v>243</v>
      </c>
      <c r="AU151" s="23" t="s">
        <v>83</v>
      </c>
      <c r="AY151" s="23" t="s">
        <v>132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23" t="s">
        <v>81</v>
      </c>
      <c r="BK151" s="231">
        <f>ROUND(I151*H151,2)</f>
        <v>0</v>
      </c>
      <c r="BL151" s="23" t="s">
        <v>139</v>
      </c>
      <c r="BM151" s="23" t="s">
        <v>246</v>
      </c>
    </row>
    <row r="152" s="11" customFormat="1">
      <c r="B152" s="232"/>
      <c r="C152" s="233"/>
      <c r="D152" s="234" t="s">
        <v>141</v>
      </c>
      <c r="E152" s="235" t="s">
        <v>21</v>
      </c>
      <c r="F152" s="236" t="s">
        <v>247</v>
      </c>
      <c r="G152" s="233"/>
      <c r="H152" s="237">
        <v>5.6360000000000001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141</v>
      </c>
      <c r="AU152" s="243" t="s">
        <v>83</v>
      </c>
      <c r="AV152" s="11" t="s">
        <v>83</v>
      </c>
      <c r="AW152" s="11" t="s">
        <v>37</v>
      </c>
      <c r="AX152" s="11" t="s">
        <v>81</v>
      </c>
      <c r="AY152" s="243" t="s">
        <v>132</v>
      </c>
    </row>
    <row r="153" s="1" customFormat="1" ht="25.5" customHeight="1">
      <c r="B153" s="45"/>
      <c r="C153" s="220" t="s">
        <v>248</v>
      </c>
      <c r="D153" s="220" t="s">
        <v>134</v>
      </c>
      <c r="E153" s="221" t="s">
        <v>249</v>
      </c>
      <c r="F153" s="222" t="s">
        <v>250</v>
      </c>
      <c r="G153" s="223" t="s">
        <v>137</v>
      </c>
      <c r="H153" s="224">
        <v>36.229999999999997</v>
      </c>
      <c r="I153" s="225"/>
      <c r="J153" s="226">
        <f>ROUND(I153*H153,2)</f>
        <v>0</v>
      </c>
      <c r="K153" s="222" t="s">
        <v>181</v>
      </c>
      <c r="L153" s="71"/>
      <c r="M153" s="227" t="s">
        <v>21</v>
      </c>
      <c r="N153" s="228" t="s">
        <v>44</v>
      </c>
      <c r="O153" s="46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AR153" s="23" t="s">
        <v>139</v>
      </c>
      <c r="AT153" s="23" t="s">
        <v>134</v>
      </c>
      <c r="AU153" s="23" t="s">
        <v>83</v>
      </c>
      <c r="AY153" s="23" t="s">
        <v>132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23" t="s">
        <v>81</v>
      </c>
      <c r="BK153" s="231">
        <f>ROUND(I153*H153,2)</f>
        <v>0</v>
      </c>
      <c r="BL153" s="23" t="s">
        <v>139</v>
      </c>
      <c r="BM153" s="23" t="s">
        <v>251</v>
      </c>
    </row>
    <row r="154" s="11" customFormat="1">
      <c r="B154" s="232"/>
      <c r="C154" s="233"/>
      <c r="D154" s="234" t="s">
        <v>141</v>
      </c>
      <c r="E154" s="235" t="s">
        <v>21</v>
      </c>
      <c r="F154" s="236" t="s">
        <v>252</v>
      </c>
      <c r="G154" s="233"/>
      <c r="H154" s="237">
        <v>36.229999999999997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AT154" s="243" t="s">
        <v>141</v>
      </c>
      <c r="AU154" s="243" t="s">
        <v>83</v>
      </c>
      <c r="AV154" s="11" t="s">
        <v>83</v>
      </c>
      <c r="AW154" s="11" t="s">
        <v>37</v>
      </c>
      <c r="AX154" s="11" t="s">
        <v>81</v>
      </c>
      <c r="AY154" s="243" t="s">
        <v>132</v>
      </c>
    </row>
    <row r="155" s="1" customFormat="1" ht="16.5" customHeight="1">
      <c r="B155" s="45"/>
      <c r="C155" s="265" t="s">
        <v>9</v>
      </c>
      <c r="D155" s="265" t="s">
        <v>243</v>
      </c>
      <c r="E155" s="266" t="s">
        <v>253</v>
      </c>
      <c r="F155" s="267" t="s">
        <v>254</v>
      </c>
      <c r="G155" s="268" t="s">
        <v>180</v>
      </c>
      <c r="H155" s="269">
        <v>5.4349999999999996</v>
      </c>
      <c r="I155" s="270"/>
      <c r="J155" s="271">
        <f>ROUND(I155*H155,2)</f>
        <v>0</v>
      </c>
      <c r="K155" s="267" t="s">
        <v>21</v>
      </c>
      <c r="L155" s="272"/>
      <c r="M155" s="273" t="s">
        <v>21</v>
      </c>
      <c r="N155" s="274" t="s">
        <v>44</v>
      </c>
      <c r="O155" s="46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AR155" s="23" t="s">
        <v>184</v>
      </c>
      <c r="AT155" s="23" t="s">
        <v>243</v>
      </c>
      <c r="AU155" s="23" t="s">
        <v>83</v>
      </c>
      <c r="AY155" s="23" t="s">
        <v>132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23" t="s">
        <v>81</v>
      </c>
      <c r="BK155" s="231">
        <f>ROUND(I155*H155,2)</f>
        <v>0</v>
      </c>
      <c r="BL155" s="23" t="s">
        <v>139</v>
      </c>
      <c r="BM155" s="23" t="s">
        <v>255</v>
      </c>
    </row>
    <row r="156" s="11" customFormat="1">
      <c r="B156" s="232"/>
      <c r="C156" s="233"/>
      <c r="D156" s="234" t="s">
        <v>141</v>
      </c>
      <c r="E156" s="235" t="s">
        <v>21</v>
      </c>
      <c r="F156" s="236" t="s">
        <v>256</v>
      </c>
      <c r="G156" s="233"/>
      <c r="H156" s="237">
        <v>5.4349999999999996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AT156" s="243" t="s">
        <v>141</v>
      </c>
      <c r="AU156" s="243" t="s">
        <v>83</v>
      </c>
      <c r="AV156" s="11" t="s">
        <v>83</v>
      </c>
      <c r="AW156" s="11" t="s">
        <v>37</v>
      </c>
      <c r="AX156" s="11" t="s">
        <v>81</v>
      </c>
      <c r="AY156" s="243" t="s">
        <v>132</v>
      </c>
    </row>
    <row r="157" s="1" customFormat="1" ht="25.5" customHeight="1">
      <c r="B157" s="45"/>
      <c r="C157" s="220" t="s">
        <v>257</v>
      </c>
      <c r="D157" s="220" t="s">
        <v>134</v>
      </c>
      <c r="E157" s="221" t="s">
        <v>258</v>
      </c>
      <c r="F157" s="222" t="s">
        <v>259</v>
      </c>
      <c r="G157" s="223" t="s">
        <v>137</v>
      </c>
      <c r="H157" s="224">
        <v>36.229999999999997</v>
      </c>
      <c r="I157" s="225"/>
      <c r="J157" s="226">
        <f>ROUND(I157*H157,2)</f>
        <v>0</v>
      </c>
      <c r="K157" s="222" t="s">
        <v>181</v>
      </c>
      <c r="L157" s="71"/>
      <c r="M157" s="227" t="s">
        <v>21</v>
      </c>
      <c r="N157" s="228" t="s">
        <v>44</v>
      </c>
      <c r="O157" s="46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AR157" s="23" t="s">
        <v>139</v>
      </c>
      <c r="AT157" s="23" t="s">
        <v>134</v>
      </c>
      <c r="AU157" s="23" t="s">
        <v>83</v>
      </c>
      <c r="AY157" s="23" t="s">
        <v>132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23" t="s">
        <v>81</v>
      </c>
      <c r="BK157" s="231">
        <f>ROUND(I157*H157,2)</f>
        <v>0</v>
      </c>
      <c r="BL157" s="23" t="s">
        <v>139</v>
      </c>
      <c r="BM157" s="23" t="s">
        <v>260</v>
      </c>
    </row>
    <row r="158" s="11" customFormat="1">
      <c r="B158" s="232"/>
      <c r="C158" s="233"/>
      <c r="D158" s="234" t="s">
        <v>141</v>
      </c>
      <c r="E158" s="235" t="s">
        <v>21</v>
      </c>
      <c r="F158" s="236" t="s">
        <v>261</v>
      </c>
      <c r="G158" s="233"/>
      <c r="H158" s="237">
        <v>36.229999999999997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141</v>
      </c>
      <c r="AU158" s="243" t="s">
        <v>83</v>
      </c>
      <c r="AV158" s="11" t="s">
        <v>83</v>
      </c>
      <c r="AW158" s="11" t="s">
        <v>37</v>
      </c>
      <c r="AX158" s="11" t="s">
        <v>81</v>
      </c>
      <c r="AY158" s="243" t="s">
        <v>132</v>
      </c>
    </row>
    <row r="159" s="1" customFormat="1" ht="16.5" customHeight="1">
      <c r="B159" s="45"/>
      <c r="C159" s="265" t="s">
        <v>262</v>
      </c>
      <c r="D159" s="265" t="s">
        <v>243</v>
      </c>
      <c r="E159" s="266" t="s">
        <v>263</v>
      </c>
      <c r="F159" s="267" t="s">
        <v>264</v>
      </c>
      <c r="G159" s="268" t="s">
        <v>265</v>
      </c>
      <c r="H159" s="269">
        <v>1.6790000000000001</v>
      </c>
      <c r="I159" s="270"/>
      <c r="J159" s="271">
        <f>ROUND(I159*H159,2)</f>
        <v>0</v>
      </c>
      <c r="K159" s="267" t="s">
        <v>181</v>
      </c>
      <c r="L159" s="272"/>
      <c r="M159" s="273" t="s">
        <v>21</v>
      </c>
      <c r="N159" s="274" t="s">
        <v>44</v>
      </c>
      <c r="O159" s="46"/>
      <c r="P159" s="229">
        <f>O159*H159</f>
        <v>0</v>
      </c>
      <c r="Q159" s="229">
        <v>0.001</v>
      </c>
      <c r="R159" s="229">
        <f>Q159*H159</f>
        <v>0.0016790000000000002</v>
      </c>
      <c r="S159" s="229">
        <v>0</v>
      </c>
      <c r="T159" s="230">
        <f>S159*H159</f>
        <v>0</v>
      </c>
      <c r="AR159" s="23" t="s">
        <v>184</v>
      </c>
      <c r="AT159" s="23" t="s">
        <v>243</v>
      </c>
      <c r="AU159" s="23" t="s">
        <v>83</v>
      </c>
      <c r="AY159" s="23" t="s">
        <v>132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23" t="s">
        <v>81</v>
      </c>
      <c r="BK159" s="231">
        <f>ROUND(I159*H159,2)</f>
        <v>0</v>
      </c>
      <c r="BL159" s="23" t="s">
        <v>139</v>
      </c>
      <c r="BM159" s="23" t="s">
        <v>266</v>
      </c>
    </row>
    <row r="160" s="11" customFormat="1">
      <c r="B160" s="232"/>
      <c r="C160" s="233"/>
      <c r="D160" s="234" t="s">
        <v>141</v>
      </c>
      <c r="E160" s="235" t="s">
        <v>21</v>
      </c>
      <c r="F160" s="236" t="s">
        <v>267</v>
      </c>
      <c r="G160" s="233"/>
      <c r="H160" s="237">
        <v>1.6790000000000001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AT160" s="243" t="s">
        <v>141</v>
      </c>
      <c r="AU160" s="243" t="s">
        <v>83</v>
      </c>
      <c r="AV160" s="11" t="s">
        <v>83</v>
      </c>
      <c r="AW160" s="11" t="s">
        <v>37</v>
      </c>
      <c r="AX160" s="11" t="s">
        <v>81</v>
      </c>
      <c r="AY160" s="243" t="s">
        <v>132</v>
      </c>
    </row>
    <row r="161" s="1" customFormat="1" ht="16.5" customHeight="1">
      <c r="B161" s="45"/>
      <c r="C161" s="220" t="s">
        <v>268</v>
      </c>
      <c r="D161" s="220" t="s">
        <v>134</v>
      </c>
      <c r="E161" s="221" t="s">
        <v>269</v>
      </c>
      <c r="F161" s="222" t="s">
        <v>270</v>
      </c>
      <c r="G161" s="223" t="s">
        <v>137</v>
      </c>
      <c r="H161" s="224">
        <v>184.59999999999999</v>
      </c>
      <c r="I161" s="225"/>
      <c r="J161" s="226">
        <f>ROUND(I161*H161,2)</f>
        <v>0</v>
      </c>
      <c r="K161" s="222" t="s">
        <v>181</v>
      </c>
      <c r="L161" s="71"/>
      <c r="M161" s="227" t="s">
        <v>21</v>
      </c>
      <c r="N161" s="228" t="s">
        <v>44</v>
      </c>
      <c r="O161" s="46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AR161" s="23" t="s">
        <v>139</v>
      </c>
      <c r="AT161" s="23" t="s">
        <v>134</v>
      </c>
      <c r="AU161" s="23" t="s">
        <v>83</v>
      </c>
      <c r="AY161" s="23" t="s">
        <v>132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23" t="s">
        <v>81</v>
      </c>
      <c r="BK161" s="231">
        <f>ROUND(I161*H161,2)</f>
        <v>0</v>
      </c>
      <c r="BL161" s="23" t="s">
        <v>139</v>
      </c>
      <c r="BM161" s="23" t="s">
        <v>271</v>
      </c>
    </row>
    <row r="162" s="11" customFormat="1">
      <c r="B162" s="232"/>
      <c r="C162" s="233"/>
      <c r="D162" s="234" t="s">
        <v>141</v>
      </c>
      <c r="E162" s="235" t="s">
        <v>21</v>
      </c>
      <c r="F162" s="236" t="s">
        <v>272</v>
      </c>
      <c r="G162" s="233"/>
      <c r="H162" s="237">
        <v>184.59999999999999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141</v>
      </c>
      <c r="AU162" s="243" t="s">
        <v>83</v>
      </c>
      <c r="AV162" s="11" t="s">
        <v>83</v>
      </c>
      <c r="AW162" s="11" t="s">
        <v>37</v>
      </c>
      <c r="AX162" s="11" t="s">
        <v>81</v>
      </c>
      <c r="AY162" s="243" t="s">
        <v>132</v>
      </c>
    </row>
    <row r="163" s="1" customFormat="1" ht="16.5" customHeight="1">
      <c r="B163" s="45"/>
      <c r="C163" s="220" t="s">
        <v>273</v>
      </c>
      <c r="D163" s="220" t="s">
        <v>134</v>
      </c>
      <c r="E163" s="221" t="s">
        <v>274</v>
      </c>
      <c r="F163" s="222" t="s">
        <v>275</v>
      </c>
      <c r="G163" s="223" t="s">
        <v>180</v>
      </c>
      <c r="H163" s="224">
        <v>0.18099999999999999</v>
      </c>
      <c r="I163" s="225"/>
      <c r="J163" s="226">
        <f>ROUND(I163*H163,2)</f>
        <v>0</v>
      </c>
      <c r="K163" s="222" t="s">
        <v>181</v>
      </c>
      <c r="L163" s="71"/>
      <c r="M163" s="227" t="s">
        <v>21</v>
      </c>
      <c r="N163" s="228" t="s">
        <v>44</v>
      </c>
      <c r="O163" s="46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AR163" s="23" t="s">
        <v>139</v>
      </c>
      <c r="AT163" s="23" t="s">
        <v>134</v>
      </c>
      <c r="AU163" s="23" t="s">
        <v>83</v>
      </c>
      <c r="AY163" s="23" t="s">
        <v>132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23" t="s">
        <v>81</v>
      </c>
      <c r="BK163" s="231">
        <f>ROUND(I163*H163,2)</f>
        <v>0</v>
      </c>
      <c r="BL163" s="23" t="s">
        <v>139</v>
      </c>
      <c r="BM163" s="23" t="s">
        <v>276</v>
      </c>
    </row>
    <row r="164" s="11" customFormat="1">
      <c r="B164" s="232"/>
      <c r="C164" s="233"/>
      <c r="D164" s="234" t="s">
        <v>141</v>
      </c>
      <c r="E164" s="235" t="s">
        <v>21</v>
      </c>
      <c r="F164" s="236" t="s">
        <v>277</v>
      </c>
      <c r="G164" s="233"/>
      <c r="H164" s="237">
        <v>0.18099999999999999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AT164" s="243" t="s">
        <v>141</v>
      </c>
      <c r="AU164" s="243" t="s">
        <v>83</v>
      </c>
      <c r="AV164" s="11" t="s">
        <v>83</v>
      </c>
      <c r="AW164" s="11" t="s">
        <v>37</v>
      </c>
      <c r="AX164" s="11" t="s">
        <v>81</v>
      </c>
      <c r="AY164" s="243" t="s">
        <v>132</v>
      </c>
    </row>
    <row r="165" s="1" customFormat="1" ht="16.5" customHeight="1">
      <c r="B165" s="45"/>
      <c r="C165" s="220" t="s">
        <v>278</v>
      </c>
      <c r="D165" s="220" t="s">
        <v>134</v>
      </c>
      <c r="E165" s="221" t="s">
        <v>279</v>
      </c>
      <c r="F165" s="222" t="s">
        <v>280</v>
      </c>
      <c r="G165" s="223" t="s">
        <v>180</v>
      </c>
      <c r="H165" s="224">
        <v>0.18099999999999999</v>
      </c>
      <c r="I165" s="225"/>
      <c r="J165" s="226">
        <f>ROUND(I165*H165,2)</f>
        <v>0</v>
      </c>
      <c r="K165" s="222" t="s">
        <v>181</v>
      </c>
      <c r="L165" s="71"/>
      <c r="M165" s="227" t="s">
        <v>21</v>
      </c>
      <c r="N165" s="228" t="s">
        <v>44</v>
      </c>
      <c r="O165" s="46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AR165" s="23" t="s">
        <v>139</v>
      </c>
      <c r="AT165" s="23" t="s">
        <v>134</v>
      </c>
      <c r="AU165" s="23" t="s">
        <v>83</v>
      </c>
      <c r="AY165" s="23" t="s">
        <v>132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23" t="s">
        <v>81</v>
      </c>
      <c r="BK165" s="231">
        <f>ROUND(I165*H165,2)</f>
        <v>0</v>
      </c>
      <c r="BL165" s="23" t="s">
        <v>139</v>
      </c>
      <c r="BM165" s="23" t="s">
        <v>281</v>
      </c>
    </row>
    <row r="166" s="11" customFormat="1">
      <c r="B166" s="232"/>
      <c r="C166" s="233"/>
      <c r="D166" s="234" t="s">
        <v>141</v>
      </c>
      <c r="E166" s="235" t="s">
        <v>21</v>
      </c>
      <c r="F166" s="236" t="s">
        <v>282</v>
      </c>
      <c r="G166" s="233"/>
      <c r="H166" s="237">
        <v>0.18099999999999999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AT166" s="243" t="s">
        <v>141</v>
      </c>
      <c r="AU166" s="243" t="s">
        <v>83</v>
      </c>
      <c r="AV166" s="11" t="s">
        <v>83</v>
      </c>
      <c r="AW166" s="11" t="s">
        <v>37</v>
      </c>
      <c r="AX166" s="11" t="s">
        <v>81</v>
      </c>
      <c r="AY166" s="243" t="s">
        <v>132</v>
      </c>
    </row>
    <row r="167" s="10" customFormat="1" ht="29.88" customHeight="1">
      <c r="B167" s="204"/>
      <c r="C167" s="205"/>
      <c r="D167" s="206" t="s">
        <v>72</v>
      </c>
      <c r="E167" s="218" t="s">
        <v>83</v>
      </c>
      <c r="F167" s="218" t="s">
        <v>283</v>
      </c>
      <c r="G167" s="205"/>
      <c r="H167" s="205"/>
      <c r="I167" s="208"/>
      <c r="J167" s="219">
        <f>BK167</f>
        <v>0</v>
      </c>
      <c r="K167" s="205"/>
      <c r="L167" s="210"/>
      <c r="M167" s="211"/>
      <c r="N167" s="212"/>
      <c r="O167" s="212"/>
      <c r="P167" s="213">
        <f>SUM(P168:P177)</f>
        <v>0</v>
      </c>
      <c r="Q167" s="212"/>
      <c r="R167" s="213">
        <f>SUM(R168:R177)</f>
        <v>24.845034420000001</v>
      </c>
      <c r="S167" s="212"/>
      <c r="T167" s="214">
        <f>SUM(T168:T177)</f>
        <v>0</v>
      </c>
      <c r="AR167" s="215" t="s">
        <v>81</v>
      </c>
      <c r="AT167" s="216" t="s">
        <v>72</v>
      </c>
      <c r="AU167" s="216" t="s">
        <v>81</v>
      </c>
      <c r="AY167" s="215" t="s">
        <v>132</v>
      </c>
      <c r="BK167" s="217">
        <f>SUM(BK168:BK177)</f>
        <v>0</v>
      </c>
    </row>
    <row r="168" s="1" customFormat="1" ht="16.5" customHeight="1">
      <c r="B168" s="45"/>
      <c r="C168" s="220" t="s">
        <v>284</v>
      </c>
      <c r="D168" s="220" t="s">
        <v>134</v>
      </c>
      <c r="E168" s="221" t="s">
        <v>285</v>
      </c>
      <c r="F168" s="222" t="s">
        <v>286</v>
      </c>
      <c r="G168" s="223" t="s">
        <v>180</v>
      </c>
      <c r="H168" s="224">
        <v>6.9539999999999997</v>
      </c>
      <c r="I168" s="225"/>
      <c r="J168" s="226">
        <f>ROUND(I168*H168,2)</f>
        <v>0</v>
      </c>
      <c r="K168" s="222" t="s">
        <v>287</v>
      </c>
      <c r="L168" s="71"/>
      <c r="M168" s="227" t="s">
        <v>21</v>
      </c>
      <c r="N168" s="228" t="s">
        <v>44</v>
      </c>
      <c r="O168" s="46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AR168" s="23" t="s">
        <v>139</v>
      </c>
      <c r="AT168" s="23" t="s">
        <v>134</v>
      </c>
      <c r="AU168" s="23" t="s">
        <v>83</v>
      </c>
      <c r="AY168" s="23" t="s">
        <v>132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23" t="s">
        <v>81</v>
      </c>
      <c r="BK168" s="231">
        <f>ROUND(I168*H168,2)</f>
        <v>0</v>
      </c>
      <c r="BL168" s="23" t="s">
        <v>139</v>
      </c>
      <c r="BM168" s="23" t="s">
        <v>288</v>
      </c>
    </row>
    <row r="169" s="11" customFormat="1">
      <c r="B169" s="232"/>
      <c r="C169" s="233"/>
      <c r="D169" s="234" t="s">
        <v>141</v>
      </c>
      <c r="E169" s="235" t="s">
        <v>21</v>
      </c>
      <c r="F169" s="236" t="s">
        <v>289</v>
      </c>
      <c r="G169" s="233"/>
      <c r="H169" s="237">
        <v>6.9539999999999997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AT169" s="243" t="s">
        <v>141</v>
      </c>
      <c r="AU169" s="243" t="s">
        <v>83</v>
      </c>
      <c r="AV169" s="11" t="s">
        <v>83</v>
      </c>
      <c r="AW169" s="11" t="s">
        <v>37</v>
      </c>
      <c r="AX169" s="11" t="s">
        <v>81</v>
      </c>
      <c r="AY169" s="243" t="s">
        <v>132</v>
      </c>
    </row>
    <row r="170" s="1" customFormat="1" ht="16.5" customHeight="1">
      <c r="B170" s="45"/>
      <c r="C170" s="220" t="s">
        <v>290</v>
      </c>
      <c r="D170" s="220" t="s">
        <v>134</v>
      </c>
      <c r="E170" s="221" t="s">
        <v>291</v>
      </c>
      <c r="F170" s="222" t="s">
        <v>292</v>
      </c>
      <c r="G170" s="223" t="s">
        <v>161</v>
      </c>
      <c r="H170" s="224">
        <v>36.600000000000001</v>
      </c>
      <c r="I170" s="225"/>
      <c r="J170" s="226">
        <f>ROUND(I170*H170,2)</f>
        <v>0</v>
      </c>
      <c r="K170" s="222" t="s">
        <v>287</v>
      </c>
      <c r="L170" s="71"/>
      <c r="M170" s="227" t="s">
        <v>21</v>
      </c>
      <c r="N170" s="228" t="s">
        <v>44</v>
      </c>
      <c r="O170" s="46"/>
      <c r="P170" s="229">
        <f>O170*H170</f>
        <v>0</v>
      </c>
      <c r="Q170" s="229">
        <v>0.00048999999999999998</v>
      </c>
      <c r="R170" s="229">
        <f>Q170*H170</f>
        <v>0.017933999999999999</v>
      </c>
      <c r="S170" s="229">
        <v>0</v>
      </c>
      <c r="T170" s="230">
        <f>S170*H170</f>
        <v>0</v>
      </c>
      <c r="AR170" s="23" t="s">
        <v>139</v>
      </c>
      <c r="AT170" s="23" t="s">
        <v>134</v>
      </c>
      <c r="AU170" s="23" t="s">
        <v>83</v>
      </c>
      <c r="AY170" s="23" t="s">
        <v>132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23" t="s">
        <v>81</v>
      </c>
      <c r="BK170" s="231">
        <f>ROUND(I170*H170,2)</f>
        <v>0</v>
      </c>
      <c r="BL170" s="23" t="s">
        <v>139</v>
      </c>
      <c r="BM170" s="23" t="s">
        <v>293</v>
      </c>
    </row>
    <row r="171" s="11" customFormat="1">
      <c r="B171" s="232"/>
      <c r="C171" s="233"/>
      <c r="D171" s="234" t="s">
        <v>141</v>
      </c>
      <c r="E171" s="235" t="s">
        <v>21</v>
      </c>
      <c r="F171" s="236" t="s">
        <v>294</v>
      </c>
      <c r="G171" s="233"/>
      <c r="H171" s="237">
        <v>36.600000000000001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141</v>
      </c>
      <c r="AU171" s="243" t="s">
        <v>83</v>
      </c>
      <c r="AV171" s="11" t="s">
        <v>83</v>
      </c>
      <c r="AW171" s="11" t="s">
        <v>37</v>
      </c>
      <c r="AX171" s="11" t="s">
        <v>81</v>
      </c>
      <c r="AY171" s="243" t="s">
        <v>132</v>
      </c>
    </row>
    <row r="172" s="1" customFormat="1" ht="16.5" customHeight="1">
      <c r="B172" s="45"/>
      <c r="C172" s="265" t="s">
        <v>295</v>
      </c>
      <c r="D172" s="265" t="s">
        <v>243</v>
      </c>
      <c r="E172" s="266" t="s">
        <v>296</v>
      </c>
      <c r="F172" s="267" t="s">
        <v>297</v>
      </c>
      <c r="G172" s="268" t="s">
        <v>161</v>
      </c>
      <c r="H172" s="269">
        <v>38</v>
      </c>
      <c r="I172" s="270"/>
      <c r="J172" s="271">
        <f>ROUND(I172*H172,2)</f>
        <v>0</v>
      </c>
      <c r="K172" s="267" t="s">
        <v>167</v>
      </c>
      <c r="L172" s="272"/>
      <c r="M172" s="273" t="s">
        <v>21</v>
      </c>
      <c r="N172" s="274" t="s">
        <v>44</v>
      </c>
      <c r="O172" s="46"/>
      <c r="P172" s="229">
        <f>O172*H172</f>
        <v>0</v>
      </c>
      <c r="Q172" s="229">
        <v>0.00048000000000000001</v>
      </c>
      <c r="R172" s="229">
        <f>Q172*H172</f>
        <v>0.018239999999999999</v>
      </c>
      <c r="S172" s="229">
        <v>0</v>
      </c>
      <c r="T172" s="230">
        <f>S172*H172</f>
        <v>0</v>
      </c>
      <c r="AR172" s="23" t="s">
        <v>184</v>
      </c>
      <c r="AT172" s="23" t="s">
        <v>243</v>
      </c>
      <c r="AU172" s="23" t="s">
        <v>83</v>
      </c>
      <c r="AY172" s="23" t="s">
        <v>132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23" t="s">
        <v>81</v>
      </c>
      <c r="BK172" s="231">
        <f>ROUND(I172*H172,2)</f>
        <v>0</v>
      </c>
      <c r="BL172" s="23" t="s">
        <v>139</v>
      </c>
      <c r="BM172" s="23" t="s">
        <v>298</v>
      </c>
    </row>
    <row r="173" s="11" customFormat="1">
      <c r="B173" s="232"/>
      <c r="C173" s="233"/>
      <c r="D173" s="234" t="s">
        <v>141</v>
      </c>
      <c r="E173" s="235" t="s">
        <v>21</v>
      </c>
      <c r="F173" s="236" t="s">
        <v>299</v>
      </c>
      <c r="G173" s="233"/>
      <c r="H173" s="237">
        <v>38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AT173" s="243" t="s">
        <v>141</v>
      </c>
      <c r="AU173" s="243" t="s">
        <v>83</v>
      </c>
      <c r="AV173" s="11" t="s">
        <v>83</v>
      </c>
      <c r="AW173" s="11" t="s">
        <v>37</v>
      </c>
      <c r="AX173" s="11" t="s">
        <v>81</v>
      </c>
      <c r="AY173" s="243" t="s">
        <v>132</v>
      </c>
    </row>
    <row r="174" s="1" customFormat="1" ht="38.25" customHeight="1">
      <c r="B174" s="45"/>
      <c r="C174" s="220" t="s">
        <v>300</v>
      </c>
      <c r="D174" s="220" t="s">
        <v>134</v>
      </c>
      <c r="E174" s="221" t="s">
        <v>301</v>
      </c>
      <c r="F174" s="222" t="s">
        <v>302</v>
      </c>
      <c r="G174" s="223" t="s">
        <v>137</v>
      </c>
      <c r="H174" s="224">
        <v>36.600000000000001</v>
      </c>
      <c r="I174" s="225"/>
      <c r="J174" s="226">
        <f>ROUND(I174*H174,2)</f>
        <v>0</v>
      </c>
      <c r="K174" s="222" t="s">
        <v>167</v>
      </c>
      <c r="L174" s="71"/>
      <c r="M174" s="227" t="s">
        <v>21</v>
      </c>
      <c r="N174" s="228" t="s">
        <v>44</v>
      </c>
      <c r="O174" s="46"/>
      <c r="P174" s="229">
        <f>O174*H174</f>
        <v>0</v>
      </c>
      <c r="Q174" s="229">
        <v>0.67488999999999999</v>
      </c>
      <c r="R174" s="229">
        <f>Q174*H174</f>
        <v>24.700974000000002</v>
      </c>
      <c r="S174" s="229">
        <v>0</v>
      </c>
      <c r="T174" s="230">
        <f>S174*H174</f>
        <v>0</v>
      </c>
      <c r="AR174" s="23" t="s">
        <v>139</v>
      </c>
      <c r="AT174" s="23" t="s">
        <v>134</v>
      </c>
      <c r="AU174" s="23" t="s">
        <v>83</v>
      </c>
      <c r="AY174" s="23" t="s">
        <v>132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23" t="s">
        <v>81</v>
      </c>
      <c r="BK174" s="231">
        <f>ROUND(I174*H174,2)</f>
        <v>0</v>
      </c>
      <c r="BL174" s="23" t="s">
        <v>139</v>
      </c>
      <c r="BM174" s="23" t="s">
        <v>303</v>
      </c>
    </row>
    <row r="175" s="11" customFormat="1">
      <c r="B175" s="232"/>
      <c r="C175" s="233"/>
      <c r="D175" s="234" t="s">
        <v>141</v>
      </c>
      <c r="E175" s="235" t="s">
        <v>21</v>
      </c>
      <c r="F175" s="236" t="s">
        <v>304</v>
      </c>
      <c r="G175" s="233"/>
      <c r="H175" s="237">
        <v>36.600000000000001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141</v>
      </c>
      <c r="AU175" s="243" t="s">
        <v>83</v>
      </c>
      <c r="AV175" s="11" t="s">
        <v>83</v>
      </c>
      <c r="AW175" s="11" t="s">
        <v>37</v>
      </c>
      <c r="AX175" s="11" t="s">
        <v>81</v>
      </c>
      <c r="AY175" s="243" t="s">
        <v>132</v>
      </c>
    </row>
    <row r="176" s="1" customFormat="1" ht="38.25" customHeight="1">
      <c r="B176" s="45"/>
      <c r="C176" s="220" t="s">
        <v>305</v>
      </c>
      <c r="D176" s="220" t="s">
        <v>134</v>
      </c>
      <c r="E176" s="221" t="s">
        <v>306</v>
      </c>
      <c r="F176" s="222" t="s">
        <v>307</v>
      </c>
      <c r="G176" s="223" t="s">
        <v>229</v>
      </c>
      <c r="H176" s="224">
        <v>0.10199999999999999</v>
      </c>
      <c r="I176" s="225"/>
      <c r="J176" s="226">
        <f>ROUND(I176*H176,2)</f>
        <v>0</v>
      </c>
      <c r="K176" s="222" t="s">
        <v>138</v>
      </c>
      <c r="L176" s="71"/>
      <c r="M176" s="227" t="s">
        <v>21</v>
      </c>
      <c r="N176" s="228" t="s">
        <v>44</v>
      </c>
      <c r="O176" s="46"/>
      <c r="P176" s="229">
        <f>O176*H176</f>
        <v>0</v>
      </c>
      <c r="Q176" s="229">
        <v>1.0577099999999999</v>
      </c>
      <c r="R176" s="229">
        <f>Q176*H176</f>
        <v>0.10788641999999998</v>
      </c>
      <c r="S176" s="229">
        <v>0</v>
      </c>
      <c r="T176" s="230">
        <f>S176*H176</f>
        <v>0</v>
      </c>
      <c r="AR176" s="23" t="s">
        <v>139</v>
      </c>
      <c r="AT176" s="23" t="s">
        <v>134</v>
      </c>
      <c r="AU176" s="23" t="s">
        <v>83</v>
      </c>
      <c r="AY176" s="23" t="s">
        <v>132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23" t="s">
        <v>81</v>
      </c>
      <c r="BK176" s="231">
        <f>ROUND(I176*H176,2)</f>
        <v>0</v>
      </c>
      <c r="BL176" s="23" t="s">
        <v>139</v>
      </c>
      <c r="BM176" s="23" t="s">
        <v>308</v>
      </c>
    </row>
    <row r="177" s="11" customFormat="1">
      <c r="B177" s="232"/>
      <c r="C177" s="233"/>
      <c r="D177" s="234" t="s">
        <v>141</v>
      </c>
      <c r="E177" s="235" t="s">
        <v>21</v>
      </c>
      <c r="F177" s="236" t="s">
        <v>309</v>
      </c>
      <c r="G177" s="233"/>
      <c r="H177" s="237">
        <v>0.10199999999999999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AT177" s="243" t="s">
        <v>141</v>
      </c>
      <c r="AU177" s="243" t="s">
        <v>83</v>
      </c>
      <c r="AV177" s="11" t="s">
        <v>83</v>
      </c>
      <c r="AW177" s="11" t="s">
        <v>37</v>
      </c>
      <c r="AX177" s="11" t="s">
        <v>81</v>
      </c>
      <c r="AY177" s="243" t="s">
        <v>132</v>
      </c>
    </row>
    <row r="178" s="10" customFormat="1" ht="29.88" customHeight="1">
      <c r="B178" s="204"/>
      <c r="C178" s="205"/>
      <c r="D178" s="206" t="s">
        <v>72</v>
      </c>
      <c r="E178" s="218" t="s">
        <v>143</v>
      </c>
      <c r="F178" s="218" t="s">
        <v>310</v>
      </c>
      <c r="G178" s="205"/>
      <c r="H178" s="205"/>
      <c r="I178" s="208"/>
      <c r="J178" s="219">
        <f>BK178</f>
        <v>0</v>
      </c>
      <c r="K178" s="205"/>
      <c r="L178" s="210"/>
      <c r="M178" s="211"/>
      <c r="N178" s="212"/>
      <c r="O178" s="212"/>
      <c r="P178" s="213">
        <f>SUM(P179:P180)</f>
        <v>0</v>
      </c>
      <c r="Q178" s="212"/>
      <c r="R178" s="213">
        <f>SUM(R179:R180)</f>
        <v>1.4910840000000001</v>
      </c>
      <c r="S178" s="212"/>
      <c r="T178" s="214">
        <f>SUM(T179:T180)</f>
        <v>0</v>
      </c>
      <c r="AR178" s="215" t="s">
        <v>81</v>
      </c>
      <c r="AT178" s="216" t="s">
        <v>72</v>
      </c>
      <c r="AU178" s="216" t="s">
        <v>81</v>
      </c>
      <c r="AY178" s="215" t="s">
        <v>132</v>
      </c>
      <c r="BK178" s="217">
        <f>SUM(BK179:BK180)</f>
        <v>0</v>
      </c>
    </row>
    <row r="179" s="1" customFormat="1" ht="25.5" customHeight="1">
      <c r="B179" s="45"/>
      <c r="C179" s="220" t="s">
        <v>311</v>
      </c>
      <c r="D179" s="220" t="s">
        <v>134</v>
      </c>
      <c r="E179" s="221" t="s">
        <v>312</v>
      </c>
      <c r="F179" s="222" t="s">
        <v>313</v>
      </c>
      <c r="G179" s="223" t="s">
        <v>161</v>
      </c>
      <c r="H179" s="224">
        <v>36.600000000000001</v>
      </c>
      <c r="I179" s="225"/>
      <c r="J179" s="226">
        <f>ROUND(I179*H179,2)</f>
        <v>0</v>
      </c>
      <c r="K179" s="222" t="s">
        <v>138</v>
      </c>
      <c r="L179" s="71"/>
      <c r="M179" s="227" t="s">
        <v>21</v>
      </c>
      <c r="N179" s="228" t="s">
        <v>44</v>
      </c>
      <c r="O179" s="46"/>
      <c r="P179" s="229">
        <f>O179*H179</f>
        <v>0</v>
      </c>
      <c r="Q179" s="229">
        <v>0.040739999999999998</v>
      </c>
      <c r="R179" s="229">
        <f>Q179*H179</f>
        <v>1.4910840000000001</v>
      </c>
      <c r="S179" s="229">
        <v>0</v>
      </c>
      <c r="T179" s="230">
        <f>S179*H179</f>
        <v>0</v>
      </c>
      <c r="AR179" s="23" t="s">
        <v>139</v>
      </c>
      <c r="AT179" s="23" t="s">
        <v>134</v>
      </c>
      <c r="AU179" s="23" t="s">
        <v>83</v>
      </c>
      <c r="AY179" s="23" t="s">
        <v>132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23" t="s">
        <v>81</v>
      </c>
      <c r="BK179" s="231">
        <f>ROUND(I179*H179,2)</f>
        <v>0</v>
      </c>
      <c r="BL179" s="23" t="s">
        <v>139</v>
      </c>
      <c r="BM179" s="23" t="s">
        <v>314</v>
      </c>
    </row>
    <row r="180" s="11" customFormat="1">
      <c r="B180" s="232"/>
      <c r="C180" s="233"/>
      <c r="D180" s="234" t="s">
        <v>141</v>
      </c>
      <c r="E180" s="235" t="s">
        <v>21</v>
      </c>
      <c r="F180" s="236" t="s">
        <v>315</v>
      </c>
      <c r="G180" s="233"/>
      <c r="H180" s="237">
        <v>36.600000000000001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AT180" s="243" t="s">
        <v>141</v>
      </c>
      <c r="AU180" s="243" t="s">
        <v>83</v>
      </c>
      <c r="AV180" s="11" t="s">
        <v>83</v>
      </c>
      <c r="AW180" s="11" t="s">
        <v>37</v>
      </c>
      <c r="AX180" s="11" t="s">
        <v>81</v>
      </c>
      <c r="AY180" s="243" t="s">
        <v>132</v>
      </c>
    </row>
    <row r="181" s="10" customFormat="1" ht="29.88" customHeight="1">
      <c r="B181" s="204"/>
      <c r="C181" s="205"/>
      <c r="D181" s="206" t="s">
        <v>72</v>
      </c>
      <c r="E181" s="218" t="s">
        <v>139</v>
      </c>
      <c r="F181" s="218" t="s">
        <v>316</v>
      </c>
      <c r="G181" s="205"/>
      <c r="H181" s="205"/>
      <c r="I181" s="208"/>
      <c r="J181" s="219">
        <f>BK181</f>
        <v>0</v>
      </c>
      <c r="K181" s="205"/>
      <c r="L181" s="210"/>
      <c r="M181" s="211"/>
      <c r="N181" s="212"/>
      <c r="O181" s="212"/>
      <c r="P181" s="213">
        <v>0</v>
      </c>
      <c r="Q181" s="212"/>
      <c r="R181" s="213">
        <v>0</v>
      </c>
      <c r="S181" s="212"/>
      <c r="T181" s="214">
        <v>0</v>
      </c>
      <c r="AR181" s="215" t="s">
        <v>81</v>
      </c>
      <c r="AT181" s="216" t="s">
        <v>72</v>
      </c>
      <c r="AU181" s="216" t="s">
        <v>81</v>
      </c>
      <c r="AY181" s="215" t="s">
        <v>132</v>
      </c>
      <c r="BK181" s="217">
        <v>0</v>
      </c>
    </row>
    <row r="182" s="10" customFormat="1" ht="19.92" customHeight="1">
      <c r="B182" s="204"/>
      <c r="C182" s="205"/>
      <c r="D182" s="206" t="s">
        <v>72</v>
      </c>
      <c r="E182" s="218" t="s">
        <v>153</v>
      </c>
      <c r="F182" s="218" t="s">
        <v>317</v>
      </c>
      <c r="G182" s="205"/>
      <c r="H182" s="205"/>
      <c r="I182" s="208"/>
      <c r="J182" s="219">
        <f>BK182</f>
        <v>0</v>
      </c>
      <c r="K182" s="205"/>
      <c r="L182" s="210"/>
      <c r="M182" s="211"/>
      <c r="N182" s="212"/>
      <c r="O182" s="212"/>
      <c r="P182" s="213">
        <f>SUM(P183:P197)</f>
        <v>0</v>
      </c>
      <c r="Q182" s="212"/>
      <c r="R182" s="213">
        <f>SUM(R183:R197)</f>
        <v>10.920635000000001</v>
      </c>
      <c r="S182" s="212"/>
      <c r="T182" s="214">
        <f>SUM(T183:T197)</f>
        <v>0</v>
      </c>
      <c r="AR182" s="215" t="s">
        <v>81</v>
      </c>
      <c r="AT182" s="216" t="s">
        <v>72</v>
      </c>
      <c r="AU182" s="216" t="s">
        <v>81</v>
      </c>
      <c r="AY182" s="215" t="s">
        <v>132</v>
      </c>
      <c r="BK182" s="217">
        <f>SUM(BK183:BK197)</f>
        <v>0</v>
      </c>
    </row>
    <row r="183" s="1" customFormat="1" ht="16.5" customHeight="1">
      <c r="B183" s="45"/>
      <c r="C183" s="220" t="s">
        <v>318</v>
      </c>
      <c r="D183" s="220" t="s">
        <v>134</v>
      </c>
      <c r="E183" s="221" t="s">
        <v>319</v>
      </c>
      <c r="F183" s="222" t="s">
        <v>320</v>
      </c>
      <c r="G183" s="223" t="s">
        <v>137</v>
      </c>
      <c r="H183" s="224">
        <v>87.959999999999994</v>
      </c>
      <c r="I183" s="225"/>
      <c r="J183" s="226">
        <f>ROUND(I183*H183,2)</f>
        <v>0</v>
      </c>
      <c r="K183" s="222" t="s">
        <v>181</v>
      </c>
      <c r="L183" s="71"/>
      <c r="M183" s="227" t="s">
        <v>21</v>
      </c>
      <c r="N183" s="228" t="s">
        <v>44</v>
      </c>
      <c r="O183" s="46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AR183" s="23" t="s">
        <v>139</v>
      </c>
      <c r="AT183" s="23" t="s">
        <v>134</v>
      </c>
      <c r="AU183" s="23" t="s">
        <v>83</v>
      </c>
      <c r="AY183" s="23" t="s">
        <v>132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23" t="s">
        <v>81</v>
      </c>
      <c r="BK183" s="231">
        <f>ROUND(I183*H183,2)</f>
        <v>0</v>
      </c>
      <c r="BL183" s="23" t="s">
        <v>139</v>
      </c>
      <c r="BM183" s="23" t="s">
        <v>321</v>
      </c>
    </row>
    <row r="184" s="11" customFormat="1">
      <c r="B184" s="232"/>
      <c r="C184" s="233"/>
      <c r="D184" s="234" t="s">
        <v>141</v>
      </c>
      <c r="E184" s="235" t="s">
        <v>21</v>
      </c>
      <c r="F184" s="236" t="s">
        <v>322</v>
      </c>
      <c r="G184" s="233"/>
      <c r="H184" s="237">
        <v>87.959999999999994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AT184" s="243" t="s">
        <v>141</v>
      </c>
      <c r="AU184" s="243" t="s">
        <v>83</v>
      </c>
      <c r="AV184" s="11" t="s">
        <v>83</v>
      </c>
      <c r="AW184" s="11" t="s">
        <v>37</v>
      </c>
      <c r="AX184" s="11" t="s">
        <v>81</v>
      </c>
      <c r="AY184" s="243" t="s">
        <v>132</v>
      </c>
    </row>
    <row r="185" s="1" customFormat="1" ht="25.5" customHeight="1">
      <c r="B185" s="45"/>
      <c r="C185" s="220" t="s">
        <v>323</v>
      </c>
      <c r="D185" s="220" t="s">
        <v>134</v>
      </c>
      <c r="E185" s="221" t="s">
        <v>324</v>
      </c>
      <c r="F185" s="222" t="s">
        <v>325</v>
      </c>
      <c r="G185" s="223" t="s">
        <v>137</v>
      </c>
      <c r="H185" s="224">
        <v>96.980000000000004</v>
      </c>
      <c r="I185" s="225"/>
      <c r="J185" s="226">
        <f>ROUND(I185*H185,2)</f>
        <v>0</v>
      </c>
      <c r="K185" s="222" t="s">
        <v>167</v>
      </c>
      <c r="L185" s="71"/>
      <c r="M185" s="227" t="s">
        <v>21</v>
      </c>
      <c r="N185" s="228" t="s">
        <v>44</v>
      </c>
      <c r="O185" s="46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AR185" s="23" t="s">
        <v>139</v>
      </c>
      <c r="AT185" s="23" t="s">
        <v>134</v>
      </c>
      <c r="AU185" s="23" t="s">
        <v>83</v>
      </c>
      <c r="AY185" s="23" t="s">
        <v>132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23" t="s">
        <v>81</v>
      </c>
      <c r="BK185" s="231">
        <f>ROUND(I185*H185,2)</f>
        <v>0</v>
      </c>
      <c r="BL185" s="23" t="s">
        <v>139</v>
      </c>
      <c r="BM185" s="23" t="s">
        <v>326</v>
      </c>
    </row>
    <row r="186" s="11" customFormat="1">
      <c r="B186" s="232"/>
      <c r="C186" s="233"/>
      <c r="D186" s="234" t="s">
        <v>141</v>
      </c>
      <c r="E186" s="235" t="s">
        <v>21</v>
      </c>
      <c r="F186" s="236" t="s">
        <v>327</v>
      </c>
      <c r="G186" s="233"/>
      <c r="H186" s="237">
        <v>96.980000000000004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AT186" s="243" t="s">
        <v>141</v>
      </c>
      <c r="AU186" s="243" t="s">
        <v>83</v>
      </c>
      <c r="AV186" s="11" t="s">
        <v>83</v>
      </c>
      <c r="AW186" s="11" t="s">
        <v>37</v>
      </c>
      <c r="AX186" s="11" t="s">
        <v>81</v>
      </c>
      <c r="AY186" s="243" t="s">
        <v>132</v>
      </c>
    </row>
    <row r="187" s="1" customFormat="1" ht="25.5" customHeight="1">
      <c r="B187" s="45"/>
      <c r="C187" s="220" t="s">
        <v>328</v>
      </c>
      <c r="D187" s="220" t="s">
        <v>134</v>
      </c>
      <c r="E187" s="221" t="s">
        <v>329</v>
      </c>
      <c r="F187" s="222" t="s">
        <v>330</v>
      </c>
      <c r="G187" s="223" t="s">
        <v>137</v>
      </c>
      <c r="H187" s="224">
        <v>96.980000000000004</v>
      </c>
      <c r="I187" s="225"/>
      <c r="J187" s="226">
        <f>ROUND(I187*H187,2)</f>
        <v>0</v>
      </c>
      <c r="K187" s="222" t="s">
        <v>167</v>
      </c>
      <c r="L187" s="71"/>
      <c r="M187" s="227" t="s">
        <v>21</v>
      </c>
      <c r="N187" s="228" t="s">
        <v>44</v>
      </c>
      <c r="O187" s="46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AR187" s="23" t="s">
        <v>139</v>
      </c>
      <c r="AT187" s="23" t="s">
        <v>134</v>
      </c>
      <c r="AU187" s="23" t="s">
        <v>83</v>
      </c>
      <c r="AY187" s="23" t="s">
        <v>132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23" t="s">
        <v>81</v>
      </c>
      <c r="BK187" s="231">
        <f>ROUND(I187*H187,2)</f>
        <v>0</v>
      </c>
      <c r="BL187" s="23" t="s">
        <v>139</v>
      </c>
      <c r="BM187" s="23" t="s">
        <v>331</v>
      </c>
    </row>
    <row r="188" s="1" customFormat="1" ht="16.5" customHeight="1">
      <c r="B188" s="45"/>
      <c r="C188" s="220" t="s">
        <v>332</v>
      </c>
      <c r="D188" s="220" t="s">
        <v>134</v>
      </c>
      <c r="E188" s="221" t="s">
        <v>333</v>
      </c>
      <c r="F188" s="222" t="s">
        <v>334</v>
      </c>
      <c r="G188" s="223" t="s">
        <v>137</v>
      </c>
      <c r="H188" s="224">
        <v>96.980000000000004</v>
      </c>
      <c r="I188" s="225"/>
      <c r="J188" s="226">
        <f>ROUND(I188*H188,2)</f>
        <v>0</v>
      </c>
      <c r="K188" s="222" t="s">
        <v>167</v>
      </c>
      <c r="L188" s="71"/>
      <c r="M188" s="227" t="s">
        <v>21</v>
      </c>
      <c r="N188" s="228" t="s">
        <v>44</v>
      </c>
      <c r="O188" s="46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AR188" s="23" t="s">
        <v>139</v>
      </c>
      <c r="AT188" s="23" t="s">
        <v>134</v>
      </c>
      <c r="AU188" s="23" t="s">
        <v>83</v>
      </c>
      <c r="AY188" s="23" t="s">
        <v>132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23" t="s">
        <v>81</v>
      </c>
      <c r="BK188" s="231">
        <f>ROUND(I188*H188,2)</f>
        <v>0</v>
      </c>
      <c r="BL188" s="23" t="s">
        <v>139</v>
      </c>
      <c r="BM188" s="23" t="s">
        <v>335</v>
      </c>
    </row>
    <row r="189" s="1" customFormat="1" ht="38.25" customHeight="1">
      <c r="B189" s="45"/>
      <c r="C189" s="220" t="s">
        <v>336</v>
      </c>
      <c r="D189" s="220" t="s">
        <v>134</v>
      </c>
      <c r="E189" s="221" t="s">
        <v>337</v>
      </c>
      <c r="F189" s="222" t="s">
        <v>338</v>
      </c>
      <c r="G189" s="223" t="s">
        <v>137</v>
      </c>
      <c r="H189" s="224">
        <v>8.8000000000000007</v>
      </c>
      <c r="I189" s="225"/>
      <c r="J189" s="226">
        <f>ROUND(I189*H189,2)</f>
        <v>0</v>
      </c>
      <c r="K189" s="222" t="s">
        <v>167</v>
      </c>
      <c r="L189" s="71"/>
      <c r="M189" s="227" t="s">
        <v>21</v>
      </c>
      <c r="N189" s="228" t="s">
        <v>44</v>
      </c>
      <c r="O189" s="46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AR189" s="23" t="s">
        <v>139</v>
      </c>
      <c r="AT189" s="23" t="s">
        <v>134</v>
      </c>
      <c r="AU189" s="23" t="s">
        <v>83</v>
      </c>
      <c r="AY189" s="23" t="s">
        <v>132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23" t="s">
        <v>81</v>
      </c>
      <c r="BK189" s="231">
        <f>ROUND(I189*H189,2)</f>
        <v>0</v>
      </c>
      <c r="BL189" s="23" t="s">
        <v>139</v>
      </c>
      <c r="BM189" s="23" t="s">
        <v>339</v>
      </c>
    </row>
    <row r="190" s="1" customFormat="1" ht="38.25" customHeight="1">
      <c r="B190" s="45"/>
      <c r="C190" s="220" t="s">
        <v>340</v>
      </c>
      <c r="D190" s="220" t="s">
        <v>134</v>
      </c>
      <c r="E190" s="221" t="s">
        <v>341</v>
      </c>
      <c r="F190" s="222" t="s">
        <v>342</v>
      </c>
      <c r="G190" s="223" t="s">
        <v>137</v>
      </c>
      <c r="H190" s="224">
        <v>96.980000000000004</v>
      </c>
      <c r="I190" s="225"/>
      <c r="J190" s="226">
        <f>ROUND(I190*H190,2)</f>
        <v>0</v>
      </c>
      <c r="K190" s="222" t="s">
        <v>167</v>
      </c>
      <c r="L190" s="71"/>
      <c r="M190" s="227" t="s">
        <v>21</v>
      </c>
      <c r="N190" s="228" t="s">
        <v>44</v>
      </c>
      <c r="O190" s="46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AR190" s="23" t="s">
        <v>139</v>
      </c>
      <c r="AT190" s="23" t="s">
        <v>134</v>
      </c>
      <c r="AU190" s="23" t="s">
        <v>83</v>
      </c>
      <c r="AY190" s="23" t="s">
        <v>132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23" t="s">
        <v>81</v>
      </c>
      <c r="BK190" s="231">
        <f>ROUND(I190*H190,2)</f>
        <v>0</v>
      </c>
      <c r="BL190" s="23" t="s">
        <v>139</v>
      </c>
      <c r="BM190" s="23" t="s">
        <v>343</v>
      </c>
    </row>
    <row r="191" s="1" customFormat="1" ht="25.5" customHeight="1">
      <c r="B191" s="45"/>
      <c r="C191" s="220" t="s">
        <v>344</v>
      </c>
      <c r="D191" s="220" t="s">
        <v>134</v>
      </c>
      <c r="E191" s="221" t="s">
        <v>345</v>
      </c>
      <c r="F191" s="222" t="s">
        <v>346</v>
      </c>
      <c r="G191" s="223" t="s">
        <v>137</v>
      </c>
      <c r="H191" s="224">
        <v>96.980000000000004</v>
      </c>
      <c r="I191" s="225"/>
      <c r="J191" s="226">
        <f>ROUND(I191*H191,2)</f>
        <v>0</v>
      </c>
      <c r="K191" s="222" t="s">
        <v>167</v>
      </c>
      <c r="L191" s="71"/>
      <c r="M191" s="227" t="s">
        <v>21</v>
      </c>
      <c r="N191" s="228" t="s">
        <v>44</v>
      </c>
      <c r="O191" s="46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AR191" s="23" t="s">
        <v>139</v>
      </c>
      <c r="AT191" s="23" t="s">
        <v>134</v>
      </c>
      <c r="AU191" s="23" t="s">
        <v>83</v>
      </c>
      <c r="AY191" s="23" t="s">
        <v>132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23" t="s">
        <v>81</v>
      </c>
      <c r="BK191" s="231">
        <f>ROUND(I191*H191,2)</f>
        <v>0</v>
      </c>
      <c r="BL191" s="23" t="s">
        <v>139</v>
      </c>
      <c r="BM191" s="23" t="s">
        <v>347</v>
      </c>
    </row>
    <row r="192" s="1" customFormat="1" ht="51" customHeight="1">
      <c r="B192" s="45"/>
      <c r="C192" s="220" t="s">
        <v>348</v>
      </c>
      <c r="D192" s="220" t="s">
        <v>134</v>
      </c>
      <c r="E192" s="221" t="s">
        <v>349</v>
      </c>
      <c r="F192" s="222" t="s">
        <v>350</v>
      </c>
      <c r="G192" s="223" t="s">
        <v>137</v>
      </c>
      <c r="H192" s="224">
        <v>50.299999999999997</v>
      </c>
      <c r="I192" s="225"/>
      <c r="J192" s="226">
        <f>ROUND(I192*H192,2)</f>
        <v>0</v>
      </c>
      <c r="K192" s="222" t="s">
        <v>181</v>
      </c>
      <c r="L192" s="71"/>
      <c r="M192" s="227" t="s">
        <v>21</v>
      </c>
      <c r="N192" s="228" t="s">
        <v>44</v>
      </c>
      <c r="O192" s="46"/>
      <c r="P192" s="229">
        <f>O192*H192</f>
        <v>0</v>
      </c>
      <c r="Q192" s="229">
        <v>0.084250000000000005</v>
      </c>
      <c r="R192" s="229">
        <f>Q192*H192</f>
        <v>4.2377750000000001</v>
      </c>
      <c r="S192" s="229">
        <v>0</v>
      </c>
      <c r="T192" s="230">
        <f>S192*H192</f>
        <v>0</v>
      </c>
      <c r="AR192" s="23" t="s">
        <v>139</v>
      </c>
      <c r="AT192" s="23" t="s">
        <v>134</v>
      </c>
      <c r="AU192" s="23" t="s">
        <v>83</v>
      </c>
      <c r="AY192" s="23" t="s">
        <v>132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23" t="s">
        <v>81</v>
      </c>
      <c r="BK192" s="231">
        <f>ROUND(I192*H192,2)</f>
        <v>0</v>
      </c>
      <c r="BL192" s="23" t="s">
        <v>139</v>
      </c>
      <c r="BM192" s="23" t="s">
        <v>351</v>
      </c>
    </row>
    <row r="193" s="11" customFormat="1">
      <c r="B193" s="232"/>
      <c r="C193" s="233"/>
      <c r="D193" s="234" t="s">
        <v>141</v>
      </c>
      <c r="E193" s="235" t="s">
        <v>21</v>
      </c>
      <c r="F193" s="236" t="s">
        <v>352</v>
      </c>
      <c r="G193" s="233"/>
      <c r="H193" s="237">
        <v>50.299999999999997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AT193" s="243" t="s">
        <v>141</v>
      </c>
      <c r="AU193" s="243" t="s">
        <v>83</v>
      </c>
      <c r="AV193" s="11" t="s">
        <v>83</v>
      </c>
      <c r="AW193" s="11" t="s">
        <v>37</v>
      </c>
      <c r="AX193" s="11" t="s">
        <v>81</v>
      </c>
      <c r="AY193" s="243" t="s">
        <v>132</v>
      </c>
    </row>
    <row r="194" s="1" customFormat="1" ht="16.5" customHeight="1">
      <c r="B194" s="45"/>
      <c r="C194" s="265" t="s">
        <v>353</v>
      </c>
      <c r="D194" s="265" t="s">
        <v>243</v>
      </c>
      <c r="E194" s="266" t="s">
        <v>354</v>
      </c>
      <c r="F194" s="267" t="s">
        <v>355</v>
      </c>
      <c r="G194" s="268" t="s">
        <v>137</v>
      </c>
      <c r="H194" s="269">
        <v>3.0899999999999999</v>
      </c>
      <c r="I194" s="270"/>
      <c r="J194" s="271">
        <f>ROUND(I194*H194,2)</f>
        <v>0</v>
      </c>
      <c r="K194" s="267" t="s">
        <v>181</v>
      </c>
      <c r="L194" s="272"/>
      <c r="M194" s="273" t="s">
        <v>21</v>
      </c>
      <c r="N194" s="274" t="s">
        <v>44</v>
      </c>
      <c r="O194" s="46"/>
      <c r="P194" s="229">
        <f>O194*H194</f>
        <v>0</v>
      </c>
      <c r="Q194" s="229">
        <v>0.14599999999999999</v>
      </c>
      <c r="R194" s="229">
        <f>Q194*H194</f>
        <v>0.45113999999999993</v>
      </c>
      <c r="S194" s="229">
        <v>0</v>
      </c>
      <c r="T194" s="230">
        <f>S194*H194</f>
        <v>0</v>
      </c>
      <c r="AR194" s="23" t="s">
        <v>184</v>
      </c>
      <c r="AT194" s="23" t="s">
        <v>243</v>
      </c>
      <c r="AU194" s="23" t="s">
        <v>83</v>
      </c>
      <c r="AY194" s="23" t="s">
        <v>132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23" t="s">
        <v>81</v>
      </c>
      <c r="BK194" s="231">
        <f>ROUND(I194*H194,2)</f>
        <v>0</v>
      </c>
      <c r="BL194" s="23" t="s">
        <v>139</v>
      </c>
      <c r="BM194" s="23" t="s">
        <v>356</v>
      </c>
    </row>
    <row r="195" s="11" customFormat="1">
      <c r="B195" s="232"/>
      <c r="C195" s="233"/>
      <c r="D195" s="234" t="s">
        <v>141</v>
      </c>
      <c r="E195" s="235" t="s">
        <v>21</v>
      </c>
      <c r="F195" s="236" t="s">
        <v>357</v>
      </c>
      <c r="G195" s="233"/>
      <c r="H195" s="237">
        <v>3.0899999999999999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AT195" s="243" t="s">
        <v>141</v>
      </c>
      <c r="AU195" s="243" t="s">
        <v>83</v>
      </c>
      <c r="AV195" s="11" t="s">
        <v>83</v>
      </c>
      <c r="AW195" s="11" t="s">
        <v>37</v>
      </c>
      <c r="AX195" s="11" t="s">
        <v>81</v>
      </c>
      <c r="AY195" s="243" t="s">
        <v>132</v>
      </c>
    </row>
    <row r="196" s="1" customFormat="1" ht="25.5" customHeight="1">
      <c r="B196" s="45"/>
      <c r="C196" s="265" t="s">
        <v>358</v>
      </c>
      <c r="D196" s="265" t="s">
        <v>243</v>
      </c>
      <c r="E196" s="266" t="s">
        <v>359</v>
      </c>
      <c r="F196" s="267" t="s">
        <v>360</v>
      </c>
      <c r="G196" s="268" t="s">
        <v>137</v>
      </c>
      <c r="H196" s="269">
        <v>47.210000000000001</v>
      </c>
      <c r="I196" s="270"/>
      <c r="J196" s="271">
        <f>ROUND(I196*H196,2)</f>
        <v>0</v>
      </c>
      <c r="K196" s="267" t="s">
        <v>181</v>
      </c>
      <c r="L196" s="272"/>
      <c r="M196" s="273" t="s">
        <v>21</v>
      </c>
      <c r="N196" s="274" t="s">
        <v>44</v>
      </c>
      <c r="O196" s="46"/>
      <c r="P196" s="229">
        <f>O196*H196</f>
        <v>0</v>
      </c>
      <c r="Q196" s="229">
        <v>0.13200000000000001</v>
      </c>
      <c r="R196" s="229">
        <f>Q196*H196</f>
        <v>6.2317200000000001</v>
      </c>
      <c r="S196" s="229">
        <v>0</v>
      </c>
      <c r="T196" s="230">
        <f>S196*H196</f>
        <v>0</v>
      </c>
      <c r="AR196" s="23" t="s">
        <v>184</v>
      </c>
      <c r="AT196" s="23" t="s">
        <v>243</v>
      </c>
      <c r="AU196" s="23" t="s">
        <v>83</v>
      </c>
      <c r="AY196" s="23" t="s">
        <v>132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23" t="s">
        <v>81</v>
      </c>
      <c r="BK196" s="231">
        <f>ROUND(I196*H196,2)</f>
        <v>0</v>
      </c>
      <c r="BL196" s="23" t="s">
        <v>139</v>
      </c>
      <c r="BM196" s="23" t="s">
        <v>361</v>
      </c>
    </row>
    <row r="197" s="11" customFormat="1">
      <c r="B197" s="232"/>
      <c r="C197" s="233"/>
      <c r="D197" s="234" t="s">
        <v>141</v>
      </c>
      <c r="E197" s="235" t="s">
        <v>21</v>
      </c>
      <c r="F197" s="236" t="s">
        <v>362</v>
      </c>
      <c r="G197" s="233"/>
      <c r="H197" s="237">
        <v>47.210000000000001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AT197" s="243" t="s">
        <v>141</v>
      </c>
      <c r="AU197" s="243" t="s">
        <v>83</v>
      </c>
      <c r="AV197" s="11" t="s">
        <v>83</v>
      </c>
      <c r="AW197" s="11" t="s">
        <v>37</v>
      </c>
      <c r="AX197" s="11" t="s">
        <v>81</v>
      </c>
      <c r="AY197" s="243" t="s">
        <v>132</v>
      </c>
    </row>
    <row r="198" s="10" customFormat="1" ht="29.88" customHeight="1">
      <c r="B198" s="204"/>
      <c r="C198" s="205"/>
      <c r="D198" s="206" t="s">
        <v>72</v>
      </c>
      <c r="E198" s="218" t="s">
        <v>184</v>
      </c>
      <c r="F198" s="218" t="s">
        <v>363</v>
      </c>
      <c r="G198" s="205"/>
      <c r="H198" s="205"/>
      <c r="I198" s="208"/>
      <c r="J198" s="219">
        <f>BK198</f>
        <v>0</v>
      </c>
      <c r="K198" s="205"/>
      <c r="L198" s="210"/>
      <c r="M198" s="211"/>
      <c r="N198" s="212"/>
      <c r="O198" s="212"/>
      <c r="P198" s="213">
        <f>SUM(P199:P200)</f>
        <v>0</v>
      </c>
      <c r="Q198" s="212"/>
      <c r="R198" s="213">
        <f>SUM(R199:R200)</f>
        <v>0.84160000000000001</v>
      </c>
      <c r="S198" s="212"/>
      <c r="T198" s="214">
        <f>SUM(T199:T200)</f>
        <v>0</v>
      </c>
      <c r="AR198" s="215" t="s">
        <v>81</v>
      </c>
      <c r="AT198" s="216" t="s">
        <v>72</v>
      </c>
      <c r="AU198" s="216" t="s">
        <v>81</v>
      </c>
      <c r="AY198" s="215" t="s">
        <v>132</v>
      </c>
      <c r="BK198" s="217">
        <f>SUM(BK199:BK200)</f>
        <v>0</v>
      </c>
    </row>
    <row r="199" s="1" customFormat="1" ht="16.5" customHeight="1">
      <c r="B199" s="45"/>
      <c r="C199" s="220" t="s">
        <v>364</v>
      </c>
      <c r="D199" s="220" t="s">
        <v>134</v>
      </c>
      <c r="E199" s="221" t="s">
        <v>365</v>
      </c>
      <c r="F199" s="222" t="s">
        <v>366</v>
      </c>
      <c r="G199" s="223" t="s">
        <v>367</v>
      </c>
      <c r="H199" s="224">
        <v>2</v>
      </c>
      <c r="I199" s="225"/>
      <c r="J199" s="226">
        <f>ROUND(I199*H199,2)</f>
        <v>0</v>
      </c>
      <c r="K199" s="222" t="s">
        <v>181</v>
      </c>
      <c r="L199" s="71"/>
      <c r="M199" s="227" t="s">
        <v>21</v>
      </c>
      <c r="N199" s="228" t="s">
        <v>44</v>
      </c>
      <c r="O199" s="46"/>
      <c r="P199" s="229">
        <f>O199*H199</f>
        <v>0</v>
      </c>
      <c r="Q199" s="229">
        <v>0.42080000000000001</v>
      </c>
      <c r="R199" s="229">
        <f>Q199*H199</f>
        <v>0.84160000000000001</v>
      </c>
      <c r="S199" s="229">
        <v>0</v>
      </c>
      <c r="T199" s="230">
        <f>S199*H199</f>
        <v>0</v>
      </c>
      <c r="AR199" s="23" t="s">
        <v>139</v>
      </c>
      <c r="AT199" s="23" t="s">
        <v>134</v>
      </c>
      <c r="AU199" s="23" t="s">
        <v>83</v>
      </c>
      <c r="AY199" s="23" t="s">
        <v>132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23" t="s">
        <v>81</v>
      </c>
      <c r="BK199" s="231">
        <f>ROUND(I199*H199,2)</f>
        <v>0</v>
      </c>
      <c r="BL199" s="23" t="s">
        <v>139</v>
      </c>
      <c r="BM199" s="23" t="s">
        <v>368</v>
      </c>
    </row>
    <row r="200" s="11" customFormat="1">
      <c r="B200" s="232"/>
      <c r="C200" s="233"/>
      <c r="D200" s="234" t="s">
        <v>141</v>
      </c>
      <c r="E200" s="235" t="s">
        <v>21</v>
      </c>
      <c r="F200" s="236" t="s">
        <v>83</v>
      </c>
      <c r="G200" s="233"/>
      <c r="H200" s="237">
        <v>2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AT200" s="243" t="s">
        <v>141</v>
      </c>
      <c r="AU200" s="243" t="s">
        <v>83</v>
      </c>
      <c r="AV200" s="11" t="s">
        <v>83</v>
      </c>
      <c r="AW200" s="11" t="s">
        <v>37</v>
      </c>
      <c r="AX200" s="11" t="s">
        <v>81</v>
      </c>
      <c r="AY200" s="243" t="s">
        <v>132</v>
      </c>
    </row>
    <row r="201" s="10" customFormat="1" ht="29.88" customHeight="1">
      <c r="B201" s="204"/>
      <c r="C201" s="205"/>
      <c r="D201" s="206" t="s">
        <v>72</v>
      </c>
      <c r="E201" s="218" t="s">
        <v>189</v>
      </c>
      <c r="F201" s="218" t="s">
        <v>369</v>
      </c>
      <c r="G201" s="205"/>
      <c r="H201" s="205"/>
      <c r="I201" s="208"/>
      <c r="J201" s="219">
        <f>BK201</f>
        <v>0</v>
      </c>
      <c r="K201" s="205"/>
      <c r="L201" s="210"/>
      <c r="M201" s="211"/>
      <c r="N201" s="212"/>
      <c r="O201" s="212"/>
      <c r="P201" s="213">
        <f>P202+SUM(P203:P235)</f>
        <v>0</v>
      </c>
      <c r="Q201" s="212"/>
      <c r="R201" s="213">
        <f>R202+SUM(R203:R235)</f>
        <v>19.656974119999997</v>
      </c>
      <c r="S201" s="212"/>
      <c r="T201" s="214">
        <f>T202+SUM(T203:T235)</f>
        <v>16.494400000000002</v>
      </c>
      <c r="AR201" s="215" t="s">
        <v>81</v>
      </c>
      <c r="AT201" s="216" t="s">
        <v>72</v>
      </c>
      <c r="AU201" s="216" t="s">
        <v>81</v>
      </c>
      <c r="AY201" s="215" t="s">
        <v>132</v>
      </c>
      <c r="BK201" s="217">
        <f>BK202+SUM(BK203:BK235)</f>
        <v>0</v>
      </c>
    </row>
    <row r="202" s="1" customFormat="1" ht="25.5" customHeight="1">
      <c r="B202" s="45"/>
      <c r="C202" s="220" t="s">
        <v>370</v>
      </c>
      <c r="D202" s="220" t="s">
        <v>134</v>
      </c>
      <c r="E202" s="221" t="s">
        <v>371</v>
      </c>
      <c r="F202" s="222" t="s">
        <v>372</v>
      </c>
      <c r="G202" s="223" t="s">
        <v>367</v>
      </c>
      <c r="H202" s="224">
        <v>1</v>
      </c>
      <c r="I202" s="225"/>
      <c r="J202" s="226">
        <f>ROUND(I202*H202,2)</f>
        <v>0</v>
      </c>
      <c r="K202" s="222" t="s">
        <v>181</v>
      </c>
      <c r="L202" s="71"/>
      <c r="M202" s="227" t="s">
        <v>21</v>
      </c>
      <c r="N202" s="228" t="s">
        <v>44</v>
      </c>
      <c r="O202" s="46"/>
      <c r="P202" s="229">
        <f>O202*H202</f>
        <v>0</v>
      </c>
      <c r="Q202" s="229">
        <v>0.00069999999999999999</v>
      </c>
      <c r="R202" s="229">
        <f>Q202*H202</f>
        <v>0.00069999999999999999</v>
      </c>
      <c r="S202" s="229">
        <v>0</v>
      </c>
      <c r="T202" s="230">
        <f>S202*H202</f>
        <v>0</v>
      </c>
      <c r="AR202" s="23" t="s">
        <v>139</v>
      </c>
      <c r="AT202" s="23" t="s">
        <v>134</v>
      </c>
      <c r="AU202" s="23" t="s">
        <v>83</v>
      </c>
      <c r="AY202" s="23" t="s">
        <v>132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23" t="s">
        <v>81</v>
      </c>
      <c r="BK202" s="231">
        <f>ROUND(I202*H202,2)</f>
        <v>0</v>
      </c>
      <c r="BL202" s="23" t="s">
        <v>139</v>
      </c>
      <c r="BM202" s="23" t="s">
        <v>373</v>
      </c>
    </row>
    <row r="203" s="11" customFormat="1">
      <c r="B203" s="232"/>
      <c r="C203" s="233"/>
      <c r="D203" s="234" t="s">
        <v>141</v>
      </c>
      <c r="E203" s="235" t="s">
        <v>21</v>
      </c>
      <c r="F203" s="236" t="s">
        <v>374</v>
      </c>
      <c r="G203" s="233"/>
      <c r="H203" s="237">
        <v>1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AT203" s="243" t="s">
        <v>141</v>
      </c>
      <c r="AU203" s="243" t="s">
        <v>83</v>
      </c>
      <c r="AV203" s="11" t="s">
        <v>83</v>
      </c>
      <c r="AW203" s="11" t="s">
        <v>37</v>
      </c>
      <c r="AX203" s="11" t="s">
        <v>81</v>
      </c>
      <c r="AY203" s="243" t="s">
        <v>132</v>
      </c>
    </row>
    <row r="204" s="1" customFormat="1" ht="16.5" customHeight="1">
      <c r="B204" s="45"/>
      <c r="C204" s="265" t="s">
        <v>375</v>
      </c>
      <c r="D204" s="265" t="s">
        <v>243</v>
      </c>
      <c r="E204" s="266" t="s">
        <v>376</v>
      </c>
      <c r="F204" s="267" t="s">
        <v>377</v>
      </c>
      <c r="G204" s="268" t="s">
        <v>367</v>
      </c>
      <c r="H204" s="269">
        <v>1</v>
      </c>
      <c r="I204" s="270"/>
      <c r="J204" s="271">
        <f>ROUND(I204*H204,2)</f>
        <v>0</v>
      </c>
      <c r="K204" s="267" t="s">
        <v>167</v>
      </c>
      <c r="L204" s="272"/>
      <c r="M204" s="273" t="s">
        <v>21</v>
      </c>
      <c r="N204" s="274" t="s">
        <v>44</v>
      </c>
      <c r="O204" s="46"/>
      <c r="P204" s="229">
        <f>O204*H204</f>
        <v>0</v>
      </c>
      <c r="Q204" s="229">
        <v>0.0040000000000000001</v>
      </c>
      <c r="R204" s="229">
        <f>Q204*H204</f>
        <v>0.0040000000000000001</v>
      </c>
      <c r="S204" s="229">
        <v>0</v>
      </c>
      <c r="T204" s="230">
        <f>S204*H204</f>
        <v>0</v>
      </c>
      <c r="AR204" s="23" t="s">
        <v>184</v>
      </c>
      <c r="AT204" s="23" t="s">
        <v>243</v>
      </c>
      <c r="AU204" s="23" t="s">
        <v>83</v>
      </c>
      <c r="AY204" s="23" t="s">
        <v>132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23" t="s">
        <v>81</v>
      </c>
      <c r="BK204" s="231">
        <f>ROUND(I204*H204,2)</f>
        <v>0</v>
      </c>
      <c r="BL204" s="23" t="s">
        <v>139</v>
      </c>
      <c r="BM204" s="23" t="s">
        <v>378</v>
      </c>
    </row>
    <row r="205" s="1" customFormat="1" ht="16.5" customHeight="1">
      <c r="B205" s="45"/>
      <c r="C205" s="220" t="s">
        <v>379</v>
      </c>
      <c r="D205" s="220" t="s">
        <v>134</v>
      </c>
      <c r="E205" s="221" t="s">
        <v>380</v>
      </c>
      <c r="F205" s="222" t="s">
        <v>381</v>
      </c>
      <c r="G205" s="223" t="s">
        <v>367</v>
      </c>
      <c r="H205" s="224">
        <v>1</v>
      </c>
      <c r="I205" s="225"/>
      <c r="J205" s="226">
        <f>ROUND(I205*H205,2)</f>
        <v>0</v>
      </c>
      <c r="K205" s="222" t="s">
        <v>181</v>
      </c>
      <c r="L205" s="71"/>
      <c r="M205" s="227" t="s">
        <v>21</v>
      </c>
      <c r="N205" s="228" t="s">
        <v>44</v>
      </c>
      <c r="O205" s="46"/>
      <c r="P205" s="229">
        <f>O205*H205</f>
        <v>0</v>
      </c>
      <c r="Q205" s="229">
        <v>0.10940999999999999</v>
      </c>
      <c r="R205" s="229">
        <f>Q205*H205</f>
        <v>0.10940999999999999</v>
      </c>
      <c r="S205" s="229">
        <v>0</v>
      </c>
      <c r="T205" s="230">
        <f>S205*H205</f>
        <v>0</v>
      </c>
      <c r="AR205" s="23" t="s">
        <v>139</v>
      </c>
      <c r="AT205" s="23" t="s">
        <v>134</v>
      </c>
      <c r="AU205" s="23" t="s">
        <v>83</v>
      </c>
      <c r="AY205" s="23" t="s">
        <v>132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23" t="s">
        <v>81</v>
      </c>
      <c r="BK205" s="231">
        <f>ROUND(I205*H205,2)</f>
        <v>0</v>
      </c>
      <c r="BL205" s="23" t="s">
        <v>139</v>
      </c>
      <c r="BM205" s="23" t="s">
        <v>382</v>
      </c>
    </row>
    <row r="206" s="11" customFormat="1">
      <c r="B206" s="232"/>
      <c r="C206" s="233"/>
      <c r="D206" s="234" t="s">
        <v>141</v>
      </c>
      <c r="E206" s="235" t="s">
        <v>21</v>
      </c>
      <c r="F206" s="236" t="s">
        <v>81</v>
      </c>
      <c r="G206" s="233"/>
      <c r="H206" s="237">
        <v>1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AT206" s="243" t="s">
        <v>141</v>
      </c>
      <c r="AU206" s="243" t="s">
        <v>83</v>
      </c>
      <c r="AV206" s="11" t="s">
        <v>83</v>
      </c>
      <c r="AW206" s="11" t="s">
        <v>37</v>
      </c>
      <c r="AX206" s="11" t="s">
        <v>81</v>
      </c>
      <c r="AY206" s="243" t="s">
        <v>132</v>
      </c>
    </row>
    <row r="207" s="1" customFormat="1" ht="16.5" customHeight="1">
      <c r="B207" s="45"/>
      <c r="C207" s="265" t="s">
        <v>383</v>
      </c>
      <c r="D207" s="265" t="s">
        <v>243</v>
      </c>
      <c r="E207" s="266" t="s">
        <v>384</v>
      </c>
      <c r="F207" s="267" t="s">
        <v>385</v>
      </c>
      <c r="G207" s="268" t="s">
        <v>367</v>
      </c>
      <c r="H207" s="269">
        <v>1</v>
      </c>
      <c r="I207" s="270"/>
      <c r="J207" s="271">
        <f>ROUND(I207*H207,2)</f>
        <v>0</v>
      </c>
      <c r="K207" s="267" t="s">
        <v>181</v>
      </c>
      <c r="L207" s="272"/>
      <c r="M207" s="273" t="s">
        <v>21</v>
      </c>
      <c r="N207" s="274" t="s">
        <v>44</v>
      </c>
      <c r="O207" s="46"/>
      <c r="P207" s="229">
        <f>O207*H207</f>
        <v>0</v>
      </c>
      <c r="Q207" s="229">
        <v>0.0061000000000000004</v>
      </c>
      <c r="R207" s="229">
        <f>Q207*H207</f>
        <v>0.0061000000000000004</v>
      </c>
      <c r="S207" s="229">
        <v>0</v>
      </c>
      <c r="T207" s="230">
        <f>S207*H207</f>
        <v>0</v>
      </c>
      <c r="AR207" s="23" t="s">
        <v>184</v>
      </c>
      <c r="AT207" s="23" t="s">
        <v>243</v>
      </c>
      <c r="AU207" s="23" t="s">
        <v>83</v>
      </c>
      <c r="AY207" s="23" t="s">
        <v>132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23" t="s">
        <v>81</v>
      </c>
      <c r="BK207" s="231">
        <f>ROUND(I207*H207,2)</f>
        <v>0</v>
      </c>
      <c r="BL207" s="23" t="s">
        <v>139</v>
      </c>
      <c r="BM207" s="23" t="s">
        <v>386</v>
      </c>
    </row>
    <row r="208" s="11" customFormat="1">
      <c r="B208" s="232"/>
      <c r="C208" s="233"/>
      <c r="D208" s="234" t="s">
        <v>141</v>
      </c>
      <c r="E208" s="235" t="s">
        <v>21</v>
      </c>
      <c r="F208" s="236" t="s">
        <v>81</v>
      </c>
      <c r="G208" s="233"/>
      <c r="H208" s="237">
        <v>1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AT208" s="243" t="s">
        <v>141</v>
      </c>
      <c r="AU208" s="243" t="s">
        <v>83</v>
      </c>
      <c r="AV208" s="11" t="s">
        <v>83</v>
      </c>
      <c r="AW208" s="11" t="s">
        <v>37</v>
      </c>
      <c r="AX208" s="11" t="s">
        <v>81</v>
      </c>
      <c r="AY208" s="243" t="s">
        <v>132</v>
      </c>
    </row>
    <row r="209" s="1" customFormat="1" ht="25.5" customHeight="1">
      <c r="B209" s="45"/>
      <c r="C209" s="220" t="s">
        <v>387</v>
      </c>
      <c r="D209" s="220" t="s">
        <v>134</v>
      </c>
      <c r="E209" s="221" t="s">
        <v>388</v>
      </c>
      <c r="F209" s="222" t="s">
        <v>389</v>
      </c>
      <c r="G209" s="223" t="s">
        <v>161</v>
      </c>
      <c r="H209" s="224">
        <v>6.4000000000000004</v>
      </c>
      <c r="I209" s="225"/>
      <c r="J209" s="226">
        <f>ROUND(I209*H209,2)</f>
        <v>0</v>
      </c>
      <c r="K209" s="222" t="s">
        <v>167</v>
      </c>
      <c r="L209" s="71"/>
      <c r="M209" s="227" t="s">
        <v>21</v>
      </c>
      <c r="N209" s="228" t="s">
        <v>44</v>
      </c>
      <c r="O209" s="46"/>
      <c r="P209" s="229">
        <f>O209*H209</f>
        <v>0</v>
      </c>
      <c r="Q209" s="229">
        <v>0.00013999999999999999</v>
      </c>
      <c r="R209" s="229">
        <f>Q209*H209</f>
        <v>0.00089599999999999999</v>
      </c>
      <c r="S209" s="229">
        <v>0</v>
      </c>
      <c r="T209" s="230">
        <f>S209*H209</f>
        <v>0</v>
      </c>
      <c r="AR209" s="23" t="s">
        <v>139</v>
      </c>
      <c r="AT209" s="23" t="s">
        <v>134</v>
      </c>
      <c r="AU209" s="23" t="s">
        <v>83</v>
      </c>
      <c r="AY209" s="23" t="s">
        <v>132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23" t="s">
        <v>81</v>
      </c>
      <c r="BK209" s="231">
        <f>ROUND(I209*H209,2)</f>
        <v>0</v>
      </c>
      <c r="BL209" s="23" t="s">
        <v>139</v>
      </c>
      <c r="BM209" s="23" t="s">
        <v>390</v>
      </c>
    </row>
    <row r="210" s="1" customFormat="1" ht="25.5" customHeight="1">
      <c r="B210" s="45"/>
      <c r="C210" s="220" t="s">
        <v>391</v>
      </c>
      <c r="D210" s="220" t="s">
        <v>134</v>
      </c>
      <c r="E210" s="221" t="s">
        <v>392</v>
      </c>
      <c r="F210" s="222" t="s">
        <v>393</v>
      </c>
      <c r="G210" s="223" t="s">
        <v>161</v>
      </c>
      <c r="H210" s="224">
        <v>295.60000000000002</v>
      </c>
      <c r="I210" s="225"/>
      <c r="J210" s="226">
        <f>ROUND(I210*H210,2)</f>
        <v>0</v>
      </c>
      <c r="K210" s="222" t="s">
        <v>181</v>
      </c>
      <c r="L210" s="71"/>
      <c r="M210" s="227" t="s">
        <v>21</v>
      </c>
      <c r="N210" s="228" t="s">
        <v>44</v>
      </c>
      <c r="O210" s="46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AR210" s="23" t="s">
        <v>139</v>
      </c>
      <c r="AT210" s="23" t="s">
        <v>134</v>
      </c>
      <c r="AU210" s="23" t="s">
        <v>83</v>
      </c>
      <c r="AY210" s="23" t="s">
        <v>132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23" t="s">
        <v>81</v>
      </c>
      <c r="BK210" s="231">
        <f>ROUND(I210*H210,2)</f>
        <v>0</v>
      </c>
      <c r="BL210" s="23" t="s">
        <v>139</v>
      </c>
      <c r="BM210" s="23" t="s">
        <v>394</v>
      </c>
    </row>
    <row r="211" s="11" customFormat="1">
      <c r="B211" s="232"/>
      <c r="C211" s="233"/>
      <c r="D211" s="234" t="s">
        <v>141</v>
      </c>
      <c r="E211" s="235" t="s">
        <v>21</v>
      </c>
      <c r="F211" s="236" t="s">
        <v>395</v>
      </c>
      <c r="G211" s="233"/>
      <c r="H211" s="237">
        <v>295.60000000000002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AT211" s="243" t="s">
        <v>141</v>
      </c>
      <c r="AU211" s="243" t="s">
        <v>83</v>
      </c>
      <c r="AV211" s="11" t="s">
        <v>83</v>
      </c>
      <c r="AW211" s="11" t="s">
        <v>37</v>
      </c>
      <c r="AX211" s="11" t="s">
        <v>81</v>
      </c>
      <c r="AY211" s="243" t="s">
        <v>132</v>
      </c>
    </row>
    <row r="212" s="1" customFormat="1" ht="38.25" customHeight="1">
      <c r="B212" s="45"/>
      <c r="C212" s="220" t="s">
        <v>396</v>
      </c>
      <c r="D212" s="220" t="s">
        <v>134</v>
      </c>
      <c r="E212" s="221" t="s">
        <v>397</v>
      </c>
      <c r="F212" s="222" t="s">
        <v>398</v>
      </c>
      <c r="G212" s="223" t="s">
        <v>161</v>
      </c>
      <c r="H212" s="224">
        <v>49.299999999999997</v>
      </c>
      <c r="I212" s="225"/>
      <c r="J212" s="226">
        <f>ROUND(I212*H212,2)</f>
        <v>0</v>
      </c>
      <c r="K212" s="222" t="s">
        <v>167</v>
      </c>
      <c r="L212" s="71"/>
      <c r="M212" s="227" t="s">
        <v>21</v>
      </c>
      <c r="N212" s="228" t="s">
        <v>44</v>
      </c>
      <c r="O212" s="46"/>
      <c r="P212" s="229">
        <f>O212*H212</f>
        <v>0</v>
      </c>
      <c r="Q212" s="229">
        <v>0.15540000000000001</v>
      </c>
      <c r="R212" s="229">
        <f>Q212*H212</f>
        <v>7.6612200000000001</v>
      </c>
      <c r="S212" s="229">
        <v>0</v>
      </c>
      <c r="T212" s="230">
        <f>S212*H212</f>
        <v>0</v>
      </c>
      <c r="AR212" s="23" t="s">
        <v>139</v>
      </c>
      <c r="AT212" s="23" t="s">
        <v>134</v>
      </c>
      <c r="AU212" s="23" t="s">
        <v>83</v>
      </c>
      <c r="AY212" s="23" t="s">
        <v>132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23" t="s">
        <v>81</v>
      </c>
      <c r="BK212" s="231">
        <f>ROUND(I212*H212,2)</f>
        <v>0</v>
      </c>
      <c r="BL212" s="23" t="s">
        <v>139</v>
      </c>
      <c r="BM212" s="23" t="s">
        <v>399</v>
      </c>
    </row>
    <row r="213" s="11" customFormat="1">
      <c r="B213" s="232"/>
      <c r="C213" s="233"/>
      <c r="D213" s="234" t="s">
        <v>141</v>
      </c>
      <c r="E213" s="235" t="s">
        <v>21</v>
      </c>
      <c r="F213" s="236" t="s">
        <v>400</v>
      </c>
      <c r="G213" s="233"/>
      <c r="H213" s="237">
        <v>49.299999999999997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AT213" s="243" t="s">
        <v>141</v>
      </c>
      <c r="AU213" s="243" t="s">
        <v>83</v>
      </c>
      <c r="AV213" s="11" t="s">
        <v>83</v>
      </c>
      <c r="AW213" s="11" t="s">
        <v>37</v>
      </c>
      <c r="AX213" s="11" t="s">
        <v>81</v>
      </c>
      <c r="AY213" s="243" t="s">
        <v>132</v>
      </c>
    </row>
    <row r="214" s="1" customFormat="1" ht="16.5" customHeight="1">
      <c r="B214" s="45"/>
      <c r="C214" s="265" t="s">
        <v>401</v>
      </c>
      <c r="D214" s="265" t="s">
        <v>243</v>
      </c>
      <c r="E214" s="266" t="s">
        <v>402</v>
      </c>
      <c r="F214" s="267" t="s">
        <v>403</v>
      </c>
      <c r="G214" s="268" t="s">
        <v>161</v>
      </c>
      <c r="H214" s="269">
        <v>36.299999999999997</v>
      </c>
      <c r="I214" s="270"/>
      <c r="J214" s="271">
        <f>ROUND(I214*H214,2)</f>
        <v>0</v>
      </c>
      <c r="K214" s="267" t="s">
        <v>167</v>
      </c>
      <c r="L214" s="272"/>
      <c r="M214" s="273" t="s">
        <v>21</v>
      </c>
      <c r="N214" s="274" t="s">
        <v>44</v>
      </c>
      <c r="O214" s="46"/>
      <c r="P214" s="229">
        <f>O214*H214</f>
        <v>0</v>
      </c>
      <c r="Q214" s="229">
        <v>0.081000000000000003</v>
      </c>
      <c r="R214" s="229">
        <f>Q214*H214</f>
        <v>2.9402999999999997</v>
      </c>
      <c r="S214" s="229">
        <v>0</v>
      </c>
      <c r="T214" s="230">
        <f>S214*H214</f>
        <v>0</v>
      </c>
      <c r="AR214" s="23" t="s">
        <v>184</v>
      </c>
      <c r="AT214" s="23" t="s">
        <v>243</v>
      </c>
      <c r="AU214" s="23" t="s">
        <v>83</v>
      </c>
      <c r="AY214" s="23" t="s">
        <v>132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23" t="s">
        <v>81</v>
      </c>
      <c r="BK214" s="231">
        <f>ROUND(I214*H214,2)</f>
        <v>0</v>
      </c>
      <c r="BL214" s="23" t="s">
        <v>139</v>
      </c>
      <c r="BM214" s="23" t="s">
        <v>404</v>
      </c>
    </row>
    <row r="215" s="11" customFormat="1">
      <c r="B215" s="232"/>
      <c r="C215" s="233"/>
      <c r="D215" s="234" t="s">
        <v>141</v>
      </c>
      <c r="E215" s="235" t="s">
        <v>21</v>
      </c>
      <c r="F215" s="236" t="s">
        <v>405</v>
      </c>
      <c r="G215" s="233"/>
      <c r="H215" s="237">
        <v>36.299999999999997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AT215" s="243" t="s">
        <v>141</v>
      </c>
      <c r="AU215" s="243" t="s">
        <v>83</v>
      </c>
      <c r="AV215" s="11" t="s">
        <v>83</v>
      </c>
      <c r="AW215" s="11" t="s">
        <v>37</v>
      </c>
      <c r="AX215" s="11" t="s">
        <v>81</v>
      </c>
      <c r="AY215" s="243" t="s">
        <v>132</v>
      </c>
    </row>
    <row r="216" s="1" customFormat="1" ht="16.5" customHeight="1">
      <c r="B216" s="45"/>
      <c r="C216" s="265" t="s">
        <v>406</v>
      </c>
      <c r="D216" s="265" t="s">
        <v>243</v>
      </c>
      <c r="E216" s="266" t="s">
        <v>407</v>
      </c>
      <c r="F216" s="267" t="s">
        <v>408</v>
      </c>
      <c r="G216" s="268" t="s">
        <v>161</v>
      </c>
      <c r="H216" s="269">
        <v>3</v>
      </c>
      <c r="I216" s="270"/>
      <c r="J216" s="271">
        <f>ROUND(I216*H216,2)</f>
        <v>0</v>
      </c>
      <c r="K216" s="267" t="s">
        <v>167</v>
      </c>
      <c r="L216" s="272"/>
      <c r="M216" s="273" t="s">
        <v>21</v>
      </c>
      <c r="N216" s="274" t="s">
        <v>44</v>
      </c>
      <c r="O216" s="46"/>
      <c r="P216" s="229">
        <f>O216*H216</f>
        <v>0</v>
      </c>
      <c r="Q216" s="229">
        <v>0.064000000000000001</v>
      </c>
      <c r="R216" s="229">
        <f>Q216*H216</f>
        <v>0.192</v>
      </c>
      <c r="S216" s="229">
        <v>0</v>
      </c>
      <c r="T216" s="230">
        <f>S216*H216</f>
        <v>0</v>
      </c>
      <c r="AR216" s="23" t="s">
        <v>184</v>
      </c>
      <c r="AT216" s="23" t="s">
        <v>243</v>
      </c>
      <c r="AU216" s="23" t="s">
        <v>83</v>
      </c>
      <c r="AY216" s="23" t="s">
        <v>132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23" t="s">
        <v>81</v>
      </c>
      <c r="BK216" s="231">
        <f>ROUND(I216*H216,2)</f>
        <v>0</v>
      </c>
      <c r="BL216" s="23" t="s">
        <v>139</v>
      </c>
      <c r="BM216" s="23" t="s">
        <v>409</v>
      </c>
    </row>
    <row r="217" s="1" customFormat="1" ht="16.5" customHeight="1">
      <c r="B217" s="45"/>
      <c r="C217" s="265" t="s">
        <v>410</v>
      </c>
      <c r="D217" s="265" t="s">
        <v>243</v>
      </c>
      <c r="E217" s="266" t="s">
        <v>411</v>
      </c>
      <c r="F217" s="267" t="s">
        <v>412</v>
      </c>
      <c r="G217" s="268" t="s">
        <v>161</v>
      </c>
      <c r="H217" s="269">
        <v>6</v>
      </c>
      <c r="I217" s="270"/>
      <c r="J217" s="271">
        <f>ROUND(I217*H217,2)</f>
        <v>0</v>
      </c>
      <c r="K217" s="267" t="s">
        <v>167</v>
      </c>
      <c r="L217" s="272"/>
      <c r="M217" s="273" t="s">
        <v>21</v>
      </c>
      <c r="N217" s="274" t="s">
        <v>44</v>
      </c>
      <c r="O217" s="46"/>
      <c r="P217" s="229">
        <f>O217*H217</f>
        <v>0</v>
      </c>
      <c r="Q217" s="229">
        <v>0.048399999999999999</v>
      </c>
      <c r="R217" s="229">
        <f>Q217*H217</f>
        <v>0.29039999999999999</v>
      </c>
      <c r="S217" s="229">
        <v>0</v>
      </c>
      <c r="T217" s="230">
        <f>S217*H217</f>
        <v>0</v>
      </c>
      <c r="AR217" s="23" t="s">
        <v>184</v>
      </c>
      <c r="AT217" s="23" t="s">
        <v>243</v>
      </c>
      <c r="AU217" s="23" t="s">
        <v>83</v>
      </c>
      <c r="AY217" s="23" t="s">
        <v>132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23" t="s">
        <v>81</v>
      </c>
      <c r="BK217" s="231">
        <f>ROUND(I217*H217,2)</f>
        <v>0</v>
      </c>
      <c r="BL217" s="23" t="s">
        <v>139</v>
      </c>
      <c r="BM217" s="23" t="s">
        <v>413</v>
      </c>
    </row>
    <row r="218" s="11" customFormat="1">
      <c r="B218" s="232"/>
      <c r="C218" s="233"/>
      <c r="D218" s="234" t="s">
        <v>141</v>
      </c>
      <c r="E218" s="235" t="s">
        <v>21</v>
      </c>
      <c r="F218" s="236" t="s">
        <v>158</v>
      </c>
      <c r="G218" s="233"/>
      <c r="H218" s="237">
        <v>6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AT218" s="243" t="s">
        <v>141</v>
      </c>
      <c r="AU218" s="243" t="s">
        <v>83</v>
      </c>
      <c r="AV218" s="11" t="s">
        <v>83</v>
      </c>
      <c r="AW218" s="11" t="s">
        <v>37</v>
      </c>
      <c r="AX218" s="11" t="s">
        <v>81</v>
      </c>
      <c r="AY218" s="243" t="s">
        <v>132</v>
      </c>
    </row>
    <row r="219" s="1" customFormat="1" ht="25.5" customHeight="1">
      <c r="B219" s="45"/>
      <c r="C219" s="220" t="s">
        <v>414</v>
      </c>
      <c r="D219" s="220" t="s">
        <v>134</v>
      </c>
      <c r="E219" s="221" t="s">
        <v>415</v>
      </c>
      <c r="F219" s="222" t="s">
        <v>416</v>
      </c>
      <c r="G219" s="223" t="s">
        <v>161</v>
      </c>
      <c r="H219" s="224">
        <v>6</v>
      </c>
      <c r="I219" s="225"/>
      <c r="J219" s="226">
        <f>ROUND(I219*H219,2)</f>
        <v>0</v>
      </c>
      <c r="K219" s="222" t="s">
        <v>181</v>
      </c>
      <c r="L219" s="71"/>
      <c r="M219" s="227" t="s">
        <v>21</v>
      </c>
      <c r="N219" s="228" t="s">
        <v>44</v>
      </c>
      <c r="O219" s="46"/>
      <c r="P219" s="229">
        <f>O219*H219</f>
        <v>0</v>
      </c>
      <c r="Q219" s="229">
        <v>0.1295</v>
      </c>
      <c r="R219" s="229">
        <f>Q219*H219</f>
        <v>0.77700000000000002</v>
      </c>
      <c r="S219" s="229">
        <v>0</v>
      </c>
      <c r="T219" s="230">
        <f>S219*H219</f>
        <v>0</v>
      </c>
      <c r="AR219" s="23" t="s">
        <v>139</v>
      </c>
      <c r="AT219" s="23" t="s">
        <v>134</v>
      </c>
      <c r="AU219" s="23" t="s">
        <v>83</v>
      </c>
      <c r="AY219" s="23" t="s">
        <v>132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23" t="s">
        <v>81</v>
      </c>
      <c r="BK219" s="231">
        <f>ROUND(I219*H219,2)</f>
        <v>0</v>
      </c>
      <c r="BL219" s="23" t="s">
        <v>139</v>
      </c>
      <c r="BM219" s="23" t="s">
        <v>417</v>
      </c>
    </row>
    <row r="220" s="11" customFormat="1">
      <c r="B220" s="232"/>
      <c r="C220" s="233"/>
      <c r="D220" s="234" t="s">
        <v>141</v>
      </c>
      <c r="E220" s="235" t="s">
        <v>21</v>
      </c>
      <c r="F220" s="236" t="s">
        <v>158</v>
      </c>
      <c r="G220" s="233"/>
      <c r="H220" s="237">
        <v>6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AT220" s="243" t="s">
        <v>141</v>
      </c>
      <c r="AU220" s="243" t="s">
        <v>83</v>
      </c>
      <c r="AV220" s="11" t="s">
        <v>83</v>
      </c>
      <c r="AW220" s="11" t="s">
        <v>37</v>
      </c>
      <c r="AX220" s="11" t="s">
        <v>81</v>
      </c>
      <c r="AY220" s="243" t="s">
        <v>132</v>
      </c>
    </row>
    <row r="221" s="1" customFormat="1" ht="25.5" customHeight="1">
      <c r="B221" s="45"/>
      <c r="C221" s="265" t="s">
        <v>418</v>
      </c>
      <c r="D221" s="265" t="s">
        <v>243</v>
      </c>
      <c r="E221" s="266" t="s">
        <v>419</v>
      </c>
      <c r="F221" s="267" t="s">
        <v>420</v>
      </c>
      <c r="G221" s="268" t="s">
        <v>367</v>
      </c>
      <c r="H221" s="269">
        <v>12</v>
      </c>
      <c r="I221" s="270"/>
      <c r="J221" s="271">
        <f>ROUND(I221*H221,2)</f>
        <v>0</v>
      </c>
      <c r="K221" s="267" t="s">
        <v>138</v>
      </c>
      <c r="L221" s="272"/>
      <c r="M221" s="273" t="s">
        <v>21</v>
      </c>
      <c r="N221" s="274" t="s">
        <v>44</v>
      </c>
      <c r="O221" s="46"/>
      <c r="P221" s="229">
        <f>O221*H221</f>
        <v>0</v>
      </c>
      <c r="Q221" s="229">
        <v>0.014</v>
      </c>
      <c r="R221" s="229">
        <f>Q221*H221</f>
        <v>0.16800000000000001</v>
      </c>
      <c r="S221" s="229">
        <v>0</v>
      </c>
      <c r="T221" s="230">
        <f>S221*H221</f>
        <v>0</v>
      </c>
      <c r="AR221" s="23" t="s">
        <v>184</v>
      </c>
      <c r="AT221" s="23" t="s">
        <v>243</v>
      </c>
      <c r="AU221" s="23" t="s">
        <v>83</v>
      </c>
      <c r="AY221" s="23" t="s">
        <v>132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23" t="s">
        <v>81</v>
      </c>
      <c r="BK221" s="231">
        <f>ROUND(I221*H221,2)</f>
        <v>0</v>
      </c>
      <c r="BL221" s="23" t="s">
        <v>139</v>
      </c>
      <c r="BM221" s="23" t="s">
        <v>421</v>
      </c>
    </row>
    <row r="222" s="11" customFormat="1">
      <c r="B222" s="232"/>
      <c r="C222" s="233"/>
      <c r="D222" s="234" t="s">
        <v>141</v>
      </c>
      <c r="E222" s="235" t="s">
        <v>21</v>
      </c>
      <c r="F222" s="236" t="s">
        <v>422</v>
      </c>
      <c r="G222" s="233"/>
      <c r="H222" s="237">
        <v>12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AT222" s="243" t="s">
        <v>141</v>
      </c>
      <c r="AU222" s="243" t="s">
        <v>83</v>
      </c>
      <c r="AV222" s="11" t="s">
        <v>83</v>
      </c>
      <c r="AW222" s="11" t="s">
        <v>37</v>
      </c>
      <c r="AX222" s="11" t="s">
        <v>81</v>
      </c>
      <c r="AY222" s="243" t="s">
        <v>132</v>
      </c>
    </row>
    <row r="223" s="1" customFormat="1" ht="25.5" customHeight="1">
      <c r="B223" s="45"/>
      <c r="C223" s="220" t="s">
        <v>423</v>
      </c>
      <c r="D223" s="220" t="s">
        <v>134</v>
      </c>
      <c r="E223" s="221" t="s">
        <v>424</v>
      </c>
      <c r="F223" s="222" t="s">
        <v>425</v>
      </c>
      <c r="G223" s="223" t="s">
        <v>180</v>
      </c>
      <c r="H223" s="224">
        <v>3.3180000000000001</v>
      </c>
      <c r="I223" s="225"/>
      <c r="J223" s="226">
        <f>ROUND(I223*H223,2)</f>
        <v>0</v>
      </c>
      <c r="K223" s="222" t="s">
        <v>181</v>
      </c>
      <c r="L223" s="71"/>
      <c r="M223" s="227" t="s">
        <v>21</v>
      </c>
      <c r="N223" s="228" t="s">
        <v>44</v>
      </c>
      <c r="O223" s="46"/>
      <c r="P223" s="229">
        <f>O223*H223</f>
        <v>0</v>
      </c>
      <c r="Q223" s="229">
        <v>2.2563399999999998</v>
      </c>
      <c r="R223" s="229">
        <f>Q223*H223</f>
        <v>7.4865361199999994</v>
      </c>
      <c r="S223" s="229">
        <v>0</v>
      </c>
      <c r="T223" s="230">
        <f>S223*H223</f>
        <v>0</v>
      </c>
      <c r="AR223" s="23" t="s">
        <v>139</v>
      </c>
      <c r="AT223" s="23" t="s">
        <v>134</v>
      </c>
      <c r="AU223" s="23" t="s">
        <v>83</v>
      </c>
      <c r="AY223" s="23" t="s">
        <v>132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23" t="s">
        <v>81</v>
      </c>
      <c r="BK223" s="231">
        <f>ROUND(I223*H223,2)</f>
        <v>0</v>
      </c>
      <c r="BL223" s="23" t="s">
        <v>139</v>
      </c>
      <c r="BM223" s="23" t="s">
        <v>426</v>
      </c>
    </row>
    <row r="224" s="11" customFormat="1">
      <c r="B224" s="232"/>
      <c r="C224" s="233"/>
      <c r="D224" s="234" t="s">
        <v>141</v>
      </c>
      <c r="E224" s="235" t="s">
        <v>21</v>
      </c>
      <c r="F224" s="236" t="s">
        <v>427</v>
      </c>
      <c r="G224" s="233"/>
      <c r="H224" s="237">
        <v>3.3180000000000001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AT224" s="243" t="s">
        <v>141</v>
      </c>
      <c r="AU224" s="243" t="s">
        <v>83</v>
      </c>
      <c r="AV224" s="11" t="s">
        <v>83</v>
      </c>
      <c r="AW224" s="11" t="s">
        <v>37</v>
      </c>
      <c r="AX224" s="11" t="s">
        <v>81</v>
      </c>
      <c r="AY224" s="243" t="s">
        <v>132</v>
      </c>
    </row>
    <row r="225" s="1" customFormat="1" ht="38.25" customHeight="1">
      <c r="B225" s="45"/>
      <c r="C225" s="220" t="s">
        <v>428</v>
      </c>
      <c r="D225" s="220" t="s">
        <v>134</v>
      </c>
      <c r="E225" s="221" t="s">
        <v>429</v>
      </c>
      <c r="F225" s="222" t="s">
        <v>430</v>
      </c>
      <c r="G225" s="223" t="s">
        <v>161</v>
      </c>
      <c r="H225" s="224">
        <v>72.900000000000006</v>
      </c>
      <c r="I225" s="225"/>
      <c r="J225" s="226">
        <f>ROUND(I225*H225,2)</f>
        <v>0</v>
      </c>
      <c r="K225" s="222" t="s">
        <v>181</v>
      </c>
      <c r="L225" s="71"/>
      <c r="M225" s="227" t="s">
        <v>21</v>
      </c>
      <c r="N225" s="228" t="s">
        <v>44</v>
      </c>
      <c r="O225" s="46"/>
      <c r="P225" s="229">
        <f>O225*H225</f>
        <v>0</v>
      </c>
      <c r="Q225" s="229">
        <v>0.00027999999999999998</v>
      </c>
      <c r="R225" s="229">
        <f>Q225*H225</f>
        <v>0.020412</v>
      </c>
      <c r="S225" s="229">
        <v>0</v>
      </c>
      <c r="T225" s="230">
        <f>S225*H225</f>
        <v>0</v>
      </c>
      <c r="AR225" s="23" t="s">
        <v>139</v>
      </c>
      <c r="AT225" s="23" t="s">
        <v>134</v>
      </c>
      <c r="AU225" s="23" t="s">
        <v>83</v>
      </c>
      <c r="AY225" s="23" t="s">
        <v>132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23" t="s">
        <v>81</v>
      </c>
      <c r="BK225" s="231">
        <f>ROUND(I225*H225,2)</f>
        <v>0</v>
      </c>
      <c r="BL225" s="23" t="s">
        <v>139</v>
      </c>
      <c r="BM225" s="23" t="s">
        <v>431</v>
      </c>
    </row>
    <row r="226" s="11" customFormat="1">
      <c r="B226" s="232"/>
      <c r="C226" s="233"/>
      <c r="D226" s="234" t="s">
        <v>141</v>
      </c>
      <c r="E226" s="235" t="s">
        <v>21</v>
      </c>
      <c r="F226" s="236" t="s">
        <v>432</v>
      </c>
      <c r="G226" s="233"/>
      <c r="H226" s="237">
        <v>72.900000000000006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AT226" s="243" t="s">
        <v>141</v>
      </c>
      <c r="AU226" s="243" t="s">
        <v>83</v>
      </c>
      <c r="AV226" s="11" t="s">
        <v>83</v>
      </c>
      <c r="AW226" s="11" t="s">
        <v>37</v>
      </c>
      <c r="AX226" s="11" t="s">
        <v>81</v>
      </c>
      <c r="AY226" s="243" t="s">
        <v>132</v>
      </c>
    </row>
    <row r="227" s="1" customFormat="1" ht="16.5" customHeight="1">
      <c r="B227" s="45"/>
      <c r="C227" s="220" t="s">
        <v>433</v>
      </c>
      <c r="D227" s="220" t="s">
        <v>134</v>
      </c>
      <c r="E227" s="221" t="s">
        <v>434</v>
      </c>
      <c r="F227" s="222" t="s">
        <v>435</v>
      </c>
      <c r="G227" s="223" t="s">
        <v>161</v>
      </c>
      <c r="H227" s="224">
        <v>72.900000000000006</v>
      </c>
      <c r="I227" s="225"/>
      <c r="J227" s="226">
        <f>ROUND(I227*H227,2)</f>
        <v>0</v>
      </c>
      <c r="K227" s="222" t="s">
        <v>181</v>
      </c>
      <c r="L227" s="71"/>
      <c r="M227" s="227" t="s">
        <v>21</v>
      </c>
      <c r="N227" s="228" t="s">
        <v>44</v>
      </c>
      <c r="O227" s="46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AR227" s="23" t="s">
        <v>139</v>
      </c>
      <c r="AT227" s="23" t="s">
        <v>134</v>
      </c>
      <c r="AU227" s="23" t="s">
        <v>83</v>
      </c>
      <c r="AY227" s="23" t="s">
        <v>132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23" t="s">
        <v>81</v>
      </c>
      <c r="BK227" s="231">
        <f>ROUND(I227*H227,2)</f>
        <v>0</v>
      </c>
      <c r="BL227" s="23" t="s">
        <v>139</v>
      </c>
      <c r="BM227" s="23" t="s">
        <v>436</v>
      </c>
    </row>
    <row r="228" s="11" customFormat="1">
      <c r="B228" s="232"/>
      <c r="C228" s="233"/>
      <c r="D228" s="234" t="s">
        <v>141</v>
      </c>
      <c r="E228" s="235" t="s">
        <v>21</v>
      </c>
      <c r="F228" s="236" t="s">
        <v>437</v>
      </c>
      <c r="G228" s="233"/>
      <c r="H228" s="237">
        <v>72.900000000000006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AT228" s="243" t="s">
        <v>141</v>
      </c>
      <c r="AU228" s="243" t="s">
        <v>83</v>
      </c>
      <c r="AV228" s="11" t="s">
        <v>83</v>
      </c>
      <c r="AW228" s="11" t="s">
        <v>37</v>
      </c>
      <c r="AX228" s="11" t="s">
        <v>73</v>
      </c>
      <c r="AY228" s="243" t="s">
        <v>132</v>
      </c>
    </row>
    <row r="229" s="12" customFormat="1">
      <c r="B229" s="244"/>
      <c r="C229" s="245"/>
      <c r="D229" s="234" t="s">
        <v>141</v>
      </c>
      <c r="E229" s="246" t="s">
        <v>21</v>
      </c>
      <c r="F229" s="247" t="s">
        <v>152</v>
      </c>
      <c r="G229" s="245"/>
      <c r="H229" s="248">
        <v>72.900000000000006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AT229" s="254" t="s">
        <v>141</v>
      </c>
      <c r="AU229" s="254" t="s">
        <v>83</v>
      </c>
      <c r="AV229" s="12" t="s">
        <v>139</v>
      </c>
      <c r="AW229" s="12" t="s">
        <v>37</v>
      </c>
      <c r="AX229" s="12" t="s">
        <v>81</v>
      </c>
      <c r="AY229" s="254" t="s">
        <v>132</v>
      </c>
    </row>
    <row r="230" s="1" customFormat="1" ht="25.5" customHeight="1">
      <c r="B230" s="45"/>
      <c r="C230" s="220" t="s">
        <v>438</v>
      </c>
      <c r="D230" s="220" t="s">
        <v>134</v>
      </c>
      <c r="E230" s="221" t="s">
        <v>439</v>
      </c>
      <c r="F230" s="222" t="s">
        <v>440</v>
      </c>
      <c r="G230" s="223" t="s">
        <v>180</v>
      </c>
      <c r="H230" s="224">
        <v>0.90000000000000002</v>
      </c>
      <c r="I230" s="225"/>
      <c r="J230" s="226">
        <f>ROUND(I230*H230,2)</f>
        <v>0</v>
      </c>
      <c r="K230" s="222" t="s">
        <v>167</v>
      </c>
      <c r="L230" s="71"/>
      <c r="M230" s="227" t="s">
        <v>21</v>
      </c>
      <c r="N230" s="228" t="s">
        <v>44</v>
      </c>
      <c r="O230" s="46"/>
      <c r="P230" s="229">
        <f>O230*H230</f>
        <v>0</v>
      </c>
      <c r="Q230" s="229">
        <v>0</v>
      </c>
      <c r="R230" s="229">
        <f>Q230*H230</f>
        <v>0</v>
      </c>
      <c r="S230" s="229">
        <v>2</v>
      </c>
      <c r="T230" s="230">
        <f>S230*H230</f>
        <v>1.8</v>
      </c>
      <c r="AR230" s="23" t="s">
        <v>139</v>
      </c>
      <c r="AT230" s="23" t="s">
        <v>134</v>
      </c>
      <c r="AU230" s="23" t="s">
        <v>83</v>
      </c>
      <c r="AY230" s="23" t="s">
        <v>132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23" t="s">
        <v>81</v>
      </c>
      <c r="BK230" s="231">
        <f>ROUND(I230*H230,2)</f>
        <v>0</v>
      </c>
      <c r="BL230" s="23" t="s">
        <v>139</v>
      </c>
      <c r="BM230" s="23" t="s">
        <v>441</v>
      </c>
    </row>
    <row r="231" s="11" customFormat="1">
      <c r="B231" s="232"/>
      <c r="C231" s="233"/>
      <c r="D231" s="234" t="s">
        <v>141</v>
      </c>
      <c r="E231" s="235" t="s">
        <v>21</v>
      </c>
      <c r="F231" s="236" t="s">
        <v>442</v>
      </c>
      <c r="G231" s="233"/>
      <c r="H231" s="237">
        <v>0.90000000000000002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AT231" s="243" t="s">
        <v>141</v>
      </c>
      <c r="AU231" s="243" t="s">
        <v>83</v>
      </c>
      <c r="AV231" s="11" t="s">
        <v>83</v>
      </c>
      <c r="AW231" s="11" t="s">
        <v>37</v>
      </c>
      <c r="AX231" s="11" t="s">
        <v>81</v>
      </c>
      <c r="AY231" s="243" t="s">
        <v>132</v>
      </c>
    </row>
    <row r="232" s="1" customFormat="1" ht="16.5" customHeight="1">
      <c r="B232" s="45"/>
      <c r="C232" s="220" t="s">
        <v>443</v>
      </c>
      <c r="D232" s="220" t="s">
        <v>134</v>
      </c>
      <c r="E232" s="221" t="s">
        <v>444</v>
      </c>
      <c r="F232" s="222" t="s">
        <v>445</v>
      </c>
      <c r="G232" s="223" t="s">
        <v>180</v>
      </c>
      <c r="H232" s="224">
        <v>6.6420000000000003</v>
      </c>
      <c r="I232" s="225"/>
      <c r="J232" s="226">
        <f>ROUND(I232*H232,2)</f>
        <v>0</v>
      </c>
      <c r="K232" s="222" t="s">
        <v>167</v>
      </c>
      <c r="L232" s="71"/>
      <c r="M232" s="227" t="s">
        <v>21</v>
      </c>
      <c r="N232" s="228" t="s">
        <v>44</v>
      </c>
      <c r="O232" s="46"/>
      <c r="P232" s="229">
        <f>O232*H232</f>
        <v>0</v>
      </c>
      <c r="Q232" s="229">
        <v>0</v>
      </c>
      <c r="R232" s="229">
        <f>Q232*H232</f>
        <v>0</v>
      </c>
      <c r="S232" s="229">
        <v>2.2000000000000002</v>
      </c>
      <c r="T232" s="230">
        <f>S232*H232</f>
        <v>14.612400000000003</v>
      </c>
      <c r="AR232" s="23" t="s">
        <v>139</v>
      </c>
      <c r="AT232" s="23" t="s">
        <v>134</v>
      </c>
      <c r="AU232" s="23" t="s">
        <v>83</v>
      </c>
      <c r="AY232" s="23" t="s">
        <v>132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23" t="s">
        <v>81</v>
      </c>
      <c r="BK232" s="231">
        <f>ROUND(I232*H232,2)</f>
        <v>0</v>
      </c>
      <c r="BL232" s="23" t="s">
        <v>139</v>
      </c>
      <c r="BM232" s="23" t="s">
        <v>446</v>
      </c>
    </row>
    <row r="233" s="11" customFormat="1">
      <c r="B233" s="232"/>
      <c r="C233" s="233"/>
      <c r="D233" s="234" t="s">
        <v>141</v>
      </c>
      <c r="E233" s="235" t="s">
        <v>21</v>
      </c>
      <c r="F233" s="236" t="s">
        <v>447</v>
      </c>
      <c r="G233" s="233"/>
      <c r="H233" s="237">
        <v>6.6420000000000003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AT233" s="243" t="s">
        <v>141</v>
      </c>
      <c r="AU233" s="243" t="s">
        <v>83</v>
      </c>
      <c r="AV233" s="11" t="s">
        <v>83</v>
      </c>
      <c r="AW233" s="11" t="s">
        <v>37</v>
      </c>
      <c r="AX233" s="11" t="s">
        <v>81</v>
      </c>
      <c r="AY233" s="243" t="s">
        <v>132</v>
      </c>
    </row>
    <row r="234" s="1" customFormat="1" ht="38.25" customHeight="1">
      <c r="B234" s="45"/>
      <c r="C234" s="220" t="s">
        <v>448</v>
      </c>
      <c r="D234" s="220" t="s">
        <v>134</v>
      </c>
      <c r="E234" s="221" t="s">
        <v>449</v>
      </c>
      <c r="F234" s="222" t="s">
        <v>450</v>
      </c>
      <c r="G234" s="223" t="s">
        <v>367</v>
      </c>
      <c r="H234" s="224">
        <v>1</v>
      </c>
      <c r="I234" s="225"/>
      <c r="J234" s="226">
        <f>ROUND(I234*H234,2)</f>
        <v>0</v>
      </c>
      <c r="K234" s="222" t="s">
        <v>181</v>
      </c>
      <c r="L234" s="71"/>
      <c r="M234" s="227" t="s">
        <v>21</v>
      </c>
      <c r="N234" s="228" t="s">
        <v>44</v>
      </c>
      <c r="O234" s="46"/>
      <c r="P234" s="229">
        <f>O234*H234</f>
        <v>0</v>
      </c>
      <c r="Q234" s="229">
        <v>0</v>
      </c>
      <c r="R234" s="229">
        <f>Q234*H234</f>
        <v>0</v>
      </c>
      <c r="S234" s="229">
        <v>0.082000000000000003</v>
      </c>
      <c r="T234" s="230">
        <f>S234*H234</f>
        <v>0.082000000000000003</v>
      </c>
      <c r="AR234" s="23" t="s">
        <v>139</v>
      </c>
      <c r="AT234" s="23" t="s">
        <v>134</v>
      </c>
      <c r="AU234" s="23" t="s">
        <v>83</v>
      </c>
      <c r="AY234" s="23" t="s">
        <v>132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23" t="s">
        <v>81</v>
      </c>
      <c r="BK234" s="231">
        <f>ROUND(I234*H234,2)</f>
        <v>0</v>
      </c>
      <c r="BL234" s="23" t="s">
        <v>139</v>
      </c>
      <c r="BM234" s="23" t="s">
        <v>451</v>
      </c>
    </row>
    <row r="235" s="10" customFormat="1" ht="22.32" customHeight="1">
      <c r="B235" s="204"/>
      <c r="C235" s="205"/>
      <c r="D235" s="206" t="s">
        <v>72</v>
      </c>
      <c r="E235" s="218" t="s">
        <v>410</v>
      </c>
      <c r="F235" s="218" t="s">
        <v>452</v>
      </c>
      <c r="G235" s="205"/>
      <c r="H235" s="205"/>
      <c r="I235" s="208"/>
      <c r="J235" s="219">
        <f>BK235</f>
        <v>0</v>
      </c>
      <c r="K235" s="205"/>
      <c r="L235" s="210"/>
      <c r="M235" s="211"/>
      <c r="N235" s="212"/>
      <c r="O235" s="212"/>
      <c r="P235" s="213">
        <f>SUM(P236:P249)</f>
        <v>0</v>
      </c>
      <c r="Q235" s="212"/>
      <c r="R235" s="213">
        <f>SUM(R236:R249)</f>
        <v>0</v>
      </c>
      <c r="S235" s="212"/>
      <c r="T235" s="214">
        <f>SUM(T236:T249)</f>
        <v>0</v>
      </c>
      <c r="AR235" s="215" t="s">
        <v>81</v>
      </c>
      <c r="AT235" s="216" t="s">
        <v>72</v>
      </c>
      <c r="AU235" s="216" t="s">
        <v>83</v>
      </c>
      <c r="AY235" s="215" t="s">
        <v>132</v>
      </c>
      <c r="BK235" s="217">
        <f>SUM(BK236:BK249)</f>
        <v>0</v>
      </c>
    </row>
    <row r="236" s="1" customFormat="1" ht="16.5" customHeight="1">
      <c r="B236" s="45"/>
      <c r="C236" s="220" t="s">
        <v>453</v>
      </c>
      <c r="D236" s="220" t="s">
        <v>134</v>
      </c>
      <c r="E236" s="221" t="s">
        <v>454</v>
      </c>
      <c r="F236" s="222" t="s">
        <v>455</v>
      </c>
      <c r="G236" s="223" t="s">
        <v>229</v>
      </c>
      <c r="H236" s="224">
        <v>111.8</v>
      </c>
      <c r="I236" s="225"/>
      <c r="J236" s="226">
        <f>ROUND(I236*H236,2)</f>
        <v>0</v>
      </c>
      <c r="K236" s="222" t="s">
        <v>181</v>
      </c>
      <c r="L236" s="71"/>
      <c r="M236" s="227" t="s">
        <v>21</v>
      </c>
      <c r="N236" s="228" t="s">
        <v>44</v>
      </c>
      <c r="O236" s="46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AR236" s="23" t="s">
        <v>139</v>
      </c>
      <c r="AT236" s="23" t="s">
        <v>134</v>
      </c>
      <c r="AU236" s="23" t="s">
        <v>143</v>
      </c>
      <c r="AY236" s="23" t="s">
        <v>132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23" t="s">
        <v>81</v>
      </c>
      <c r="BK236" s="231">
        <f>ROUND(I236*H236,2)</f>
        <v>0</v>
      </c>
      <c r="BL236" s="23" t="s">
        <v>139</v>
      </c>
      <c r="BM236" s="23" t="s">
        <v>456</v>
      </c>
    </row>
    <row r="237" s="11" customFormat="1">
      <c r="B237" s="232"/>
      <c r="C237" s="233"/>
      <c r="D237" s="234" t="s">
        <v>141</v>
      </c>
      <c r="E237" s="235" t="s">
        <v>21</v>
      </c>
      <c r="F237" s="236" t="s">
        <v>457</v>
      </c>
      <c r="G237" s="233"/>
      <c r="H237" s="237">
        <v>85.200000000000003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AT237" s="243" t="s">
        <v>141</v>
      </c>
      <c r="AU237" s="243" t="s">
        <v>143</v>
      </c>
      <c r="AV237" s="11" t="s">
        <v>83</v>
      </c>
      <c r="AW237" s="11" t="s">
        <v>37</v>
      </c>
      <c r="AX237" s="11" t="s">
        <v>73</v>
      </c>
      <c r="AY237" s="243" t="s">
        <v>132</v>
      </c>
    </row>
    <row r="238" s="11" customFormat="1">
      <c r="B238" s="232"/>
      <c r="C238" s="233"/>
      <c r="D238" s="234" t="s">
        <v>141</v>
      </c>
      <c r="E238" s="235" t="s">
        <v>21</v>
      </c>
      <c r="F238" s="236" t="s">
        <v>458</v>
      </c>
      <c r="G238" s="233"/>
      <c r="H238" s="237">
        <v>26.600000000000001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AT238" s="243" t="s">
        <v>141</v>
      </c>
      <c r="AU238" s="243" t="s">
        <v>143</v>
      </c>
      <c r="AV238" s="11" t="s">
        <v>83</v>
      </c>
      <c r="AW238" s="11" t="s">
        <v>37</v>
      </c>
      <c r="AX238" s="11" t="s">
        <v>73</v>
      </c>
      <c r="AY238" s="243" t="s">
        <v>132</v>
      </c>
    </row>
    <row r="239" s="12" customFormat="1">
      <c r="B239" s="244"/>
      <c r="C239" s="245"/>
      <c r="D239" s="234" t="s">
        <v>141</v>
      </c>
      <c r="E239" s="246" t="s">
        <v>21</v>
      </c>
      <c r="F239" s="247" t="s">
        <v>152</v>
      </c>
      <c r="G239" s="245"/>
      <c r="H239" s="248">
        <v>111.8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AT239" s="254" t="s">
        <v>141</v>
      </c>
      <c r="AU239" s="254" t="s">
        <v>143</v>
      </c>
      <c r="AV239" s="12" t="s">
        <v>139</v>
      </c>
      <c r="AW239" s="12" t="s">
        <v>37</v>
      </c>
      <c r="AX239" s="12" t="s">
        <v>81</v>
      </c>
      <c r="AY239" s="254" t="s">
        <v>132</v>
      </c>
    </row>
    <row r="240" s="1" customFormat="1" ht="16.5" customHeight="1">
      <c r="B240" s="45"/>
      <c r="C240" s="220" t="s">
        <v>459</v>
      </c>
      <c r="D240" s="220" t="s">
        <v>134</v>
      </c>
      <c r="E240" s="221" t="s">
        <v>460</v>
      </c>
      <c r="F240" s="222" t="s">
        <v>461</v>
      </c>
      <c r="G240" s="223" t="s">
        <v>229</v>
      </c>
      <c r="H240" s="224">
        <v>1118</v>
      </c>
      <c r="I240" s="225"/>
      <c r="J240" s="226">
        <f>ROUND(I240*H240,2)</f>
        <v>0</v>
      </c>
      <c r="K240" s="222" t="s">
        <v>181</v>
      </c>
      <c r="L240" s="71"/>
      <c r="M240" s="227" t="s">
        <v>21</v>
      </c>
      <c r="N240" s="228" t="s">
        <v>44</v>
      </c>
      <c r="O240" s="46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AR240" s="23" t="s">
        <v>139</v>
      </c>
      <c r="AT240" s="23" t="s">
        <v>134</v>
      </c>
      <c r="AU240" s="23" t="s">
        <v>143</v>
      </c>
      <c r="AY240" s="23" t="s">
        <v>132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23" t="s">
        <v>81</v>
      </c>
      <c r="BK240" s="231">
        <f>ROUND(I240*H240,2)</f>
        <v>0</v>
      </c>
      <c r="BL240" s="23" t="s">
        <v>139</v>
      </c>
      <c r="BM240" s="23" t="s">
        <v>462</v>
      </c>
    </row>
    <row r="241" s="11" customFormat="1">
      <c r="B241" s="232"/>
      <c r="C241" s="233"/>
      <c r="D241" s="234" t="s">
        <v>141</v>
      </c>
      <c r="E241" s="235" t="s">
        <v>21</v>
      </c>
      <c r="F241" s="236" t="s">
        <v>463</v>
      </c>
      <c r="G241" s="233"/>
      <c r="H241" s="237">
        <v>1118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AT241" s="243" t="s">
        <v>141</v>
      </c>
      <c r="AU241" s="243" t="s">
        <v>143</v>
      </c>
      <c r="AV241" s="11" t="s">
        <v>83</v>
      </c>
      <c r="AW241" s="11" t="s">
        <v>37</v>
      </c>
      <c r="AX241" s="11" t="s">
        <v>81</v>
      </c>
      <c r="AY241" s="243" t="s">
        <v>132</v>
      </c>
    </row>
    <row r="242" s="1" customFormat="1" ht="16.5" customHeight="1">
      <c r="B242" s="45"/>
      <c r="C242" s="220" t="s">
        <v>464</v>
      </c>
      <c r="D242" s="220" t="s">
        <v>134</v>
      </c>
      <c r="E242" s="221" t="s">
        <v>465</v>
      </c>
      <c r="F242" s="222" t="s">
        <v>466</v>
      </c>
      <c r="G242" s="223" t="s">
        <v>229</v>
      </c>
      <c r="H242" s="224">
        <v>16.593</v>
      </c>
      <c r="I242" s="225"/>
      <c r="J242" s="226">
        <f>ROUND(I242*H242,2)</f>
        <v>0</v>
      </c>
      <c r="K242" s="222" t="s">
        <v>181</v>
      </c>
      <c r="L242" s="71"/>
      <c r="M242" s="227" t="s">
        <v>21</v>
      </c>
      <c r="N242" s="228" t="s">
        <v>44</v>
      </c>
      <c r="O242" s="46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AR242" s="23" t="s">
        <v>139</v>
      </c>
      <c r="AT242" s="23" t="s">
        <v>134</v>
      </c>
      <c r="AU242" s="23" t="s">
        <v>143</v>
      </c>
      <c r="AY242" s="23" t="s">
        <v>132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23" t="s">
        <v>81</v>
      </c>
      <c r="BK242" s="231">
        <f>ROUND(I242*H242,2)</f>
        <v>0</v>
      </c>
      <c r="BL242" s="23" t="s">
        <v>139</v>
      </c>
      <c r="BM242" s="23" t="s">
        <v>467</v>
      </c>
    </row>
    <row r="243" s="11" customFormat="1">
      <c r="B243" s="232"/>
      <c r="C243" s="233"/>
      <c r="D243" s="234" t="s">
        <v>141</v>
      </c>
      <c r="E243" s="235" t="s">
        <v>21</v>
      </c>
      <c r="F243" s="236" t="s">
        <v>468</v>
      </c>
      <c r="G243" s="233"/>
      <c r="H243" s="237">
        <v>16.593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AT243" s="243" t="s">
        <v>141</v>
      </c>
      <c r="AU243" s="243" t="s">
        <v>143</v>
      </c>
      <c r="AV243" s="11" t="s">
        <v>83</v>
      </c>
      <c r="AW243" s="11" t="s">
        <v>37</v>
      </c>
      <c r="AX243" s="11" t="s">
        <v>81</v>
      </c>
      <c r="AY243" s="243" t="s">
        <v>132</v>
      </c>
    </row>
    <row r="244" s="1" customFormat="1" ht="16.5" customHeight="1">
      <c r="B244" s="45"/>
      <c r="C244" s="220" t="s">
        <v>469</v>
      </c>
      <c r="D244" s="220" t="s">
        <v>134</v>
      </c>
      <c r="E244" s="221" t="s">
        <v>470</v>
      </c>
      <c r="F244" s="222" t="s">
        <v>471</v>
      </c>
      <c r="G244" s="223" t="s">
        <v>229</v>
      </c>
      <c r="H244" s="224">
        <v>26.605</v>
      </c>
      <c r="I244" s="225"/>
      <c r="J244" s="226">
        <f>ROUND(I244*H244,2)</f>
        <v>0</v>
      </c>
      <c r="K244" s="222" t="s">
        <v>181</v>
      </c>
      <c r="L244" s="71"/>
      <c r="M244" s="227" t="s">
        <v>21</v>
      </c>
      <c r="N244" s="228" t="s">
        <v>44</v>
      </c>
      <c r="O244" s="46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AR244" s="23" t="s">
        <v>139</v>
      </c>
      <c r="AT244" s="23" t="s">
        <v>134</v>
      </c>
      <c r="AU244" s="23" t="s">
        <v>143</v>
      </c>
      <c r="AY244" s="23" t="s">
        <v>132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23" t="s">
        <v>81</v>
      </c>
      <c r="BK244" s="231">
        <f>ROUND(I244*H244,2)</f>
        <v>0</v>
      </c>
      <c r="BL244" s="23" t="s">
        <v>139</v>
      </c>
      <c r="BM244" s="23" t="s">
        <v>472</v>
      </c>
    </row>
    <row r="245" s="11" customFormat="1">
      <c r="B245" s="232"/>
      <c r="C245" s="233"/>
      <c r="D245" s="234" t="s">
        <v>141</v>
      </c>
      <c r="E245" s="235" t="s">
        <v>21</v>
      </c>
      <c r="F245" s="236" t="s">
        <v>473</v>
      </c>
      <c r="G245" s="233"/>
      <c r="H245" s="237">
        <v>26.605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AT245" s="243" t="s">
        <v>141</v>
      </c>
      <c r="AU245" s="243" t="s">
        <v>143</v>
      </c>
      <c r="AV245" s="11" t="s">
        <v>83</v>
      </c>
      <c r="AW245" s="11" t="s">
        <v>37</v>
      </c>
      <c r="AX245" s="11" t="s">
        <v>81</v>
      </c>
      <c r="AY245" s="243" t="s">
        <v>132</v>
      </c>
    </row>
    <row r="246" s="1" customFormat="1" ht="16.5" customHeight="1">
      <c r="B246" s="45"/>
      <c r="C246" s="220" t="s">
        <v>474</v>
      </c>
      <c r="D246" s="220" t="s">
        <v>134</v>
      </c>
      <c r="E246" s="221" t="s">
        <v>475</v>
      </c>
      <c r="F246" s="222" t="s">
        <v>476</v>
      </c>
      <c r="G246" s="223" t="s">
        <v>229</v>
      </c>
      <c r="H246" s="224">
        <v>85.194999999999993</v>
      </c>
      <c r="I246" s="225"/>
      <c r="J246" s="226">
        <f>ROUND(I246*H246,2)</f>
        <v>0</v>
      </c>
      <c r="K246" s="222" t="s">
        <v>181</v>
      </c>
      <c r="L246" s="71"/>
      <c r="M246" s="227" t="s">
        <v>21</v>
      </c>
      <c r="N246" s="228" t="s">
        <v>44</v>
      </c>
      <c r="O246" s="46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AR246" s="23" t="s">
        <v>139</v>
      </c>
      <c r="AT246" s="23" t="s">
        <v>134</v>
      </c>
      <c r="AU246" s="23" t="s">
        <v>143</v>
      </c>
      <c r="AY246" s="23" t="s">
        <v>132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23" t="s">
        <v>81</v>
      </c>
      <c r="BK246" s="231">
        <f>ROUND(I246*H246,2)</f>
        <v>0</v>
      </c>
      <c r="BL246" s="23" t="s">
        <v>139</v>
      </c>
      <c r="BM246" s="23" t="s">
        <v>477</v>
      </c>
    </row>
    <row r="247" s="11" customFormat="1">
      <c r="B247" s="232"/>
      <c r="C247" s="233"/>
      <c r="D247" s="234" t="s">
        <v>141</v>
      </c>
      <c r="E247" s="235" t="s">
        <v>21</v>
      </c>
      <c r="F247" s="236" t="s">
        <v>478</v>
      </c>
      <c r="G247" s="233"/>
      <c r="H247" s="237">
        <v>85.194999999999993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AT247" s="243" t="s">
        <v>141</v>
      </c>
      <c r="AU247" s="243" t="s">
        <v>143</v>
      </c>
      <c r="AV247" s="11" t="s">
        <v>83</v>
      </c>
      <c r="AW247" s="11" t="s">
        <v>37</v>
      </c>
      <c r="AX247" s="11" t="s">
        <v>73</v>
      </c>
      <c r="AY247" s="243" t="s">
        <v>132</v>
      </c>
    </row>
    <row r="248" s="12" customFormat="1">
      <c r="B248" s="244"/>
      <c r="C248" s="245"/>
      <c r="D248" s="234" t="s">
        <v>141</v>
      </c>
      <c r="E248" s="246" t="s">
        <v>21</v>
      </c>
      <c r="F248" s="247" t="s">
        <v>152</v>
      </c>
      <c r="G248" s="245"/>
      <c r="H248" s="248">
        <v>85.194999999999993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AT248" s="254" t="s">
        <v>141</v>
      </c>
      <c r="AU248" s="254" t="s">
        <v>143</v>
      </c>
      <c r="AV248" s="12" t="s">
        <v>139</v>
      </c>
      <c r="AW248" s="12" t="s">
        <v>37</v>
      </c>
      <c r="AX248" s="12" t="s">
        <v>81</v>
      </c>
      <c r="AY248" s="254" t="s">
        <v>132</v>
      </c>
    </row>
    <row r="249" s="1" customFormat="1" ht="25.5" customHeight="1">
      <c r="B249" s="45"/>
      <c r="C249" s="220" t="s">
        <v>479</v>
      </c>
      <c r="D249" s="220" t="s">
        <v>134</v>
      </c>
      <c r="E249" s="221" t="s">
        <v>480</v>
      </c>
      <c r="F249" s="222" t="s">
        <v>481</v>
      </c>
      <c r="G249" s="223" t="s">
        <v>229</v>
      </c>
      <c r="H249" s="224">
        <v>63.417000000000002</v>
      </c>
      <c r="I249" s="225"/>
      <c r="J249" s="226">
        <f>ROUND(I249*H249,2)</f>
        <v>0</v>
      </c>
      <c r="K249" s="222" t="s">
        <v>181</v>
      </c>
      <c r="L249" s="71"/>
      <c r="M249" s="227" t="s">
        <v>21</v>
      </c>
      <c r="N249" s="228" t="s">
        <v>44</v>
      </c>
      <c r="O249" s="46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AR249" s="23" t="s">
        <v>139</v>
      </c>
      <c r="AT249" s="23" t="s">
        <v>134</v>
      </c>
      <c r="AU249" s="23" t="s">
        <v>143</v>
      </c>
      <c r="AY249" s="23" t="s">
        <v>132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23" t="s">
        <v>81</v>
      </c>
      <c r="BK249" s="231">
        <f>ROUND(I249*H249,2)</f>
        <v>0</v>
      </c>
      <c r="BL249" s="23" t="s">
        <v>139</v>
      </c>
      <c r="BM249" s="23" t="s">
        <v>482</v>
      </c>
    </row>
    <row r="250" s="10" customFormat="1" ht="29.88" customHeight="1">
      <c r="B250" s="204"/>
      <c r="C250" s="205"/>
      <c r="D250" s="206" t="s">
        <v>72</v>
      </c>
      <c r="E250" s="218" t="s">
        <v>483</v>
      </c>
      <c r="F250" s="218" t="s">
        <v>484</v>
      </c>
      <c r="G250" s="205"/>
      <c r="H250" s="205"/>
      <c r="I250" s="208"/>
      <c r="J250" s="219">
        <f>BK250</f>
        <v>0</v>
      </c>
      <c r="K250" s="205"/>
      <c r="L250" s="210"/>
      <c r="M250" s="211"/>
      <c r="N250" s="212"/>
      <c r="O250" s="212"/>
      <c r="P250" s="213">
        <f>SUM(P251:P256)</f>
        <v>0</v>
      </c>
      <c r="Q250" s="212"/>
      <c r="R250" s="213">
        <f>SUM(R251:R256)</f>
        <v>0</v>
      </c>
      <c r="S250" s="212"/>
      <c r="T250" s="214">
        <f>SUM(T251:T256)</f>
        <v>0</v>
      </c>
      <c r="AR250" s="215" t="s">
        <v>81</v>
      </c>
      <c r="AT250" s="216" t="s">
        <v>72</v>
      </c>
      <c r="AU250" s="216" t="s">
        <v>81</v>
      </c>
      <c r="AY250" s="215" t="s">
        <v>132</v>
      </c>
      <c r="BK250" s="217">
        <f>SUM(BK251:BK256)</f>
        <v>0</v>
      </c>
    </row>
    <row r="251" s="1" customFormat="1" ht="25.5" customHeight="1">
      <c r="B251" s="45"/>
      <c r="C251" s="220" t="s">
        <v>485</v>
      </c>
      <c r="D251" s="220" t="s">
        <v>134</v>
      </c>
      <c r="E251" s="221" t="s">
        <v>486</v>
      </c>
      <c r="F251" s="222" t="s">
        <v>487</v>
      </c>
      <c r="G251" s="223" t="s">
        <v>229</v>
      </c>
      <c r="H251" s="224">
        <v>16.411999999999999</v>
      </c>
      <c r="I251" s="225"/>
      <c r="J251" s="226">
        <f>ROUND(I251*H251,2)</f>
        <v>0</v>
      </c>
      <c r="K251" s="222" t="s">
        <v>167</v>
      </c>
      <c r="L251" s="71"/>
      <c r="M251" s="227" t="s">
        <v>21</v>
      </c>
      <c r="N251" s="228" t="s">
        <v>44</v>
      </c>
      <c r="O251" s="46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AR251" s="23" t="s">
        <v>139</v>
      </c>
      <c r="AT251" s="23" t="s">
        <v>134</v>
      </c>
      <c r="AU251" s="23" t="s">
        <v>83</v>
      </c>
      <c r="AY251" s="23" t="s">
        <v>132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23" t="s">
        <v>81</v>
      </c>
      <c r="BK251" s="231">
        <f>ROUND(I251*H251,2)</f>
        <v>0</v>
      </c>
      <c r="BL251" s="23" t="s">
        <v>139</v>
      </c>
      <c r="BM251" s="23" t="s">
        <v>488</v>
      </c>
    </row>
    <row r="252" s="11" customFormat="1">
      <c r="B252" s="232"/>
      <c r="C252" s="233"/>
      <c r="D252" s="234" t="s">
        <v>141</v>
      </c>
      <c r="E252" s="235" t="s">
        <v>21</v>
      </c>
      <c r="F252" s="236" t="s">
        <v>489</v>
      </c>
      <c r="G252" s="233"/>
      <c r="H252" s="237">
        <v>16.411999999999999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AT252" s="243" t="s">
        <v>141</v>
      </c>
      <c r="AU252" s="243" t="s">
        <v>83</v>
      </c>
      <c r="AV252" s="11" t="s">
        <v>83</v>
      </c>
      <c r="AW252" s="11" t="s">
        <v>37</v>
      </c>
      <c r="AX252" s="11" t="s">
        <v>81</v>
      </c>
      <c r="AY252" s="243" t="s">
        <v>132</v>
      </c>
    </row>
    <row r="253" s="1" customFormat="1" ht="38.25" customHeight="1">
      <c r="B253" s="45"/>
      <c r="C253" s="220" t="s">
        <v>490</v>
      </c>
      <c r="D253" s="220" t="s">
        <v>134</v>
      </c>
      <c r="E253" s="221" t="s">
        <v>491</v>
      </c>
      <c r="F253" s="222" t="s">
        <v>492</v>
      </c>
      <c r="G253" s="223" t="s">
        <v>229</v>
      </c>
      <c r="H253" s="224">
        <v>164.12000000000001</v>
      </c>
      <c r="I253" s="225"/>
      <c r="J253" s="226">
        <f>ROUND(I253*H253,2)</f>
        <v>0</v>
      </c>
      <c r="K253" s="222" t="s">
        <v>167</v>
      </c>
      <c r="L253" s="71"/>
      <c r="M253" s="227" t="s">
        <v>21</v>
      </c>
      <c r="N253" s="228" t="s">
        <v>44</v>
      </c>
      <c r="O253" s="46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AR253" s="23" t="s">
        <v>139</v>
      </c>
      <c r="AT253" s="23" t="s">
        <v>134</v>
      </c>
      <c r="AU253" s="23" t="s">
        <v>83</v>
      </c>
      <c r="AY253" s="23" t="s">
        <v>132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23" t="s">
        <v>81</v>
      </c>
      <c r="BK253" s="231">
        <f>ROUND(I253*H253,2)</f>
        <v>0</v>
      </c>
      <c r="BL253" s="23" t="s">
        <v>139</v>
      </c>
      <c r="BM253" s="23" t="s">
        <v>493</v>
      </c>
    </row>
    <row r="254" s="11" customFormat="1">
      <c r="B254" s="232"/>
      <c r="C254" s="233"/>
      <c r="D254" s="234" t="s">
        <v>141</v>
      </c>
      <c r="E254" s="235" t="s">
        <v>21</v>
      </c>
      <c r="F254" s="236" t="s">
        <v>494</v>
      </c>
      <c r="G254" s="233"/>
      <c r="H254" s="237">
        <v>164.12000000000001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AT254" s="243" t="s">
        <v>141</v>
      </c>
      <c r="AU254" s="243" t="s">
        <v>83</v>
      </c>
      <c r="AV254" s="11" t="s">
        <v>83</v>
      </c>
      <c r="AW254" s="11" t="s">
        <v>37</v>
      </c>
      <c r="AX254" s="11" t="s">
        <v>81</v>
      </c>
      <c r="AY254" s="243" t="s">
        <v>132</v>
      </c>
    </row>
    <row r="255" s="1" customFormat="1" ht="25.5" customHeight="1">
      <c r="B255" s="45"/>
      <c r="C255" s="220" t="s">
        <v>495</v>
      </c>
      <c r="D255" s="220" t="s">
        <v>134</v>
      </c>
      <c r="E255" s="221" t="s">
        <v>496</v>
      </c>
      <c r="F255" s="222" t="s">
        <v>497</v>
      </c>
      <c r="G255" s="223" t="s">
        <v>229</v>
      </c>
      <c r="H255" s="224">
        <v>16.411999999999999</v>
      </c>
      <c r="I255" s="225"/>
      <c r="J255" s="226">
        <f>ROUND(I255*H255,2)</f>
        <v>0</v>
      </c>
      <c r="K255" s="222" t="s">
        <v>167</v>
      </c>
      <c r="L255" s="71"/>
      <c r="M255" s="227" t="s">
        <v>21</v>
      </c>
      <c r="N255" s="228" t="s">
        <v>44</v>
      </c>
      <c r="O255" s="46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AR255" s="23" t="s">
        <v>139</v>
      </c>
      <c r="AT255" s="23" t="s">
        <v>134</v>
      </c>
      <c r="AU255" s="23" t="s">
        <v>83</v>
      </c>
      <c r="AY255" s="23" t="s">
        <v>132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23" t="s">
        <v>81</v>
      </c>
      <c r="BK255" s="231">
        <f>ROUND(I255*H255,2)</f>
        <v>0</v>
      </c>
      <c r="BL255" s="23" t="s">
        <v>139</v>
      </c>
      <c r="BM255" s="23" t="s">
        <v>498</v>
      </c>
    </row>
    <row r="256" s="11" customFormat="1">
      <c r="B256" s="232"/>
      <c r="C256" s="233"/>
      <c r="D256" s="234" t="s">
        <v>141</v>
      </c>
      <c r="E256" s="235" t="s">
        <v>21</v>
      </c>
      <c r="F256" s="236" t="s">
        <v>489</v>
      </c>
      <c r="G256" s="233"/>
      <c r="H256" s="237">
        <v>16.411999999999999</v>
      </c>
      <c r="I256" s="238"/>
      <c r="J256" s="233"/>
      <c r="K256" s="233"/>
      <c r="L256" s="239"/>
      <c r="M256" s="275"/>
      <c r="N256" s="276"/>
      <c r="O256" s="276"/>
      <c r="P256" s="276"/>
      <c r="Q256" s="276"/>
      <c r="R256" s="276"/>
      <c r="S256" s="276"/>
      <c r="T256" s="277"/>
      <c r="AT256" s="243" t="s">
        <v>141</v>
      </c>
      <c r="AU256" s="243" t="s">
        <v>83</v>
      </c>
      <c r="AV256" s="11" t="s">
        <v>83</v>
      </c>
      <c r="AW256" s="11" t="s">
        <v>37</v>
      </c>
      <c r="AX256" s="11" t="s">
        <v>81</v>
      </c>
      <c r="AY256" s="243" t="s">
        <v>132</v>
      </c>
    </row>
    <row r="257" s="1" customFormat="1" ht="6.96" customHeight="1">
      <c r="B257" s="66"/>
      <c r="C257" s="67"/>
      <c r="D257" s="67"/>
      <c r="E257" s="67"/>
      <c r="F257" s="67"/>
      <c r="G257" s="67"/>
      <c r="H257" s="67"/>
      <c r="I257" s="165"/>
      <c r="J257" s="67"/>
      <c r="K257" s="67"/>
      <c r="L257" s="71"/>
    </row>
  </sheetData>
  <sheetProtection sheet="1" autoFilter="0" formatColumns="0" formatRows="0" objects="1" scenarios="1" spinCount="100000" saltValue="SXp5YSEr+Tgy8023mFPjFf419IXqGUu3x/ff4f6JysnDyEvVjXo6NlpgJfyjSAVPGh7bnnYoN1rguFGxIZ8Yyg==" hashValue="UR69xzveZs1/hE6SZgALULSztSR8C9fkyoeEfx5a1/mpm59A4V5A/swoj9nuUl8RqB/Hq7sKOL4WbxnrKTJQhA==" algorithmName="SHA-512" password="CC35"/>
  <autoFilter ref="C85:K256"/>
  <mergeCells count="10">
    <mergeCell ref="E7:H7"/>
    <mergeCell ref="E9:H9"/>
    <mergeCell ref="E24:H24"/>
    <mergeCell ref="E45:H45"/>
    <mergeCell ref="E47:H47"/>
    <mergeCell ref="J51:J52"/>
    <mergeCell ref="E76:H76"/>
    <mergeCell ref="E78:H78"/>
    <mergeCell ref="G1:H1"/>
    <mergeCell ref="L2:V2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93</v>
      </c>
      <c r="G1" s="138" t="s">
        <v>94</v>
      </c>
      <c r="H1" s="138"/>
      <c r="I1" s="139"/>
      <c r="J1" s="138" t="s">
        <v>95</v>
      </c>
      <c r="K1" s="137" t="s">
        <v>96</v>
      </c>
      <c r="L1" s="138" t="s">
        <v>97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86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83</v>
      </c>
    </row>
    <row r="4" ht="36.96" customHeight="1">
      <c r="B4" s="27"/>
      <c r="C4" s="28"/>
      <c r="D4" s="29" t="s">
        <v>98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Chodník ulice Pod Hřbitovem Benešov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99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499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31. 3. 2018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34</v>
      </c>
      <c r="K20" s="50"/>
    </row>
    <row r="21" s="1" customFormat="1" ht="18" customHeight="1">
      <c r="B21" s="45"/>
      <c r="C21" s="46"/>
      <c r="D21" s="46"/>
      <c r="E21" s="34" t="s">
        <v>35</v>
      </c>
      <c r="F21" s="46"/>
      <c r="G21" s="46"/>
      <c r="H21" s="46"/>
      <c r="I21" s="145" t="s">
        <v>30</v>
      </c>
      <c r="J21" s="34" t="s">
        <v>36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38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39</v>
      </c>
      <c r="E27" s="46"/>
      <c r="F27" s="46"/>
      <c r="G27" s="46"/>
      <c r="H27" s="46"/>
      <c r="I27" s="143"/>
      <c r="J27" s="154">
        <f>ROUND(J83,2)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41</v>
      </c>
      <c r="G29" s="46"/>
      <c r="H29" s="46"/>
      <c r="I29" s="155" t="s">
        <v>40</v>
      </c>
      <c r="J29" s="51" t="s">
        <v>42</v>
      </c>
      <c r="K29" s="50"/>
    </row>
    <row r="30" s="1" customFormat="1" ht="14.4" customHeight="1">
      <c r="B30" s="45"/>
      <c r="C30" s="46"/>
      <c r="D30" s="54" t="s">
        <v>43</v>
      </c>
      <c r="E30" s="54" t="s">
        <v>44</v>
      </c>
      <c r="F30" s="156">
        <f>ROUND(SUM(BE83:BE190), 2)</f>
        <v>0</v>
      </c>
      <c r="G30" s="46"/>
      <c r="H30" s="46"/>
      <c r="I30" s="157">
        <v>0.20999999999999999</v>
      </c>
      <c r="J30" s="156">
        <f>ROUND(ROUND((SUM(BE83:BE190)), 2)*I30, 2)</f>
        <v>0</v>
      </c>
      <c r="K30" s="50"/>
    </row>
    <row r="31" s="1" customFormat="1" ht="14.4" customHeight="1">
      <c r="B31" s="45"/>
      <c r="C31" s="46"/>
      <c r="D31" s="46"/>
      <c r="E31" s="54" t="s">
        <v>45</v>
      </c>
      <c r="F31" s="156">
        <f>ROUND(SUM(BF83:BF190), 2)</f>
        <v>0</v>
      </c>
      <c r="G31" s="46"/>
      <c r="H31" s="46"/>
      <c r="I31" s="157">
        <v>0.14999999999999999</v>
      </c>
      <c r="J31" s="156">
        <f>ROUND(ROUND((SUM(BF83:BF190)),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46</v>
      </c>
      <c r="F32" s="156">
        <f>ROUND(SUM(BG83:BG190),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47</v>
      </c>
      <c r="F33" s="156">
        <f>ROUND(SUM(BH83:BH190),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48</v>
      </c>
      <c r="F34" s="156">
        <f>ROUND(SUM(BI83:BI190),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49</v>
      </c>
      <c r="E36" s="97"/>
      <c r="F36" s="97"/>
      <c r="G36" s="160" t="s">
        <v>50</v>
      </c>
      <c r="H36" s="161" t="s">
        <v>51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101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Chodník ulice Pod Hřbitovem Benešov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99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SO401 - Osvětlení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Benešov</v>
      </c>
      <c r="G49" s="46"/>
      <c r="H49" s="46"/>
      <c r="I49" s="145" t="s">
        <v>25</v>
      </c>
      <c r="J49" s="146" t="str">
        <f>IF(J12="","",J12)</f>
        <v>31. 3. 2018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Město Benešov </v>
      </c>
      <c r="G51" s="46"/>
      <c r="H51" s="46"/>
      <c r="I51" s="145" t="s">
        <v>33</v>
      </c>
      <c r="J51" s="43" t="str">
        <f>E21</f>
        <v xml:space="preserve">Ing. Roman Tichovský 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102</v>
      </c>
      <c r="D54" s="158"/>
      <c r="E54" s="158"/>
      <c r="F54" s="158"/>
      <c r="G54" s="158"/>
      <c r="H54" s="158"/>
      <c r="I54" s="172"/>
      <c r="J54" s="173" t="s">
        <v>103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104</v>
      </c>
      <c r="D56" s="46"/>
      <c r="E56" s="46"/>
      <c r="F56" s="46"/>
      <c r="G56" s="46"/>
      <c r="H56" s="46"/>
      <c r="I56" s="143"/>
      <c r="J56" s="154">
        <f>J83</f>
        <v>0</v>
      </c>
      <c r="K56" s="50"/>
      <c r="AU56" s="23" t="s">
        <v>105</v>
      </c>
    </row>
    <row r="57" s="7" customFormat="1" ht="24.96" customHeight="1">
      <c r="B57" s="176"/>
      <c r="C57" s="177"/>
      <c r="D57" s="178" t="s">
        <v>106</v>
      </c>
      <c r="E57" s="179"/>
      <c r="F57" s="179"/>
      <c r="G57" s="179"/>
      <c r="H57" s="179"/>
      <c r="I57" s="180"/>
      <c r="J57" s="181">
        <f>J84</f>
        <v>0</v>
      </c>
      <c r="K57" s="182"/>
    </row>
    <row r="58" s="8" customFormat="1" ht="19.92" customHeight="1">
      <c r="B58" s="183"/>
      <c r="C58" s="184"/>
      <c r="D58" s="185" t="s">
        <v>107</v>
      </c>
      <c r="E58" s="186"/>
      <c r="F58" s="186"/>
      <c r="G58" s="186"/>
      <c r="H58" s="186"/>
      <c r="I58" s="187"/>
      <c r="J58" s="188">
        <f>J85</f>
        <v>0</v>
      </c>
      <c r="K58" s="189"/>
    </row>
    <row r="59" s="7" customFormat="1" ht="24.96" customHeight="1">
      <c r="B59" s="176"/>
      <c r="C59" s="177"/>
      <c r="D59" s="178" t="s">
        <v>500</v>
      </c>
      <c r="E59" s="179"/>
      <c r="F59" s="179"/>
      <c r="G59" s="179"/>
      <c r="H59" s="179"/>
      <c r="I59" s="180"/>
      <c r="J59" s="181">
        <f>J88</f>
        <v>0</v>
      </c>
      <c r="K59" s="182"/>
    </row>
    <row r="60" s="8" customFormat="1" ht="19.92" customHeight="1">
      <c r="B60" s="183"/>
      <c r="C60" s="184"/>
      <c r="D60" s="185" t="s">
        <v>501</v>
      </c>
      <c r="E60" s="186"/>
      <c r="F60" s="186"/>
      <c r="G60" s="186"/>
      <c r="H60" s="186"/>
      <c r="I60" s="187"/>
      <c r="J60" s="188">
        <f>J89</f>
        <v>0</v>
      </c>
      <c r="K60" s="189"/>
    </row>
    <row r="61" s="7" customFormat="1" ht="24.96" customHeight="1">
      <c r="B61" s="176"/>
      <c r="C61" s="177"/>
      <c r="D61" s="178" t="s">
        <v>502</v>
      </c>
      <c r="E61" s="179"/>
      <c r="F61" s="179"/>
      <c r="G61" s="179"/>
      <c r="H61" s="179"/>
      <c r="I61" s="180"/>
      <c r="J61" s="181">
        <f>J92</f>
        <v>0</v>
      </c>
      <c r="K61" s="182"/>
    </row>
    <row r="62" s="8" customFormat="1" ht="19.92" customHeight="1">
      <c r="B62" s="183"/>
      <c r="C62" s="184"/>
      <c r="D62" s="185" t="s">
        <v>503</v>
      </c>
      <c r="E62" s="186"/>
      <c r="F62" s="186"/>
      <c r="G62" s="186"/>
      <c r="H62" s="186"/>
      <c r="I62" s="187"/>
      <c r="J62" s="188">
        <f>J93</f>
        <v>0</v>
      </c>
      <c r="K62" s="189"/>
    </row>
    <row r="63" s="8" customFormat="1" ht="19.92" customHeight="1">
      <c r="B63" s="183"/>
      <c r="C63" s="184"/>
      <c r="D63" s="185" t="s">
        <v>504</v>
      </c>
      <c r="E63" s="186"/>
      <c r="F63" s="186"/>
      <c r="G63" s="186"/>
      <c r="H63" s="186"/>
      <c r="I63" s="187"/>
      <c r="J63" s="188">
        <f>J146</f>
        <v>0</v>
      </c>
      <c r="K63" s="189"/>
    </row>
    <row r="64" s="1" customFormat="1" ht="21.84" customHeight="1">
      <c r="B64" s="45"/>
      <c r="C64" s="46"/>
      <c r="D64" s="46"/>
      <c r="E64" s="46"/>
      <c r="F64" s="46"/>
      <c r="G64" s="46"/>
      <c r="H64" s="46"/>
      <c r="I64" s="143"/>
      <c r="J64" s="46"/>
      <c r="K64" s="50"/>
    </row>
    <row r="65" s="1" customFormat="1" ht="6.96" customHeight="1">
      <c r="B65" s="66"/>
      <c r="C65" s="67"/>
      <c r="D65" s="67"/>
      <c r="E65" s="67"/>
      <c r="F65" s="67"/>
      <c r="G65" s="67"/>
      <c r="H65" s="67"/>
      <c r="I65" s="165"/>
      <c r="J65" s="67"/>
      <c r="K65" s="68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68"/>
      <c r="J69" s="70"/>
      <c r="K69" s="70"/>
      <c r="L69" s="71"/>
    </row>
    <row r="70" s="1" customFormat="1" ht="36.96" customHeight="1">
      <c r="B70" s="45"/>
      <c r="C70" s="72" t="s">
        <v>116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6.96" customHeight="1">
      <c r="B71" s="45"/>
      <c r="C71" s="73"/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4.4" customHeight="1">
      <c r="B72" s="45"/>
      <c r="C72" s="75" t="s">
        <v>18</v>
      </c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6.5" customHeight="1">
      <c r="B73" s="45"/>
      <c r="C73" s="73"/>
      <c r="D73" s="73"/>
      <c r="E73" s="191" t="str">
        <f>E7</f>
        <v>Chodník ulice Pod Hřbitovem Benešov</v>
      </c>
      <c r="F73" s="75"/>
      <c r="G73" s="75"/>
      <c r="H73" s="75"/>
      <c r="I73" s="190"/>
      <c r="J73" s="73"/>
      <c r="K73" s="73"/>
      <c r="L73" s="71"/>
    </row>
    <row r="74" s="1" customFormat="1" ht="14.4" customHeight="1">
      <c r="B74" s="45"/>
      <c r="C74" s="75" t="s">
        <v>99</v>
      </c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 ht="17.25" customHeight="1">
      <c r="B75" s="45"/>
      <c r="C75" s="73"/>
      <c r="D75" s="73"/>
      <c r="E75" s="81" t="str">
        <f>E9</f>
        <v>SO401 - Osvětlení</v>
      </c>
      <c r="F75" s="73"/>
      <c r="G75" s="73"/>
      <c r="H75" s="73"/>
      <c r="I75" s="190"/>
      <c r="J75" s="73"/>
      <c r="K75" s="73"/>
      <c r="L75" s="71"/>
    </row>
    <row r="76" s="1" customFormat="1" ht="6.96" customHeight="1">
      <c r="B76" s="45"/>
      <c r="C76" s="73"/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 ht="18" customHeight="1">
      <c r="B77" s="45"/>
      <c r="C77" s="75" t="s">
        <v>23</v>
      </c>
      <c r="D77" s="73"/>
      <c r="E77" s="73"/>
      <c r="F77" s="192" t="str">
        <f>F12</f>
        <v>Benešov</v>
      </c>
      <c r="G77" s="73"/>
      <c r="H77" s="73"/>
      <c r="I77" s="193" t="s">
        <v>25</v>
      </c>
      <c r="J77" s="84" t="str">
        <f>IF(J12="","",J12)</f>
        <v>31. 3. 2018</v>
      </c>
      <c r="K77" s="73"/>
      <c r="L77" s="71"/>
    </row>
    <row r="78" s="1" customFormat="1" ht="6.96" customHeight="1">
      <c r="B78" s="45"/>
      <c r="C78" s="73"/>
      <c r="D78" s="73"/>
      <c r="E78" s="73"/>
      <c r="F78" s="73"/>
      <c r="G78" s="73"/>
      <c r="H78" s="73"/>
      <c r="I78" s="190"/>
      <c r="J78" s="73"/>
      <c r="K78" s="73"/>
      <c r="L78" s="71"/>
    </row>
    <row r="79" s="1" customFormat="1">
      <c r="B79" s="45"/>
      <c r="C79" s="75" t="s">
        <v>27</v>
      </c>
      <c r="D79" s="73"/>
      <c r="E79" s="73"/>
      <c r="F79" s="192" t="str">
        <f>E15</f>
        <v xml:space="preserve">Město Benešov </v>
      </c>
      <c r="G79" s="73"/>
      <c r="H79" s="73"/>
      <c r="I79" s="193" t="s">
        <v>33</v>
      </c>
      <c r="J79" s="192" t="str">
        <f>E21</f>
        <v xml:space="preserve">Ing. Roman Tichovský </v>
      </c>
      <c r="K79" s="73"/>
      <c r="L79" s="71"/>
    </row>
    <row r="80" s="1" customFormat="1" ht="14.4" customHeight="1">
      <c r="B80" s="45"/>
      <c r="C80" s="75" t="s">
        <v>31</v>
      </c>
      <c r="D80" s="73"/>
      <c r="E80" s="73"/>
      <c r="F80" s="192" t="str">
        <f>IF(E18="","",E18)</f>
        <v/>
      </c>
      <c r="G80" s="73"/>
      <c r="H80" s="73"/>
      <c r="I80" s="190"/>
      <c r="J80" s="73"/>
      <c r="K80" s="73"/>
      <c r="L80" s="71"/>
    </row>
    <row r="81" s="1" customFormat="1" ht="10.32" customHeight="1">
      <c r="B81" s="45"/>
      <c r="C81" s="73"/>
      <c r="D81" s="73"/>
      <c r="E81" s="73"/>
      <c r="F81" s="73"/>
      <c r="G81" s="73"/>
      <c r="H81" s="73"/>
      <c r="I81" s="190"/>
      <c r="J81" s="73"/>
      <c r="K81" s="73"/>
      <c r="L81" s="71"/>
    </row>
    <row r="82" s="9" customFormat="1" ht="29.28" customHeight="1">
      <c r="B82" s="194"/>
      <c r="C82" s="195" t="s">
        <v>117</v>
      </c>
      <c r="D82" s="196" t="s">
        <v>58</v>
      </c>
      <c r="E82" s="196" t="s">
        <v>54</v>
      </c>
      <c r="F82" s="196" t="s">
        <v>118</v>
      </c>
      <c r="G82" s="196" t="s">
        <v>119</v>
      </c>
      <c r="H82" s="196" t="s">
        <v>120</v>
      </c>
      <c r="I82" s="197" t="s">
        <v>121</v>
      </c>
      <c r="J82" s="196" t="s">
        <v>103</v>
      </c>
      <c r="K82" s="198" t="s">
        <v>122</v>
      </c>
      <c r="L82" s="199"/>
      <c r="M82" s="101" t="s">
        <v>123</v>
      </c>
      <c r="N82" s="102" t="s">
        <v>43</v>
      </c>
      <c r="O82" s="102" t="s">
        <v>124</v>
      </c>
      <c r="P82" s="102" t="s">
        <v>125</v>
      </c>
      <c r="Q82" s="102" t="s">
        <v>126</v>
      </c>
      <c r="R82" s="102" t="s">
        <v>127</v>
      </c>
      <c r="S82" s="102" t="s">
        <v>128</v>
      </c>
      <c r="T82" s="103" t="s">
        <v>129</v>
      </c>
    </row>
    <row r="83" s="1" customFormat="1" ht="29.28" customHeight="1">
      <c r="B83" s="45"/>
      <c r="C83" s="107" t="s">
        <v>104</v>
      </c>
      <c r="D83" s="73"/>
      <c r="E83" s="73"/>
      <c r="F83" s="73"/>
      <c r="G83" s="73"/>
      <c r="H83" s="73"/>
      <c r="I83" s="190"/>
      <c r="J83" s="200">
        <f>BK83</f>
        <v>0</v>
      </c>
      <c r="K83" s="73"/>
      <c r="L83" s="71"/>
      <c r="M83" s="104"/>
      <c r="N83" s="105"/>
      <c r="O83" s="105"/>
      <c r="P83" s="201">
        <f>P84+P88+P92</f>
        <v>0</v>
      </c>
      <c r="Q83" s="105"/>
      <c r="R83" s="201">
        <f>R84+R88+R92</f>
        <v>39.711376420000001</v>
      </c>
      <c r="S83" s="105"/>
      <c r="T83" s="202">
        <f>T84+T88+T92</f>
        <v>0.014999999999999999</v>
      </c>
      <c r="AT83" s="23" t="s">
        <v>72</v>
      </c>
      <c r="AU83" s="23" t="s">
        <v>105</v>
      </c>
      <c r="BK83" s="203">
        <f>BK84+BK88+BK92</f>
        <v>0</v>
      </c>
    </row>
    <row r="84" s="10" customFormat="1" ht="37.44" customHeight="1">
      <c r="B84" s="204"/>
      <c r="C84" s="205"/>
      <c r="D84" s="206" t="s">
        <v>72</v>
      </c>
      <c r="E84" s="207" t="s">
        <v>130</v>
      </c>
      <c r="F84" s="207" t="s">
        <v>131</v>
      </c>
      <c r="G84" s="205"/>
      <c r="H84" s="205"/>
      <c r="I84" s="208"/>
      <c r="J84" s="209">
        <f>BK84</f>
        <v>0</v>
      </c>
      <c r="K84" s="205"/>
      <c r="L84" s="210"/>
      <c r="M84" s="211"/>
      <c r="N84" s="212"/>
      <c r="O84" s="212"/>
      <c r="P84" s="213">
        <f>P85</f>
        <v>0</v>
      </c>
      <c r="Q84" s="212"/>
      <c r="R84" s="213">
        <f>R85</f>
        <v>0</v>
      </c>
      <c r="S84" s="212"/>
      <c r="T84" s="214">
        <f>T85</f>
        <v>0</v>
      </c>
      <c r="AR84" s="215" t="s">
        <v>81</v>
      </c>
      <c r="AT84" s="216" t="s">
        <v>72</v>
      </c>
      <c r="AU84" s="216" t="s">
        <v>73</v>
      </c>
      <c r="AY84" s="215" t="s">
        <v>132</v>
      </c>
      <c r="BK84" s="217">
        <f>BK85</f>
        <v>0</v>
      </c>
    </row>
    <row r="85" s="10" customFormat="1" ht="19.92" customHeight="1">
      <c r="B85" s="204"/>
      <c r="C85" s="205"/>
      <c r="D85" s="206" t="s">
        <v>72</v>
      </c>
      <c r="E85" s="218" t="s">
        <v>81</v>
      </c>
      <c r="F85" s="218" t="s">
        <v>133</v>
      </c>
      <c r="G85" s="205"/>
      <c r="H85" s="205"/>
      <c r="I85" s="208"/>
      <c r="J85" s="219">
        <f>BK85</f>
        <v>0</v>
      </c>
      <c r="K85" s="205"/>
      <c r="L85" s="210"/>
      <c r="M85" s="211"/>
      <c r="N85" s="212"/>
      <c r="O85" s="212"/>
      <c r="P85" s="213">
        <f>SUM(P86:P87)</f>
        <v>0</v>
      </c>
      <c r="Q85" s="212"/>
      <c r="R85" s="213">
        <f>SUM(R86:R87)</f>
        <v>0</v>
      </c>
      <c r="S85" s="212"/>
      <c r="T85" s="214">
        <f>SUM(T86:T87)</f>
        <v>0</v>
      </c>
      <c r="AR85" s="215" t="s">
        <v>81</v>
      </c>
      <c r="AT85" s="216" t="s">
        <v>72</v>
      </c>
      <c r="AU85" s="216" t="s">
        <v>81</v>
      </c>
      <c r="AY85" s="215" t="s">
        <v>132</v>
      </c>
      <c r="BK85" s="217">
        <f>SUM(BK86:BK87)</f>
        <v>0</v>
      </c>
    </row>
    <row r="86" s="1" customFormat="1" ht="16.5" customHeight="1">
      <c r="B86" s="45"/>
      <c r="C86" s="220" t="s">
        <v>81</v>
      </c>
      <c r="D86" s="220" t="s">
        <v>134</v>
      </c>
      <c r="E86" s="221" t="s">
        <v>227</v>
      </c>
      <c r="F86" s="222" t="s">
        <v>505</v>
      </c>
      <c r="G86" s="223" t="s">
        <v>229</v>
      </c>
      <c r="H86" s="224">
        <v>26.611000000000001</v>
      </c>
      <c r="I86" s="225"/>
      <c r="J86" s="226">
        <f>ROUND(I86*H86,2)</f>
        <v>0</v>
      </c>
      <c r="K86" s="222" t="s">
        <v>181</v>
      </c>
      <c r="L86" s="71"/>
      <c r="M86" s="227" t="s">
        <v>21</v>
      </c>
      <c r="N86" s="228" t="s">
        <v>44</v>
      </c>
      <c r="O86" s="4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3" t="s">
        <v>139</v>
      </c>
      <c r="AT86" s="23" t="s">
        <v>134</v>
      </c>
      <c r="AU86" s="23" t="s">
        <v>83</v>
      </c>
      <c r="AY86" s="23" t="s">
        <v>132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3" t="s">
        <v>81</v>
      </c>
      <c r="BK86" s="231">
        <f>ROUND(I86*H86,2)</f>
        <v>0</v>
      </c>
      <c r="BL86" s="23" t="s">
        <v>139</v>
      </c>
      <c r="BM86" s="23" t="s">
        <v>506</v>
      </c>
    </row>
    <row r="87" s="11" customFormat="1">
      <c r="B87" s="232"/>
      <c r="C87" s="233"/>
      <c r="D87" s="234" t="s">
        <v>141</v>
      </c>
      <c r="E87" s="235" t="s">
        <v>21</v>
      </c>
      <c r="F87" s="236" t="s">
        <v>507</v>
      </c>
      <c r="G87" s="233"/>
      <c r="H87" s="237">
        <v>26.611000000000001</v>
      </c>
      <c r="I87" s="238"/>
      <c r="J87" s="233"/>
      <c r="K87" s="233"/>
      <c r="L87" s="239"/>
      <c r="M87" s="240"/>
      <c r="N87" s="241"/>
      <c r="O87" s="241"/>
      <c r="P87" s="241"/>
      <c r="Q87" s="241"/>
      <c r="R87" s="241"/>
      <c r="S87" s="241"/>
      <c r="T87" s="242"/>
      <c r="AT87" s="243" t="s">
        <v>141</v>
      </c>
      <c r="AU87" s="243" t="s">
        <v>83</v>
      </c>
      <c r="AV87" s="11" t="s">
        <v>83</v>
      </c>
      <c r="AW87" s="11" t="s">
        <v>37</v>
      </c>
      <c r="AX87" s="11" t="s">
        <v>81</v>
      </c>
      <c r="AY87" s="243" t="s">
        <v>132</v>
      </c>
    </row>
    <row r="88" s="10" customFormat="1" ht="37.44" customHeight="1">
      <c r="B88" s="204"/>
      <c r="C88" s="205"/>
      <c r="D88" s="206" t="s">
        <v>72</v>
      </c>
      <c r="E88" s="207" t="s">
        <v>508</v>
      </c>
      <c r="F88" s="207" t="s">
        <v>509</v>
      </c>
      <c r="G88" s="205"/>
      <c r="H88" s="205"/>
      <c r="I88" s="208"/>
      <c r="J88" s="209">
        <f>BK88</f>
        <v>0</v>
      </c>
      <c r="K88" s="205"/>
      <c r="L88" s="210"/>
      <c r="M88" s="211"/>
      <c r="N88" s="212"/>
      <c r="O88" s="212"/>
      <c r="P88" s="213">
        <f>P89</f>
        <v>0</v>
      </c>
      <c r="Q88" s="212"/>
      <c r="R88" s="213">
        <f>R89</f>
        <v>0</v>
      </c>
      <c r="S88" s="212"/>
      <c r="T88" s="214">
        <f>T89</f>
        <v>0.014999999999999999</v>
      </c>
      <c r="AR88" s="215" t="s">
        <v>83</v>
      </c>
      <c r="AT88" s="216" t="s">
        <v>72</v>
      </c>
      <c r="AU88" s="216" t="s">
        <v>73</v>
      </c>
      <c r="AY88" s="215" t="s">
        <v>132</v>
      </c>
      <c r="BK88" s="217">
        <f>BK89</f>
        <v>0</v>
      </c>
    </row>
    <row r="89" s="10" customFormat="1" ht="19.92" customHeight="1">
      <c r="B89" s="204"/>
      <c r="C89" s="205"/>
      <c r="D89" s="206" t="s">
        <v>72</v>
      </c>
      <c r="E89" s="218" t="s">
        <v>510</v>
      </c>
      <c r="F89" s="218" t="s">
        <v>511</v>
      </c>
      <c r="G89" s="205"/>
      <c r="H89" s="205"/>
      <c r="I89" s="208"/>
      <c r="J89" s="219">
        <f>BK89</f>
        <v>0</v>
      </c>
      <c r="K89" s="205"/>
      <c r="L89" s="210"/>
      <c r="M89" s="211"/>
      <c r="N89" s="212"/>
      <c r="O89" s="212"/>
      <c r="P89" s="213">
        <f>SUM(P90:P91)</f>
        <v>0</v>
      </c>
      <c r="Q89" s="212"/>
      <c r="R89" s="213">
        <f>SUM(R90:R91)</f>
        <v>0</v>
      </c>
      <c r="S89" s="212"/>
      <c r="T89" s="214">
        <f>SUM(T90:T91)</f>
        <v>0.014999999999999999</v>
      </c>
      <c r="AR89" s="215" t="s">
        <v>83</v>
      </c>
      <c r="AT89" s="216" t="s">
        <v>72</v>
      </c>
      <c r="AU89" s="216" t="s">
        <v>81</v>
      </c>
      <c r="AY89" s="215" t="s">
        <v>132</v>
      </c>
      <c r="BK89" s="217">
        <f>SUM(BK90:BK91)</f>
        <v>0</v>
      </c>
    </row>
    <row r="90" s="1" customFormat="1" ht="25.5" customHeight="1">
      <c r="B90" s="45"/>
      <c r="C90" s="220" t="s">
        <v>379</v>
      </c>
      <c r="D90" s="220" t="s">
        <v>134</v>
      </c>
      <c r="E90" s="221" t="s">
        <v>512</v>
      </c>
      <c r="F90" s="222" t="s">
        <v>513</v>
      </c>
      <c r="G90" s="223" t="s">
        <v>367</v>
      </c>
      <c r="H90" s="224">
        <v>2</v>
      </c>
      <c r="I90" s="225"/>
      <c r="J90" s="226">
        <f>ROUND(I90*H90,2)</f>
        <v>0</v>
      </c>
      <c r="K90" s="222" t="s">
        <v>167</v>
      </c>
      <c r="L90" s="71"/>
      <c r="M90" s="227" t="s">
        <v>21</v>
      </c>
      <c r="N90" s="228" t="s">
        <v>44</v>
      </c>
      <c r="O90" s="46"/>
      <c r="P90" s="229">
        <f>O90*H90</f>
        <v>0</v>
      </c>
      <c r="Q90" s="229">
        <v>0</v>
      </c>
      <c r="R90" s="229">
        <f>Q90*H90</f>
        <v>0</v>
      </c>
      <c r="S90" s="229">
        <v>0.0074999999999999997</v>
      </c>
      <c r="T90" s="230">
        <f>S90*H90</f>
        <v>0.014999999999999999</v>
      </c>
      <c r="AR90" s="23" t="s">
        <v>226</v>
      </c>
      <c r="AT90" s="23" t="s">
        <v>134</v>
      </c>
      <c r="AU90" s="23" t="s">
        <v>83</v>
      </c>
      <c r="AY90" s="23" t="s">
        <v>132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81</v>
      </c>
      <c r="BK90" s="231">
        <f>ROUND(I90*H90,2)</f>
        <v>0</v>
      </c>
      <c r="BL90" s="23" t="s">
        <v>226</v>
      </c>
      <c r="BM90" s="23" t="s">
        <v>514</v>
      </c>
    </row>
    <row r="91" s="11" customFormat="1">
      <c r="B91" s="232"/>
      <c r="C91" s="233"/>
      <c r="D91" s="234" t="s">
        <v>141</v>
      </c>
      <c r="E91" s="235" t="s">
        <v>21</v>
      </c>
      <c r="F91" s="236" t="s">
        <v>83</v>
      </c>
      <c r="G91" s="233"/>
      <c r="H91" s="237">
        <v>2</v>
      </c>
      <c r="I91" s="238"/>
      <c r="J91" s="233"/>
      <c r="K91" s="233"/>
      <c r="L91" s="239"/>
      <c r="M91" s="240"/>
      <c r="N91" s="241"/>
      <c r="O91" s="241"/>
      <c r="P91" s="241"/>
      <c r="Q91" s="241"/>
      <c r="R91" s="241"/>
      <c r="S91" s="241"/>
      <c r="T91" s="242"/>
      <c r="AT91" s="243" t="s">
        <v>141</v>
      </c>
      <c r="AU91" s="243" t="s">
        <v>83</v>
      </c>
      <c r="AV91" s="11" t="s">
        <v>83</v>
      </c>
      <c r="AW91" s="11" t="s">
        <v>37</v>
      </c>
      <c r="AX91" s="11" t="s">
        <v>81</v>
      </c>
      <c r="AY91" s="243" t="s">
        <v>132</v>
      </c>
    </row>
    <row r="92" s="10" customFormat="1" ht="37.44" customHeight="1">
      <c r="B92" s="204"/>
      <c r="C92" s="205"/>
      <c r="D92" s="206" t="s">
        <v>72</v>
      </c>
      <c r="E92" s="207" t="s">
        <v>243</v>
      </c>
      <c r="F92" s="207" t="s">
        <v>515</v>
      </c>
      <c r="G92" s="205"/>
      <c r="H92" s="205"/>
      <c r="I92" s="208"/>
      <c r="J92" s="209">
        <f>BK92</f>
        <v>0</v>
      </c>
      <c r="K92" s="205"/>
      <c r="L92" s="210"/>
      <c r="M92" s="211"/>
      <c r="N92" s="212"/>
      <c r="O92" s="212"/>
      <c r="P92" s="213">
        <f>P93+P146</f>
        <v>0</v>
      </c>
      <c r="Q92" s="212"/>
      <c r="R92" s="213">
        <f>R93+R146</f>
        <v>39.711376420000001</v>
      </c>
      <c r="S92" s="212"/>
      <c r="T92" s="214">
        <f>T93+T146</f>
        <v>0</v>
      </c>
      <c r="AR92" s="215" t="s">
        <v>143</v>
      </c>
      <c r="AT92" s="216" t="s">
        <v>72</v>
      </c>
      <c r="AU92" s="216" t="s">
        <v>73</v>
      </c>
      <c r="AY92" s="215" t="s">
        <v>132</v>
      </c>
      <c r="BK92" s="217">
        <f>BK93+BK146</f>
        <v>0</v>
      </c>
    </row>
    <row r="93" s="10" customFormat="1" ht="19.92" customHeight="1">
      <c r="B93" s="204"/>
      <c r="C93" s="205"/>
      <c r="D93" s="206" t="s">
        <v>72</v>
      </c>
      <c r="E93" s="218" t="s">
        <v>516</v>
      </c>
      <c r="F93" s="218" t="s">
        <v>517</v>
      </c>
      <c r="G93" s="205"/>
      <c r="H93" s="205"/>
      <c r="I93" s="208"/>
      <c r="J93" s="219">
        <f>BK93</f>
        <v>0</v>
      </c>
      <c r="K93" s="205"/>
      <c r="L93" s="210"/>
      <c r="M93" s="211"/>
      <c r="N93" s="212"/>
      <c r="O93" s="212"/>
      <c r="P93" s="213">
        <f>SUM(P94:P145)</f>
        <v>0</v>
      </c>
      <c r="Q93" s="212"/>
      <c r="R93" s="213">
        <f>SUM(R94:R145)</f>
        <v>0.33710849999999998</v>
      </c>
      <c r="S93" s="212"/>
      <c r="T93" s="214">
        <f>SUM(T94:T145)</f>
        <v>0</v>
      </c>
      <c r="AR93" s="215" t="s">
        <v>143</v>
      </c>
      <c r="AT93" s="216" t="s">
        <v>72</v>
      </c>
      <c r="AU93" s="216" t="s">
        <v>81</v>
      </c>
      <c r="AY93" s="215" t="s">
        <v>132</v>
      </c>
      <c r="BK93" s="217">
        <f>SUM(BK94:BK145)</f>
        <v>0</v>
      </c>
    </row>
    <row r="94" s="1" customFormat="1" ht="25.5" customHeight="1">
      <c r="B94" s="45"/>
      <c r="C94" s="220" t="s">
        <v>83</v>
      </c>
      <c r="D94" s="220" t="s">
        <v>134</v>
      </c>
      <c r="E94" s="221" t="s">
        <v>518</v>
      </c>
      <c r="F94" s="222" t="s">
        <v>519</v>
      </c>
      <c r="G94" s="223" t="s">
        <v>367</v>
      </c>
      <c r="H94" s="224">
        <v>4</v>
      </c>
      <c r="I94" s="225"/>
      <c r="J94" s="226">
        <f>ROUND(I94*H94,2)</f>
        <v>0</v>
      </c>
      <c r="K94" s="222" t="s">
        <v>181</v>
      </c>
      <c r="L94" s="71"/>
      <c r="M94" s="227" t="s">
        <v>21</v>
      </c>
      <c r="N94" s="228" t="s">
        <v>44</v>
      </c>
      <c r="O94" s="46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AR94" s="23" t="s">
        <v>520</v>
      </c>
      <c r="AT94" s="23" t="s">
        <v>134</v>
      </c>
      <c r="AU94" s="23" t="s">
        <v>83</v>
      </c>
      <c r="AY94" s="23" t="s">
        <v>132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23" t="s">
        <v>81</v>
      </c>
      <c r="BK94" s="231">
        <f>ROUND(I94*H94,2)</f>
        <v>0</v>
      </c>
      <c r="BL94" s="23" t="s">
        <v>520</v>
      </c>
      <c r="BM94" s="23" t="s">
        <v>521</v>
      </c>
    </row>
    <row r="95" s="11" customFormat="1">
      <c r="B95" s="232"/>
      <c r="C95" s="233"/>
      <c r="D95" s="234" t="s">
        <v>141</v>
      </c>
      <c r="E95" s="235" t="s">
        <v>21</v>
      </c>
      <c r="F95" s="236" t="s">
        <v>139</v>
      </c>
      <c r="G95" s="233"/>
      <c r="H95" s="237">
        <v>4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141</v>
      </c>
      <c r="AU95" s="243" t="s">
        <v>83</v>
      </c>
      <c r="AV95" s="11" t="s">
        <v>83</v>
      </c>
      <c r="AW95" s="11" t="s">
        <v>37</v>
      </c>
      <c r="AX95" s="11" t="s">
        <v>81</v>
      </c>
      <c r="AY95" s="243" t="s">
        <v>132</v>
      </c>
    </row>
    <row r="96" s="1" customFormat="1" ht="38.25" customHeight="1">
      <c r="B96" s="45"/>
      <c r="C96" s="265" t="s">
        <v>143</v>
      </c>
      <c r="D96" s="265" t="s">
        <v>243</v>
      </c>
      <c r="E96" s="266" t="s">
        <v>522</v>
      </c>
      <c r="F96" s="267" t="s">
        <v>523</v>
      </c>
      <c r="G96" s="268" t="s">
        <v>367</v>
      </c>
      <c r="H96" s="269">
        <v>4</v>
      </c>
      <c r="I96" s="270"/>
      <c r="J96" s="271">
        <f>ROUND(I96*H96,2)</f>
        <v>0</v>
      </c>
      <c r="K96" s="267" t="s">
        <v>181</v>
      </c>
      <c r="L96" s="272"/>
      <c r="M96" s="273" t="s">
        <v>21</v>
      </c>
      <c r="N96" s="274" t="s">
        <v>44</v>
      </c>
      <c r="O96" s="46"/>
      <c r="P96" s="229">
        <f>O96*H96</f>
        <v>0</v>
      </c>
      <c r="Q96" s="229">
        <v>5.0000000000000002E-05</v>
      </c>
      <c r="R96" s="229">
        <f>Q96*H96</f>
        <v>0.00020000000000000001</v>
      </c>
      <c r="S96" s="229">
        <v>0</v>
      </c>
      <c r="T96" s="230">
        <f>S96*H96</f>
        <v>0</v>
      </c>
      <c r="AR96" s="23" t="s">
        <v>524</v>
      </c>
      <c r="AT96" s="23" t="s">
        <v>243</v>
      </c>
      <c r="AU96" s="23" t="s">
        <v>83</v>
      </c>
      <c r="AY96" s="23" t="s">
        <v>132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23" t="s">
        <v>81</v>
      </c>
      <c r="BK96" s="231">
        <f>ROUND(I96*H96,2)</f>
        <v>0</v>
      </c>
      <c r="BL96" s="23" t="s">
        <v>524</v>
      </c>
      <c r="BM96" s="23" t="s">
        <v>525</v>
      </c>
    </row>
    <row r="97" s="11" customFormat="1">
      <c r="B97" s="232"/>
      <c r="C97" s="233"/>
      <c r="D97" s="234" t="s">
        <v>141</v>
      </c>
      <c r="E97" s="235" t="s">
        <v>21</v>
      </c>
      <c r="F97" s="236" t="s">
        <v>139</v>
      </c>
      <c r="G97" s="233"/>
      <c r="H97" s="237">
        <v>4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AT97" s="243" t="s">
        <v>141</v>
      </c>
      <c r="AU97" s="243" t="s">
        <v>83</v>
      </c>
      <c r="AV97" s="11" t="s">
        <v>83</v>
      </c>
      <c r="AW97" s="11" t="s">
        <v>37</v>
      </c>
      <c r="AX97" s="11" t="s">
        <v>81</v>
      </c>
      <c r="AY97" s="243" t="s">
        <v>132</v>
      </c>
    </row>
    <row r="98" s="1" customFormat="1" ht="25.5" customHeight="1">
      <c r="B98" s="45"/>
      <c r="C98" s="220" t="s">
        <v>139</v>
      </c>
      <c r="D98" s="220" t="s">
        <v>134</v>
      </c>
      <c r="E98" s="221" t="s">
        <v>526</v>
      </c>
      <c r="F98" s="222" t="s">
        <v>527</v>
      </c>
      <c r="G98" s="223" t="s">
        <v>367</v>
      </c>
      <c r="H98" s="224">
        <v>3</v>
      </c>
      <c r="I98" s="225"/>
      <c r="J98" s="226">
        <f>ROUND(I98*H98,2)</f>
        <v>0</v>
      </c>
      <c r="K98" s="222" t="s">
        <v>181</v>
      </c>
      <c r="L98" s="71"/>
      <c r="M98" s="227" t="s">
        <v>21</v>
      </c>
      <c r="N98" s="228" t="s">
        <v>44</v>
      </c>
      <c r="O98" s="46"/>
      <c r="P98" s="229">
        <f>O98*H98</f>
        <v>0</v>
      </c>
      <c r="Q98" s="229">
        <v>0</v>
      </c>
      <c r="R98" s="229">
        <f>Q98*H98</f>
        <v>0</v>
      </c>
      <c r="S98" s="229">
        <v>0</v>
      </c>
      <c r="T98" s="230">
        <f>S98*H98</f>
        <v>0</v>
      </c>
      <c r="AR98" s="23" t="s">
        <v>520</v>
      </c>
      <c r="AT98" s="23" t="s">
        <v>134</v>
      </c>
      <c r="AU98" s="23" t="s">
        <v>83</v>
      </c>
      <c r="AY98" s="23" t="s">
        <v>132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23" t="s">
        <v>81</v>
      </c>
      <c r="BK98" s="231">
        <f>ROUND(I98*H98,2)</f>
        <v>0</v>
      </c>
      <c r="BL98" s="23" t="s">
        <v>520</v>
      </c>
      <c r="BM98" s="23" t="s">
        <v>528</v>
      </c>
    </row>
    <row r="99" s="11" customFormat="1">
      <c r="B99" s="232"/>
      <c r="C99" s="233"/>
      <c r="D99" s="234" t="s">
        <v>141</v>
      </c>
      <c r="E99" s="235" t="s">
        <v>21</v>
      </c>
      <c r="F99" s="236" t="s">
        <v>143</v>
      </c>
      <c r="G99" s="233"/>
      <c r="H99" s="237">
        <v>3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141</v>
      </c>
      <c r="AU99" s="243" t="s">
        <v>83</v>
      </c>
      <c r="AV99" s="11" t="s">
        <v>83</v>
      </c>
      <c r="AW99" s="11" t="s">
        <v>37</v>
      </c>
      <c r="AX99" s="11" t="s">
        <v>81</v>
      </c>
      <c r="AY99" s="243" t="s">
        <v>132</v>
      </c>
    </row>
    <row r="100" s="1" customFormat="1" ht="16.5" customHeight="1">
      <c r="B100" s="45"/>
      <c r="C100" s="265" t="s">
        <v>153</v>
      </c>
      <c r="D100" s="265" t="s">
        <v>243</v>
      </c>
      <c r="E100" s="266" t="s">
        <v>529</v>
      </c>
      <c r="F100" s="267" t="s">
        <v>530</v>
      </c>
      <c r="G100" s="268" t="s">
        <v>367</v>
      </c>
      <c r="H100" s="269">
        <v>3</v>
      </c>
      <c r="I100" s="270"/>
      <c r="J100" s="271">
        <f>ROUND(I100*H100,2)</f>
        <v>0</v>
      </c>
      <c r="K100" s="267" t="s">
        <v>21</v>
      </c>
      <c r="L100" s="272"/>
      <c r="M100" s="273" t="s">
        <v>21</v>
      </c>
      <c r="N100" s="274" t="s">
        <v>44</v>
      </c>
      <c r="O100" s="46"/>
      <c r="P100" s="229">
        <f>O100*H100</f>
        <v>0</v>
      </c>
      <c r="Q100" s="229">
        <v>0.014999999999999999</v>
      </c>
      <c r="R100" s="229">
        <f>Q100*H100</f>
        <v>0.044999999999999998</v>
      </c>
      <c r="S100" s="229">
        <v>0</v>
      </c>
      <c r="T100" s="230">
        <f>S100*H100</f>
        <v>0</v>
      </c>
      <c r="AR100" s="23" t="s">
        <v>524</v>
      </c>
      <c r="AT100" s="23" t="s">
        <v>243</v>
      </c>
      <c r="AU100" s="23" t="s">
        <v>83</v>
      </c>
      <c r="AY100" s="23" t="s">
        <v>132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23" t="s">
        <v>81</v>
      </c>
      <c r="BK100" s="231">
        <f>ROUND(I100*H100,2)</f>
        <v>0</v>
      </c>
      <c r="BL100" s="23" t="s">
        <v>524</v>
      </c>
      <c r="BM100" s="23" t="s">
        <v>531</v>
      </c>
    </row>
    <row r="101" s="11" customFormat="1">
      <c r="B101" s="232"/>
      <c r="C101" s="233"/>
      <c r="D101" s="234" t="s">
        <v>141</v>
      </c>
      <c r="E101" s="235" t="s">
        <v>21</v>
      </c>
      <c r="F101" s="236" t="s">
        <v>143</v>
      </c>
      <c r="G101" s="233"/>
      <c r="H101" s="237">
        <v>3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141</v>
      </c>
      <c r="AU101" s="243" t="s">
        <v>83</v>
      </c>
      <c r="AV101" s="11" t="s">
        <v>83</v>
      </c>
      <c r="AW101" s="11" t="s">
        <v>37</v>
      </c>
      <c r="AX101" s="11" t="s">
        <v>81</v>
      </c>
      <c r="AY101" s="243" t="s">
        <v>132</v>
      </c>
    </row>
    <row r="102" s="1" customFormat="1" ht="16.5" customHeight="1">
      <c r="B102" s="45"/>
      <c r="C102" s="265" t="s">
        <v>177</v>
      </c>
      <c r="D102" s="265" t="s">
        <v>243</v>
      </c>
      <c r="E102" s="266" t="s">
        <v>532</v>
      </c>
      <c r="F102" s="267" t="s">
        <v>533</v>
      </c>
      <c r="G102" s="268" t="s">
        <v>367</v>
      </c>
      <c r="H102" s="269">
        <v>3</v>
      </c>
      <c r="I102" s="270"/>
      <c r="J102" s="271">
        <f>ROUND(I102*H102,2)</f>
        <v>0</v>
      </c>
      <c r="K102" s="267" t="s">
        <v>21</v>
      </c>
      <c r="L102" s="272"/>
      <c r="M102" s="273" t="s">
        <v>21</v>
      </c>
      <c r="N102" s="274" t="s">
        <v>44</v>
      </c>
      <c r="O102" s="46"/>
      <c r="P102" s="229">
        <f>O102*H102</f>
        <v>0</v>
      </c>
      <c r="Q102" s="229">
        <v>0.00038000000000000002</v>
      </c>
      <c r="R102" s="229">
        <f>Q102*H102</f>
        <v>0.00114</v>
      </c>
      <c r="S102" s="229">
        <v>0</v>
      </c>
      <c r="T102" s="230">
        <f>S102*H102</f>
        <v>0</v>
      </c>
      <c r="AR102" s="23" t="s">
        <v>524</v>
      </c>
      <c r="AT102" s="23" t="s">
        <v>243</v>
      </c>
      <c r="AU102" s="23" t="s">
        <v>83</v>
      </c>
      <c r="AY102" s="23" t="s">
        <v>132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23" t="s">
        <v>81</v>
      </c>
      <c r="BK102" s="231">
        <f>ROUND(I102*H102,2)</f>
        <v>0</v>
      </c>
      <c r="BL102" s="23" t="s">
        <v>524</v>
      </c>
      <c r="BM102" s="23" t="s">
        <v>534</v>
      </c>
    </row>
    <row r="103" s="11" customFormat="1">
      <c r="B103" s="232"/>
      <c r="C103" s="233"/>
      <c r="D103" s="234" t="s">
        <v>141</v>
      </c>
      <c r="E103" s="235" t="s">
        <v>21</v>
      </c>
      <c r="F103" s="236" t="s">
        <v>143</v>
      </c>
      <c r="G103" s="233"/>
      <c r="H103" s="237">
        <v>3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141</v>
      </c>
      <c r="AU103" s="243" t="s">
        <v>83</v>
      </c>
      <c r="AV103" s="11" t="s">
        <v>83</v>
      </c>
      <c r="AW103" s="11" t="s">
        <v>37</v>
      </c>
      <c r="AX103" s="11" t="s">
        <v>81</v>
      </c>
      <c r="AY103" s="243" t="s">
        <v>132</v>
      </c>
    </row>
    <row r="104" s="1" customFormat="1" ht="16.5" customHeight="1">
      <c r="B104" s="45"/>
      <c r="C104" s="220" t="s">
        <v>184</v>
      </c>
      <c r="D104" s="220" t="s">
        <v>134</v>
      </c>
      <c r="E104" s="221" t="s">
        <v>535</v>
      </c>
      <c r="F104" s="222" t="s">
        <v>536</v>
      </c>
      <c r="G104" s="223" t="s">
        <v>367</v>
      </c>
      <c r="H104" s="224">
        <v>3</v>
      </c>
      <c r="I104" s="225"/>
      <c r="J104" s="226">
        <f>ROUND(I104*H104,2)</f>
        <v>0</v>
      </c>
      <c r="K104" s="222" t="s">
        <v>181</v>
      </c>
      <c r="L104" s="71"/>
      <c r="M104" s="227" t="s">
        <v>21</v>
      </c>
      <c r="N104" s="228" t="s">
        <v>44</v>
      </c>
      <c r="O104" s="46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AR104" s="23" t="s">
        <v>520</v>
      </c>
      <c r="AT104" s="23" t="s">
        <v>134</v>
      </c>
      <c r="AU104" s="23" t="s">
        <v>83</v>
      </c>
      <c r="AY104" s="23" t="s">
        <v>132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3" t="s">
        <v>81</v>
      </c>
      <c r="BK104" s="231">
        <f>ROUND(I104*H104,2)</f>
        <v>0</v>
      </c>
      <c r="BL104" s="23" t="s">
        <v>520</v>
      </c>
      <c r="BM104" s="23" t="s">
        <v>537</v>
      </c>
    </row>
    <row r="105" s="11" customFormat="1">
      <c r="B105" s="232"/>
      <c r="C105" s="233"/>
      <c r="D105" s="234" t="s">
        <v>141</v>
      </c>
      <c r="E105" s="235" t="s">
        <v>21</v>
      </c>
      <c r="F105" s="236" t="s">
        <v>538</v>
      </c>
      <c r="G105" s="233"/>
      <c r="H105" s="237">
        <v>3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AT105" s="243" t="s">
        <v>141</v>
      </c>
      <c r="AU105" s="243" t="s">
        <v>83</v>
      </c>
      <c r="AV105" s="11" t="s">
        <v>83</v>
      </c>
      <c r="AW105" s="11" t="s">
        <v>37</v>
      </c>
      <c r="AX105" s="11" t="s">
        <v>81</v>
      </c>
      <c r="AY105" s="243" t="s">
        <v>132</v>
      </c>
    </row>
    <row r="106" s="1" customFormat="1" ht="16.5" customHeight="1">
      <c r="B106" s="45"/>
      <c r="C106" s="265" t="s">
        <v>189</v>
      </c>
      <c r="D106" s="265" t="s">
        <v>243</v>
      </c>
      <c r="E106" s="266" t="s">
        <v>539</v>
      </c>
      <c r="F106" s="267" t="s">
        <v>540</v>
      </c>
      <c r="G106" s="268" t="s">
        <v>367</v>
      </c>
      <c r="H106" s="269">
        <v>3</v>
      </c>
      <c r="I106" s="270"/>
      <c r="J106" s="271">
        <f>ROUND(I106*H106,2)</f>
        <v>0</v>
      </c>
      <c r="K106" s="267" t="s">
        <v>181</v>
      </c>
      <c r="L106" s="272"/>
      <c r="M106" s="273" t="s">
        <v>21</v>
      </c>
      <c r="N106" s="274" t="s">
        <v>44</v>
      </c>
      <c r="O106" s="46"/>
      <c r="P106" s="229">
        <f>O106*H106</f>
        <v>0</v>
      </c>
      <c r="Q106" s="229">
        <v>0.062</v>
      </c>
      <c r="R106" s="229">
        <f>Q106*H106</f>
        <v>0.186</v>
      </c>
      <c r="S106" s="229">
        <v>0</v>
      </c>
      <c r="T106" s="230">
        <f>S106*H106</f>
        <v>0</v>
      </c>
      <c r="AR106" s="23" t="s">
        <v>524</v>
      </c>
      <c r="AT106" s="23" t="s">
        <v>243</v>
      </c>
      <c r="AU106" s="23" t="s">
        <v>83</v>
      </c>
      <c r="AY106" s="23" t="s">
        <v>132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23" t="s">
        <v>81</v>
      </c>
      <c r="BK106" s="231">
        <f>ROUND(I106*H106,2)</f>
        <v>0</v>
      </c>
      <c r="BL106" s="23" t="s">
        <v>524</v>
      </c>
      <c r="BM106" s="23" t="s">
        <v>541</v>
      </c>
    </row>
    <row r="107" s="11" customFormat="1">
      <c r="B107" s="232"/>
      <c r="C107" s="233"/>
      <c r="D107" s="234" t="s">
        <v>141</v>
      </c>
      <c r="E107" s="235" t="s">
        <v>21</v>
      </c>
      <c r="F107" s="236" t="s">
        <v>538</v>
      </c>
      <c r="G107" s="233"/>
      <c r="H107" s="237">
        <v>3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AT107" s="243" t="s">
        <v>141</v>
      </c>
      <c r="AU107" s="243" t="s">
        <v>83</v>
      </c>
      <c r="AV107" s="11" t="s">
        <v>83</v>
      </c>
      <c r="AW107" s="11" t="s">
        <v>37</v>
      </c>
      <c r="AX107" s="11" t="s">
        <v>81</v>
      </c>
      <c r="AY107" s="243" t="s">
        <v>132</v>
      </c>
    </row>
    <row r="108" s="1" customFormat="1" ht="16.5" customHeight="1">
      <c r="B108" s="45"/>
      <c r="C108" s="220" t="s">
        <v>195</v>
      </c>
      <c r="D108" s="220" t="s">
        <v>134</v>
      </c>
      <c r="E108" s="221" t="s">
        <v>542</v>
      </c>
      <c r="F108" s="222" t="s">
        <v>543</v>
      </c>
      <c r="G108" s="223" t="s">
        <v>367</v>
      </c>
      <c r="H108" s="224">
        <v>3</v>
      </c>
      <c r="I108" s="225"/>
      <c r="J108" s="226">
        <f>ROUND(I108*H108,2)</f>
        <v>0</v>
      </c>
      <c r="K108" s="222" t="s">
        <v>181</v>
      </c>
      <c r="L108" s="71"/>
      <c r="M108" s="227" t="s">
        <v>21</v>
      </c>
      <c r="N108" s="228" t="s">
        <v>44</v>
      </c>
      <c r="O108" s="4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AR108" s="23" t="s">
        <v>520</v>
      </c>
      <c r="AT108" s="23" t="s">
        <v>134</v>
      </c>
      <c r="AU108" s="23" t="s">
        <v>83</v>
      </c>
      <c r="AY108" s="23" t="s">
        <v>132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23" t="s">
        <v>81</v>
      </c>
      <c r="BK108" s="231">
        <f>ROUND(I108*H108,2)</f>
        <v>0</v>
      </c>
      <c r="BL108" s="23" t="s">
        <v>520</v>
      </c>
      <c r="BM108" s="23" t="s">
        <v>544</v>
      </c>
    </row>
    <row r="109" s="11" customFormat="1">
      <c r="B109" s="232"/>
      <c r="C109" s="233"/>
      <c r="D109" s="234" t="s">
        <v>141</v>
      </c>
      <c r="E109" s="235" t="s">
        <v>21</v>
      </c>
      <c r="F109" s="236" t="s">
        <v>143</v>
      </c>
      <c r="G109" s="233"/>
      <c r="H109" s="237">
        <v>3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AT109" s="243" t="s">
        <v>141</v>
      </c>
      <c r="AU109" s="243" t="s">
        <v>83</v>
      </c>
      <c r="AV109" s="11" t="s">
        <v>83</v>
      </c>
      <c r="AW109" s="11" t="s">
        <v>37</v>
      </c>
      <c r="AX109" s="11" t="s">
        <v>81</v>
      </c>
      <c r="AY109" s="243" t="s">
        <v>132</v>
      </c>
    </row>
    <row r="110" s="1" customFormat="1" ht="16.5" customHeight="1">
      <c r="B110" s="45"/>
      <c r="C110" s="265" t="s">
        <v>200</v>
      </c>
      <c r="D110" s="265" t="s">
        <v>243</v>
      </c>
      <c r="E110" s="266" t="s">
        <v>545</v>
      </c>
      <c r="F110" s="267" t="s">
        <v>546</v>
      </c>
      <c r="G110" s="268" t="s">
        <v>367</v>
      </c>
      <c r="H110" s="269">
        <v>3</v>
      </c>
      <c r="I110" s="270"/>
      <c r="J110" s="271">
        <f>ROUND(I110*H110,2)</f>
        <v>0</v>
      </c>
      <c r="K110" s="267" t="s">
        <v>181</v>
      </c>
      <c r="L110" s="272"/>
      <c r="M110" s="273" t="s">
        <v>21</v>
      </c>
      <c r="N110" s="274" t="s">
        <v>44</v>
      </c>
      <c r="O110" s="46"/>
      <c r="P110" s="229">
        <f>O110*H110</f>
        <v>0</v>
      </c>
      <c r="Q110" s="229">
        <v>0.016</v>
      </c>
      <c r="R110" s="229">
        <f>Q110*H110</f>
        <v>0.048000000000000001</v>
      </c>
      <c r="S110" s="229">
        <v>0</v>
      </c>
      <c r="T110" s="230">
        <f>S110*H110</f>
        <v>0</v>
      </c>
      <c r="AR110" s="23" t="s">
        <v>524</v>
      </c>
      <c r="AT110" s="23" t="s">
        <v>243</v>
      </c>
      <c r="AU110" s="23" t="s">
        <v>83</v>
      </c>
      <c r="AY110" s="23" t="s">
        <v>132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23" t="s">
        <v>81</v>
      </c>
      <c r="BK110" s="231">
        <f>ROUND(I110*H110,2)</f>
        <v>0</v>
      </c>
      <c r="BL110" s="23" t="s">
        <v>524</v>
      </c>
      <c r="BM110" s="23" t="s">
        <v>547</v>
      </c>
    </row>
    <row r="111" s="11" customFormat="1">
      <c r="B111" s="232"/>
      <c r="C111" s="233"/>
      <c r="D111" s="234" t="s">
        <v>141</v>
      </c>
      <c r="E111" s="235" t="s">
        <v>21</v>
      </c>
      <c r="F111" s="236" t="s">
        <v>143</v>
      </c>
      <c r="G111" s="233"/>
      <c r="H111" s="237">
        <v>3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AT111" s="243" t="s">
        <v>141</v>
      </c>
      <c r="AU111" s="243" t="s">
        <v>83</v>
      </c>
      <c r="AV111" s="11" t="s">
        <v>83</v>
      </c>
      <c r="AW111" s="11" t="s">
        <v>37</v>
      </c>
      <c r="AX111" s="11" t="s">
        <v>81</v>
      </c>
      <c r="AY111" s="243" t="s">
        <v>132</v>
      </c>
    </row>
    <row r="112" s="1" customFormat="1" ht="16.5" customHeight="1">
      <c r="B112" s="45"/>
      <c r="C112" s="220" t="s">
        <v>204</v>
      </c>
      <c r="D112" s="220" t="s">
        <v>134</v>
      </c>
      <c r="E112" s="221" t="s">
        <v>548</v>
      </c>
      <c r="F112" s="222" t="s">
        <v>549</v>
      </c>
      <c r="G112" s="223" t="s">
        <v>367</v>
      </c>
      <c r="H112" s="224">
        <v>3</v>
      </c>
      <c r="I112" s="225"/>
      <c r="J112" s="226">
        <f>ROUND(I112*H112,2)</f>
        <v>0</v>
      </c>
      <c r="K112" s="222" t="s">
        <v>181</v>
      </c>
      <c r="L112" s="71"/>
      <c r="M112" s="227" t="s">
        <v>21</v>
      </c>
      <c r="N112" s="228" t="s">
        <v>44</v>
      </c>
      <c r="O112" s="4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AR112" s="23" t="s">
        <v>520</v>
      </c>
      <c r="AT112" s="23" t="s">
        <v>134</v>
      </c>
      <c r="AU112" s="23" t="s">
        <v>83</v>
      </c>
      <c r="AY112" s="23" t="s">
        <v>132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23" t="s">
        <v>81</v>
      </c>
      <c r="BK112" s="231">
        <f>ROUND(I112*H112,2)</f>
        <v>0</v>
      </c>
      <c r="BL112" s="23" t="s">
        <v>520</v>
      </c>
      <c r="BM112" s="23" t="s">
        <v>550</v>
      </c>
    </row>
    <row r="113" s="11" customFormat="1">
      <c r="B113" s="232"/>
      <c r="C113" s="233"/>
      <c r="D113" s="234" t="s">
        <v>141</v>
      </c>
      <c r="E113" s="235" t="s">
        <v>21</v>
      </c>
      <c r="F113" s="236" t="s">
        <v>143</v>
      </c>
      <c r="G113" s="233"/>
      <c r="H113" s="237">
        <v>3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AT113" s="243" t="s">
        <v>141</v>
      </c>
      <c r="AU113" s="243" t="s">
        <v>83</v>
      </c>
      <c r="AV113" s="11" t="s">
        <v>83</v>
      </c>
      <c r="AW113" s="11" t="s">
        <v>37</v>
      </c>
      <c r="AX113" s="11" t="s">
        <v>81</v>
      </c>
      <c r="AY113" s="243" t="s">
        <v>132</v>
      </c>
    </row>
    <row r="114" s="1" customFormat="1" ht="16.5" customHeight="1">
      <c r="B114" s="45"/>
      <c r="C114" s="265" t="s">
        <v>210</v>
      </c>
      <c r="D114" s="265" t="s">
        <v>243</v>
      </c>
      <c r="E114" s="266" t="s">
        <v>551</v>
      </c>
      <c r="F114" s="267" t="s">
        <v>552</v>
      </c>
      <c r="G114" s="268" t="s">
        <v>367</v>
      </c>
      <c r="H114" s="269">
        <v>3</v>
      </c>
      <c r="I114" s="270"/>
      <c r="J114" s="271">
        <f>ROUND(I114*H114,2)</f>
        <v>0</v>
      </c>
      <c r="K114" s="267" t="s">
        <v>21</v>
      </c>
      <c r="L114" s="272"/>
      <c r="M114" s="273" t="s">
        <v>21</v>
      </c>
      <c r="N114" s="274" t="s">
        <v>44</v>
      </c>
      <c r="O114" s="46"/>
      <c r="P114" s="229">
        <f>O114*H114</f>
        <v>0</v>
      </c>
      <c r="Q114" s="229">
        <v>6.9999999999999994E-05</v>
      </c>
      <c r="R114" s="229">
        <f>Q114*H114</f>
        <v>0.00020999999999999998</v>
      </c>
      <c r="S114" s="229">
        <v>0</v>
      </c>
      <c r="T114" s="230">
        <f>S114*H114</f>
        <v>0</v>
      </c>
      <c r="AR114" s="23" t="s">
        <v>524</v>
      </c>
      <c r="AT114" s="23" t="s">
        <v>243</v>
      </c>
      <c r="AU114" s="23" t="s">
        <v>83</v>
      </c>
      <c r="AY114" s="23" t="s">
        <v>132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23" t="s">
        <v>81</v>
      </c>
      <c r="BK114" s="231">
        <f>ROUND(I114*H114,2)</f>
        <v>0</v>
      </c>
      <c r="BL114" s="23" t="s">
        <v>524</v>
      </c>
      <c r="BM114" s="23" t="s">
        <v>553</v>
      </c>
    </row>
    <row r="115" s="11" customFormat="1">
      <c r="B115" s="232"/>
      <c r="C115" s="233"/>
      <c r="D115" s="234" t="s">
        <v>141</v>
      </c>
      <c r="E115" s="235" t="s">
        <v>21</v>
      </c>
      <c r="F115" s="236" t="s">
        <v>143</v>
      </c>
      <c r="G115" s="233"/>
      <c r="H115" s="237">
        <v>3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AT115" s="243" t="s">
        <v>141</v>
      </c>
      <c r="AU115" s="243" t="s">
        <v>83</v>
      </c>
      <c r="AV115" s="11" t="s">
        <v>83</v>
      </c>
      <c r="AW115" s="11" t="s">
        <v>37</v>
      </c>
      <c r="AX115" s="11" t="s">
        <v>81</v>
      </c>
      <c r="AY115" s="243" t="s">
        <v>132</v>
      </c>
    </row>
    <row r="116" s="1" customFormat="1" ht="38.25" customHeight="1">
      <c r="B116" s="45"/>
      <c r="C116" s="220" t="s">
        <v>216</v>
      </c>
      <c r="D116" s="220" t="s">
        <v>134</v>
      </c>
      <c r="E116" s="221" t="s">
        <v>554</v>
      </c>
      <c r="F116" s="222" t="s">
        <v>555</v>
      </c>
      <c r="G116" s="223" t="s">
        <v>161</v>
      </c>
      <c r="H116" s="224">
        <v>53</v>
      </c>
      <c r="I116" s="225"/>
      <c r="J116" s="226">
        <f>ROUND(I116*H116,2)</f>
        <v>0</v>
      </c>
      <c r="K116" s="222" t="s">
        <v>181</v>
      </c>
      <c r="L116" s="71"/>
      <c r="M116" s="227" t="s">
        <v>21</v>
      </c>
      <c r="N116" s="228" t="s">
        <v>44</v>
      </c>
      <c r="O116" s="46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AR116" s="23" t="s">
        <v>520</v>
      </c>
      <c r="AT116" s="23" t="s">
        <v>134</v>
      </c>
      <c r="AU116" s="23" t="s">
        <v>83</v>
      </c>
      <c r="AY116" s="23" t="s">
        <v>132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23" t="s">
        <v>81</v>
      </c>
      <c r="BK116" s="231">
        <f>ROUND(I116*H116,2)</f>
        <v>0</v>
      </c>
      <c r="BL116" s="23" t="s">
        <v>520</v>
      </c>
      <c r="BM116" s="23" t="s">
        <v>556</v>
      </c>
    </row>
    <row r="117" s="11" customFormat="1">
      <c r="B117" s="232"/>
      <c r="C117" s="233"/>
      <c r="D117" s="234" t="s">
        <v>141</v>
      </c>
      <c r="E117" s="235" t="s">
        <v>21</v>
      </c>
      <c r="F117" s="236" t="s">
        <v>391</v>
      </c>
      <c r="G117" s="233"/>
      <c r="H117" s="237">
        <v>53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141</v>
      </c>
      <c r="AU117" s="243" t="s">
        <v>83</v>
      </c>
      <c r="AV117" s="11" t="s">
        <v>83</v>
      </c>
      <c r="AW117" s="11" t="s">
        <v>37</v>
      </c>
      <c r="AX117" s="11" t="s">
        <v>81</v>
      </c>
      <c r="AY117" s="243" t="s">
        <v>132</v>
      </c>
    </row>
    <row r="118" s="1" customFormat="1" ht="25.5" customHeight="1">
      <c r="B118" s="45"/>
      <c r="C118" s="220" t="s">
        <v>10</v>
      </c>
      <c r="D118" s="220" t="s">
        <v>134</v>
      </c>
      <c r="E118" s="221" t="s">
        <v>557</v>
      </c>
      <c r="F118" s="222" t="s">
        <v>558</v>
      </c>
      <c r="G118" s="223" t="s">
        <v>161</v>
      </c>
      <c r="H118" s="224">
        <v>4.5</v>
      </c>
      <c r="I118" s="225"/>
      <c r="J118" s="226">
        <f>ROUND(I118*H118,2)</f>
        <v>0</v>
      </c>
      <c r="K118" s="222" t="s">
        <v>181</v>
      </c>
      <c r="L118" s="71"/>
      <c r="M118" s="227" t="s">
        <v>21</v>
      </c>
      <c r="N118" s="228" t="s">
        <v>44</v>
      </c>
      <c r="O118" s="46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AR118" s="23" t="s">
        <v>520</v>
      </c>
      <c r="AT118" s="23" t="s">
        <v>134</v>
      </c>
      <c r="AU118" s="23" t="s">
        <v>83</v>
      </c>
      <c r="AY118" s="23" t="s">
        <v>132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23" t="s">
        <v>81</v>
      </c>
      <c r="BK118" s="231">
        <f>ROUND(I118*H118,2)</f>
        <v>0</v>
      </c>
      <c r="BL118" s="23" t="s">
        <v>520</v>
      </c>
      <c r="BM118" s="23" t="s">
        <v>559</v>
      </c>
    </row>
    <row r="119" s="11" customFormat="1">
      <c r="B119" s="232"/>
      <c r="C119" s="233"/>
      <c r="D119" s="234" t="s">
        <v>141</v>
      </c>
      <c r="E119" s="235" t="s">
        <v>21</v>
      </c>
      <c r="F119" s="236" t="s">
        <v>560</v>
      </c>
      <c r="G119" s="233"/>
      <c r="H119" s="237">
        <v>4.5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AT119" s="243" t="s">
        <v>141</v>
      </c>
      <c r="AU119" s="243" t="s">
        <v>83</v>
      </c>
      <c r="AV119" s="11" t="s">
        <v>83</v>
      </c>
      <c r="AW119" s="11" t="s">
        <v>37</v>
      </c>
      <c r="AX119" s="11" t="s">
        <v>81</v>
      </c>
      <c r="AY119" s="243" t="s">
        <v>132</v>
      </c>
    </row>
    <row r="120" s="1" customFormat="1" ht="25.5" customHeight="1">
      <c r="B120" s="45"/>
      <c r="C120" s="265" t="s">
        <v>226</v>
      </c>
      <c r="D120" s="265" t="s">
        <v>243</v>
      </c>
      <c r="E120" s="266" t="s">
        <v>561</v>
      </c>
      <c r="F120" s="267" t="s">
        <v>562</v>
      </c>
      <c r="G120" s="268" t="s">
        <v>265</v>
      </c>
      <c r="H120" s="269">
        <v>35.649999999999999</v>
      </c>
      <c r="I120" s="270"/>
      <c r="J120" s="271">
        <f>ROUND(I120*H120,2)</f>
        <v>0</v>
      </c>
      <c r="K120" s="267" t="s">
        <v>181</v>
      </c>
      <c r="L120" s="272"/>
      <c r="M120" s="273" t="s">
        <v>21</v>
      </c>
      <c r="N120" s="274" t="s">
        <v>44</v>
      </c>
      <c r="O120" s="46"/>
      <c r="P120" s="229">
        <f>O120*H120</f>
        <v>0</v>
      </c>
      <c r="Q120" s="229">
        <v>0.001</v>
      </c>
      <c r="R120" s="229">
        <f>Q120*H120</f>
        <v>0.035650000000000001</v>
      </c>
      <c r="S120" s="229">
        <v>0</v>
      </c>
      <c r="T120" s="230">
        <f>S120*H120</f>
        <v>0</v>
      </c>
      <c r="AR120" s="23" t="s">
        <v>524</v>
      </c>
      <c r="AT120" s="23" t="s">
        <v>243</v>
      </c>
      <c r="AU120" s="23" t="s">
        <v>83</v>
      </c>
      <c r="AY120" s="23" t="s">
        <v>132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23" t="s">
        <v>81</v>
      </c>
      <c r="BK120" s="231">
        <f>ROUND(I120*H120,2)</f>
        <v>0</v>
      </c>
      <c r="BL120" s="23" t="s">
        <v>524</v>
      </c>
      <c r="BM120" s="23" t="s">
        <v>563</v>
      </c>
    </row>
    <row r="121" s="1" customFormat="1">
      <c r="B121" s="45"/>
      <c r="C121" s="73"/>
      <c r="D121" s="234" t="s">
        <v>564</v>
      </c>
      <c r="E121" s="73"/>
      <c r="F121" s="278" t="s">
        <v>565</v>
      </c>
      <c r="G121" s="73"/>
      <c r="H121" s="73"/>
      <c r="I121" s="190"/>
      <c r="J121" s="73"/>
      <c r="K121" s="73"/>
      <c r="L121" s="71"/>
      <c r="M121" s="279"/>
      <c r="N121" s="46"/>
      <c r="O121" s="46"/>
      <c r="P121" s="46"/>
      <c r="Q121" s="46"/>
      <c r="R121" s="46"/>
      <c r="S121" s="46"/>
      <c r="T121" s="94"/>
      <c r="AT121" s="23" t="s">
        <v>564</v>
      </c>
      <c r="AU121" s="23" t="s">
        <v>83</v>
      </c>
    </row>
    <row r="122" s="11" customFormat="1">
      <c r="B122" s="232"/>
      <c r="C122" s="233"/>
      <c r="D122" s="234" t="s">
        <v>141</v>
      </c>
      <c r="E122" s="235" t="s">
        <v>21</v>
      </c>
      <c r="F122" s="236" t="s">
        <v>566</v>
      </c>
      <c r="G122" s="233"/>
      <c r="H122" s="237">
        <v>35.649999999999999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AT122" s="243" t="s">
        <v>141</v>
      </c>
      <c r="AU122" s="243" t="s">
        <v>83</v>
      </c>
      <c r="AV122" s="11" t="s">
        <v>83</v>
      </c>
      <c r="AW122" s="11" t="s">
        <v>37</v>
      </c>
      <c r="AX122" s="11" t="s">
        <v>73</v>
      </c>
      <c r="AY122" s="243" t="s">
        <v>132</v>
      </c>
    </row>
    <row r="123" s="1" customFormat="1" ht="16.5" customHeight="1">
      <c r="B123" s="45"/>
      <c r="C123" s="220" t="s">
        <v>232</v>
      </c>
      <c r="D123" s="220" t="s">
        <v>134</v>
      </c>
      <c r="E123" s="221" t="s">
        <v>567</v>
      </c>
      <c r="F123" s="222" t="s">
        <v>568</v>
      </c>
      <c r="G123" s="223" t="s">
        <v>367</v>
      </c>
      <c r="H123" s="224">
        <v>3</v>
      </c>
      <c r="I123" s="225"/>
      <c r="J123" s="226">
        <f>ROUND(I123*H123,2)</f>
        <v>0</v>
      </c>
      <c r="K123" s="222" t="s">
        <v>181</v>
      </c>
      <c r="L123" s="71"/>
      <c r="M123" s="227" t="s">
        <v>21</v>
      </c>
      <c r="N123" s="228" t="s">
        <v>44</v>
      </c>
      <c r="O123" s="46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AR123" s="23" t="s">
        <v>520</v>
      </c>
      <c r="AT123" s="23" t="s">
        <v>134</v>
      </c>
      <c r="AU123" s="23" t="s">
        <v>83</v>
      </c>
      <c r="AY123" s="23" t="s">
        <v>132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23" t="s">
        <v>81</v>
      </c>
      <c r="BK123" s="231">
        <f>ROUND(I123*H123,2)</f>
        <v>0</v>
      </c>
      <c r="BL123" s="23" t="s">
        <v>520</v>
      </c>
      <c r="BM123" s="23" t="s">
        <v>569</v>
      </c>
    </row>
    <row r="124" s="11" customFormat="1">
      <c r="B124" s="232"/>
      <c r="C124" s="233"/>
      <c r="D124" s="234" t="s">
        <v>141</v>
      </c>
      <c r="E124" s="235" t="s">
        <v>21</v>
      </c>
      <c r="F124" s="236" t="s">
        <v>143</v>
      </c>
      <c r="G124" s="233"/>
      <c r="H124" s="237">
        <v>3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AT124" s="243" t="s">
        <v>141</v>
      </c>
      <c r="AU124" s="243" t="s">
        <v>83</v>
      </c>
      <c r="AV124" s="11" t="s">
        <v>83</v>
      </c>
      <c r="AW124" s="11" t="s">
        <v>37</v>
      </c>
      <c r="AX124" s="11" t="s">
        <v>81</v>
      </c>
      <c r="AY124" s="243" t="s">
        <v>132</v>
      </c>
    </row>
    <row r="125" s="1" customFormat="1" ht="25.5" customHeight="1">
      <c r="B125" s="45"/>
      <c r="C125" s="265" t="s">
        <v>237</v>
      </c>
      <c r="D125" s="265" t="s">
        <v>243</v>
      </c>
      <c r="E125" s="266" t="s">
        <v>570</v>
      </c>
      <c r="F125" s="267" t="s">
        <v>571</v>
      </c>
      <c r="G125" s="268" t="s">
        <v>367</v>
      </c>
      <c r="H125" s="269">
        <v>3</v>
      </c>
      <c r="I125" s="270"/>
      <c r="J125" s="271">
        <f>ROUND(I125*H125,2)</f>
        <v>0</v>
      </c>
      <c r="K125" s="267" t="s">
        <v>181</v>
      </c>
      <c r="L125" s="272"/>
      <c r="M125" s="273" t="s">
        <v>21</v>
      </c>
      <c r="N125" s="274" t="s">
        <v>44</v>
      </c>
      <c r="O125" s="46"/>
      <c r="P125" s="229">
        <f>O125*H125</f>
        <v>0</v>
      </c>
      <c r="Q125" s="229">
        <v>0.00023000000000000001</v>
      </c>
      <c r="R125" s="229">
        <f>Q125*H125</f>
        <v>0.00069000000000000008</v>
      </c>
      <c r="S125" s="229">
        <v>0</v>
      </c>
      <c r="T125" s="230">
        <f>S125*H125</f>
        <v>0</v>
      </c>
      <c r="AR125" s="23" t="s">
        <v>524</v>
      </c>
      <c r="AT125" s="23" t="s">
        <v>243</v>
      </c>
      <c r="AU125" s="23" t="s">
        <v>83</v>
      </c>
      <c r="AY125" s="23" t="s">
        <v>132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23" t="s">
        <v>81</v>
      </c>
      <c r="BK125" s="231">
        <f>ROUND(I125*H125,2)</f>
        <v>0</v>
      </c>
      <c r="BL125" s="23" t="s">
        <v>524</v>
      </c>
      <c r="BM125" s="23" t="s">
        <v>572</v>
      </c>
    </row>
    <row r="126" s="11" customFormat="1">
      <c r="B126" s="232"/>
      <c r="C126" s="233"/>
      <c r="D126" s="234" t="s">
        <v>141</v>
      </c>
      <c r="E126" s="235" t="s">
        <v>21</v>
      </c>
      <c r="F126" s="236" t="s">
        <v>143</v>
      </c>
      <c r="G126" s="233"/>
      <c r="H126" s="237">
        <v>3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141</v>
      </c>
      <c r="AU126" s="243" t="s">
        <v>83</v>
      </c>
      <c r="AV126" s="11" t="s">
        <v>83</v>
      </c>
      <c r="AW126" s="11" t="s">
        <v>37</v>
      </c>
      <c r="AX126" s="11" t="s">
        <v>81</v>
      </c>
      <c r="AY126" s="243" t="s">
        <v>132</v>
      </c>
    </row>
    <row r="127" s="1" customFormat="1" ht="25.5" customHeight="1">
      <c r="B127" s="45"/>
      <c r="C127" s="220" t="s">
        <v>242</v>
      </c>
      <c r="D127" s="220" t="s">
        <v>134</v>
      </c>
      <c r="E127" s="221" t="s">
        <v>573</v>
      </c>
      <c r="F127" s="222" t="s">
        <v>574</v>
      </c>
      <c r="G127" s="223" t="s">
        <v>367</v>
      </c>
      <c r="H127" s="224">
        <v>3</v>
      </c>
      <c r="I127" s="225"/>
      <c r="J127" s="226">
        <f>ROUND(I127*H127,2)</f>
        <v>0</v>
      </c>
      <c r="K127" s="222" t="s">
        <v>181</v>
      </c>
      <c r="L127" s="71"/>
      <c r="M127" s="227" t="s">
        <v>21</v>
      </c>
      <c r="N127" s="228" t="s">
        <v>44</v>
      </c>
      <c r="O127" s="46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AR127" s="23" t="s">
        <v>520</v>
      </c>
      <c r="AT127" s="23" t="s">
        <v>134</v>
      </c>
      <c r="AU127" s="23" t="s">
        <v>83</v>
      </c>
      <c r="AY127" s="23" t="s">
        <v>132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23" t="s">
        <v>81</v>
      </c>
      <c r="BK127" s="231">
        <f>ROUND(I127*H127,2)</f>
        <v>0</v>
      </c>
      <c r="BL127" s="23" t="s">
        <v>520</v>
      </c>
      <c r="BM127" s="23" t="s">
        <v>575</v>
      </c>
    </row>
    <row r="128" s="11" customFormat="1">
      <c r="B128" s="232"/>
      <c r="C128" s="233"/>
      <c r="D128" s="234" t="s">
        <v>141</v>
      </c>
      <c r="E128" s="235" t="s">
        <v>21</v>
      </c>
      <c r="F128" s="236" t="s">
        <v>143</v>
      </c>
      <c r="G128" s="233"/>
      <c r="H128" s="237">
        <v>3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AT128" s="243" t="s">
        <v>141</v>
      </c>
      <c r="AU128" s="243" t="s">
        <v>83</v>
      </c>
      <c r="AV128" s="11" t="s">
        <v>83</v>
      </c>
      <c r="AW128" s="11" t="s">
        <v>37</v>
      </c>
      <c r="AX128" s="11" t="s">
        <v>81</v>
      </c>
      <c r="AY128" s="243" t="s">
        <v>132</v>
      </c>
    </row>
    <row r="129" s="1" customFormat="1" ht="25.5" customHeight="1">
      <c r="B129" s="45"/>
      <c r="C129" s="265" t="s">
        <v>248</v>
      </c>
      <c r="D129" s="265" t="s">
        <v>243</v>
      </c>
      <c r="E129" s="266" t="s">
        <v>576</v>
      </c>
      <c r="F129" s="267" t="s">
        <v>577</v>
      </c>
      <c r="G129" s="268" t="s">
        <v>367</v>
      </c>
      <c r="H129" s="269">
        <v>3</v>
      </c>
      <c r="I129" s="270"/>
      <c r="J129" s="271">
        <f>ROUND(I129*H129,2)</f>
        <v>0</v>
      </c>
      <c r="K129" s="267" t="s">
        <v>181</v>
      </c>
      <c r="L129" s="272"/>
      <c r="M129" s="273" t="s">
        <v>21</v>
      </c>
      <c r="N129" s="274" t="s">
        <v>44</v>
      </c>
      <c r="O129" s="46"/>
      <c r="P129" s="229">
        <f>O129*H129</f>
        <v>0</v>
      </c>
      <c r="Q129" s="229">
        <v>0.00020000000000000001</v>
      </c>
      <c r="R129" s="229">
        <f>Q129*H129</f>
        <v>0.00060000000000000006</v>
      </c>
      <c r="S129" s="229">
        <v>0</v>
      </c>
      <c r="T129" s="230">
        <f>S129*H129</f>
        <v>0</v>
      </c>
      <c r="AR129" s="23" t="s">
        <v>524</v>
      </c>
      <c r="AT129" s="23" t="s">
        <v>243</v>
      </c>
      <c r="AU129" s="23" t="s">
        <v>83</v>
      </c>
      <c r="AY129" s="23" t="s">
        <v>132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23" t="s">
        <v>81</v>
      </c>
      <c r="BK129" s="231">
        <f>ROUND(I129*H129,2)</f>
        <v>0</v>
      </c>
      <c r="BL129" s="23" t="s">
        <v>524</v>
      </c>
      <c r="BM129" s="23" t="s">
        <v>578</v>
      </c>
    </row>
    <row r="130" s="11" customFormat="1">
      <c r="B130" s="232"/>
      <c r="C130" s="233"/>
      <c r="D130" s="234" t="s">
        <v>141</v>
      </c>
      <c r="E130" s="235" t="s">
        <v>21</v>
      </c>
      <c r="F130" s="236" t="s">
        <v>143</v>
      </c>
      <c r="G130" s="233"/>
      <c r="H130" s="237">
        <v>3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AT130" s="243" t="s">
        <v>141</v>
      </c>
      <c r="AU130" s="243" t="s">
        <v>83</v>
      </c>
      <c r="AV130" s="11" t="s">
        <v>83</v>
      </c>
      <c r="AW130" s="11" t="s">
        <v>37</v>
      </c>
      <c r="AX130" s="11" t="s">
        <v>81</v>
      </c>
      <c r="AY130" s="243" t="s">
        <v>132</v>
      </c>
    </row>
    <row r="131" s="1" customFormat="1" ht="38.25" customHeight="1">
      <c r="B131" s="45"/>
      <c r="C131" s="220" t="s">
        <v>9</v>
      </c>
      <c r="D131" s="220" t="s">
        <v>134</v>
      </c>
      <c r="E131" s="221" t="s">
        <v>579</v>
      </c>
      <c r="F131" s="222" t="s">
        <v>580</v>
      </c>
      <c r="G131" s="223" t="s">
        <v>367</v>
      </c>
      <c r="H131" s="224">
        <v>1</v>
      </c>
      <c r="I131" s="225"/>
      <c r="J131" s="226">
        <f>ROUND(I131*H131,2)</f>
        <v>0</v>
      </c>
      <c r="K131" s="222" t="s">
        <v>181</v>
      </c>
      <c r="L131" s="71"/>
      <c r="M131" s="227" t="s">
        <v>21</v>
      </c>
      <c r="N131" s="228" t="s">
        <v>44</v>
      </c>
      <c r="O131" s="46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" t="s">
        <v>520</v>
      </c>
      <c r="AT131" s="23" t="s">
        <v>134</v>
      </c>
      <c r="AU131" s="23" t="s">
        <v>83</v>
      </c>
      <c r="AY131" s="23" t="s">
        <v>132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23" t="s">
        <v>81</v>
      </c>
      <c r="BK131" s="231">
        <f>ROUND(I131*H131,2)</f>
        <v>0</v>
      </c>
      <c r="BL131" s="23" t="s">
        <v>520</v>
      </c>
      <c r="BM131" s="23" t="s">
        <v>581</v>
      </c>
    </row>
    <row r="132" s="11" customFormat="1">
      <c r="B132" s="232"/>
      <c r="C132" s="233"/>
      <c r="D132" s="234" t="s">
        <v>141</v>
      </c>
      <c r="E132" s="235" t="s">
        <v>21</v>
      </c>
      <c r="F132" s="236" t="s">
        <v>81</v>
      </c>
      <c r="G132" s="233"/>
      <c r="H132" s="237">
        <v>1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AT132" s="243" t="s">
        <v>141</v>
      </c>
      <c r="AU132" s="243" t="s">
        <v>83</v>
      </c>
      <c r="AV132" s="11" t="s">
        <v>83</v>
      </c>
      <c r="AW132" s="11" t="s">
        <v>37</v>
      </c>
      <c r="AX132" s="11" t="s">
        <v>81</v>
      </c>
      <c r="AY132" s="243" t="s">
        <v>132</v>
      </c>
    </row>
    <row r="133" s="1" customFormat="1" ht="16.5" customHeight="1">
      <c r="B133" s="45"/>
      <c r="C133" s="220" t="s">
        <v>257</v>
      </c>
      <c r="D133" s="220" t="s">
        <v>134</v>
      </c>
      <c r="E133" s="221" t="s">
        <v>582</v>
      </c>
      <c r="F133" s="222" t="s">
        <v>583</v>
      </c>
      <c r="G133" s="223" t="s">
        <v>367</v>
      </c>
      <c r="H133" s="224">
        <v>1</v>
      </c>
      <c r="I133" s="225"/>
      <c r="J133" s="226">
        <f>ROUND(I133*H133,2)</f>
        <v>0</v>
      </c>
      <c r="K133" s="222" t="s">
        <v>181</v>
      </c>
      <c r="L133" s="71"/>
      <c r="M133" s="227" t="s">
        <v>21</v>
      </c>
      <c r="N133" s="228" t="s">
        <v>44</v>
      </c>
      <c r="O133" s="46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AR133" s="23" t="s">
        <v>520</v>
      </c>
      <c r="AT133" s="23" t="s">
        <v>134</v>
      </c>
      <c r="AU133" s="23" t="s">
        <v>83</v>
      </c>
      <c r="AY133" s="23" t="s">
        <v>132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23" t="s">
        <v>81</v>
      </c>
      <c r="BK133" s="231">
        <f>ROUND(I133*H133,2)</f>
        <v>0</v>
      </c>
      <c r="BL133" s="23" t="s">
        <v>520</v>
      </c>
      <c r="BM133" s="23" t="s">
        <v>584</v>
      </c>
    </row>
    <row r="134" s="11" customFormat="1">
      <c r="B134" s="232"/>
      <c r="C134" s="233"/>
      <c r="D134" s="234" t="s">
        <v>141</v>
      </c>
      <c r="E134" s="235" t="s">
        <v>21</v>
      </c>
      <c r="F134" s="236" t="s">
        <v>81</v>
      </c>
      <c r="G134" s="233"/>
      <c r="H134" s="237">
        <v>1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AT134" s="243" t="s">
        <v>141</v>
      </c>
      <c r="AU134" s="243" t="s">
        <v>83</v>
      </c>
      <c r="AV134" s="11" t="s">
        <v>83</v>
      </c>
      <c r="AW134" s="11" t="s">
        <v>37</v>
      </c>
      <c r="AX134" s="11" t="s">
        <v>81</v>
      </c>
      <c r="AY134" s="243" t="s">
        <v>132</v>
      </c>
    </row>
    <row r="135" s="1" customFormat="1" ht="25.5" customHeight="1">
      <c r="B135" s="45"/>
      <c r="C135" s="220" t="s">
        <v>262</v>
      </c>
      <c r="D135" s="220" t="s">
        <v>134</v>
      </c>
      <c r="E135" s="221" t="s">
        <v>585</v>
      </c>
      <c r="F135" s="222" t="s">
        <v>586</v>
      </c>
      <c r="G135" s="223" t="s">
        <v>367</v>
      </c>
      <c r="H135" s="224">
        <v>1</v>
      </c>
      <c r="I135" s="225"/>
      <c r="J135" s="226">
        <f>ROUND(I135*H135,2)</f>
        <v>0</v>
      </c>
      <c r="K135" s="222" t="s">
        <v>181</v>
      </c>
      <c r="L135" s="71"/>
      <c r="M135" s="227" t="s">
        <v>21</v>
      </c>
      <c r="N135" s="228" t="s">
        <v>44</v>
      </c>
      <c r="O135" s="46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AR135" s="23" t="s">
        <v>520</v>
      </c>
      <c r="AT135" s="23" t="s">
        <v>134</v>
      </c>
      <c r="AU135" s="23" t="s">
        <v>83</v>
      </c>
      <c r="AY135" s="23" t="s">
        <v>132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23" t="s">
        <v>81</v>
      </c>
      <c r="BK135" s="231">
        <f>ROUND(I135*H135,2)</f>
        <v>0</v>
      </c>
      <c r="BL135" s="23" t="s">
        <v>520</v>
      </c>
      <c r="BM135" s="23" t="s">
        <v>587</v>
      </c>
    </row>
    <row r="136" s="11" customFormat="1">
      <c r="B136" s="232"/>
      <c r="C136" s="233"/>
      <c r="D136" s="234" t="s">
        <v>141</v>
      </c>
      <c r="E136" s="235" t="s">
        <v>21</v>
      </c>
      <c r="F136" s="236" t="s">
        <v>81</v>
      </c>
      <c r="G136" s="233"/>
      <c r="H136" s="237">
        <v>1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AT136" s="243" t="s">
        <v>141</v>
      </c>
      <c r="AU136" s="243" t="s">
        <v>83</v>
      </c>
      <c r="AV136" s="11" t="s">
        <v>83</v>
      </c>
      <c r="AW136" s="11" t="s">
        <v>37</v>
      </c>
      <c r="AX136" s="11" t="s">
        <v>81</v>
      </c>
      <c r="AY136" s="243" t="s">
        <v>132</v>
      </c>
    </row>
    <row r="137" s="1" customFormat="1" ht="38.25" customHeight="1">
      <c r="B137" s="45"/>
      <c r="C137" s="220" t="s">
        <v>268</v>
      </c>
      <c r="D137" s="220" t="s">
        <v>134</v>
      </c>
      <c r="E137" s="221" t="s">
        <v>588</v>
      </c>
      <c r="F137" s="222" t="s">
        <v>589</v>
      </c>
      <c r="G137" s="223" t="s">
        <v>161</v>
      </c>
      <c r="H137" s="224">
        <v>27.809999999999999</v>
      </c>
      <c r="I137" s="225"/>
      <c r="J137" s="226">
        <f>ROUND(I137*H137,2)</f>
        <v>0</v>
      </c>
      <c r="K137" s="222" t="s">
        <v>181</v>
      </c>
      <c r="L137" s="71"/>
      <c r="M137" s="227" t="s">
        <v>21</v>
      </c>
      <c r="N137" s="228" t="s">
        <v>44</v>
      </c>
      <c r="O137" s="46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" t="s">
        <v>520</v>
      </c>
      <c r="AT137" s="23" t="s">
        <v>134</v>
      </c>
      <c r="AU137" s="23" t="s">
        <v>83</v>
      </c>
      <c r="AY137" s="23" t="s">
        <v>132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23" t="s">
        <v>81</v>
      </c>
      <c r="BK137" s="231">
        <f>ROUND(I137*H137,2)</f>
        <v>0</v>
      </c>
      <c r="BL137" s="23" t="s">
        <v>520</v>
      </c>
      <c r="BM137" s="23" t="s">
        <v>590</v>
      </c>
    </row>
    <row r="138" s="11" customFormat="1">
      <c r="B138" s="232"/>
      <c r="C138" s="233"/>
      <c r="D138" s="234" t="s">
        <v>141</v>
      </c>
      <c r="E138" s="235" t="s">
        <v>21</v>
      </c>
      <c r="F138" s="236" t="s">
        <v>591</v>
      </c>
      <c r="G138" s="233"/>
      <c r="H138" s="237">
        <v>27.809999999999999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AT138" s="243" t="s">
        <v>141</v>
      </c>
      <c r="AU138" s="243" t="s">
        <v>83</v>
      </c>
      <c r="AV138" s="11" t="s">
        <v>83</v>
      </c>
      <c r="AW138" s="11" t="s">
        <v>37</v>
      </c>
      <c r="AX138" s="11" t="s">
        <v>81</v>
      </c>
      <c r="AY138" s="243" t="s">
        <v>132</v>
      </c>
    </row>
    <row r="139" s="12" customFormat="1">
      <c r="B139" s="244"/>
      <c r="C139" s="245"/>
      <c r="D139" s="234" t="s">
        <v>141</v>
      </c>
      <c r="E139" s="246" t="s">
        <v>21</v>
      </c>
      <c r="F139" s="247" t="s">
        <v>152</v>
      </c>
      <c r="G139" s="245"/>
      <c r="H139" s="248">
        <v>27.809999999999999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AT139" s="254" t="s">
        <v>141</v>
      </c>
      <c r="AU139" s="254" t="s">
        <v>83</v>
      </c>
      <c r="AV139" s="12" t="s">
        <v>139</v>
      </c>
      <c r="AW139" s="12" t="s">
        <v>37</v>
      </c>
      <c r="AX139" s="12" t="s">
        <v>73</v>
      </c>
      <c r="AY139" s="254" t="s">
        <v>132</v>
      </c>
    </row>
    <row r="140" s="1" customFormat="1" ht="38.25" customHeight="1">
      <c r="B140" s="45"/>
      <c r="C140" s="265" t="s">
        <v>273</v>
      </c>
      <c r="D140" s="265" t="s">
        <v>243</v>
      </c>
      <c r="E140" s="266" t="s">
        <v>592</v>
      </c>
      <c r="F140" s="267" t="s">
        <v>593</v>
      </c>
      <c r="G140" s="268" t="s">
        <v>161</v>
      </c>
      <c r="H140" s="269">
        <v>29</v>
      </c>
      <c r="I140" s="270"/>
      <c r="J140" s="271">
        <f>ROUND(I140*H140,2)</f>
        <v>0</v>
      </c>
      <c r="K140" s="267" t="s">
        <v>181</v>
      </c>
      <c r="L140" s="272"/>
      <c r="M140" s="273" t="s">
        <v>21</v>
      </c>
      <c r="N140" s="274" t="s">
        <v>44</v>
      </c>
      <c r="O140" s="46"/>
      <c r="P140" s="229">
        <f>O140*H140</f>
        <v>0</v>
      </c>
      <c r="Q140" s="229">
        <v>0.00012</v>
      </c>
      <c r="R140" s="229">
        <f>Q140*H140</f>
        <v>0.00348</v>
      </c>
      <c r="S140" s="229">
        <v>0</v>
      </c>
      <c r="T140" s="230">
        <f>S140*H140</f>
        <v>0</v>
      </c>
      <c r="AR140" s="23" t="s">
        <v>524</v>
      </c>
      <c r="AT140" s="23" t="s">
        <v>243</v>
      </c>
      <c r="AU140" s="23" t="s">
        <v>83</v>
      </c>
      <c r="AY140" s="23" t="s">
        <v>132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23" t="s">
        <v>81</v>
      </c>
      <c r="BK140" s="231">
        <f>ROUND(I140*H140,2)</f>
        <v>0</v>
      </c>
      <c r="BL140" s="23" t="s">
        <v>524</v>
      </c>
      <c r="BM140" s="23" t="s">
        <v>594</v>
      </c>
    </row>
    <row r="141" s="11" customFormat="1">
      <c r="B141" s="232"/>
      <c r="C141" s="233"/>
      <c r="D141" s="234" t="s">
        <v>141</v>
      </c>
      <c r="E141" s="235" t="s">
        <v>21</v>
      </c>
      <c r="F141" s="236" t="s">
        <v>311</v>
      </c>
      <c r="G141" s="233"/>
      <c r="H141" s="237">
        <v>29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141</v>
      </c>
      <c r="AU141" s="243" t="s">
        <v>83</v>
      </c>
      <c r="AV141" s="11" t="s">
        <v>83</v>
      </c>
      <c r="AW141" s="11" t="s">
        <v>37</v>
      </c>
      <c r="AX141" s="11" t="s">
        <v>81</v>
      </c>
      <c r="AY141" s="243" t="s">
        <v>132</v>
      </c>
    </row>
    <row r="142" s="1" customFormat="1" ht="38.25" customHeight="1">
      <c r="B142" s="45"/>
      <c r="C142" s="220" t="s">
        <v>278</v>
      </c>
      <c r="D142" s="220" t="s">
        <v>134</v>
      </c>
      <c r="E142" s="221" t="s">
        <v>595</v>
      </c>
      <c r="F142" s="222" t="s">
        <v>596</v>
      </c>
      <c r="G142" s="223" t="s">
        <v>161</v>
      </c>
      <c r="H142" s="224">
        <v>55.649999999999999</v>
      </c>
      <c r="I142" s="225"/>
      <c r="J142" s="226">
        <f>ROUND(I142*H142,2)</f>
        <v>0</v>
      </c>
      <c r="K142" s="222" t="s">
        <v>181</v>
      </c>
      <c r="L142" s="71"/>
      <c r="M142" s="227" t="s">
        <v>21</v>
      </c>
      <c r="N142" s="228" t="s">
        <v>44</v>
      </c>
      <c r="O142" s="46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AR142" s="23" t="s">
        <v>520</v>
      </c>
      <c r="AT142" s="23" t="s">
        <v>134</v>
      </c>
      <c r="AU142" s="23" t="s">
        <v>83</v>
      </c>
      <c r="AY142" s="23" t="s">
        <v>132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23" t="s">
        <v>81</v>
      </c>
      <c r="BK142" s="231">
        <f>ROUND(I142*H142,2)</f>
        <v>0</v>
      </c>
      <c r="BL142" s="23" t="s">
        <v>520</v>
      </c>
      <c r="BM142" s="23" t="s">
        <v>597</v>
      </c>
    </row>
    <row r="143" s="11" customFormat="1">
      <c r="B143" s="232"/>
      <c r="C143" s="233"/>
      <c r="D143" s="234" t="s">
        <v>141</v>
      </c>
      <c r="E143" s="235" t="s">
        <v>21</v>
      </c>
      <c r="F143" s="236" t="s">
        <v>598</v>
      </c>
      <c r="G143" s="233"/>
      <c r="H143" s="237">
        <v>55.649999999999999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AT143" s="243" t="s">
        <v>141</v>
      </c>
      <c r="AU143" s="243" t="s">
        <v>83</v>
      </c>
      <c r="AV143" s="11" t="s">
        <v>83</v>
      </c>
      <c r="AW143" s="11" t="s">
        <v>37</v>
      </c>
      <c r="AX143" s="11" t="s">
        <v>81</v>
      </c>
      <c r="AY143" s="243" t="s">
        <v>132</v>
      </c>
    </row>
    <row r="144" s="1" customFormat="1" ht="38.25" customHeight="1">
      <c r="B144" s="45"/>
      <c r="C144" s="265" t="s">
        <v>599</v>
      </c>
      <c r="D144" s="265" t="s">
        <v>243</v>
      </c>
      <c r="E144" s="266" t="s">
        <v>600</v>
      </c>
      <c r="F144" s="267" t="s">
        <v>601</v>
      </c>
      <c r="G144" s="268" t="s">
        <v>161</v>
      </c>
      <c r="H144" s="269">
        <v>55.649999999999999</v>
      </c>
      <c r="I144" s="270"/>
      <c r="J144" s="271">
        <f>ROUND(I144*H144,2)</f>
        <v>0</v>
      </c>
      <c r="K144" s="267" t="s">
        <v>181</v>
      </c>
      <c r="L144" s="272"/>
      <c r="M144" s="273" t="s">
        <v>21</v>
      </c>
      <c r="N144" s="274" t="s">
        <v>44</v>
      </c>
      <c r="O144" s="46"/>
      <c r="P144" s="229">
        <f>O144*H144</f>
        <v>0</v>
      </c>
      <c r="Q144" s="229">
        <v>0.00029</v>
      </c>
      <c r="R144" s="229">
        <f>Q144*H144</f>
        <v>0.0161385</v>
      </c>
      <c r="S144" s="229">
        <v>0</v>
      </c>
      <c r="T144" s="230">
        <f>S144*H144</f>
        <v>0</v>
      </c>
      <c r="AR144" s="23" t="s">
        <v>524</v>
      </c>
      <c r="AT144" s="23" t="s">
        <v>243</v>
      </c>
      <c r="AU144" s="23" t="s">
        <v>83</v>
      </c>
      <c r="AY144" s="23" t="s">
        <v>132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23" t="s">
        <v>81</v>
      </c>
      <c r="BK144" s="231">
        <f>ROUND(I144*H144,2)</f>
        <v>0</v>
      </c>
      <c r="BL144" s="23" t="s">
        <v>524</v>
      </c>
      <c r="BM144" s="23" t="s">
        <v>602</v>
      </c>
    </row>
    <row r="145" s="11" customFormat="1">
      <c r="B145" s="232"/>
      <c r="C145" s="233"/>
      <c r="D145" s="234" t="s">
        <v>141</v>
      </c>
      <c r="E145" s="235" t="s">
        <v>21</v>
      </c>
      <c r="F145" s="236" t="s">
        <v>603</v>
      </c>
      <c r="G145" s="233"/>
      <c r="H145" s="237">
        <v>55.649999999999999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AT145" s="243" t="s">
        <v>141</v>
      </c>
      <c r="AU145" s="243" t="s">
        <v>83</v>
      </c>
      <c r="AV145" s="11" t="s">
        <v>83</v>
      </c>
      <c r="AW145" s="11" t="s">
        <v>37</v>
      </c>
      <c r="AX145" s="11" t="s">
        <v>81</v>
      </c>
      <c r="AY145" s="243" t="s">
        <v>132</v>
      </c>
    </row>
    <row r="146" s="10" customFormat="1" ht="29.88" customHeight="1">
      <c r="B146" s="204"/>
      <c r="C146" s="205"/>
      <c r="D146" s="206" t="s">
        <v>72</v>
      </c>
      <c r="E146" s="218" t="s">
        <v>604</v>
      </c>
      <c r="F146" s="218" t="s">
        <v>605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SUM(P147:P190)</f>
        <v>0</v>
      </c>
      <c r="Q146" s="212"/>
      <c r="R146" s="213">
        <f>SUM(R147:R190)</f>
        <v>39.374267920000001</v>
      </c>
      <c r="S146" s="212"/>
      <c r="T146" s="214">
        <f>SUM(T147:T190)</f>
        <v>0</v>
      </c>
      <c r="AR146" s="215" t="s">
        <v>143</v>
      </c>
      <c r="AT146" s="216" t="s">
        <v>72</v>
      </c>
      <c r="AU146" s="216" t="s">
        <v>81</v>
      </c>
      <c r="AY146" s="215" t="s">
        <v>132</v>
      </c>
      <c r="BK146" s="217">
        <f>SUM(BK147:BK190)</f>
        <v>0</v>
      </c>
    </row>
    <row r="147" s="1" customFormat="1" ht="16.5" customHeight="1">
      <c r="B147" s="45"/>
      <c r="C147" s="220" t="s">
        <v>305</v>
      </c>
      <c r="D147" s="220" t="s">
        <v>134</v>
      </c>
      <c r="E147" s="221" t="s">
        <v>606</v>
      </c>
      <c r="F147" s="222" t="s">
        <v>607</v>
      </c>
      <c r="G147" s="223" t="s">
        <v>608</v>
      </c>
      <c r="H147" s="224">
        <v>0.192</v>
      </c>
      <c r="I147" s="225"/>
      <c r="J147" s="226">
        <f>ROUND(I147*H147,2)</f>
        <v>0</v>
      </c>
      <c r="K147" s="222" t="s">
        <v>181</v>
      </c>
      <c r="L147" s="71"/>
      <c r="M147" s="227" t="s">
        <v>21</v>
      </c>
      <c r="N147" s="228" t="s">
        <v>44</v>
      </c>
      <c r="O147" s="46"/>
      <c r="P147" s="229">
        <f>O147*H147</f>
        <v>0</v>
      </c>
      <c r="Q147" s="229">
        <v>0.0019300000000000001</v>
      </c>
      <c r="R147" s="229">
        <f>Q147*H147</f>
        <v>0.00037056000000000003</v>
      </c>
      <c r="S147" s="229">
        <v>0</v>
      </c>
      <c r="T147" s="230">
        <f>S147*H147</f>
        <v>0</v>
      </c>
      <c r="AR147" s="23" t="s">
        <v>520</v>
      </c>
      <c r="AT147" s="23" t="s">
        <v>134</v>
      </c>
      <c r="AU147" s="23" t="s">
        <v>83</v>
      </c>
      <c r="AY147" s="23" t="s">
        <v>132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23" t="s">
        <v>81</v>
      </c>
      <c r="BK147" s="231">
        <f>ROUND(I147*H147,2)</f>
        <v>0</v>
      </c>
      <c r="BL147" s="23" t="s">
        <v>520</v>
      </c>
      <c r="BM147" s="23" t="s">
        <v>609</v>
      </c>
    </row>
    <row r="148" s="1" customFormat="1">
      <c r="B148" s="45"/>
      <c r="C148" s="73"/>
      <c r="D148" s="234" t="s">
        <v>564</v>
      </c>
      <c r="E148" s="73"/>
      <c r="F148" s="278" t="s">
        <v>610</v>
      </c>
      <c r="G148" s="73"/>
      <c r="H148" s="73"/>
      <c r="I148" s="190"/>
      <c r="J148" s="73"/>
      <c r="K148" s="73"/>
      <c r="L148" s="71"/>
      <c r="M148" s="279"/>
      <c r="N148" s="46"/>
      <c r="O148" s="46"/>
      <c r="P148" s="46"/>
      <c r="Q148" s="46"/>
      <c r="R148" s="46"/>
      <c r="S148" s="46"/>
      <c r="T148" s="94"/>
      <c r="AT148" s="23" t="s">
        <v>564</v>
      </c>
      <c r="AU148" s="23" t="s">
        <v>83</v>
      </c>
    </row>
    <row r="149" s="11" customFormat="1">
      <c r="B149" s="232"/>
      <c r="C149" s="233"/>
      <c r="D149" s="234" t="s">
        <v>141</v>
      </c>
      <c r="E149" s="235" t="s">
        <v>21</v>
      </c>
      <c r="F149" s="236" t="s">
        <v>611</v>
      </c>
      <c r="G149" s="233"/>
      <c r="H149" s="237">
        <v>0.192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AT149" s="243" t="s">
        <v>141</v>
      </c>
      <c r="AU149" s="243" t="s">
        <v>83</v>
      </c>
      <c r="AV149" s="11" t="s">
        <v>83</v>
      </c>
      <c r="AW149" s="11" t="s">
        <v>37</v>
      </c>
      <c r="AX149" s="11" t="s">
        <v>73</v>
      </c>
      <c r="AY149" s="243" t="s">
        <v>132</v>
      </c>
    </row>
    <row r="150" s="1" customFormat="1" ht="51" customHeight="1">
      <c r="B150" s="45"/>
      <c r="C150" s="220" t="s">
        <v>311</v>
      </c>
      <c r="D150" s="220" t="s">
        <v>134</v>
      </c>
      <c r="E150" s="221" t="s">
        <v>612</v>
      </c>
      <c r="F150" s="222" t="s">
        <v>613</v>
      </c>
      <c r="G150" s="223" t="s">
        <v>367</v>
      </c>
      <c r="H150" s="224">
        <v>3</v>
      </c>
      <c r="I150" s="225"/>
      <c r="J150" s="226">
        <f>ROUND(I150*H150,2)</f>
        <v>0</v>
      </c>
      <c r="K150" s="222" t="s">
        <v>181</v>
      </c>
      <c r="L150" s="71"/>
      <c r="M150" s="227" t="s">
        <v>21</v>
      </c>
      <c r="N150" s="228" t="s">
        <v>44</v>
      </c>
      <c r="O150" s="46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AR150" s="23" t="s">
        <v>520</v>
      </c>
      <c r="AT150" s="23" t="s">
        <v>134</v>
      </c>
      <c r="AU150" s="23" t="s">
        <v>83</v>
      </c>
      <c r="AY150" s="23" t="s">
        <v>132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23" t="s">
        <v>81</v>
      </c>
      <c r="BK150" s="231">
        <f>ROUND(I150*H150,2)</f>
        <v>0</v>
      </c>
      <c r="BL150" s="23" t="s">
        <v>520</v>
      </c>
      <c r="BM150" s="23" t="s">
        <v>614</v>
      </c>
    </row>
    <row r="151" s="11" customFormat="1">
      <c r="B151" s="232"/>
      <c r="C151" s="233"/>
      <c r="D151" s="234" t="s">
        <v>141</v>
      </c>
      <c r="E151" s="235" t="s">
        <v>21</v>
      </c>
      <c r="F151" s="236" t="s">
        <v>143</v>
      </c>
      <c r="G151" s="233"/>
      <c r="H151" s="237">
        <v>3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AT151" s="243" t="s">
        <v>141</v>
      </c>
      <c r="AU151" s="243" t="s">
        <v>83</v>
      </c>
      <c r="AV151" s="11" t="s">
        <v>83</v>
      </c>
      <c r="AW151" s="11" t="s">
        <v>37</v>
      </c>
      <c r="AX151" s="11" t="s">
        <v>81</v>
      </c>
      <c r="AY151" s="243" t="s">
        <v>132</v>
      </c>
    </row>
    <row r="152" s="1" customFormat="1" ht="25.5" customHeight="1">
      <c r="B152" s="45"/>
      <c r="C152" s="220" t="s">
        <v>615</v>
      </c>
      <c r="D152" s="220" t="s">
        <v>134</v>
      </c>
      <c r="E152" s="221" t="s">
        <v>616</v>
      </c>
      <c r="F152" s="222" t="s">
        <v>617</v>
      </c>
      <c r="G152" s="223" t="s">
        <v>180</v>
      </c>
      <c r="H152" s="224">
        <v>2.3039999999999998</v>
      </c>
      <c r="I152" s="225"/>
      <c r="J152" s="226">
        <f>ROUND(I152*H152,2)</f>
        <v>0</v>
      </c>
      <c r="K152" s="222" t="s">
        <v>21</v>
      </c>
      <c r="L152" s="71"/>
      <c r="M152" s="227" t="s">
        <v>21</v>
      </c>
      <c r="N152" s="228" t="s">
        <v>44</v>
      </c>
      <c r="O152" s="46"/>
      <c r="P152" s="229">
        <f>O152*H152</f>
        <v>0</v>
      </c>
      <c r="Q152" s="229">
        <v>2.2563399999999998</v>
      </c>
      <c r="R152" s="229">
        <f>Q152*H152</f>
        <v>5.1986073599999996</v>
      </c>
      <c r="S152" s="229">
        <v>0</v>
      </c>
      <c r="T152" s="230">
        <f>S152*H152</f>
        <v>0</v>
      </c>
      <c r="AR152" s="23" t="s">
        <v>520</v>
      </c>
      <c r="AT152" s="23" t="s">
        <v>134</v>
      </c>
      <c r="AU152" s="23" t="s">
        <v>83</v>
      </c>
      <c r="AY152" s="23" t="s">
        <v>132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23" t="s">
        <v>81</v>
      </c>
      <c r="BK152" s="231">
        <f>ROUND(I152*H152,2)</f>
        <v>0</v>
      </c>
      <c r="BL152" s="23" t="s">
        <v>520</v>
      </c>
      <c r="BM152" s="23" t="s">
        <v>618</v>
      </c>
    </row>
    <row r="153" s="11" customFormat="1">
      <c r="B153" s="232"/>
      <c r="C153" s="233"/>
      <c r="D153" s="234" t="s">
        <v>141</v>
      </c>
      <c r="E153" s="235" t="s">
        <v>21</v>
      </c>
      <c r="F153" s="236" t="s">
        <v>619</v>
      </c>
      <c r="G153" s="233"/>
      <c r="H153" s="237">
        <v>2.3039999999999998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AT153" s="243" t="s">
        <v>141</v>
      </c>
      <c r="AU153" s="243" t="s">
        <v>83</v>
      </c>
      <c r="AV153" s="11" t="s">
        <v>83</v>
      </c>
      <c r="AW153" s="11" t="s">
        <v>37</v>
      </c>
      <c r="AX153" s="11" t="s">
        <v>73</v>
      </c>
      <c r="AY153" s="243" t="s">
        <v>132</v>
      </c>
    </row>
    <row r="154" s="1" customFormat="1" ht="38.25" customHeight="1">
      <c r="B154" s="45"/>
      <c r="C154" s="265" t="s">
        <v>318</v>
      </c>
      <c r="D154" s="265" t="s">
        <v>243</v>
      </c>
      <c r="E154" s="266" t="s">
        <v>620</v>
      </c>
      <c r="F154" s="267" t="s">
        <v>621</v>
      </c>
      <c r="G154" s="268" t="s">
        <v>161</v>
      </c>
      <c r="H154" s="269">
        <v>3</v>
      </c>
      <c r="I154" s="270"/>
      <c r="J154" s="271">
        <f>ROUND(I154*H154,2)</f>
        <v>0</v>
      </c>
      <c r="K154" s="267" t="s">
        <v>181</v>
      </c>
      <c r="L154" s="272"/>
      <c r="M154" s="273" t="s">
        <v>21</v>
      </c>
      <c r="N154" s="274" t="s">
        <v>44</v>
      </c>
      <c r="O154" s="46"/>
      <c r="P154" s="229">
        <f>O154*H154</f>
        <v>0</v>
      </c>
      <c r="Q154" s="229">
        <v>0.0161</v>
      </c>
      <c r="R154" s="229">
        <f>Q154*H154</f>
        <v>0.048299999999999996</v>
      </c>
      <c r="S154" s="229">
        <v>0</v>
      </c>
      <c r="T154" s="230">
        <f>S154*H154</f>
        <v>0</v>
      </c>
      <c r="AR154" s="23" t="s">
        <v>524</v>
      </c>
      <c r="AT154" s="23" t="s">
        <v>243</v>
      </c>
      <c r="AU154" s="23" t="s">
        <v>83</v>
      </c>
      <c r="AY154" s="23" t="s">
        <v>132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23" t="s">
        <v>81</v>
      </c>
      <c r="BK154" s="231">
        <f>ROUND(I154*H154,2)</f>
        <v>0</v>
      </c>
      <c r="BL154" s="23" t="s">
        <v>524</v>
      </c>
      <c r="BM154" s="23" t="s">
        <v>622</v>
      </c>
    </row>
    <row r="155" s="1" customFormat="1">
      <c r="B155" s="45"/>
      <c r="C155" s="73"/>
      <c r="D155" s="234" t="s">
        <v>564</v>
      </c>
      <c r="E155" s="73"/>
      <c r="F155" s="278" t="s">
        <v>623</v>
      </c>
      <c r="G155" s="73"/>
      <c r="H155" s="73"/>
      <c r="I155" s="190"/>
      <c r="J155" s="73"/>
      <c r="K155" s="73"/>
      <c r="L155" s="71"/>
      <c r="M155" s="279"/>
      <c r="N155" s="46"/>
      <c r="O155" s="46"/>
      <c r="P155" s="46"/>
      <c r="Q155" s="46"/>
      <c r="R155" s="46"/>
      <c r="S155" s="46"/>
      <c r="T155" s="94"/>
      <c r="AT155" s="23" t="s">
        <v>564</v>
      </c>
      <c r="AU155" s="23" t="s">
        <v>83</v>
      </c>
    </row>
    <row r="156" s="11" customFormat="1">
      <c r="B156" s="232"/>
      <c r="C156" s="233"/>
      <c r="D156" s="234" t="s">
        <v>141</v>
      </c>
      <c r="E156" s="235" t="s">
        <v>21</v>
      </c>
      <c r="F156" s="236" t="s">
        <v>624</v>
      </c>
      <c r="G156" s="233"/>
      <c r="H156" s="237">
        <v>3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AT156" s="243" t="s">
        <v>141</v>
      </c>
      <c r="AU156" s="243" t="s">
        <v>83</v>
      </c>
      <c r="AV156" s="11" t="s">
        <v>83</v>
      </c>
      <c r="AW156" s="11" t="s">
        <v>37</v>
      </c>
      <c r="AX156" s="11" t="s">
        <v>73</v>
      </c>
      <c r="AY156" s="243" t="s">
        <v>132</v>
      </c>
    </row>
    <row r="157" s="1" customFormat="1" ht="38.25" customHeight="1">
      <c r="B157" s="45"/>
      <c r="C157" s="265" t="s">
        <v>625</v>
      </c>
      <c r="D157" s="265" t="s">
        <v>243</v>
      </c>
      <c r="E157" s="266" t="s">
        <v>626</v>
      </c>
      <c r="F157" s="267" t="s">
        <v>627</v>
      </c>
      <c r="G157" s="268" t="s">
        <v>161</v>
      </c>
      <c r="H157" s="269">
        <v>12</v>
      </c>
      <c r="I157" s="270"/>
      <c r="J157" s="271">
        <f>ROUND(I157*H157,2)</f>
        <v>0</v>
      </c>
      <c r="K157" s="267" t="s">
        <v>181</v>
      </c>
      <c r="L157" s="272"/>
      <c r="M157" s="273" t="s">
        <v>21</v>
      </c>
      <c r="N157" s="274" t="s">
        <v>44</v>
      </c>
      <c r="O157" s="46"/>
      <c r="P157" s="229">
        <f>O157*H157</f>
        <v>0</v>
      </c>
      <c r="Q157" s="229">
        <v>0.00019000000000000001</v>
      </c>
      <c r="R157" s="229">
        <f>Q157*H157</f>
        <v>0.0022799999999999999</v>
      </c>
      <c r="S157" s="229">
        <v>0</v>
      </c>
      <c r="T157" s="230">
        <f>S157*H157</f>
        <v>0</v>
      </c>
      <c r="AR157" s="23" t="s">
        <v>524</v>
      </c>
      <c r="AT157" s="23" t="s">
        <v>243</v>
      </c>
      <c r="AU157" s="23" t="s">
        <v>83</v>
      </c>
      <c r="AY157" s="23" t="s">
        <v>132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23" t="s">
        <v>81</v>
      </c>
      <c r="BK157" s="231">
        <f>ROUND(I157*H157,2)</f>
        <v>0</v>
      </c>
      <c r="BL157" s="23" t="s">
        <v>524</v>
      </c>
      <c r="BM157" s="23" t="s">
        <v>628</v>
      </c>
    </row>
    <row r="158" s="11" customFormat="1">
      <c r="B158" s="232"/>
      <c r="C158" s="233"/>
      <c r="D158" s="234" t="s">
        <v>141</v>
      </c>
      <c r="E158" s="235" t="s">
        <v>21</v>
      </c>
      <c r="F158" s="236" t="s">
        <v>629</v>
      </c>
      <c r="G158" s="233"/>
      <c r="H158" s="237">
        <v>12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141</v>
      </c>
      <c r="AU158" s="243" t="s">
        <v>83</v>
      </c>
      <c r="AV158" s="11" t="s">
        <v>83</v>
      </c>
      <c r="AW158" s="11" t="s">
        <v>37</v>
      </c>
      <c r="AX158" s="11" t="s">
        <v>81</v>
      </c>
      <c r="AY158" s="243" t="s">
        <v>132</v>
      </c>
    </row>
    <row r="159" s="1" customFormat="1" ht="25.5" customHeight="1">
      <c r="B159" s="45"/>
      <c r="C159" s="265" t="s">
        <v>348</v>
      </c>
      <c r="D159" s="265" t="s">
        <v>243</v>
      </c>
      <c r="E159" s="266" t="s">
        <v>630</v>
      </c>
      <c r="F159" s="267" t="s">
        <v>631</v>
      </c>
      <c r="G159" s="268" t="s">
        <v>180</v>
      </c>
      <c r="H159" s="269">
        <v>2.3039999999999998</v>
      </c>
      <c r="I159" s="270"/>
      <c r="J159" s="271">
        <f>ROUND(I159*H159,2)</f>
        <v>0</v>
      </c>
      <c r="K159" s="267" t="s">
        <v>181</v>
      </c>
      <c r="L159" s="272"/>
      <c r="M159" s="273" t="s">
        <v>21</v>
      </c>
      <c r="N159" s="274" t="s">
        <v>44</v>
      </c>
      <c r="O159" s="46"/>
      <c r="P159" s="229">
        <f>O159*H159</f>
        <v>0</v>
      </c>
      <c r="Q159" s="229">
        <v>2.4289999999999998</v>
      </c>
      <c r="R159" s="229">
        <f>Q159*H159</f>
        <v>5.5964159999999996</v>
      </c>
      <c r="S159" s="229">
        <v>0</v>
      </c>
      <c r="T159" s="230">
        <f>S159*H159</f>
        <v>0</v>
      </c>
      <c r="AR159" s="23" t="s">
        <v>524</v>
      </c>
      <c r="AT159" s="23" t="s">
        <v>243</v>
      </c>
      <c r="AU159" s="23" t="s">
        <v>83</v>
      </c>
      <c r="AY159" s="23" t="s">
        <v>132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23" t="s">
        <v>81</v>
      </c>
      <c r="BK159" s="231">
        <f>ROUND(I159*H159,2)</f>
        <v>0</v>
      </c>
      <c r="BL159" s="23" t="s">
        <v>524</v>
      </c>
      <c r="BM159" s="23" t="s">
        <v>632</v>
      </c>
    </row>
    <row r="160" s="11" customFormat="1">
      <c r="B160" s="232"/>
      <c r="C160" s="233"/>
      <c r="D160" s="234" t="s">
        <v>141</v>
      </c>
      <c r="E160" s="235" t="s">
        <v>21</v>
      </c>
      <c r="F160" s="236" t="s">
        <v>619</v>
      </c>
      <c r="G160" s="233"/>
      <c r="H160" s="237">
        <v>2.3039999999999998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AT160" s="243" t="s">
        <v>141</v>
      </c>
      <c r="AU160" s="243" t="s">
        <v>83</v>
      </c>
      <c r="AV160" s="11" t="s">
        <v>83</v>
      </c>
      <c r="AW160" s="11" t="s">
        <v>37</v>
      </c>
      <c r="AX160" s="11" t="s">
        <v>81</v>
      </c>
      <c r="AY160" s="243" t="s">
        <v>132</v>
      </c>
    </row>
    <row r="161" s="1" customFormat="1" ht="51" customHeight="1">
      <c r="B161" s="45"/>
      <c r="C161" s="220" t="s">
        <v>353</v>
      </c>
      <c r="D161" s="220" t="s">
        <v>134</v>
      </c>
      <c r="E161" s="221" t="s">
        <v>633</v>
      </c>
      <c r="F161" s="222" t="s">
        <v>634</v>
      </c>
      <c r="G161" s="223" t="s">
        <v>161</v>
      </c>
      <c r="H161" s="224">
        <v>30</v>
      </c>
      <c r="I161" s="225"/>
      <c r="J161" s="226">
        <f>ROUND(I161*H161,2)</f>
        <v>0</v>
      </c>
      <c r="K161" s="222" t="s">
        <v>138</v>
      </c>
      <c r="L161" s="71"/>
      <c r="M161" s="227" t="s">
        <v>21</v>
      </c>
      <c r="N161" s="228" t="s">
        <v>44</v>
      </c>
      <c r="O161" s="46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AR161" s="23" t="s">
        <v>520</v>
      </c>
      <c r="AT161" s="23" t="s">
        <v>134</v>
      </c>
      <c r="AU161" s="23" t="s">
        <v>83</v>
      </c>
      <c r="AY161" s="23" t="s">
        <v>132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23" t="s">
        <v>81</v>
      </c>
      <c r="BK161" s="231">
        <f>ROUND(I161*H161,2)</f>
        <v>0</v>
      </c>
      <c r="BL161" s="23" t="s">
        <v>520</v>
      </c>
      <c r="BM161" s="23" t="s">
        <v>635</v>
      </c>
    </row>
    <row r="162" s="11" customFormat="1">
      <c r="B162" s="232"/>
      <c r="C162" s="233"/>
      <c r="D162" s="234" t="s">
        <v>141</v>
      </c>
      <c r="E162" s="235" t="s">
        <v>21</v>
      </c>
      <c r="F162" s="236" t="s">
        <v>636</v>
      </c>
      <c r="G162" s="233"/>
      <c r="H162" s="237">
        <v>30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141</v>
      </c>
      <c r="AU162" s="243" t="s">
        <v>83</v>
      </c>
      <c r="AV162" s="11" t="s">
        <v>83</v>
      </c>
      <c r="AW162" s="11" t="s">
        <v>37</v>
      </c>
      <c r="AX162" s="11" t="s">
        <v>81</v>
      </c>
      <c r="AY162" s="243" t="s">
        <v>132</v>
      </c>
    </row>
    <row r="163" s="1" customFormat="1" ht="38.25" customHeight="1">
      <c r="B163" s="45"/>
      <c r="C163" s="220" t="s">
        <v>358</v>
      </c>
      <c r="D163" s="220" t="s">
        <v>134</v>
      </c>
      <c r="E163" s="221" t="s">
        <v>637</v>
      </c>
      <c r="F163" s="222" t="s">
        <v>638</v>
      </c>
      <c r="G163" s="223" t="s">
        <v>161</v>
      </c>
      <c r="H163" s="224">
        <v>23</v>
      </c>
      <c r="I163" s="225"/>
      <c r="J163" s="226">
        <f>ROUND(I163*H163,2)</f>
        <v>0</v>
      </c>
      <c r="K163" s="222" t="s">
        <v>181</v>
      </c>
      <c r="L163" s="71"/>
      <c r="M163" s="227" t="s">
        <v>21</v>
      </c>
      <c r="N163" s="228" t="s">
        <v>44</v>
      </c>
      <c r="O163" s="46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AR163" s="23" t="s">
        <v>520</v>
      </c>
      <c r="AT163" s="23" t="s">
        <v>134</v>
      </c>
      <c r="AU163" s="23" t="s">
        <v>83</v>
      </c>
      <c r="AY163" s="23" t="s">
        <v>132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23" t="s">
        <v>81</v>
      </c>
      <c r="BK163" s="231">
        <f>ROUND(I163*H163,2)</f>
        <v>0</v>
      </c>
      <c r="BL163" s="23" t="s">
        <v>520</v>
      </c>
      <c r="BM163" s="23" t="s">
        <v>639</v>
      </c>
    </row>
    <row r="164" s="11" customFormat="1">
      <c r="B164" s="232"/>
      <c r="C164" s="233"/>
      <c r="D164" s="234" t="s">
        <v>141</v>
      </c>
      <c r="E164" s="235" t="s">
        <v>21</v>
      </c>
      <c r="F164" s="236" t="s">
        <v>640</v>
      </c>
      <c r="G164" s="233"/>
      <c r="H164" s="237">
        <v>23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AT164" s="243" t="s">
        <v>141</v>
      </c>
      <c r="AU164" s="243" t="s">
        <v>83</v>
      </c>
      <c r="AV164" s="11" t="s">
        <v>83</v>
      </c>
      <c r="AW164" s="11" t="s">
        <v>37</v>
      </c>
      <c r="AX164" s="11" t="s">
        <v>81</v>
      </c>
      <c r="AY164" s="243" t="s">
        <v>132</v>
      </c>
    </row>
    <row r="165" s="1" customFormat="1" ht="38.25" customHeight="1">
      <c r="B165" s="45"/>
      <c r="C165" s="220" t="s">
        <v>641</v>
      </c>
      <c r="D165" s="220" t="s">
        <v>134</v>
      </c>
      <c r="E165" s="221" t="s">
        <v>642</v>
      </c>
      <c r="F165" s="222" t="s">
        <v>643</v>
      </c>
      <c r="G165" s="223" t="s">
        <v>161</v>
      </c>
      <c r="H165" s="224">
        <v>53</v>
      </c>
      <c r="I165" s="225"/>
      <c r="J165" s="226">
        <f>ROUND(I165*H165,2)</f>
        <v>0</v>
      </c>
      <c r="K165" s="222" t="s">
        <v>181</v>
      </c>
      <c r="L165" s="71"/>
      <c r="M165" s="227" t="s">
        <v>21</v>
      </c>
      <c r="N165" s="228" t="s">
        <v>44</v>
      </c>
      <c r="O165" s="46"/>
      <c r="P165" s="229">
        <f>O165*H165</f>
        <v>0</v>
      </c>
      <c r="Q165" s="229">
        <v>0.062789999999999999</v>
      </c>
      <c r="R165" s="229">
        <f>Q165*H165</f>
        <v>3.3278699999999999</v>
      </c>
      <c r="S165" s="229">
        <v>0</v>
      </c>
      <c r="T165" s="230">
        <f>S165*H165</f>
        <v>0</v>
      </c>
      <c r="AR165" s="23" t="s">
        <v>520</v>
      </c>
      <c r="AT165" s="23" t="s">
        <v>134</v>
      </c>
      <c r="AU165" s="23" t="s">
        <v>83</v>
      </c>
      <c r="AY165" s="23" t="s">
        <v>132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23" t="s">
        <v>81</v>
      </c>
      <c r="BK165" s="231">
        <f>ROUND(I165*H165,2)</f>
        <v>0</v>
      </c>
      <c r="BL165" s="23" t="s">
        <v>520</v>
      </c>
      <c r="BM165" s="23" t="s">
        <v>644</v>
      </c>
    </row>
    <row r="166" s="11" customFormat="1">
      <c r="B166" s="232"/>
      <c r="C166" s="233"/>
      <c r="D166" s="234" t="s">
        <v>141</v>
      </c>
      <c r="E166" s="235" t="s">
        <v>21</v>
      </c>
      <c r="F166" s="236" t="s">
        <v>391</v>
      </c>
      <c r="G166" s="233"/>
      <c r="H166" s="237">
        <v>53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AT166" s="243" t="s">
        <v>141</v>
      </c>
      <c r="AU166" s="243" t="s">
        <v>83</v>
      </c>
      <c r="AV166" s="11" t="s">
        <v>83</v>
      </c>
      <c r="AW166" s="11" t="s">
        <v>37</v>
      </c>
      <c r="AX166" s="11" t="s">
        <v>73</v>
      </c>
      <c r="AY166" s="243" t="s">
        <v>132</v>
      </c>
    </row>
    <row r="167" s="1" customFormat="1" ht="25.5" customHeight="1">
      <c r="B167" s="45"/>
      <c r="C167" s="265" t="s">
        <v>645</v>
      </c>
      <c r="D167" s="265" t="s">
        <v>243</v>
      </c>
      <c r="E167" s="266" t="s">
        <v>646</v>
      </c>
      <c r="F167" s="267" t="s">
        <v>647</v>
      </c>
      <c r="G167" s="268" t="s">
        <v>161</v>
      </c>
      <c r="H167" s="269">
        <v>53</v>
      </c>
      <c r="I167" s="270"/>
      <c r="J167" s="271">
        <f>ROUND(I167*H167,2)</f>
        <v>0</v>
      </c>
      <c r="K167" s="267" t="s">
        <v>181</v>
      </c>
      <c r="L167" s="272"/>
      <c r="M167" s="273" t="s">
        <v>21</v>
      </c>
      <c r="N167" s="274" t="s">
        <v>44</v>
      </c>
      <c r="O167" s="46"/>
      <c r="P167" s="229">
        <f>O167*H167</f>
        <v>0</v>
      </c>
      <c r="Q167" s="229">
        <v>1.0000000000000001E-05</v>
      </c>
      <c r="R167" s="229">
        <f>Q167*H167</f>
        <v>0.00053000000000000009</v>
      </c>
      <c r="S167" s="229">
        <v>0</v>
      </c>
      <c r="T167" s="230">
        <f>S167*H167</f>
        <v>0</v>
      </c>
      <c r="AR167" s="23" t="s">
        <v>524</v>
      </c>
      <c r="AT167" s="23" t="s">
        <v>243</v>
      </c>
      <c r="AU167" s="23" t="s">
        <v>83</v>
      </c>
      <c r="AY167" s="23" t="s">
        <v>132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23" t="s">
        <v>81</v>
      </c>
      <c r="BK167" s="231">
        <f>ROUND(I167*H167,2)</f>
        <v>0</v>
      </c>
      <c r="BL167" s="23" t="s">
        <v>524</v>
      </c>
      <c r="BM167" s="23" t="s">
        <v>648</v>
      </c>
    </row>
    <row r="168" s="1" customFormat="1">
      <c r="B168" s="45"/>
      <c r="C168" s="73"/>
      <c r="D168" s="234" t="s">
        <v>564</v>
      </c>
      <c r="E168" s="73"/>
      <c r="F168" s="278" t="s">
        <v>649</v>
      </c>
      <c r="G168" s="73"/>
      <c r="H168" s="73"/>
      <c r="I168" s="190"/>
      <c r="J168" s="73"/>
      <c r="K168" s="73"/>
      <c r="L168" s="71"/>
      <c r="M168" s="279"/>
      <c r="N168" s="46"/>
      <c r="O168" s="46"/>
      <c r="P168" s="46"/>
      <c r="Q168" s="46"/>
      <c r="R168" s="46"/>
      <c r="S168" s="46"/>
      <c r="T168" s="94"/>
      <c r="AT168" s="23" t="s">
        <v>564</v>
      </c>
      <c r="AU168" s="23" t="s">
        <v>83</v>
      </c>
    </row>
    <row r="169" s="11" customFormat="1">
      <c r="B169" s="232"/>
      <c r="C169" s="233"/>
      <c r="D169" s="234" t="s">
        <v>141</v>
      </c>
      <c r="E169" s="235" t="s">
        <v>21</v>
      </c>
      <c r="F169" s="236" t="s">
        <v>391</v>
      </c>
      <c r="G169" s="233"/>
      <c r="H169" s="237">
        <v>53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AT169" s="243" t="s">
        <v>141</v>
      </c>
      <c r="AU169" s="243" t="s">
        <v>83</v>
      </c>
      <c r="AV169" s="11" t="s">
        <v>83</v>
      </c>
      <c r="AW169" s="11" t="s">
        <v>37</v>
      </c>
      <c r="AX169" s="11" t="s">
        <v>73</v>
      </c>
      <c r="AY169" s="243" t="s">
        <v>132</v>
      </c>
    </row>
    <row r="170" s="1" customFormat="1" ht="51" customHeight="1">
      <c r="B170" s="45"/>
      <c r="C170" s="265" t="s">
        <v>299</v>
      </c>
      <c r="D170" s="265" t="s">
        <v>243</v>
      </c>
      <c r="E170" s="266" t="s">
        <v>650</v>
      </c>
      <c r="F170" s="267" t="s">
        <v>651</v>
      </c>
      <c r="G170" s="268" t="s">
        <v>229</v>
      </c>
      <c r="H170" s="269">
        <v>10.692</v>
      </c>
      <c r="I170" s="270"/>
      <c r="J170" s="271">
        <f>ROUND(I170*H170,2)</f>
        <v>0</v>
      </c>
      <c r="K170" s="267" t="s">
        <v>181</v>
      </c>
      <c r="L170" s="272"/>
      <c r="M170" s="273" t="s">
        <v>21</v>
      </c>
      <c r="N170" s="274" t="s">
        <v>44</v>
      </c>
      <c r="O170" s="46"/>
      <c r="P170" s="229">
        <f>O170*H170</f>
        <v>0</v>
      </c>
      <c r="Q170" s="229">
        <v>1</v>
      </c>
      <c r="R170" s="229">
        <f>Q170*H170</f>
        <v>10.692</v>
      </c>
      <c r="S170" s="229">
        <v>0</v>
      </c>
      <c r="T170" s="230">
        <f>S170*H170</f>
        <v>0</v>
      </c>
      <c r="AR170" s="23" t="s">
        <v>524</v>
      </c>
      <c r="AT170" s="23" t="s">
        <v>243</v>
      </c>
      <c r="AU170" s="23" t="s">
        <v>83</v>
      </c>
      <c r="AY170" s="23" t="s">
        <v>132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23" t="s">
        <v>81</v>
      </c>
      <c r="BK170" s="231">
        <f>ROUND(I170*H170,2)</f>
        <v>0</v>
      </c>
      <c r="BL170" s="23" t="s">
        <v>524</v>
      </c>
      <c r="BM170" s="23" t="s">
        <v>652</v>
      </c>
    </row>
    <row r="171" s="11" customFormat="1">
      <c r="B171" s="232"/>
      <c r="C171" s="233"/>
      <c r="D171" s="234" t="s">
        <v>141</v>
      </c>
      <c r="E171" s="235" t="s">
        <v>21</v>
      </c>
      <c r="F171" s="236" t="s">
        <v>653</v>
      </c>
      <c r="G171" s="233"/>
      <c r="H171" s="237">
        <v>10.692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141</v>
      </c>
      <c r="AU171" s="243" t="s">
        <v>83</v>
      </c>
      <c r="AV171" s="11" t="s">
        <v>83</v>
      </c>
      <c r="AW171" s="11" t="s">
        <v>37</v>
      </c>
      <c r="AX171" s="11" t="s">
        <v>73</v>
      </c>
      <c r="AY171" s="243" t="s">
        <v>132</v>
      </c>
    </row>
    <row r="172" s="1" customFormat="1" ht="38.25" customHeight="1">
      <c r="B172" s="45"/>
      <c r="C172" s="220" t="s">
        <v>654</v>
      </c>
      <c r="D172" s="220" t="s">
        <v>134</v>
      </c>
      <c r="E172" s="221" t="s">
        <v>655</v>
      </c>
      <c r="F172" s="222" t="s">
        <v>656</v>
      </c>
      <c r="G172" s="223" t="s">
        <v>161</v>
      </c>
      <c r="H172" s="224">
        <v>46</v>
      </c>
      <c r="I172" s="225"/>
      <c r="J172" s="226">
        <f>ROUND(I172*H172,2)</f>
        <v>0</v>
      </c>
      <c r="K172" s="222" t="s">
        <v>181</v>
      </c>
      <c r="L172" s="71"/>
      <c r="M172" s="227" t="s">
        <v>21</v>
      </c>
      <c r="N172" s="228" t="s">
        <v>44</v>
      </c>
      <c r="O172" s="46"/>
      <c r="P172" s="229">
        <f>O172*H172</f>
        <v>0</v>
      </c>
      <c r="Q172" s="229">
        <v>0.13538</v>
      </c>
      <c r="R172" s="229">
        <f>Q172*H172</f>
        <v>6.2274799999999999</v>
      </c>
      <c r="S172" s="229">
        <v>0</v>
      </c>
      <c r="T172" s="230">
        <f>S172*H172</f>
        <v>0</v>
      </c>
      <c r="AR172" s="23" t="s">
        <v>520</v>
      </c>
      <c r="AT172" s="23" t="s">
        <v>134</v>
      </c>
      <c r="AU172" s="23" t="s">
        <v>83</v>
      </c>
      <c r="AY172" s="23" t="s">
        <v>132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23" t="s">
        <v>81</v>
      </c>
      <c r="BK172" s="231">
        <f>ROUND(I172*H172,2)</f>
        <v>0</v>
      </c>
      <c r="BL172" s="23" t="s">
        <v>520</v>
      </c>
      <c r="BM172" s="23" t="s">
        <v>657</v>
      </c>
    </row>
    <row r="173" s="11" customFormat="1">
      <c r="B173" s="232"/>
      <c r="C173" s="233"/>
      <c r="D173" s="234" t="s">
        <v>141</v>
      </c>
      <c r="E173" s="235" t="s">
        <v>21</v>
      </c>
      <c r="F173" s="236" t="s">
        <v>658</v>
      </c>
      <c r="G173" s="233"/>
      <c r="H173" s="237">
        <v>46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AT173" s="243" t="s">
        <v>141</v>
      </c>
      <c r="AU173" s="243" t="s">
        <v>83</v>
      </c>
      <c r="AV173" s="11" t="s">
        <v>83</v>
      </c>
      <c r="AW173" s="11" t="s">
        <v>37</v>
      </c>
      <c r="AX173" s="11" t="s">
        <v>81</v>
      </c>
      <c r="AY173" s="243" t="s">
        <v>132</v>
      </c>
    </row>
    <row r="174" s="1" customFormat="1" ht="38.25" customHeight="1">
      <c r="B174" s="45"/>
      <c r="C174" s="265" t="s">
        <v>659</v>
      </c>
      <c r="D174" s="265" t="s">
        <v>243</v>
      </c>
      <c r="E174" s="266" t="s">
        <v>660</v>
      </c>
      <c r="F174" s="267" t="s">
        <v>661</v>
      </c>
      <c r="G174" s="268" t="s">
        <v>161</v>
      </c>
      <c r="H174" s="269">
        <v>50.600000000000001</v>
      </c>
      <c r="I174" s="270"/>
      <c r="J174" s="271">
        <f>ROUND(I174*H174,2)</f>
        <v>0</v>
      </c>
      <c r="K174" s="267" t="s">
        <v>181</v>
      </c>
      <c r="L174" s="272"/>
      <c r="M174" s="273" t="s">
        <v>21</v>
      </c>
      <c r="N174" s="274" t="s">
        <v>44</v>
      </c>
      <c r="O174" s="46"/>
      <c r="P174" s="229">
        <f>O174*H174</f>
        <v>0</v>
      </c>
      <c r="Q174" s="229">
        <v>0.00068999999999999997</v>
      </c>
      <c r="R174" s="229">
        <f>Q174*H174</f>
        <v>0.034914000000000001</v>
      </c>
      <c r="S174" s="229">
        <v>0</v>
      </c>
      <c r="T174" s="230">
        <f>S174*H174</f>
        <v>0</v>
      </c>
      <c r="AR174" s="23" t="s">
        <v>524</v>
      </c>
      <c r="AT174" s="23" t="s">
        <v>243</v>
      </c>
      <c r="AU174" s="23" t="s">
        <v>83</v>
      </c>
      <c r="AY174" s="23" t="s">
        <v>132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23" t="s">
        <v>81</v>
      </c>
      <c r="BK174" s="231">
        <f>ROUND(I174*H174,2)</f>
        <v>0</v>
      </c>
      <c r="BL174" s="23" t="s">
        <v>524</v>
      </c>
      <c r="BM174" s="23" t="s">
        <v>662</v>
      </c>
    </row>
    <row r="175" s="11" customFormat="1">
      <c r="B175" s="232"/>
      <c r="C175" s="233"/>
      <c r="D175" s="234" t="s">
        <v>141</v>
      </c>
      <c r="E175" s="235" t="s">
        <v>21</v>
      </c>
      <c r="F175" s="236" t="s">
        <v>663</v>
      </c>
      <c r="G175" s="233"/>
      <c r="H175" s="237">
        <v>50.600000000000001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141</v>
      </c>
      <c r="AU175" s="243" t="s">
        <v>83</v>
      </c>
      <c r="AV175" s="11" t="s">
        <v>83</v>
      </c>
      <c r="AW175" s="11" t="s">
        <v>37</v>
      </c>
      <c r="AX175" s="11" t="s">
        <v>81</v>
      </c>
      <c r="AY175" s="243" t="s">
        <v>132</v>
      </c>
    </row>
    <row r="176" s="1" customFormat="1" ht="25.5" customHeight="1">
      <c r="B176" s="45"/>
      <c r="C176" s="265" t="s">
        <v>664</v>
      </c>
      <c r="D176" s="265" t="s">
        <v>243</v>
      </c>
      <c r="E176" s="266" t="s">
        <v>665</v>
      </c>
      <c r="F176" s="267" t="s">
        <v>666</v>
      </c>
      <c r="G176" s="268" t="s">
        <v>180</v>
      </c>
      <c r="H176" s="269">
        <v>0.68999999999999995</v>
      </c>
      <c r="I176" s="270"/>
      <c r="J176" s="271">
        <f>ROUND(I176*H176,2)</f>
        <v>0</v>
      </c>
      <c r="K176" s="267" t="s">
        <v>181</v>
      </c>
      <c r="L176" s="272"/>
      <c r="M176" s="273" t="s">
        <v>21</v>
      </c>
      <c r="N176" s="274" t="s">
        <v>44</v>
      </c>
      <c r="O176" s="46"/>
      <c r="P176" s="229">
        <f>O176*H176</f>
        <v>0</v>
      </c>
      <c r="Q176" s="229">
        <v>2.234</v>
      </c>
      <c r="R176" s="229">
        <f>Q176*H176</f>
        <v>1.5414599999999998</v>
      </c>
      <c r="S176" s="229">
        <v>0</v>
      </c>
      <c r="T176" s="230">
        <f>S176*H176</f>
        <v>0</v>
      </c>
      <c r="AR176" s="23" t="s">
        <v>524</v>
      </c>
      <c r="AT176" s="23" t="s">
        <v>243</v>
      </c>
      <c r="AU176" s="23" t="s">
        <v>83</v>
      </c>
      <c r="AY176" s="23" t="s">
        <v>132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23" t="s">
        <v>81</v>
      </c>
      <c r="BK176" s="231">
        <f>ROUND(I176*H176,2)</f>
        <v>0</v>
      </c>
      <c r="BL176" s="23" t="s">
        <v>524</v>
      </c>
      <c r="BM176" s="23" t="s">
        <v>667</v>
      </c>
    </row>
    <row r="177" s="11" customFormat="1">
      <c r="B177" s="232"/>
      <c r="C177" s="233"/>
      <c r="D177" s="234" t="s">
        <v>141</v>
      </c>
      <c r="E177" s="235" t="s">
        <v>21</v>
      </c>
      <c r="F177" s="236" t="s">
        <v>668</v>
      </c>
      <c r="G177" s="233"/>
      <c r="H177" s="237">
        <v>0.68999999999999995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AT177" s="243" t="s">
        <v>141</v>
      </c>
      <c r="AU177" s="243" t="s">
        <v>83</v>
      </c>
      <c r="AV177" s="11" t="s">
        <v>83</v>
      </c>
      <c r="AW177" s="11" t="s">
        <v>37</v>
      </c>
      <c r="AX177" s="11" t="s">
        <v>81</v>
      </c>
      <c r="AY177" s="243" t="s">
        <v>132</v>
      </c>
    </row>
    <row r="178" s="1" customFormat="1" ht="25.5" customHeight="1">
      <c r="B178" s="45"/>
      <c r="C178" s="265" t="s">
        <v>669</v>
      </c>
      <c r="D178" s="265" t="s">
        <v>243</v>
      </c>
      <c r="E178" s="266" t="s">
        <v>670</v>
      </c>
      <c r="F178" s="267" t="s">
        <v>671</v>
      </c>
      <c r="G178" s="268" t="s">
        <v>180</v>
      </c>
      <c r="H178" s="269">
        <v>2.7599999999999998</v>
      </c>
      <c r="I178" s="270"/>
      <c r="J178" s="271">
        <f>ROUND(I178*H178,2)</f>
        <v>0</v>
      </c>
      <c r="K178" s="267" t="s">
        <v>181</v>
      </c>
      <c r="L178" s="272"/>
      <c r="M178" s="273" t="s">
        <v>21</v>
      </c>
      <c r="N178" s="274" t="s">
        <v>44</v>
      </c>
      <c r="O178" s="46"/>
      <c r="P178" s="229">
        <f>O178*H178</f>
        <v>0</v>
      </c>
      <c r="Q178" s="229">
        <v>2.4289999999999998</v>
      </c>
      <c r="R178" s="229">
        <f>Q178*H178</f>
        <v>6.7040399999999991</v>
      </c>
      <c r="S178" s="229">
        <v>0</v>
      </c>
      <c r="T178" s="230">
        <f>S178*H178</f>
        <v>0</v>
      </c>
      <c r="AR178" s="23" t="s">
        <v>524</v>
      </c>
      <c r="AT178" s="23" t="s">
        <v>243</v>
      </c>
      <c r="AU178" s="23" t="s">
        <v>83</v>
      </c>
      <c r="AY178" s="23" t="s">
        <v>132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23" t="s">
        <v>81</v>
      </c>
      <c r="BK178" s="231">
        <f>ROUND(I178*H178,2)</f>
        <v>0</v>
      </c>
      <c r="BL178" s="23" t="s">
        <v>524</v>
      </c>
      <c r="BM178" s="23" t="s">
        <v>672</v>
      </c>
    </row>
    <row r="179" s="11" customFormat="1">
      <c r="B179" s="232"/>
      <c r="C179" s="233"/>
      <c r="D179" s="234" t="s">
        <v>141</v>
      </c>
      <c r="E179" s="235" t="s">
        <v>21</v>
      </c>
      <c r="F179" s="236" t="s">
        <v>673</v>
      </c>
      <c r="G179" s="233"/>
      <c r="H179" s="237">
        <v>2.7599999999999998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AT179" s="243" t="s">
        <v>141</v>
      </c>
      <c r="AU179" s="243" t="s">
        <v>83</v>
      </c>
      <c r="AV179" s="11" t="s">
        <v>83</v>
      </c>
      <c r="AW179" s="11" t="s">
        <v>37</v>
      </c>
      <c r="AX179" s="11" t="s">
        <v>81</v>
      </c>
      <c r="AY179" s="243" t="s">
        <v>132</v>
      </c>
    </row>
    <row r="180" s="1" customFormat="1" ht="25.5" customHeight="1">
      <c r="B180" s="45"/>
      <c r="C180" s="220" t="s">
        <v>364</v>
      </c>
      <c r="D180" s="220" t="s">
        <v>134</v>
      </c>
      <c r="E180" s="221" t="s">
        <v>674</v>
      </c>
      <c r="F180" s="222" t="s">
        <v>675</v>
      </c>
      <c r="G180" s="223" t="s">
        <v>161</v>
      </c>
      <c r="H180" s="224">
        <v>30</v>
      </c>
      <c r="I180" s="225"/>
      <c r="J180" s="226">
        <f>ROUND(I180*H180,2)</f>
        <v>0</v>
      </c>
      <c r="K180" s="222" t="s">
        <v>181</v>
      </c>
      <c r="L180" s="71"/>
      <c r="M180" s="227" t="s">
        <v>21</v>
      </c>
      <c r="N180" s="228" t="s">
        <v>44</v>
      </c>
      <c r="O180" s="46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AR180" s="23" t="s">
        <v>520</v>
      </c>
      <c r="AT180" s="23" t="s">
        <v>134</v>
      </c>
      <c r="AU180" s="23" t="s">
        <v>83</v>
      </c>
      <c r="AY180" s="23" t="s">
        <v>132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23" t="s">
        <v>81</v>
      </c>
      <c r="BK180" s="231">
        <f>ROUND(I180*H180,2)</f>
        <v>0</v>
      </c>
      <c r="BL180" s="23" t="s">
        <v>520</v>
      </c>
      <c r="BM180" s="23" t="s">
        <v>676</v>
      </c>
    </row>
    <row r="181" s="11" customFormat="1">
      <c r="B181" s="232"/>
      <c r="C181" s="233"/>
      <c r="D181" s="234" t="s">
        <v>141</v>
      </c>
      <c r="E181" s="235" t="s">
        <v>21</v>
      </c>
      <c r="F181" s="236" t="s">
        <v>615</v>
      </c>
      <c r="G181" s="233"/>
      <c r="H181" s="237">
        <v>30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AT181" s="243" t="s">
        <v>141</v>
      </c>
      <c r="AU181" s="243" t="s">
        <v>83</v>
      </c>
      <c r="AV181" s="11" t="s">
        <v>83</v>
      </c>
      <c r="AW181" s="11" t="s">
        <v>37</v>
      </c>
      <c r="AX181" s="11" t="s">
        <v>73</v>
      </c>
      <c r="AY181" s="243" t="s">
        <v>132</v>
      </c>
    </row>
    <row r="182" s="1" customFormat="1" ht="16.5" customHeight="1">
      <c r="B182" s="45"/>
      <c r="C182" s="220" t="s">
        <v>370</v>
      </c>
      <c r="D182" s="220" t="s">
        <v>134</v>
      </c>
      <c r="E182" s="221" t="s">
        <v>677</v>
      </c>
      <c r="F182" s="222" t="s">
        <v>678</v>
      </c>
      <c r="G182" s="223" t="s">
        <v>161</v>
      </c>
      <c r="H182" s="224">
        <v>23</v>
      </c>
      <c r="I182" s="225"/>
      <c r="J182" s="226">
        <f>ROUND(I182*H182,2)</f>
        <v>0</v>
      </c>
      <c r="K182" s="222" t="s">
        <v>181</v>
      </c>
      <c r="L182" s="71"/>
      <c r="M182" s="227" t="s">
        <v>21</v>
      </c>
      <c r="N182" s="228" t="s">
        <v>44</v>
      </c>
      <c r="O182" s="46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AR182" s="23" t="s">
        <v>520</v>
      </c>
      <c r="AT182" s="23" t="s">
        <v>134</v>
      </c>
      <c r="AU182" s="23" t="s">
        <v>83</v>
      </c>
      <c r="AY182" s="23" t="s">
        <v>132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23" t="s">
        <v>81</v>
      </c>
      <c r="BK182" s="231">
        <f>ROUND(I182*H182,2)</f>
        <v>0</v>
      </c>
      <c r="BL182" s="23" t="s">
        <v>520</v>
      </c>
      <c r="BM182" s="23" t="s">
        <v>679</v>
      </c>
    </row>
    <row r="183" s="11" customFormat="1">
      <c r="B183" s="232"/>
      <c r="C183" s="233"/>
      <c r="D183" s="234" t="s">
        <v>141</v>
      </c>
      <c r="E183" s="235" t="s">
        <v>21</v>
      </c>
      <c r="F183" s="236" t="s">
        <v>680</v>
      </c>
      <c r="G183" s="233"/>
      <c r="H183" s="237">
        <v>23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AT183" s="243" t="s">
        <v>141</v>
      </c>
      <c r="AU183" s="243" t="s">
        <v>83</v>
      </c>
      <c r="AV183" s="11" t="s">
        <v>83</v>
      </c>
      <c r="AW183" s="11" t="s">
        <v>37</v>
      </c>
      <c r="AX183" s="11" t="s">
        <v>81</v>
      </c>
      <c r="AY183" s="243" t="s">
        <v>132</v>
      </c>
    </row>
    <row r="184" s="1" customFormat="1" ht="38.25" customHeight="1">
      <c r="B184" s="45"/>
      <c r="C184" s="220" t="s">
        <v>681</v>
      </c>
      <c r="D184" s="220" t="s">
        <v>134</v>
      </c>
      <c r="E184" s="221" t="s">
        <v>682</v>
      </c>
      <c r="F184" s="222" t="s">
        <v>683</v>
      </c>
      <c r="G184" s="223" t="s">
        <v>180</v>
      </c>
      <c r="H184" s="224">
        <v>14.784000000000001</v>
      </c>
      <c r="I184" s="225"/>
      <c r="J184" s="226">
        <f>ROUND(I184*H184,2)</f>
        <v>0</v>
      </c>
      <c r="K184" s="222" t="s">
        <v>181</v>
      </c>
      <c r="L184" s="71"/>
      <c r="M184" s="227" t="s">
        <v>21</v>
      </c>
      <c r="N184" s="228" t="s">
        <v>44</v>
      </c>
      <c r="O184" s="46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AR184" s="23" t="s">
        <v>520</v>
      </c>
      <c r="AT184" s="23" t="s">
        <v>134</v>
      </c>
      <c r="AU184" s="23" t="s">
        <v>83</v>
      </c>
      <c r="AY184" s="23" t="s">
        <v>132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23" t="s">
        <v>81</v>
      </c>
      <c r="BK184" s="231">
        <f>ROUND(I184*H184,2)</f>
        <v>0</v>
      </c>
      <c r="BL184" s="23" t="s">
        <v>520</v>
      </c>
      <c r="BM184" s="23" t="s">
        <v>684</v>
      </c>
    </row>
    <row r="185" s="11" customFormat="1">
      <c r="B185" s="232"/>
      <c r="C185" s="233"/>
      <c r="D185" s="234" t="s">
        <v>141</v>
      </c>
      <c r="E185" s="235" t="s">
        <v>21</v>
      </c>
      <c r="F185" s="236" t="s">
        <v>619</v>
      </c>
      <c r="G185" s="233"/>
      <c r="H185" s="237">
        <v>2.3039999999999998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AT185" s="243" t="s">
        <v>141</v>
      </c>
      <c r="AU185" s="243" t="s">
        <v>83</v>
      </c>
      <c r="AV185" s="11" t="s">
        <v>83</v>
      </c>
      <c r="AW185" s="11" t="s">
        <v>37</v>
      </c>
      <c r="AX185" s="11" t="s">
        <v>73</v>
      </c>
      <c r="AY185" s="243" t="s">
        <v>132</v>
      </c>
    </row>
    <row r="186" s="11" customFormat="1">
      <c r="B186" s="232"/>
      <c r="C186" s="233"/>
      <c r="D186" s="234" t="s">
        <v>141</v>
      </c>
      <c r="E186" s="235" t="s">
        <v>21</v>
      </c>
      <c r="F186" s="236" t="s">
        <v>685</v>
      </c>
      <c r="G186" s="233"/>
      <c r="H186" s="237">
        <v>8.2799999999999994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AT186" s="243" t="s">
        <v>141</v>
      </c>
      <c r="AU186" s="243" t="s">
        <v>83</v>
      </c>
      <c r="AV186" s="11" t="s">
        <v>83</v>
      </c>
      <c r="AW186" s="11" t="s">
        <v>37</v>
      </c>
      <c r="AX186" s="11" t="s">
        <v>73</v>
      </c>
      <c r="AY186" s="243" t="s">
        <v>132</v>
      </c>
    </row>
    <row r="187" s="11" customFormat="1">
      <c r="B187" s="232"/>
      <c r="C187" s="233"/>
      <c r="D187" s="234" t="s">
        <v>141</v>
      </c>
      <c r="E187" s="235" t="s">
        <v>21</v>
      </c>
      <c r="F187" s="236" t="s">
        <v>686</v>
      </c>
      <c r="G187" s="233"/>
      <c r="H187" s="237">
        <v>4.2000000000000002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AT187" s="243" t="s">
        <v>141</v>
      </c>
      <c r="AU187" s="243" t="s">
        <v>83</v>
      </c>
      <c r="AV187" s="11" t="s">
        <v>83</v>
      </c>
      <c r="AW187" s="11" t="s">
        <v>37</v>
      </c>
      <c r="AX187" s="11" t="s">
        <v>73</v>
      </c>
      <c r="AY187" s="243" t="s">
        <v>132</v>
      </c>
    </row>
    <row r="188" s="1" customFormat="1" ht="38.25" customHeight="1">
      <c r="B188" s="45"/>
      <c r="C188" s="220" t="s">
        <v>687</v>
      </c>
      <c r="D188" s="220" t="s">
        <v>134</v>
      </c>
      <c r="E188" s="221" t="s">
        <v>688</v>
      </c>
      <c r="F188" s="222" t="s">
        <v>689</v>
      </c>
      <c r="G188" s="223" t="s">
        <v>180</v>
      </c>
      <c r="H188" s="224">
        <v>133.02000000000001</v>
      </c>
      <c r="I188" s="225"/>
      <c r="J188" s="226">
        <f>ROUND(I188*H188,2)</f>
        <v>0</v>
      </c>
      <c r="K188" s="222" t="s">
        <v>181</v>
      </c>
      <c r="L188" s="71"/>
      <c r="M188" s="227" t="s">
        <v>21</v>
      </c>
      <c r="N188" s="228" t="s">
        <v>44</v>
      </c>
      <c r="O188" s="46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AR188" s="23" t="s">
        <v>520</v>
      </c>
      <c r="AT188" s="23" t="s">
        <v>134</v>
      </c>
      <c r="AU188" s="23" t="s">
        <v>83</v>
      </c>
      <c r="AY188" s="23" t="s">
        <v>132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23" t="s">
        <v>81</v>
      </c>
      <c r="BK188" s="231">
        <f>ROUND(I188*H188,2)</f>
        <v>0</v>
      </c>
      <c r="BL188" s="23" t="s">
        <v>520</v>
      </c>
      <c r="BM188" s="23" t="s">
        <v>690</v>
      </c>
    </row>
    <row r="189" s="1" customFormat="1">
      <c r="B189" s="45"/>
      <c r="C189" s="73"/>
      <c r="D189" s="234" t="s">
        <v>564</v>
      </c>
      <c r="E189" s="73"/>
      <c r="F189" s="278" t="s">
        <v>691</v>
      </c>
      <c r="G189" s="73"/>
      <c r="H189" s="73"/>
      <c r="I189" s="190"/>
      <c r="J189" s="73"/>
      <c r="K189" s="73"/>
      <c r="L189" s="71"/>
      <c r="M189" s="279"/>
      <c r="N189" s="46"/>
      <c r="O189" s="46"/>
      <c r="P189" s="46"/>
      <c r="Q189" s="46"/>
      <c r="R189" s="46"/>
      <c r="S189" s="46"/>
      <c r="T189" s="94"/>
      <c r="AT189" s="23" t="s">
        <v>564</v>
      </c>
      <c r="AU189" s="23" t="s">
        <v>83</v>
      </c>
    </row>
    <row r="190" s="11" customFormat="1">
      <c r="B190" s="232"/>
      <c r="C190" s="233"/>
      <c r="D190" s="234" t="s">
        <v>141</v>
      </c>
      <c r="E190" s="235" t="s">
        <v>21</v>
      </c>
      <c r="F190" s="236" t="s">
        <v>692</v>
      </c>
      <c r="G190" s="233"/>
      <c r="H190" s="237">
        <v>133.02000000000001</v>
      </c>
      <c r="I190" s="238"/>
      <c r="J190" s="233"/>
      <c r="K190" s="233"/>
      <c r="L190" s="239"/>
      <c r="M190" s="275"/>
      <c r="N190" s="276"/>
      <c r="O190" s="276"/>
      <c r="P190" s="276"/>
      <c r="Q190" s="276"/>
      <c r="R190" s="276"/>
      <c r="S190" s="276"/>
      <c r="T190" s="277"/>
      <c r="AT190" s="243" t="s">
        <v>141</v>
      </c>
      <c r="AU190" s="243" t="s">
        <v>83</v>
      </c>
      <c r="AV190" s="11" t="s">
        <v>83</v>
      </c>
      <c r="AW190" s="11" t="s">
        <v>37</v>
      </c>
      <c r="AX190" s="11" t="s">
        <v>73</v>
      </c>
      <c r="AY190" s="243" t="s">
        <v>132</v>
      </c>
    </row>
    <row r="191" s="1" customFormat="1" ht="6.96" customHeight="1">
      <c r="B191" s="66"/>
      <c r="C191" s="67"/>
      <c r="D191" s="67"/>
      <c r="E191" s="67"/>
      <c r="F191" s="67"/>
      <c r="G191" s="67"/>
      <c r="H191" s="67"/>
      <c r="I191" s="165"/>
      <c r="J191" s="67"/>
      <c r="K191" s="67"/>
      <c r="L191" s="71"/>
    </row>
  </sheetData>
  <sheetProtection sheet="1" autoFilter="0" formatColumns="0" formatRows="0" objects="1" scenarios="1" spinCount="100000" saltValue="BSsDmNQmwkMXyFaHNpOATUBbkfv9gJ70rZkpwrpkAd8symukOX68+ZBu62n5dTkyoHjy3oVlLQwl3zP4PyzDUQ==" hashValue="XIO7gk1MB4xVosXv+5hbIfLxDxo7e3Si9JWOGaACgUIFQ1fG4ggydmokRpBUR3008I9g6ehAJuGPgQdtjsdKQQ==" algorithmName="SHA-512" password="CC35"/>
  <autoFilter ref="C82:K190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93</v>
      </c>
      <c r="G1" s="138" t="s">
        <v>94</v>
      </c>
      <c r="H1" s="138"/>
      <c r="I1" s="139"/>
      <c r="J1" s="138" t="s">
        <v>95</v>
      </c>
      <c r="K1" s="137" t="s">
        <v>96</v>
      </c>
      <c r="L1" s="138" t="s">
        <v>97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89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83</v>
      </c>
    </row>
    <row r="4" ht="36.96" customHeight="1">
      <c r="B4" s="27"/>
      <c r="C4" s="28"/>
      <c r="D4" s="29" t="s">
        <v>98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Chodník ulice Pod Hřbitovem Benešov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99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693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31. 3. 2018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34</v>
      </c>
      <c r="K20" s="50"/>
    </row>
    <row r="21" s="1" customFormat="1" ht="18" customHeight="1">
      <c r="B21" s="45"/>
      <c r="C21" s="46"/>
      <c r="D21" s="46"/>
      <c r="E21" s="34" t="s">
        <v>35</v>
      </c>
      <c r="F21" s="46"/>
      <c r="G21" s="46"/>
      <c r="H21" s="46"/>
      <c r="I21" s="145" t="s">
        <v>30</v>
      </c>
      <c r="J21" s="34" t="s">
        <v>36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38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39</v>
      </c>
      <c r="E27" s="46"/>
      <c r="F27" s="46"/>
      <c r="G27" s="46"/>
      <c r="H27" s="46"/>
      <c r="I27" s="143"/>
      <c r="J27" s="154">
        <f>ROUND(J79,2)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41</v>
      </c>
      <c r="G29" s="46"/>
      <c r="H29" s="46"/>
      <c r="I29" s="155" t="s">
        <v>40</v>
      </c>
      <c r="J29" s="51" t="s">
        <v>42</v>
      </c>
      <c r="K29" s="50"/>
    </row>
    <row r="30" s="1" customFormat="1" ht="14.4" customHeight="1">
      <c r="B30" s="45"/>
      <c r="C30" s="46"/>
      <c r="D30" s="54" t="s">
        <v>43</v>
      </c>
      <c r="E30" s="54" t="s">
        <v>44</v>
      </c>
      <c r="F30" s="156">
        <f>ROUND(SUM(BE79:BE102), 2)</f>
        <v>0</v>
      </c>
      <c r="G30" s="46"/>
      <c r="H30" s="46"/>
      <c r="I30" s="157">
        <v>0.20999999999999999</v>
      </c>
      <c r="J30" s="156">
        <f>ROUND(ROUND((SUM(BE79:BE102)), 2)*I30, 2)</f>
        <v>0</v>
      </c>
      <c r="K30" s="50"/>
    </row>
    <row r="31" s="1" customFormat="1" ht="14.4" customHeight="1">
      <c r="B31" s="45"/>
      <c r="C31" s="46"/>
      <c r="D31" s="46"/>
      <c r="E31" s="54" t="s">
        <v>45</v>
      </c>
      <c r="F31" s="156">
        <f>ROUND(SUM(BF79:BF102), 2)</f>
        <v>0</v>
      </c>
      <c r="G31" s="46"/>
      <c r="H31" s="46"/>
      <c r="I31" s="157">
        <v>0.14999999999999999</v>
      </c>
      <c r="J31" s="156">
        <f>ROUND(ROUND((SUM(BF79:BF102)),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46</v>
      </c>
      <c r="F32" s="156">
        <f>ROUND(SUM(BG79:BG102),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47</v>
      </c>
      <c r="F33" s="156">
        <f>ROUND(SUM(BH79:BH102),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48</v>
      </c>
      <c r="F34" s="156">
        <f>ROUND(SUM(BI79:BI102),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49</v>
      </c>
      <c r="E36" s="97"/>
      <c r="F36" s="97"/>
      <c r="G36" s="160" t="s">
        <v>50</v>
      </c>
      <c r="H36" s="161" t="s">
        <v>51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101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Chodník ulice Pod Hřbitovem Benešov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99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 xml:space="preserve">SO901 - Dopravně inženýrské opatření 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Benešov</v>
      </c>
      <c r="G49" s="46"/>
      <c r="H49" s="46"/>
      <c r="I49" s="145" t="s">
        <v>25</v>
      </c>
      <c r="J49" s="146" t="str">
        <f>IF(J12="","",J12)</f>
        <v>31. 3. 2018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Město Benešov </v>
      </c>
      <c r="G51" s="46"/>
      <c r="H51" s="46"/>
      <c r="I51" s="145" t="s">
        <v>33</v>
      </c>
      <c r="J51" s="43" t="str">
        <f>E21</f>
        <v xml:space="preserve">Ing. Roman Tichovský 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102</v>
      </c>
      <c r="D54" s="158"/>
      <c r="E54" s="158"/>
      <c r="F54" s="158"/>
      <c r="G54" s="158"/>
      <c r="H54" s="158"/>
      <c r="I54" s="172"/>
      <c r="J54" s="173" t="s">
        <v>103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104</v>
      </c>
      <c r="D56" s="46"/>
      <c r="E56" s="46"/>
      <c r="F56" s="46"/>
      <c r="G56" s="46"/>
      <c r="H56" s="46"/>
      <c r="I56" s="143"/>
      <c r="J56" s="154">
        <f>J79</f>
        <v>0</v>
      </c>
      <c r="K56" s="50"/>
      <c r="AU56" s="23" t="s">
        <v>105</v>
      </c>
    </row>
    <row r="57" s="7" customFormat="1" ht="24.96" customHeight="1">
      <c r="B57" s="176"/>
      <c r="C57" s="177"/>
      <c r="D57" s="178" t="s">
        <v>106</v>
      </c>
      <c r="E57" s="179"/>
      <c r="F57" s="179"/>
      <c r="G57" s="179"/>
      <c r="H57" s="179"/>
      <c r="I57" s="180"/>
      <c r="J57" s="181">
        <f>J80</f>
        <v>0</v>
      </c>
      <c r="K57" s="182"/>
    </row>
    <row r="58" s="8" customFormat="1" ht="19.92" customHeight="1">
      <c r="B58" s="183"/>
      <c r="C58" s="184"/>
      <c r="D58" s="185" t="s">
        <v>113</v>
      </c>
      <c r="E58" s="186"/>
      <c r="F58" s="186"/>
      <c r="G58" s="186"/>
      <c r="H58" s="186"/>
      <c r="I58" s="187"/>
      <c r="J58" s="188">
        <f>J81</f>
        <v>0</v>
      </c>
      <c r="K58" s="189"/>
    </row>
    <row r="59" s="8" customFormat="1" ht="14.88" customHeight="1">
      <c r="B59" s="183"/>
      <c r="C59" s="184"/>
      <c r="D59" s="185" t="s">
        <v>114</v>
      </c>
      <c r="E59" s="186"/>
      <c r="F59" s="186"/>
      <c r="G59" s="186"/>
      <c r="H59" s="186"/>
      <c r="I59" s="187"/>
      <c r="J59" s="188">
        <f>J101</f>
        <v>0</v>
      </c>
      <c r="K59" s="189"/>
    </row>
    <row r="60" s="1" customFormat="1" ht="21.84" customHeight="1">
      <c r="B60" s="45"/>
      <c r="C60" s="46"/>
      <c r="D60" s="46"/>
      <c r="E60" s="46"/>
      <c r="F60" s="46"/>
      <c r="G60" s="46"/>
      <c r="H60" s="46"/>
      <c r="I60" s="143"/>
      <c r="J60" s="46"/>
      <c r="K60" s="50"/>
    </row>
    <row r="61" s="1" customFormat="1" ht="6.96" customHeight="1">
      <c r="B61" s="66"/>
      <c r="C61" s="67"/>
      <c r="D61" s="67"/>
      <c r="E61" s="67"/>
      <c r="F61" s="67"/>
      <c r="G61" s="67"/>
      <c r="H61" s="67"/>
      <c r="I61" s="165"/>
      <c r="J61" s="67"/>
      <c r="K61" s="68"/>
    </row>
    <row r="65" s="1" customFormat="1" ht="6.96" customHeight="1">
      <c r="B65" s="69"/>
      <c r="C65" s="70"/>
      <c r="D65" s="70"/>
      <c r="E65" s="70"/>
      <c r="F65" s="70"/>
      <c r="G65" s="70"/>
      <c r="H65" s="70"/>
      <c r="I65" s="168"/>
      <c r="J65" s="70"/>
      <c r="K65" s="70"/>
      <c r="L65" s="71"/>
    </row>
    <row r="66" s="1" customFormat="1" ht="36.96" customHeight="1">
      <c r="B66" s="45"/>
      <c r="C66" s="72" t="s">
        <v>116</v>
      </c>
      <c r="D66" s="73"/>
      <c r="E66" s="73"/>
      <c r="F66" s="73"/>
      <c r="G66" s="73"/>
      <c r="H66" s="73"/>
      <c r="I66" s="190"/>
      <c r="J66" s="73"/>
      <c r="K66" s="73"/>
      <c r="L66" s="71"/>
    </row>
    <row r="67" s="1" customFormat="1" ht="6.96" customHeight="1">
      <c r="B67" s="45"/>
      <c r="C67" s="73"/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14.4" customHeight="1">
      <c r="B68" s="45"/>
      <c r="C68" s="75" t="s">
        <v>18</v>
      </c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16.5" customHeight="1">
      <c r="B69" s="45"/>
      <c r="C69" s="73"/>
      <c r="D69" s="73"/>
      <c r="E69" s="191" t="str">
        <f>E7</f>
        <v>Chodník ulice Pod Hřbitovem Benešov</v>
      </c>
      <c r="F69" s="75"/>
      <c r="G69" s="75"/>
      <c r="H69" s="75"/>
      <c r="I69" s="190"/>
      <c r="J69" s="73"/>
      <c r="K69" s="73"/>
      <c r="L69" s="71"/>
    </row>
    <row r="70" s="1" customFormat="1" ht="14.4" customHeight="1">
      <c r="B70" s="45"/>
      <c r="C70" s="75" t="s">
        <v>99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7.25" customHeight="1">
      <c r="B71" s="45"/>
      <c r="C71" s="73"/>
      <c r="D71" s="73"/>
      <c r="E71" s="81" t="str">
        <f>E9</f>
        <v xml:space="preserve">SO901 - Dopravně inženýrské opatření </v>
      </c>
      <c r="F71" s="73"/>
      <c r="G71" s="73"/>
      <c r="H71" s="73"/>
      <c r="I71" s="190"/>
      <c r="J71" s="73"/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8" customHeight="1">
      <c r="B73" s="45"/>
      <c r="C73" s="75" t="s">
        <v>23</v>
      </c>
      <c r="D73" s="73"/>
      <c r="E73" s="73"/>
      <c r="F73" s="192" t="str">
        <f>F12</f>
        <v>Benešov</v>
      </c>
      <c r="G73" s="73"/>
      <c r="H73" s="73"/>
      <c r="I73" s="193" t="s">
        <v>25</v>
      </c>
      <c r="J73" s="84" t="str">
        <f>IF(J12="","",J12)</f>
        <v>31. 3. 2018</v>
      </c>
      <c r="K73" s="73"/>
      <c r="L73" s="71"/>
    </row>
    <row r="74" s="1" customFormat="1" ht="6.96" customHeight="1">
      <c r="B74" s="45"/>
      <c r="C74" s="73"/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>
      <c r="B75" s="45"/>
      <c r="C75" s="75" t="s">
        <v>27</v>
      </c>
      <c r="D75" s="73"/>
      <c r="E75" s="73"/>
      <c r="F75" s="192" t="str">
        <f>E15</f>
        <v xml:space="preserve">Město Benešov </v>
      </c>
      <c r="G75" s="73"/>
      <c r="H75" s="73"/>
      <c r="I75" s="193" t="s">
        <v>33</v>
      </c>
      <c r="J75" s="192" t="str">
        <f>E21</f>
        <v xml:space="preserve">Ing. Roman Tichovský </v>
      </c>
      <c r="K75" s="73"/>
      <c r="L75" s="71"/>
    </row>
    <row r="76" s="1" customFormat="1" ht="14.4" customHeight="1">
      <c r="B76" s="45"/>
      <c r="C76" s="75" t="s">
        <v>31</v>
      </c>
      <c r="D76" s="73"/>
      <c r="E76" s="73"/>
      <c r="F76" s="192" t="str">
        <f>IF(E18="","",E18)</f>
        <v/>
      </c>
      <c r="G76" s="73"/>
      <c r="H76" s="73"/>
      <c r="I76" s="190"/>
      <c r="J76" s="73"/>
      <c r="K76" s="73"/>
      <c r="L76" s="71"/>
    </row>
    <row r="77" s="1" customFormat="1" ht="10.32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9" customFormat="1" ht="29.28" customHeight="1">
      <c r="B78" s="194"/>
      <c r="C78" s="195" t="s">
        <v>117</v>
      </c>
      <c r="D78" s="196" t="s">
        <v>58</v>
      </c>
      <c r="E78" s="196" t="s">
        <v>54</v>
      </c>
      <c r="F78" s="196" t="s">
        <v>118</v>
      </c>
      <c r="G78" s="196" t="s">
        <v>119</v>
      </c>
      <c r="H78" s="196" t="s">
        <v>120</v>
      </c>
      <c r="I78" s="197" t="s">
        <v>121</v>
      </c>
      <c r="J78" s="196" t="s">
        <v>103</v>
      </c>
      <c r="K78" s="198" t="s">
        <v>122</v>
      </c>
      <c r="L78" s="199"/>
      <c r="M78" s="101" t="s">
        <v>123</v>
      </c>
      <c r="N78" s="102" t="s">
        <v>43</v>
      </c>
      <c r="O78" s="102" t="s">
        <v>124</v>
      </c>
      <c r="P78" s="102" t="s">
        <v>125</v>
      </c>
      <c r="Q78" s="102" t="s">
        <v>126</v>
      </c>
      <c r="R78" s="102" t="s">
        <v>127</v>
      </c>
      <c r="S78" s="102" t="s">
        <v>128</v>
      </c>
      <c r="T78" s="103" t="s">
        <v>129</v>
      </c>
    </row>
    <row r="79" s="1" customFormat="1" ht="29.28" customHeight="1">
      <c r="B79" s="45"/>
      <c r="C79" s="107" t="s">
        <v>104</v>
      </c>
      <c r="D79" s="73"/>
      <c r="E79" s="73"/>
      <c r="F79" s="73"/>
      <c r="G79" s="73"/>
      <c r="H79" s="73"/>
      <c r="I79" s="190"/>
      <c r="J79" s="200">
        <f>BK79</f>
        <v>0</v>
      </c>
      <c r="K79" s="73"/>
      <c r="L79" s="71"/>
      <c r="M79" s="104"/>
      <c r="N79" s="105"/>
      <c r="O79" s="105"/>
      <c r="P79" s="201">
        <f>P80</f>
        <v>0</v>
      </c>
      <c r="Q79" s="105"/>
      <c r="R79" s="201">
        <f>R80</f>
        <v>0.0074999999999999997</v>
      </c>
      <c r="S79" s="105"/>
      <c r="T79" s="202">
        <f>T80</f>
        <v>0</v>
      </c>
      <c r="AT79" s="23" t="s">
        <v>72</v>
      </c>
      <c r="AU79" s="23" t="s">
        <v>105</v>
      </c>
      <c r="BK79" s="203">
        <f>BK80</f>
        <v>0</v>
      </c>
    </row>
    <row r="80" s="10" customFormat="1" ht="37.44" customHeight="1">
      <c r="B80" s="204"/>
      <c r="C80" s="205"/>
      <c r="D80" s="206" t="s">
        <v>72</v>
      </c>
      <c r="E80" s="207" t="s">
        <v>130</v>
      </c>
      <c r="F80" s="207" t="s">
        <v>131</v>
      </c>
      <c r="G80" s="205"/>
      <c r="H80" s="205"/>
      <c r="I80" s="208"/>
      <c r="J80" s="209">
        <f>BK80</f>
        <v>0</v>
      </c>
      <c r="K80" s="205"/>
      <c r="L80" s="210"/>
      <c r="M80" s="211"/>
      <c r="N80" s="212"/>
      <c r="O80" s="212"/>
      <c r="P80" s="213">
        <f>P81</f>
        <v>0</v>
      </c>
      <c r="Q80" s="212"/>
      <c r="R80" s="213">
        <f>R81</f>
        <v>0.0074999999999999997</v>
      </c>
      <c r="S80" s="212"/>
      <c r="T80" s="214">
        <f>T81</f>
        <v>0</v>
      </c>
      <c r="AR80" s="215" t="s">
        <v>81</v>
      </c>
      <c r="AT80" s="216" t="s">
        <v>72</v>
      </c>
      <c r="AU80" s="216" t="s">
        <v>73</v>
      </c>
      <c r="AY80" s="215" t="s">
        <v>132</v>
      </c>
      <c r="BK80" s="217">
        <f>BK81</f>
        <v>0</v>
      </c>
    </row>
    <row r="81" s="10" customFormat="1" ht="19.92" customHeight="1">
      <c r="B81" s="204"/>
      <c r="C81" s="205"/>
      <c r="D81" s="206" t="s">
        <v>72</v>
      </c>
      <c r="E81" s="218" t="s">
        <v>189</v>
      </c>
      <c r="F81" s="218" t="s">
        <v>369</v>
      </c>
      <c r="G81" s="205"/>
      <c r="H81" s="205"/>
      <c r="I81" s="208"/>
      <c r="J81" s="219">
        <f>BK81</f>
        <v>0</v>
      </c>
      <c r="K81" s="205"/>
      <c r="L81" s="210"/>
      <c r="M81" s="211"/>
      <c r="N81" s="212"/>
      <c r="O81" s="212"/>
      <c r="P81" s="213">
        <f>P82+SUM(P83:P101)</f>
        <v>0</v>
      </c>
      <c r="Q81" s="212"/>
      <c r="R81" s="213">
        <f>R82+SUM(R83:R101)</f>
        <v>0.0074999999999999997</v>
      </c>
      <c r="S81" s="212"/>
      <c r="T81" s="214">
        <f>T82+SUM(T83:T101)</f>
        <v>0</v>
      </c>
      <c r="AR81" s="215" t="s">
        <v>81</v>
      </c>
      <c r="AT81" s="216" t="s">
        <v>72</v>
      </c>
      <c r="AU81" s="216" t="s">
        <v>81</v>
      </c>
      <c r="AY81" s="215" t="s">
        <v>132</v>
      </c>
      <c r="BK81" s="217">
        <f>BK82+SUM(BK83:BK101)</f>
        <v>0</v>
      </c>
    </row>
    <row r="82" s="1" customFormat="1" ht="16.5" customHeight="1">
      <c r="B82" s="45"/>
      <c r="C82" s="220" t="s">
        <v>81</v>
      </c>
      <c r="D82" s="220" t="s">
        <v>134</v>
      </c>
      <c r="E82" s="221" t="s">
        <v>694</v>
      </c>
      <c r="F82" s="222" t="s">
        <v>695</v>
      </c>
      <c r="G82" s="223" t="s">
        <v>367</v>
      </c>
      <c r="H82" s="224">
        <v>16</v>
      </c>
      <c r="I82" s="225"/>
      <c r="J82" s="226">
        <f>ROUND(I82*H82,2)</f>
        <v>0</v>
      </c>
      <c r="K82" s="222" t="s">
        <v>181</v>
      </c>
      <c r="L82" s="71"/>
      <c r="M82" s="227" t="s">
        <v>21</v>
      </c>
      <c r="N82" s="228" t="s">
        <v>44</v>
      </c>
      <c r="O82" s="46"/>
      <c r="P82" s="229">
        <f>O82*H82</f>
        <v>0</v>
      </c>
      <c r="Q82" s="229">
        <v>0</v>
      </c>
      <c r="R82" s="229">
        <f>Q82*H82</f>
        <v>0</v>
      </c>
      <c r="S82" s="229">
        <v>0</v>
      </c>
      <c r="T82" s="230">
        <f>S82*H82</f>
        <v>0</v>
      </c>
      <c r="AR82" s="23" t="s">
        <v>139</v>
      </c>
      <c r="AT82" s="23" t="s">
        <v>134</v>
      </c>
      <c r="AU82" s="23" t="s">
        <v>83</v>
      </c>
      <c r="AY82" s="23" t="s">
        <v>132</v>
      </c>
      <c r="BE82" s="231">
        <f>IF(N82="základní",J82,0)</f>
        <v>0</v>
      </c>
      <c r="BF82" s="231">
        <f>IF(N82="snížená",J82,0)</f>
        <v>0</v>
      </c>
      <c r="BG82" s="231">
        <f>IF(N82="zákl. přenesená",J82,0)</f>
        <v>0</v>
      </c>
      <c r="BH82" s="231">
        <f>IF(N82="sníž. přenesená",J82,0)</f>
        <v>0</v>
      </c>
      <c r="BI82" s="231">
        <f>IF(N82="nulová",J82,0)</f>
        <v>0</v>
      </c>
      <c r="BJ82" s="23" t="s">
        <v>81</v>
      </c>
      <c r="BK82" s="231">
        <f>ROUND(I82*H82,2)</f>
        <v>0</v>
      </c>
      <c r="BL82" s="23" t="s">
        <v>139</v>
      </c>
      <c r="BM82" s="23" t="s">
        <v>696</v>
      </c>
    </row>
    <row r="83" s="11" customFormat="1">
      <c r="B83" s="232"/>
      <c r="C83" s="233"/>
      <c r="D83" s="234" t="s">
        <v>141</v>
      </c>
      <c r="E83" s="235" t="s">
        <v>21</v>
      </c>
      <c r="F83" s="236" t="s">
        <v>697</v>
      </c>
      <c r="G83" s="233"/>
      <c r="H83" s="237">
        <v>16</v>
      </c>
      <c r="I83" s="238"/>
      <c r="J83" s="233"/>
      <c r="K83" s="233"/>
      <c r="L83" s="239"/>
      <c r="M83" s="240"/>
      <c r="N83" s="241"/>
      <c r="O83" s="241"/>
      <c r="P83" s="241"/>
      <c r="Q83" s="241"/>
      <c r="R83" s="241"/>
      <c r="S83" s="241"/>
      <c r="T83" s="242"/>
      <c r="AT83" s="243" t="s">
        <v>141</v>
      </c>
      <c r="AU83" s="243" t="s">
        <v>83</v>
      </c>
      <c r="AV83" s="11" t="s">
        <v>83</v>
      </c>
      <c r="AW83" s="11" t="s">
        <v>37</v>
      </c>
      <c r="AX83" s="11" t="s">
        <v>81</v>
      </c>
      <c r="AY83" s="243" t="s">
        <v>132</v>
      </c>
    </row>
    <row r="84" s="1" customFormat="1" ht="25.5" customHeight="1">
      <c r="B84" s="45"/>
      <c r="C84" s="220" t="s">
        <v>83</v>
      </c>
      <c r="D84" s="220" t="s">
        <v>134</v>
      </c>
      <c r="E84" s="221" t="s">
        <v>698</v>
      </c>
      <c r="F84" s="222" t="s">
        <v>699</v>
      </c>
      <c r="G84" s="223" t="s">
        <v>367</v>
      </c>
      <c r="H84" s="224">
        <v>280</v>
      </c>
      <c r="I84" s="225"/>
      <c r="J84" s="226">
        <f>ROUND(I84*H84,2)</f>
        <v>0</v>
      </c>
      <c r="K84" s="222" t="s">
        <v>181</v>
      </c>
      <c r="L84" s="71"/>
      <c r="M84" s="227" t="s">
        <v>21</v>
      </c>
      <c r="N84" s="228" t="s">
        <v>44</v>
      </c>
      <c r="O84" s="46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AR84" s="23" t="s">
        <v>139</v>
      </c>
      <c r="AT84" s="23" t="s">
        <v>134</v>
      </c>
      <c r="AU84" s="23" t="s">
        <v>83</v>
      </c>
      <c r="AY84" s="23" t="s">
        <v>132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3" t="s">
        <v>81</v>
      </c>
      <c r="BK84" s="231">
        <f>ROUND(I84*H84,2)</f>
        <v>0</v>
      </c>
      <c r="BL84" s="23" t="s">
        <v>139</v>
      </c>
      <c r="BM84" s="23" t="s">
        <v>700</v>
      </c>
    </row>
    <row r="85" s="11" customFormat="1">
      <c r="B85" s="232"/>
      <c r="C85" s="233"/>
      <c r="D85" s="234" t="s">
        <v>141</v>
      </c>
      <c r="E85" s="235" t="s">
        <v>21</v>
      </c>
      <c r="F85" s="236" t="s">
        <v>701</v>
      </c>
      <c r="G85" s="233"/>
      <c r="H85" s="237">
        <v>280</v>
      </c>
      <c r="I85" s="238"/>
      <c r="J85" s="233"/>
      <c r="K85" s="233"/>
      <c r="L85" s="239"/>
      <c r="M85" s="240"/>
      <c r="N85" s="241"/>
      <c r="O85" s="241"/>
      <c r="P85" s="241"/>
      <c r="Q85" s="241"/>
      <c r="R85" s="241"/>
      <c r="S85" s="241"/>
      <c r="T85" s="242"/>
      <c r="AT85" s="243" t="s">
        <v>141</v>
      </c>
      <c r="AU85" s="243" t="s">
        <v>83</v>
      </c>
      <c r="AV85" s="11" t="s">
        <v>83</v>
      </c>
      <c r="AW85" s="11" t="s">
        <v>37</v>
      </c>
      <c r="AX85" s="11" t="s">
        <v>81</v>
      </c>
      <c r="AY85" s="243" t="s">
        <v>132</v>
      </c>
    </row>
    <row r="86" s="1" customFormat="1" ht="25.5" customHeight="1">
      <c r="B86" s="45"/>
      <c r="C86" s="220" t="s">
        <v>143</v>
      </c>
      <c r="D86" s="220" t="s">
        <v>134</v>
      </c>
      <c r="E86" s="221" t="s">
        <v>702</v>
      </c>
      <c r="F86" s="222" t="s">
        <v>703</v>
      </c>
      <c r="G86" s="223" t="s">
        <v>367</v>
      </c>
      <c r="H86" s="224">
        <v>4</v>
      </c>
      <c r="I86" s="225"/>
      <c r="J86" s="226">
        <f>ROUND(I86*H86,2)</f>
        <v>0</v>
      </c>
      <c r="K86" s="222" t="s">
        <v>181</v>
      </c>
      <c r="L86" s="71"/>
      <c r="M86" s="227" t="s">
        <v>21</v>
      </c>
      <c r="N86" s="228" t="s">
        <v>44</v>
      </c>
      <c r="O86" s="4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3" t="s">
        <v>139</v>
      </c>
      <c r="AT86" s="23" t="s">
        <v>134</v>
      </c>
      <c r="AU86" s="23" t="s">
        <v>83</v>
      </c>
      <c r="AY86" s="23" t="s">
        <v>132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3" t="s">
        <v>81</v>
      </c>
      <c r="BK86" s="231">
        <f>ROUND(I86*H86,2)</f>
        <v>0</v>
      </c>
      <c r="BL86" s="23" t="s">
        <v>139</v>
      </c>
      <c r="BM86" s="23" t="s">
        <v>704</v>
      </c>
    </row>
    <row r="87" s="11" customFormat="1">
      <c r="B87" s="232"/>
      <c r="C87" s="233"/>
      <c r="D87" s="234" t="s">
        <v>141</v>
      </c>
      <c r="E87" s="235" t="s">
        <v>21</v>
      </c>
      <c r="F87" s="236" t="s">
        <v>705</v>
      </c>
      <c r="G87" s="233"/>
      <c r="H87" s="237">
        <v>4</v>
      </c>
      <c r="I87" s="238"/>
      <c r="J87" s="233"/>
      <c r="K87" s="233"/>
      <c r="L87" s="239"/>
      <c r="M87" s="240"/>
      <c r="N87" s="241"/>
      <c r="O87" s="241"/>
      <c r="P87" s="241"/>
      <c r="Q87" s="241"/>
      <c r="R87" s="241"/>
      <c r="S87" s="241"/>
      <c r="T87" s="242"/>
      <c r="AT87" s="243" t="s">
        <v>141</v>
      </c>
      <c r="AU87" s="243" t="s">
        <v>83</v>
      </c>
      <c r="AV87" s="11" t="s">
        <v>83</v>
      </c>
      <c r="AW87" s="11" t="s">
        <v>37</v>
      </c>
      <c r="AX87" s="11" t="s">
        <v>81</v>
      </c>
      <c r="AY87" s="243" t="s">
        <v>132</v>
      </c>
    </row>
    <row r="88" s="1" customFormat="1" ht="25.5" customHeight="1">
      <c r="B88" s="45"/>
      <c r="C88" s="220" t="s">
        <v>139</v>
      </c>
      <c r="D88" s="220" t="s">
        <v>134</v>
      </c>
      <c r="E88" s="221" t="s">
        <v>706</v>
      </c>
      <c r="F88" s="222" t="s">
        <v>707</v>
      </c>
      <c r="G88" s="223" t="s">
        <v>367</v>
      </c>
      <c r="H88" s="224">
        <v>70</v>
      </c>
      <c r="I88" s="225"/>
      <c r="J88" s="226">
        <f>ROUND(I88*H88,2)</f>
        <v>0</v>
      </c>
      <c r="K88" s="222" t="s">
        <v>181</v>
      </c>
      <c r="L88" s="71"/>
      <c r="M88" s="227" t="s">
        <v>21</v>
      </c>
      <c r="N88" s="228" t="s">
        <v>44</v>
      </c>
      <c r="O88" s="46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AR88" s="23" t="s">
        <v>139</v>
      </c>
      <c r="AT88" s="23" t="s">
        <v>134</v>
      </c>
      <c r="AU88" s="23" t="s">
        <v>83</v>
      </c>
      <c r="AY88" s="23" t="s">
        <v>132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3" t="s">
        <v>81</v>
      </c>
      <c r="BK88" s="231">
        <f>ROUND(I88*H88,2)</f>
        <v>0</v>
      </c>
      <c r="BL88" s="23" t="s">
        <v>139</v>
      </c>
      <c r="BM88" s="23" t="s">
        <v>708</v>
      </c>
    </row>
    <row r="89" s="11" customFormat="1">
      <c r="B89" s="232"/>
      <c r="C89" s="233"/>
      <c r="D89" s="234" t="s">
        <v>141</v>
      </c>
      <c r="E89" s="235" t="s">
        <v>21</v>
      </c>
      <c r="F89" s="236" t="s">
        <v>709</v>
      </c>
      <c r="G89" s="233"/>
      <c r="H89" s="237">
        <v>70</v>
      </c>
      <c r="I89" s="238"/>
      <c r="J89" s="233"/>
      <c r="K89" s="233"/>
      <c r="L89" s="239"/>
      <c r="M89" s="240"/>
      <c r="N89" s="241"/>
      <c r="O89" s="241"/>
      <c r="P89" s="241"/>
      <c r="Q89" s="241"/>
      <c r="R89" s="241"/>
      <c r="S89" s="241"/>
      <c r="T89" s="242"/>
      <c r="AT89" s="243" t="s">
        <v>141</v>
      </c>
      <c r="AU89" s="243" t="s">
        <v>83</v>
      </c>
      <c r="AV89" s="11" t="s">
        <v>83</v>
      </c>
      <c r="AW89" s="11" t="s">
        <v>37</v>
      </c>
      <c r="AX89" s="11" t="s">
        <v>81</v>
      </c>
      <c r="AY89" s="243" t="s">
        <v>132</v>
      </c>
    </row>
    <row r="90" s="1" customFormat="1" ht="25.5" customHeight="1">
      <c r="B90" s="45"/>
      <c r="C90" s="220" t="s">
        <v>153</v>
      </c>
      <c r="D90" s="220" t="s">
        <v>134</v>
      </c>
      <c r="E90" s="221" t="s">
        <v>710</v>
      </c>
      <c r="F90" s="222" t="s">
        <v>711</v>
      </c>
      <c r="G90" s="223" t="s">
        <v>367</v>
      </c>
      <c r="H90" s="224">
        <v>12</v>
      </c>
      <c r="I90" s="225"/>
      <c r="J90" s="226">
        <f>ROUND(I90*H90,2)</f>
        <v>0</v>
      </c>
      <c r="K90" s="222" t="s">
        <v>138</v>
      </c>
      <c r="L90" s="71"/>
      <c r="M90" s="227" t="s">
        <v>21</v>
      </c>
      <c r="N90" s="228" t="s">
        <v>44</v>
      </c>
      <c r="O90" s="4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AR90" s="23" t="s">
        <v>139</v>
      </c>
      <c r="AT90" s="23" t="s">
        <v>134</v>
      </c>
      <c r="AU90" s="23" t="s">
        <v>83</v>
      </c>
      <c r="AY90" s="23" t="s">
        <v>132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81</v>
      </c>
      <c r="BK90" s="231">
        <f>ROUND(I90*H90,2)</f>
        <v>0</v>
      </c>
      <c r="BL90" s="23" t="s">
        <v>139</v>
      </c>
      <c r="BM90" s="23" t="s">
        <v>712</v>
      </c>
    </row>
    <row r="91" s="11" customFormat="1">
      <c r="B91" s="232"/>
      <c r="C91" s="233"/>
      <c r="D91" s="234" t="s">
        <v>141</v>
      </c>
      <c r="E91" s="235" t="s">
        <v>21</v>
      </c>
      <c r="F91" s="236" t="s">
        <v>713</v>
      </c>
      <c r="G91" s="233"/>
      <c r="H91" s="237">
        <v>12</v>
      </c>
      <c r="I91" s="238"/>
      <c r="J91" s="233"/>
      <c r="K91" s="233"/>
      <c r="L91" s="239"/>
      <c r="M91" s="240"/>
      <c r="N91" s="241"/>
      <c r="O91" s="241"/>
      <c r="P91" s="241"/>
      <c r="Q91" s="241"/>
      <c r="R91" s="241"/>
      <c r="S91" s="241"/>
      <c r="T91" s="242"/>
      <c r="AT91" s="243" t="s">
        <v>141</v>
      </c>
      <c r="AU91" s="243" t="s">
        <v>83</v>
      </c>
      <c r="AV91" s="11" t="s">
        <v>83</v>
      </c>
      <c r="AW91" s="11" t="s">
        <v>37</v>
      </c>
      <c r="AX91" s="11" t="s">
        <v>81</v>
      </c>
      <c r="AY91" s="243" t="s">
        <v>132</v>
      </c>
    </row>
    <row r="92" s="1" customFormat="1" ht="38.25" customHeight="1">
      <c r="B92" s="45"/>
      <c r="C92" s="220" t="s">
        <v>158</v>
      </c>
      <c r="D92" s="220" t="s">
        <v>134</v>
      </c>
      <c r="E92" s="221" t="s">
        <v>714</v>
      </c>
      <c r="F92" s="222" t="s">
        <v>715</v>
      </c>
      <c r="G92" s="223" t="s">
        <v>367</v>
      </c>
      <c r="H92" s="224">
        <v>210</v>
      </c>
      <c r="I92" s="225"/>
      <c r="J92" s="226">
        <f>ROUND(I92*H92,2)</f>
        <v>0</v>
      </c>
      <c r="K92" s="222" t="s">
        <v>138</v>
      </c>
      <c r="L92" s="71"/>
      <c r="M92" s="227" t="s">
        <v>21</v>
      </c>
      <c r="N92" s="228" t="s">
        <v>44</v>
      </c>
      <c r="O92" s="4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AR92" s="23" t="s">
        <v>139</v>
      </c>
      <c r="AT92" s="23" t="s">
        <v>134</v>
      </c>
      <c r="AU92" s="23" t="s">
        <v>83</v>
      </c>
      <c r="AY92" s="23" t="s">
        <v>132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3" t="s">
        <v>81</v>
      </c>
      <c r="BK92" s="231">
        <f>ROUND(I92*H92,2)</f>
        <v>0</v>
      </c>
      <c r="BL92" s="23" t="s">
        <v>139</v>
      </c>
      <c r="BM92" s="23" t="s">
        <v>716</v>
      </c>
    </row>
    <row r="93" s="11" customFormat="1">
      <c r="B93" s="232"/>
      <c r="C93" s="233"/>
      <c r="D93" s="234" t="s">
        <v>141</v>
      </c>
      <c r="E93" s="235" t="s">
        <v>21</v>
      </c>
      <c r="F93" s="236" t="s">
        <v>717</v>
      </c>
      <c r="G93" s="233"/>
      <c r="H93" s="237">
        <v>210</v>
      </c>
      <c r="I93" s="238"/>
      <c r="J93" s="233"/>
      <c r="K93" s="233"/>
      <c r="L93" s="239"/>
      <c r="M93" s="240"/>
      <c r="N93" s="241"/>
      <c r="O93" s="241"/>
      <c r="P93" s="241"/>
      <c r="Q93" s="241"/>
      <c r="R93" s="241"/>
      <c r="S93" s="241"/>
      <c r="T93" s="242"/>
      <c r="AT93" s="243" t="s">
        <v>141</v>
      </c>
      <c r="AU93" s="243" t="s">
        <v>83</v>
      </c>
      <c r="AV93" s="11" t="s">
        <v>83</v>
      </c>
      <c r="AW93" s="11" t="s">
        <v>37</v>
      </c>
      <c r="AX93" s="11" t="s">
        <v>81</v>
      </c>
      <c r="AY93" s="243" t="s">
        <v>132</v>
      </c>
    </row>
    <row r="94" s="1" customFormat="1" ht="25.5" customHeight="1">
      <c r="B94" s="45"/>
      <c r="C94" s="220" t="s">
        <v>189</v>
      </c>
      <c r="D94" s="220" t="s">
        <v>134</v>
      </c>
      <c r="E94" s="221" t="s">
        <v>718</v>
      </c>
      <c r="F94" s="222" t="s">
        <v>719</v>
      </c>
      <c r="G94" s="223" t="s">
        <v>367</v>
      </c>
      <c r="H94" s="224">
        <v>8</v>
      </c>
      <c r="I94" s="225"/>
      <c r="J94" s="226">
        <f>ROUND(I94*H94,2)</f>
        <v>0</v>
      </c>
      <c r="K94" s="222" t="s">
        <v>181</v>
      </c>
      <c r="L94" s="71"/>
      <c r="M94" s="227" t="s">
        <v>21</v>
      </c>
      <c r="N94" s="228" t="s">
        <v>44</v>
      </c>
      <c r="O94" s="46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AR94" s="23" t="s">
        <v>139</v>
      </c>
      <c r="AT94" s="23" t="s">
        <v>134</v>
      </c>
      <c r="AU94" s="23" t="s">
        <v>83</v>
      </c>
      <c r="AY94" s="23" t="s">
        <v>132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23" t="s">
        <v>81</v>
      </c>
      <c r="BK94" s="231">
        <f>ROUND(I94*H94,2)</f>
        <v>0</v>
      </c>
      <c r="BL94" s="23" t="s">
        <v>139</v>
      </c>
      <c r="BM94" s="23" t="s">
        <v>720</v>
      </c>
    </row>
    <row r="95" s="11" customFormat="1">
      <c r="B95" s="232"/>
      <c r="C95" s="233"/>
      <c r="D95" s="234" t="s">
        <v>141</v>
      </c>
      <c r="E95" s="235" t="s">
        <v>21</v>
      </c>
      <c r="F95" s="236" t="s">
        <v>721</v>
      </c>
      <c r="G95" s="233"/>
      <c r="H95" s="237">
        <v>8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141</v>
      </c>
      <c r="AU95" s="243" t="s">
        <v>83</v>
      </c>
      <c r="AV95" s="11" t="s">
        <v>83</v>
      </c>
      <c r="AW95" s="11" t="s">
        <v>37</v>
      </c>
      <c r="AX95" s="11" t="s">
        <v>81</v>
      </c>
      <c r="AY95" s="243" t="s">
        <v>132</v>
      </c>
    </row>
    <row r="96" s="1" customFormat="1" ht="16.5" customHeight="1">
      <c r="B96" s="45"/>
      <c r="C96" s="220" t="s">
        <v>195</v>
      </c>
      <c r="D96" s="220" t="s">
        <v>134</v>
      </c>
      <c r="E96" s="221" t="s">
        <v>722</v>
      </c>
      <c r="F96" s="222" t="s">
        <v>723</v>
      </c>
      <c r="G96" s="223" t="s">
        <v>367</v>
      </c>
      <c r="H96" s="224">
        <v>140</v>
      </c>
      <c r="I96" s="225"/>
      <c r="J96" s="226">
        <f>ROUND(I96*H96,2)</f>
        <v>0</v>
      </c>
      <c r="K96" s="222" t="s">
        <v>181</v>
      </c>
      <c r="L96" s="71"/>
      <c r="M96" s="227" t="s">
        <v>21</v>
      </c>
      <c r="N96" s="228" t="s">
        <v>44</v>
      </c>
      <c r="O96" s="4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3" t="s">
        <v>139</v>
      </c>
      <c r="AT96" s="23" t="s">
        <v>134</v>
      </c>
      <c r="AU96" s="23" t="s">
        <v>83</v>
      </c>
      <c r="AY96" s="23" t="s">
        <v>132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23" t="s">
        <v>81</v>
      </c>
      <c r="BK96" s="231">
        <f>ROUND(I96*H96,2)</f>
        <v>0</v>
      </c>
      <c r="BL96" s="23" t="s">
        <v>139</v>
      </c>
      <c r="BM96" s="23" t="s">
        <v>724</v>
      </c>
    </row>
    <row r="97" s="11" customFormat="1">
      <c r="B97" s="232"/>
      <c r="C97" s="233"/>
      <c r="D97" s="234" t="s">
        <v>141</v>
      </c>
      <c r="E97" s="235" t="s">
        <v>21</v>
      </c>
      <c r="F97" s="236" t="s">
        <v>725</v>
      </c>
      <c r="G97" s="233"/>
      <c r="H97" s="237">
        <v>140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AT97" s="243" t="s">
        <v>141</v>
      </c>
      <c r="AU97" s="243" t="s">
        <v>83</v>
      </c>
      <c r="AV97" s="11" t="s">
        <v>83</v>
      </c>
      <c r="AW97" s="11" t="s">
        <v>37</v>
      </c>
      <c r="AX97" s="11" t="s">
        <v>81</v>
      </c>
      <c r="AY97" s="243" t="s">
        <v>132</v>
      </c>
    </row>
    <row r="98" s="1" customFormat="1" ht="25.5" customHeight="1">
      <c r="B98" s="45"/>
      <c r="C98" s="220" t="s">
        <v>200</v>
      </c>
      <c r="D98" s="220" t="s">
        <v>134</v>
      </c>
      <c r="E98" s="221" t="s">
        <v>726</v>
      </c>
      <c r="F98" s="222" t="s">
        <v>727</v>
      </c>
      <c r="G98" s="223" t="s">
        <v>137</v>
      </c>
      <c r="H98" s="224">
        <v>6</v>
      </c>
      <c r="I98" s="225"/>
      <c r="J98" s="226">
        <f>ROUND(I98*H98,2)</f>
        <v>0</v>
      </c>
      <c r="K98" s="222" t="s">
        <v>138</v>
      </c>
      <c r="L98" s="71"/>
      <c r="M98" s="227" t="s">
        <v>21</v>
      </c>
      <c r="N98" s="228" t="s">
        <v>44</v>
      </c>
      <c r="O98" s="46"/>
      <c r="P98" s="229">
        <f>O98*H98</f>
        <v>0</v>
      </c>
      <c r="Q98" s="229">
        <v>0.0011999999999999999</v>
      </c>
      <c r="R98" s="229">
        <f>Q98*H98</f>
        <v>0.0071999999999999998</v>
      </c>
      <c r="S98" s="229">
        <v>0</v>
      </c>
      <c r="T98" s="230">
        <f>S98*H98</f>
        <v>0</v>
      </c>
      <c r="AR98" s="23" t="s">
        <v>139</v>
      </c>
      <c r="AT98" s="23" t="s">
        <v>134</v>
      </c>
      <c r="AU98" s="23" t="s">
        <v>83</v>
      </c>
      <c r="AY98" s="23" t="s">
        <v>132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23" t="s">
        <v>81</v>
      </c>
      <c r="BK98" s="231">
        <f>ROUND(I98*H98,2)</f>
        <v>0</v>
      </c>
      <c r="BL98" s="23" t="s">
        <v>139</v>
      </c>
      <c r="BM98" s="23" t="s">
        <v>728</v>
      </c>
    </row>
    <row r="99" s="11" customFormat="1">
      <c r="B99" s="232"/>
      <c r="C99" s="233"/>
      <c r="D99" s="234" t="s">
        <v>141</v>
      </c>
      <c r="E99" s="235" t="s">
        <v>21</v>
      </c>
      <c r="F99" s="236" t="s">
        <v>729</v>
      </c>
      <c r="G99" s="233"/>
      <c r="H99" s="237">
        <v>6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141</v>
      </c>
      <c r="AU99" s="243" t="s">
        <v>83</v>
      </c>
      <c r="AV99" s="11" t="s">
        <v>83</v>
      </c>
      <c r="AW99" s="11" t="s">
        <v>37</v>
      </c>
      <c r="AX99" s="11" t="s">
        <v>81</v>
      </c>
      <c r="AY99" s="243" t="s">
        <v>132</v>
      </c>
    </row>
    <row r="100" s="1" customFormat="1" ht="16.5" customHeight="1">
      <c r="B100" s="45"/>
      <c r="C100" s="220" t="s">
        <v>204</v>
      </c>
      <c r="D100" s="220" t="s">
        <v>134</v>
      </c>
      <c r="E100" s="221" t="s">
        <v>730</v>
      </c>
      <c r="F100" s="222" t="s">
        <v>731</v>
      </c>
      <c r="G100" s="223" t="s">
        <v>137</v>
      </c>
      <c r="H100" s="224">
        <v>6</v>
      </c>
      <c r="I100" s="225"/>
      <c r="J100" s="226">
        <f>ROUND(I100*H100,2)</f>
        <v>0</v>
      </c>
      <c r="K100" s="222" t="s">
        <v>138</v>
      </c>
      <c r="L100" s="71"/>
      <c r="M100" s="227" t="s">
        <v>21</v>
      </c>
      <c r="N100" s="228" t="s">
        <v>44</v>
      </c>
      <c r="O100" s="46"/>
      <c r="P100" s="229">
        <f>O100*H100</f>
        <v>0</v>
      </c>
      <c r="Q100" s="229">
        <v>5.0000000000000002E-05</v>
      </c>
      <c r="R100" s="229">
        <f>Q100*H100</f>
        <v>0.00030000000000000003</v>
      </c>
      <c r="S100" s="229">
        <v>0</v>
      </c>
      <c r="T100" s="230">
        <f>S100*H100</f>
        <v>0</v>
      </c>
      <c r="AR100" s="23" t="s">
        <v>139</v>
      </c>
      <c r="AT100" s="23" t="s">
        <v>134</v>
      </c>
      <c r="AU100" s="23" t="s">
        <v>83</v>
      </c>
      <c r="AY100" s="23" t="s">
        <v>132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23" t="s">
        <v>81</v>
      </c>
      <c r="BK100" s="231">
        <f>ROUND(I100*H100,2)</f>
        <v>0</v>
      </c>
      <c r="BL100" s="23" t="s">
        <v>139</v>
      </c>
      <c r="BM100" s="23" t="s">
        <v>732</v>
      </c>
    </row>
    <row r="101" s="10" customFormat="1" ht="22.32" customHeight="1">
      <c r="B101" s="204"/>
      <c r="C101" s="205"/>
      <c r="D101" s="206" t="s">
        <v>72</v>
      </c>
      <c r="E101" s="218" t="s">
        <v>410</v>
      </c>
      <c r="F101" s="218" t="s">
        <v>452</v>
      </c>
      <c r="G101" s="205"/>
      <c r="H101" s="205"/>
      <c r="I101" s="208"/>
      <c r="J101" s="219">
        <f>BK101</f>
        <v>0</v>
      </c>
      <c r="K101" s="205"/>
      <c r="L101" s="210"/>
      <c r="M101" s="211"/>
      <c r="N101" s="212"/>
      <c r="O101" s="212"/>
      <c r="P101" s="213">
        <f>P102</f>
        <v>0</v>
      </c>
      <c r="Q101" s="212"/>
      <c r="R101" s="213">
        <f>R102</f>
        <v>0</v>
      </c>
      <c r="S101" s="212"/>
      <c r="T101" s="214">
        <f>T102</f>
        <v>0</v>
      </c>
      <c r="AR101" s="215" t="s">
        <v>81</v>
      </c>
      <c r="AT101" s="216" t="s">
        <v>72</v>
      </c>
      <c r="AU101" s="216" t="s">
        <v>83</v>
      </c>
      <c r="AY101" s="215" t="s">
        <v>132</v>
      </c>
      <c r="BK101" s="217">
        <f>BK102</f>
        <v>0</v>
      </c>
    </row>
    <row r="102" s="1" customFormat="1" ht="25.5" customHeight="1">
      <c r="B102" s="45"/>
      <c r="C102" s="220" t="s">
        <v>210</v>
      </c>
      <c r="D102" s="220" t="s">
        <v>134</v>
      </c>
      <c r="E102" s="221" t="s">
        <v>480</v>
      </c>
      <c r="F102" s="222" t="s">
        <v>481</v>
      </c>
      <c r="G102" s="223" t="s">
        <v>229</v>
      </c>
      <c r="H102" s="224">
        <v>0.0080000000000000002</v>
      </c>
      <c r="I102" s="225"/>
      <c r="J102" s="226">
        <f>ROUND(I102*H102,2)</f>
        <v>0</v>
      </c>
      <c r="K102" s="222" t="s">
        <v>181</v>
      </c>
      <c r="L102" s="71"/>
      <c r="M102" s="227" t="s">
        <v>21</v>
      </c>
      <c r="N102" s="280" t="s">
        <v>44</v>
      </c>
      <c r="O102" s="281"/>
      <c r="P102" s="282">
        <f>O102*H102</f>
        <v>0</v>
      </c>
      <c r="Q102" s="282">
        <v>0</v>
      </c>
      <c r="R102" s="282">
        <f>Q102*H102</f>
        <v>0</v>
      </c>
      <c r="S102" s="282">
        <v>0</v>
      </c>
      <c r="T102" s="283">
        <f>S102*H102</f>
        <v>0</v>
      </c>
      <c r="AR102" s="23" t="s">
        <v>139</v>
      </c>
      <c r="AT102" s="23" t="s">
        <v>134</v>
      </c>
      <c r="AU102" s="23" t="s">
        <v>143</v>
      </c>
      <c r="AY102" s="23" t="s">
        <v>132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23" t="s">
        <v>81</v>
      </c>
      <c r="BK102" s="231">
        <f>ROUND(I102*H102,2)</f>
        <v>0</v>
      </c>
      <c r="BL102" s="23" t="s">
        <v>139</v>
      </c>
      <c r="BM102" s="23" t="s">
        <v>733</v>
      </c>
    </row>
    <row r="103" s="1" customFormat="1" ht="6.96" customHeight="1">
      <c r="B103" s="66"/>
      <c r="C103" s="67"/>
      <c r="D103" s="67"/>
      <c r="E103" s="67"/>
      <c r="F103" s="67"/>
      <c r="G103" s="67"/>
      <c r="H103" s="67"/>
      <c r="I103" s="165"/>
      <c r="J103" s="67"/>
      <c r="K103" s="67"/>
      <c r="L103" s="71"/>
    </row>
  </sheetData>
  <sheetProtection sheet="1" autoFilter="0" formatColumns="0" formatRows="0" objects="1" scenarios="1" spinCount="100000" saltValue="5TuYbUB5n8+1Dy0SMjDnSudvvTJr/GNSAkobrbM/TkMIn+fLpjm+V+9cWuqRjDJ19vNy0I8svxq4F/op3tvdsQ==" hashValue="zF/GejitrSxO+sILKPXJ/p0bjppqYy3wr3m+MDdZ+5XNslsSyssN4eadbRCCqACQj7Ge1+DDeW418UkRpC9USw==" algorithmName="SHA-512" password="CC35"/>
  <autoFilter ref="C78:K102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93</v>
      </c>
      <c r="G1" s="138" t="s">
        <v>94</v>
      </c>
      <c r="H1" s="138"/>
      <c r="I1" s="139"/>
      <c r="J1" s="138" t="s">
        <v>95</v>
      </c>
      <c r="K1" s="137" t="s">
        <v>96</v>
      </c>
      <c r="L1" s="138" t="s">
        <v>97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92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83</v>
      </c>
    </row>
    <row r="4" ht="36.96" customHeight="1">
      <c r="B4" s="27"/>
      <c r="C4" s="28"/>
      <c r="D4" s="29" t="s">
        <v>98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Chodník ulice Pod Hřbitovem Benešov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99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734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31. 3. 2018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34</v>
      </c>
      <c r="K20" s="50"/>
    </row>
    <row r="21" s="1" customFormat="1" ht="18" customHeight="1">
      <c r="B21" s="45"/>
      <c r="C21" s="46"/>
      <c r="D21" s="46"/>
      <c r="E21" s="34" t="s">
        <v>35</v>
      </c>
      <c r="F21" s="46"/>
      <c r="G21" s="46"/>
      <c r="H21" s="46"/>
      <c r="I21" s="145" t="s">
        <v>30</v>
      </c>
      <c r="J21" s="34" t="s">
        <v>36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38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39</v>
      </c>
      <c r="E27" s="46"/>
      <c r="F27" s="46"/>
      <c r="G27" s="46"/>
      <c r="H27" s="46"/>
      <c r="I27" s="143"/>
      <c r="J27" s="154">
        <f>ROUND(J78,2)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41</v>
      </c>
      <c r="G29" s="46"/>
      <c r="H29" s="46"/>
      <c r="I29" s="155" t="s">
        <v>40</v>
      </c>
      <c r="J29" s="51" t="s">
        <v>42</v>
      </c>
      <c r="K29" s="50"/>
    </row>
    <row r="30" s="1" customFormat="1" ht="14.4" customHeight="1">
      <c r="B30" s="45"/>
      <c r="C30" s="46"/>
      <c r="D30" s="54" t="s">
        <v>43</v>
      </c>
      <c r="E30" s="54" t="s">
        <v>44</v>
      </c>
      <c r="F30" s="156">
        <f>ROUND(SUM(BE78:BE95), 2)</f>
        <v>0</v>
      </c>
      <c r="G30" s="46"/>
      <c r="H30" s="46"/>
      <c r="I30" s="157">
        <v>0.20999999999999999</v>
      </c>
      <c r="J30" s="156">
        <f>ROUND(ROUND((SUM(BE78:BE95)), 2)*I30, 2)</f>
        <v>0</v>
      </c>
      <c r="K30" s="50"/>
    </row>
    <row r="31" s="1" customFormat="1" ht="14.4" customHeight="1">
      <c r="B31" s="45"/>
      <c r="C31" s="46"/>
      <c r="D31" s="46"/>
      <c r="E31" s="54" t="s">
        <v>45</v>
      </c>
      <c r="F31" s="156">
        <f>ROUND(SUM(BF78:BF95), 2)</f>
        <v>0</v>
      </c>
      <c r="G31" s="46"/>
      <c r="H31" s="46"/>
      <c r="I31" s="157">
        <v>0.14999999999999999</v>
      </c>
      <c r="J31" s="156">
        <f>ROUND(ROUND((SUM(BF78:BF95)),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46</v>
      </c>
      <c r="F32" s="156">
        <f>ROUND(SUM(BG78:BG95),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47</v>
      </c>
      <c r="F33" s="156">
        <f>ROUND(SUM(BH78:BH95),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48</v>
      </c>
      <c r="F34" s="156">
        <f>ROUND(SUM(BI78:BI95),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49</v>
      </c>
      <c r="E36" s="97"/>
      <c r="F36" s="97"/>
      <c r="G36" s="160" t="s">
        <v>50</v>
      </c>
      <c r="H36" s="161" t="s">
        <v>51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101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Chodník ulice Pod Hřbitovem Benešov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99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 xml:space="preserve">VRN01 - Vedlejší a ostatní náklady 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Benešov</v>
      </c>
      <c r="G49" s="46"/>
      <c r="H49" s="46"/>
      <c r="I49" s="145" t="s">
        <v>25</v>
      </c>
      <c r="J49" s="146" t="str">
        <f>IF(J12="","",J12)</f>
        <v>31. 3. 2018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Město Benešov </v>
      </c>
      <c r="G51" s="46"/>
      <c r="H51" s="46"/>
      <c r="I51" s="145" t="s">
        <v>33</v>
      </c>
      <c r="J51" s="43" t="str">
        <f>E21</f>
        <v xml:space="preserve">Ing. Roman Tichovský 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102</v>
      </c>
      <c r="D54" s="158"/>
      <c r="E54" s="158"/>
      <c r="F54" s="158"/>
      <c r="G54" s="158"/>
      <c r="H54" s="158"/>
      <c r="I54" s="172"/>
      <c r="J54" s="173" t="s">
        <v>103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104</v>
      </c>
      <c r="D56" s="46"/>
      <c r="E56" s="46"/>
      <c r="F56" s="46"/>
      <c r="G56" s="46"/>
      <c r="H56" s="46"/>
      <c r="I56" s="143"/>
      <c r="J56" s="154">
        <f>J78</f>
        <v>0</v>
      </c>
      <c r="K56" s="50"/>
      <c r="AU56" s="23" t="s">
        <v>105</v>
      </c>
    </row>
    <row r="57" s="7" customFormat="1" ht="24.96" customHeight="1">
      <c r="B57" s="176"/>
      <c r="C57" s="177"/>
      <c r="D57" s="178" t="s">
        <v>735</v>
      </c>
      <c r="E57" s="179"/>
      <c r="F57" s="179"/>
      <c r="G57" s="179"/>
      <c r="H57" s="179"/>
      <c r="I57" s="180"/>
      <c r="J57" s="181">
        <f>J79</f>
        <v>0</v>
      </c>
      <c r="K57" s="182"/>
    </row>
    <row r="58" s="8" customFormat="1" ht="19.92" customHeight="1">
      <c r="B58" s="183"/>
      <c r="C58" s="184"/>
      <c r="D58" s="185" t="s">
        <v>736</v>
      </c>
      <c r="E58" s="186"/>
      <c r="F58" s="186"/>
      <c r="G58" s="186"/>
      <c r="H58" s="186"/>
      <c r="I58" s="187"/>
      <c r="J58" s="188">
        <f>J93</f>
        <v>0</v>
      </c>
      <c r="K58" s="189"/>
    </row>
    <row r="59" s="1" customFormat="1" ht="21.84" customHeight="1">
      <c r="B59" s="45"/>
      <c r="C59" s="46"/>
      <c r="D59" s="46"/>
      <c r="E59" s="46"/>
      <c r="F59" s="46"/>
      <c r="G59" s="46"/>
      <c r="H59" s="46"/>
      <c r="I59" s="143"/>
      <c r="J59" s="46"/>
      <c r="K59" s="50"/>
    </row>
    <row r="60" s="1" customFormat="1" ht="6.96" customHeight="1">
      <c r="B60" s="66"/>
      <c r="C60" s="67"/>
      <c r="D60" s="67"/>
      <c r="E60" s="67"/>
      <c r="F60" s="67"/>
      <c r="G60" s="67"/>
      <c r="H60" s="67"/>
      <c r="I60" s="165"/>
      <c r="J60" s="67"/>
      <c r="K60" s="68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68"/>
      <c r="J64" s="70"/>
      <c r="K64" s="70"/>
      <c r="L64" s="71"/>
    </row>
    <row r="65" s="1" customFormat="1" ht="36.96" customHeight="1">
      <c r="B65" s="45"/>
      <c r="C65" s="72" t="s">
        <v>116</v>
      </c>
      <c r="D65" s="73"/>
      <c r="E65" s="73"/>
      <c r="F65" s="73"/>
      <c r="G65" s="73"/>
      <c r="H65" s="73"/>
      <c r="I65" s="190"/>
      <c r="J65" s="73"/>
      <c r="K65" s="73"/>
      <c r="L65" s="71"/>
    </row>
    <row r="66" s="1" customFormat="1" ht="6.96" customHeight="1">
      <c r="B66" s="45"/>
      <c r="C66" s="73"/>
      <c r="D66" s="73"/>
      <c r="E66" s="73"/>
      <c r="F66" s="73"/>
      <c r="G66" s="73"/>
      <c r="H66" s="73"/>
      <c r="I66" s="190"/>
      <c r="J66" s="73"/>
      <c r="K66" s="73"/>
      <c r="L66" s="71"/>
    </row>
    <row r="67" s="1" customFormat="1" ht="14.4" customHeight="1">
      <c r="B67" s="45"/>
      <c r="C67" s="75" t="s">
        <v>18</v>
      </c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16.5" customHeight="1">
      <c r="B68" s="45"/>
      <c r="C68" s="73"/>
      <c r="D68" s="73"/>
      <c r="E68" s="191" t="str">
        <f>E7</f>
        <v>Chodník ulice Pod Hřbitovem Benešov</v>
      </c>
      <c r="F68" s="75"/>
      <c r="G68" s="75"/>
      <c r="H68" s="75"/>
      <c r="I68" s="190"/>
      <c r="J68" s="73"/>
      <c r="K68" s="73"/>
      <c r="L68" s="71"/>
    </row>
    <row r="69" s="1" customFormat="1" ht="14.4" customHeight="1">
      <c r="B69" s="45"/>
      <c r="C69" s="75" t="s">
        <v>99</v>
      </c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17.25" customHeight="1">
      <c r="B70" s="45"/>
      <c r="C70" s="73"/>
      <c r="D70" s="73"/>
      <c r="E70" s="81" t="str">
        <f>E9</f>
        <v xml:space="preserve">VRN01 - Vedlejší a ostatní náklady </v>
      </c>
      <c r="F70" s="73"/>
      <c r="G70" s="73"/>
      <c r="H70" s="73"/>
      <c r="I70" s="190"/>
      <c r="J70" s="73"/>
      <c r="K70" s="73"/>
      <c r="L70" s="71"/>
    </row>
    <row r="71" s="1" customFormat="1" ht="6.96" customHeight="1">
      <c r="B71" s="45"/>
      <c r="C71" s="73"/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8" customHeight="1">
      <c r="B72" s="45"/>
      <c r="C72" s="75" t="s">
        <v>23</v>
      </c>
      <c r="D72" s="73"/>
      <c r="E72" s="73"/>
      <c r="F72" s="192" t="str">
        <f>F12</f>
        <v>Benešov</v>
      </c>
      <c r="G72" s="73"/>
      <c r="H72" s="73"/>
      <c r="I72" s="193" t="s">
        <v>25</v>
      </c>
      <c r="J72" s="84" t="str">
        <f>IF(J12="","",J12)</f>
        <v>31. 3. 2018</v>
      </c>
      <c r="K72" s="73"/>
      <c r="L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>
      <c r="B74" s="45"/>
      <c r="C74" s="75" t="s">
        <v>27</v>
      </c>
      <c r="D74" s="73"/>
      <c r="E74" s="73"/>
      <c r="F74" s="192" t="str">
        <f>E15</f>
        <v xml:space="preserve">Město Benešov </v>
      </c>
      <c r="G74" s="73"/>
      <c r="H74" s="73"/>
      <c r="I74" s="193" t="s">
        <v>33</v>
      </c>
      <c r="J74" s="192" t="str">
        <f>E21</f>
        <v xml:space="preserve">Ing. Roman Tichovský </v>
      </c>
      <c r="K74" s="73"/>
      <c r="L74" s="71"/>
    </row>
    <row r="75" s="1" customFormat="1" ht="14.4" customHeight="1">
      <c r="B75" s="45"/>
      <c r="C75" s="75" t="s">
        <v>31</v>
      </c>
      <c r="D75" s="73"/>
      <c r="E75" s="73"/>
      <c r="F75" s="192" t="str">
        <f>IF(E18="","",E18)</f>
        <v/>
      </c>
      <c r="G75" s="73"/>
      <c r="H75" s="73"/>
      <c r="I75" s="190"/>
      <c r="J75" s="73"/>
      <c r="K75" s="73"/>
      <c r="L75" s="71"/>
    </row>
    <row r="76" s="1" customFormat="1" ht="10.32" customHeight="1">
      <c r="B76" s="45"/>
      <c r="C76" s="73"/>
      <c r="D76" s="73"/>
      <c r="E76" s="73"/>
      <c r="F76" s="73"/>
      <c r="G76" s="73"/>
      <c r="H76" s="73"/>
      <c r="I76" s="190"/>
      <c r="J76" s="73"/>
      <c r="K76" s="73"/>
      <c r="L76" s="71"/>
    </row>
    <row r="77" s="9" customFormat="1" ht="29.28" customHeight="1">
      <c r="B77" s="194"/>
      <c r="C77" s="195" t="s">
        <v>117</v>
      </c>
      <c r="D77" s="196" t="s">
        <v>58</v>
      </c>
      <c r="E77" s="196" t="s">
        <v>54</v>
      </c>
      <c r="F77" s="196" t="s">
        <v>118</v>
      </c>
      <c r="G77" s="196" t="s">
        <v>119</v>
      </c>
      <c r="H77" s="196" t="s">
        <v>120</v>
      </c>
      <c r="I77" s="197" t="s">
        <v>121</v>
      </c>
      <c r="J77" s="196" t="s">
        <v>103</v>
      </c>
      <c r="K77" s="198" t="s">
        <v>122</v>
      </c>
      <c r="L77" s="199"/>
      <c r="M77" s="101" t="s">
        <v>123</v>
      </c>
      <c r="N77" s="102" t="s">
        <v>43</v>
      </c>
      <c r="O77" s="102" t="s">
        <v>124</v>
      </c>
      <c r="P77" s="102" t="s">
        <v>125</v>
      </c>
      <c r="Q77" s="102" t="s">
        <v>126</v>
      </c>
      <c r="R77" s="102" t="s">
        <v>127</v>
      </c>
      <c r="S77" s="102" t="s">
        <v>128</v>
      </c>
      <c r="T77" s="103" t="s">
        <v>129</v>
      </c>
    </row>
    <row r="78" s="1" customFormat="1" ht="29.28" customHeight="1">
      <c r="B78" s="45"/>
      <c r="C78" s="107" t="s">
        <v>104</v>
      </c>
      <c r="D78" s="73"/>
      <c r="E78" s="73"/>
      <c r="F78" s="73"/>
      <c r="G78" s="73"/>
      <c r="H78" s="73"/>
      <c r="I78" s="190"/>
      <c r="J78" s="200">
        <f>BK78</f>
        <v>0</v>
      </c>
      <c r="K78" s="73"/>
      <c r="L78" s="71"/>
      <c r="M78" s="104"/>
      <c r="N78" s="105"/>
      <c r="O78" s="105"/>
      <c r="P78" s="201">
        <f>P79</f>
        <v>0</v>
      </c>
      <c r="Q78" s="105"/>
      <c r="R78" s="201">
        <f>R79</f>
        <v>0</v>
      </c>
      <c r="S78" s="105"/>
      <c r="T78" s="202">
        <f>T79</f>
        <v>0</v>
      </c>
      <c r="AT78" s="23" t="s">
        <v>72</v>
      </c>
      <c r="AU78" s="23" t="s">
        <v>105</v>
      </c>
      <c r="BK78" s="203">
        <f>BK79</f>
        <v>0</v>
      </c>
    </row>
    <row r="79" s="10" customFormat="1" ht="37.44" customHeight="1">
      <c r="B79" s="204"/>
      <c r="C79" s="205"/>
      <c r="D79" s="206" t="s">
        <v>72</v>
      </c>
      <c r="E79" s="207" t="s">
        <v>737</v>
      </c>
      <c r="F79" s="207" t="s">
        <v>738</v>
      </c>
      <c r="G79" s="205"/>
      <c r="H79" s="205"/>
      <c r="I79" s="208"/>
      <c r="J79" s="209">
        <f>BK79</f>
        <v>0</v>
      </c>
      <c r="K79" s="205"/>
      <c r="L79" s="210"/>
      <c r="M79" s="211"/>
      <c r="N79" s="212"/>
      <c r="O79" s="212"/>
      <c r="P79" s="213">
        <f>P80+SUM(P81:P93)</f>
        <v>0</v>
      </c>
      <c r="Q79" s="212"/>
      <c r="R79" s="213">
        <f>R80+SUM(R81:R93)</f>
        <v>0</v>
      </c>
      <c r="S79" s="212"/>
      <c r="T79" s="214">
        <f>T80+SUM(T81:T93)</f>
        <v>0</v>
      </c>
      <c r="AR79" s="215" t="s">
        <v>153</v>
      </c>
      <c r="AT79" s="216" t="s">
        <v>72</v>
      </c>
      <c r="AU79" s="216" t="s">
        <v>73</v>
      </c>
      <c r="AY79" s="215" t="s">
        <v>132</v>
      </c>
      <c r="BK79" s="217">
        <f>BK80+SUM(BK81:BK93)</f>
        <v>0</v>
      </c>
    </row>
    <row r="80" s="1" customFormat="1" ht="38.25" customHeight="1">
      <c r="B80" s="45"/>
      <c r="C80" s="220" t="s">
        <v>81</v>
      </c>
      <c r="D80" s="220" t="s">
        <v>134</v>
      </c>
      <c r="E80" s="221" t="s">
        <v>739</v>
      </c>
      <c r="F80" s="222" t="s">
        <v>740</v>
      </c>
      <c r="G80" s="223" t="s">
        <v>741</v>
      </c>
      <c r="H80" s="224">
        <v>1</v>
      </c>
      <c r="I80" s="225"/>
      <c r="J80" s="226">
        <f>ROUND(I80*H80,2)</f>
        <v>0</v>
      </c>
      <c r="K80" s="222" t="s">
        <v>21</v>
      </c>
      <c r="L80" s="71"/>
      <c r="M80" s="227" t="s">
        <v>21</v>
      </c>
      <c r="N80" s="228" t="s">
        <v>44</v>
      </c>
      <c r="O80" s="46"/>
      <c r="P80" s="229">
        <f>O80*H80</f>
        <v>0</v>
      </c>
      <c r="Q80" s="229">
        <v>0</v>
      </c>
      <c r="R80" s="229">
        <f>Q80*H80</f>
        <v>0</v>
      </c>
      <c r="S80" s="229">
        <v>0</v>
      </c>
      <c r="T80" s="230">
        <f>S80*H80</f>
        <v>0</v>
      </c>
      <c r="AR80" s="23" t="s">
        <v>139</v>
      </c>
      <c r="AT80" s="23" t="s">
        <v>134</v>
      </c>
      <c r="AU80" s="23" t="s">
        <v>81</v>
      </c>
      <c r="AY80" s="23" t="s">
        <v>132</v>
      </c>
      <c r="BE80" s="231">
        <f>IF(N80="základní",J80,0)</f>
        <v>0</v>
      </c>
      <c r="BF80" s="231">
        <f>IF(N80="snížená",J80,0)</f>
        <v>0</v>
      </c>
      <c r="BG80" s="231">
        <f>IF(N80="zákl. přenesená",J80,0)</f>
        <v>0</v>
      </c>
      <c r="BH80" s="231">
        <f>IF(N80="sníž. přenesená",J80,0)</f>
        <v>0</v>
      </c>
      <c r="BI80" s="231">
        <f>IF(N80="nulová",J80,0)</f>
        <v>0</v>
      </c>
      <c r="BJ80" s="23" t="s">
        <v>81</v>
      </c>
      <c r="BK80" s="231">
        <f>ROUND(I80*H80,2)</f>
        <v>0</v>
      </c>
      <c r="BL80" s="23" t="s">
        <v>139</v>
      </c>
      <c r="BM80" s="23" t="s">
        <v>742</v>
      </c>
    </row>
    <row r="81" s="1" customFormat="1" ht="89.25" customHeight="1">
      <c r="B81" s="45"/>
      <c r="C81" s="220" t="s">
        <v>83</v>
      </c>
      <c r="D81" s="220" t="s">
        <v>134</v>
      </c>
      <c r="E81" s="221" t="s">
        <v>743</v>
      </c>
      <c r="F81" s="222" t="s">
        <v>744</v>
      </c>
      <c r="G81" s="223" t="s">
        <v>741</v>
      </c>
      <c r="H81" s="224">
        <v>1</v>
      </c>
      <c r="I81" s="225"/>
      <c r="J81" s="226">
        <f>ROUND(I81*H81,2)</f>
        <v>0</v>
      </c>
      <c r="K81" s="222" t="s">
        <v>21</v>
      </c>
      <c r="L81" s="71"/>
      <c r="M81" s="227" t="s">
        <v>21</v>
      </c>
      <c r="N81" s="228" t="s">
        <v>44</v>
      </c>
      <c r="O81" s="46"/>
      <c r="P81" s="229">
        <f>O81*H81</f>
        <v>0</v>
      </c>
      <c r="Q81" s="229">
        <v>0</v>
      </c>
      <c r="R81" s="229">
        <f>Q81*H81</f>
        <v>0</v>
      </c>
      <c r="S81" s="229">
        <v>0</v>
      </c>
      <c r="T81" s="230">
        <f>S81*H81</f>
        <v>0</v>
      </c>
      <c r="AR81" s="23" t="s">
        <v>139</v>
      </c>
      <c r="AT81" s="23" t="s">
        <v>134</v>
      </c>
      <c r="AU81" s="23" t="s">
        <v>81</v>
      </c>
      <c r="AY81" s="23" t="s">
        <v>132</v>
      </c>
      <c r="BE81" s="231">
        <f>IF(N81="základní",J81,0)</f>
        <v>0</v>
      </c>
      <c r="BF81" s="231">
        <f>IF(N81="snížená",J81,0)</f>
        <v>0</v>
      </c>
      <c r="BG81" s="231">
        <f>IF(N81="zákl. přenesená",J81,0)</f>
        <v>0</v>
      </c>
      <c r="BH81" s="231">
        <f>IF(N81="sníž. přenesená",J81,0)</f>
        <v>0</v>
      </c>
      <c r="BI81" s="231">
        <f>IF(N81="nulová",J81,0)</f>
        <v>0</v>
      </c>
      <c r="BJ81" s="23" t="s">
        <v>81</v>
      </c>
      <c r="BK81" s="231">
        <f>ROUND(I81*H81,2)</f>
        <v>0</v>
      </c>
      <c r="BL81" s="23" t="s">
        <v>139</v>
      </c>
      <c r="BM81" s="23" t="s">
        <v>745</v>
      </c>
    </row>
    <row r="82" s="1" customFormat="1" ht="25.5" customHeight="1">
      <c r="B82" s="45"/>
      <c r="C82" s="220" t="s">
        <v>143</v>
      </c>
      <c r="D82" s="220" t="s">
        <v>134</v>
      </c>
      <c r="E82" s="221" t="s">
        <v>746</v>
      </c>
      <c r="F82" s="222" t="s">
        <v>747</v>
      </c>
      <c r="G82" s="223" t="s">
        <v>741</v>
      </c>
      <c r="H82" s="224">
        <v>1</v>
      </c>
      <c r="I82" s="225"/>
      <c r="J82" s="226">
        <f>ROUND(I82*H82,2)</f>
        <v>0</v>
      </c>
      <c r="K82" s="222" t="s">
        <v>21</v>
      </c>
      <c r="L82" s="71"/>
      <c r="M82" s="227" t="s">
        <v>21</v>
      </c>
      <c r="N82" s="228" t="s">
        <v>44</v>
      </c>
      <c r="O82" s="46"/>
      <c r="P82" s="229">
        <f>O82*H82</f>
        <v>0</v>
      </c>
      <c r="Q82" s="229">
        <v>0</v>
      </c>
      <c r="R82" s="229">
        <f>Q82*H82</f>
        <v>0</v>
      </c>
      <c r="S82" s="229">
        <v>0</v>
      </c>
      <c r="T82" s="230">
        <f>S82*H82</f>
        <v>0</v>
      </c>
      <c r="AR82" s="23" t="s">
        <v>139</v>
      </c>
      <c r="AT82" s="23" t="s">
        <v>134</v>
      </c>
      <c r="AU82" s="23" t="s">
        <v>81</v>
      </c>
      <c r="AY82" s="23" t="s">
        <v>132</v>
      </c>
      <c r="BE82" s="231">
        <f>IF(N82="základní",J82,0)</f>
        <v>0</v>
      </c>
      <c r="BF82" s="231">
        <f>IF(N82="snížená",J82,0)</f>
        <v>0</v>
      </c>
      <c r="BG82" s="231">
        <f>IF(N82="zákl. přenesená",J82,0)</f>
        <v>0</v>
      </c>
      <c r="BH82" s="231">
        <f>IF(N82="sníž. přenesená",J82,0)</f>
        <v>0</v>
      </c>
      <c r="BI82" s="231">
        <f>IF(N82="nulová",J82,0)</f>
        <v>0</v>
      </c>
      <c r="BJ82" s="23" t="s">
        <v>81</v>
      </c>
      <c r="BK82" s="231">
        <f>ROUND(I82*H82,2)</f>
        <v>0</v>
      </c>
      <c r="BL82" s="23" t="s">
        <v>139</v>
      </c>
      <c r="BM82" s="23" t="s">
        <v>748</v>
      </c>
    </row>
    <row r="83" s="1" customFormat="1" ht="25.5" customHeight="1">
      <c r="B83" s="45"/>
      <c r="C83" s="220" t="s">
        <v>139</v>
      </c>
      <c r="D83" s="220" t="s">
        <v>134</v>
      </c>
      <c r="E83" s="221" t="s">
        <v>749</v>
      </c>
      <c r="F83" s="222" t="s">
        <v>750</v>
      </c>
      <c r="G83" s="223" t="s">
        <v>741</v>
      </c>
      <c r="H83" s="224">
        <v>1</v>
      </c>
      <c r="I83" s="225"/>
      <c r="J83" s="226">
        <f>ROUND(I83*H83,2)</f>
        <v>0</v>
      </c>
      <c r="K83" s="222" t="s">
        <v>21</v>
      </c>
      <c r="L83" s="71"/>
      <c r="M83" s="227" t="s">
        <v>21</v>
      </c>
      <c r="N83" s="228" t="s">
        <v>44</v>
      </c>
      <c r="O83" s="46"/>
      <c r="P83" s="229">
        <f>O83*H83</f>
        <v>0</v>
      </c>
      <c r="Q83" s="229">
        <v>0</v>
      </c>
      <c r="R83" s="229">
        <f>Q83*H83</f>
        <v>0</v>
      </c>
      <c r="S83" s="229">
        <v>0</v>
      </c>
      <c r="T83" s="230">
        <f>S83*H83</f>
        <v>0</v>
      </c>
      <c r="AR83" s="23" t="s">
        <v>139</v>
      </c>
      <c r="AT83" s="23" t="s">
        <v>134</v>
      </c>
      <c r="AU83" s="23" t="s">
        <v>81</v>
      </c>
      <c r="AY83" s="23" t="s">
        <v>132</v>
      </c>
      <c r="BE83" s="231">
        <f>IF(N83="základní",J83,0)</f>
        <v>0</v>
      </c>
      <c r="BF83" s="231">
        <f>IF(N83="snížená",J83,0)</f>
        <v>0</v>
      </c>
      <c r="BG83" s="231">
        <f>IF(N83="zákl. přenesená",J83,0)</f>
        <v>0</v>
      </c>
      <c r="BH83" s="231">
        <f>IF(N83="sníž. přenesená",J83,0)</f>
        <v>0</v>
      </c>
      <c r="BI83" s="231">
        <f>IF(N83="nulová",J83,0)</f>
        <v>0</v>
      </c>
      <c r="BJ83" s="23" t="s">
        <v>81</v>
      </c>
      <c r="BK83" s="231">
        <f>ROUND(I83*H83,2)</f>
        <v>0</v>
      </c>
      <c r="BL83" s="23" t="s">
        <v>139</v>
      </c>
      <c r="BM83" s="23" t="s">
        <v>751</v>
      </c>
    </row>
    <row r="84" s="1" customFormat="1" ht="38.25" customHeight="1">
      <c r="B84" s="45"/>
      <c r="C84" s="220" t="s">
        <v>153</v>
      </c>
      <c r="D84" s="220" t="s">
        <v>134</v>
      </c>
      <c r="E84" s="221" t="s">
        <v>752</v>
      </c>
      <c r="F84" s="222" t="s">
        <v>753</v>
      </c>
      <c r="G84" s="223" t="s">
        <v>741</v>
      </c>
      <c r="H84" s="224">
        <v>1</v>
      </c>
      <c r="I84" s="225"/>
      <c r="J84" s="226">
        <f>ROUND(I84*H84,2)</f>
        <v>0</v>
      </c>
      <c r="K84" s="222" t="s">
        <v>21</v>
      </c>
      <c r="L84" s="71"/>
      <c r="M84" s="227" t="s">
        <v>21</v>
      </c>
      <c r="N84" s="228" t="s">
        <v>44</v>
      </c>
      <c r="O84" s="46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AR84" s="23" t="s">
        <v>139</v>
      </c>
      <c r="AT84" s="23" t="s">
        <v>134</v>
      </c>
      <c r="AU84" s="23" t="s">
        <v>81</v>
      </c>
      <c r="AY84" s="23" t="s">
        <v>132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3" t="s">
        <v>81</v>
      </c>
      <c r="BK84" s="231">
        <f>ROUND(I84*H84,2)</f>
        <v>0</v>
      </c>
      <c r="BL84" s="23" t="s">
        <v>139</v>
      </c>
      <c r="BM84" s="23" t="s">
        <v>754</v>
      </c>
    </row>
    <row r="85" s="1" customFormat="1" ht="38.25" customHeight="1">
      <c r="B85" s="45"/>
      <c r="C85" s="220" t="s">
        <v>158</v>
      </c>
      <c r="D85" s="220" t="s">
        <v>134</v>
      </c>
      <c r="E85" s="221" t="s">
        <v>755</v>
      </c>
      <c r="F85" s="222" t="s">
        <v>756</v>
      </c>
      <c r="G85" s="223" t="s">
        <v>741</v>
      </c>
      <c r="H85" s="224">
        <v>1</v>
      </c>
      <c r="I85" s="225"/>
      <c r="J85" s="226">
        <f>ROUND(I85*H85,2)</f>
        <v>0</v>
      </c>
      <c r="K85" s="222" t="s">
        <v>21</v>
      </c>
      <c r="L85" s="71"/>
      <c r="M85" s="227" t="s">
        <v>21</v>
      </c>
      <c r="N85" s="228" t="s">
        <v>44</v>
      </c>
      <c r="O85" s="46"/>
      <c r="P85" s="229">
        <f>O85*H85</f>
        <v>0</v>
      </c>
      <c r="Q85" s="229">
        <v>0</v>
      </c>
      <c r="R85" s="229">
        <f>Q85*H85</f>
        <v>0</v>
      </c>
      <c r="S85" s="229">
        <v>0</v>
      </c>
      <c r="T85" s="230">
        <f>S85*H85</f>
        <v>0</v>
      </c>
      <c r="AR85" s="23" t="s">
        <v>139</v>
      </c>
      <c r="AT85" s="23" t="s">
        <v>134</v>
      </c>
      <c r="AU85" s="23" t="s">
        <v>81</v>
      </c>
      <c r="AY85" s="23" t="s">
        <v>132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23" t="s">
        <v>81</v>
      </c>
      <c r="BK85" s="231">
        <f>ROUND(I85*H85,2)</f>
        <v>0</v>
      </c>
      <c r="BL85" s="23" t="s">
        <v>139</v>
      </c>
      <c r="BM85" s="23" t="s">
        <v>757</v>
      </c>
    </row>
    <row r="86" s="1" customFormat="1">
      <c r="B86" s="45"/>
      <c r="C86" s="73"/>
      <c r="D86" s="234" t="s">
        <v>564</v>
      </c>
      <c r="E86" s="73"/>
      <c r="F86" s="278" t="s">
        <v>758</v>
      </c>
      <c r="G86" s="73"/>
      <c r="H86" s="73"/>
      <c r="I86" s="190"/>
      <c r="J86" s="73"/>
      <c r="K86" s="73"/>
      <c r="L86" s="71"/>
      <c r="M86" s="279"/>
      <c r="N86" s="46"/>
      <c r="O86" s="46"/>
      <c r="P86" s="46"/>
      <c r="Q86" s="46"/>
      <c r="R86" s="46"/>
      <c r="S86" s="46"/>
      <c r="T86" s="94"/>
      <c r="AT86" s="23" t="s">
        <v>564</v>
      </c>
      <c r="AU86" s="23" t="s">
        <v>81</v>
      </c>
    </row>
    <row r="87" s="1" customFormat="1" ht="38.25" customHeight="1">
      <c r="B87" s="45"/>
      <c r="C87" s="220" t="s">
        <v>177</v>
      </c>
      <c r="D87" s="220" t="s">
        <v>134</v>
      </c>
      <c r="E87" s="221" t="s">
        <v>759</v>
      </c>
      <c r="F87" s="222" t="s">
        <v>760</v>
      </c>
      <c r="G87" s="223" t="s">
        <v>741</v>
      </c>
      <c r="H87" s="224">
        <v>1</v>
      </c>
      <c r="I87" s="225"/>
      <c r="J87" s="226">
        <f>ROUND(I87*H87,2)</f>
        <v>0</v>
      </c>
      <c r="K87" s="222" t="s">
        <v>21</v>
      </c>
      <c r="L87" s="71"/>
      <c r="M87" s="227" t="s">
        <v>21</v>
      </c>
      <c r="N87" s="228" t="s">
        <v>44</v>
      </c>
      <c r="O87" s="4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AR87" s="23" t="s">
        <v>139</v>
      </c>
      <c r="AT87" s="23" t="s">
        <v>134</v>
      </c>
      <c r="AU87" s="23" t="s">
        <v>81</v>
      </c>
      <c r="AY87" s="23" t="s">
        <v>132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3" t="s">
        <v>81</v>
      </c>
      <c r="BK87" s="231">
        <f>ROUND(I87*H87,2)</f>
        <v>0</v>
      </c>
      <c r="BL87" s="23" t="s">
        <v>139</v>
      </c>
      <c r="BM87" s="23" t="s">
        <v>761</v>
      </c>
    </row>
    <row r="88" s="1" customFormat="1" ht="25.5" customHeight="1">
      <c r="B88" s="45"/>
      <c r="C88" s="220" t="s">
        <v>184</v>
      </c>
      <c r="D88" s="220" t="s">
        <v>134</v>
      </c>
      <c r="E88" s="221" t="s">
        <v>762</v>
      </c>
      <c r="F88" s="222" t="s">
        <v>763</v>
      </c>
      <c r="G88" s="223" t="s">
        <v>367</v>
      </c>
      <c r="H88" s="224">
        <v>1</v>
      </c>
      <c r="I88" s="225"/>
      <c r="J88" s="226">
        <f>ROUND(I88*H88,2)</f>
        <v>0</v>
      </c>
      <c r="K88" s="222" t="s">
        <v>21</v>
      </c>
      <c r="L88" s="71"/>
      <c r="M88" s="227" t="s">
        <v>21</v>
      </c>
      <c r="N88" s="228" t="s">
        <v>44</v>
      </c>
      <c r="O88" s="46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AR88" s="23" t="s">
        <v>139</v>
      </c>
      <c r="AT88" s="23" t="s">
        <v>134</v>
      </c>
      <c r="AU88" s="23" t="s">
        <v>81</v>
      </c>
      <c r="AY88" s="23" t="s">
        <v>132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3" t="s">
        <v>81</v>
      </c>
      <c r="BK88" s="231">
        <f>ROUND(I88*H88,2)</f>
        <v>0</v>
      </c>
      <c r="BL88" s="23" t="s">
        <v>139</v>
      </c>
      <c r="BM88" s="23" t="s">
        <v>764</v>
      </c>
    </row>
    <row r="89" s="1" customFormat="1" ht="51" customHeight="1">
      <c r="B89" s="45"/>
      <c r="C89" s="220" t="s">
        <v>189</v>
      </c>
      <c r="D89" s="220" t="s">
        <v>134</v>
      </c>
      <c r="E89" s="221" t="s">
        <v>765</v>
      </c>
      <c r="F89" s="222" t="s">
        <v>766</v>
      </c>
      <c r="G89" s="223" t="s">
        <v>741</v>
      </c>
      <c r="H89" s="224">
        <v>1</v>
      </c>
      <c r="I89" s="225"/>
      <c r="J89" s="226">
        <f>ROUND(I89*H89,2)</f>
        <v>0</v>
      </c>
      <c r="K89" s="222" t="s">
        <v>21</v>
      </c>
      <c r="L89" s="71"/>
      <c r="M89" s="227" t="s">
        <v>21</v>
      </c>
      <c r="N89" s="228" t="s">
        <v>44</v>
      </c>
      <c r="O89" s="46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AR89" s="23" t="s">
        <v>139</v>
      </c>
      <c r="AT89" s="23" t="s">
        <v>134</v>
      </c>
      <c r="AU89" s="23" t="s">
        <v>81</v>
      </c>
      <c r="AY89" s="23" t="s">
        <v>132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3" t="s">
        <v>81</v>
      </c>
      <c r="BK89" s="231">
        <f>ROUND(I89*H89,2)</f>
        <v>0</v>
      </c>
      <c r="BL89" s="23" t="s">
        <v>139</v>
      </c>
      <c r="BM89" s="23" t="s">
        <v>767</v>
      </c>
    </row>
    <row r="90" s="1" customFormat="1">
      <c r="B90" s="45"/>
      <c r="C90" s="73"/>
      <c r="D90" s="234" t="s">
        <v>564</v>
      </c>
      <c r="E90" s="73"/>
      <c r="F90" s="278" t="s">
        <v>768</v>
      </c>
      <c r="G90" s="73"/>
      <c r="H90" s="73"/>
      <c r="I90" s="190"/>
      <c r="J90" s="73"/>
      <c r="K90" s="73"/>
      <c r="L90" s="71"/>
      <c r="M90" s="279"/>
      <c r="N90" s="46"/>
      <c r="O90" s="46"/>
      <c r="P90" s="46"/>
      <c r="Q90" s="46"/>
      <c r="R90" s="46"/>
      <c r="S90" s="46"/>
      <c r="T90" s="94"/>
      <c r="AT90" s="23" t="s">
        <v>564</v>
      </c>
      <c r="AU90" s="23" t="s">
        <v>81</v>
      </c>
    </row>
    <row r="91" s="1" customFormat="1" ht="16.5" customHeight="1">
      <c r="B91" s="45"/>
      <c r="C91" s="220" t="s">
        <v>195</v>
      </c>
      <c r="D91" s="220" t="s">
        <v>134</v>
      </c>
      <c r="E91" s="221" t="s">
        <v>769</v>
      </c>
      <c r="F91" s="222" t="s">
        <v>770</v>
      </c>
      <c r="G91" s="223" t="s">
        <v>367</v>
      </c>
      <c r="H91" s="224">
        <v>1</v>
      </c>
      <c r="I91" s="225"/>
      <c r="J91" s="226">
        <f>ROUND(I91*H91,2)</f>
        <v>0</v>
      </c>
      <c r="K91" s="222" t="s">
        <v>21</v>
      </c>
      <c r="L91" s="71"/>
      <c r="M91" s="227" t="s">
        <v>21</v>
      </c>
      <c r="N91" s="228" t="s">
        <v>44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3" t="s">
        <v>139</v>
      </c>
      <c r="AT91" s="23" t="s">
        <v>134</v>
      </c>
      <c r="AU91" s="23" t="s">
        <v>81</v>
      </c>
      <c r="AY91" s="23" t="s">
        <v>132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81</v>
      </c>
      <c r="BK91" s="231">
        <f>ROUND(I91*H91,2)</f>
        <v>0</v>
      </c>
      <c r="BL91" s="23" t="s">
        <v>139</v>
      </c>
      <c r="BM91" s="23" t="s">
        <v>771</v>
      </c>
    </row>
    <row r="92" s="1" customFormat="1" ht="25.5" customHeight="1">
      <c r="B92" s="45"/>
      <c r="C92" s="220" t="s">
        <v>200</v>
      </c>
      <c r="D92" s="220" t="s">
        <v>134</v>
      </c>
      <c r="E92" s="221" t="s">
        <v>772</v>
      </c>
      <c r="F92" s="222" t="s">
        <v>773</v>
      </c>
      <c r="G92" s="223" t="s">
        <v>367</v>
      </c>
      <c r="H92" s="224">
        <v>1</v>
      </c>
      <c r="I92" s="225"/>
      <c r="J92" s="226">
        <f>ROUND(I92*H92,2)</f>
        <v>0</v>
      </c>
      <c r="K92" s="222" t="s">
        <v>21</v>
      </c>
      <c r="L92" s="71"/>
      <c r="M92" s="227" t="s">
        <v>21</v>
      </c>
      <c r="N92" s="228" t="s">
        <v>44</v>
      </c>
      <c r="O92" s="4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AR92" s="23" t="s">
        <v>139</v>
      </c>
      <c r="AT92" s="23" t="s">
        <v>134</v>
      </c>
      <c r="AU92" s="23" t="s">
        <v>81</v>
      </c>
      <c r="AY92" s="23" t="s">
        <v>132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3" t="s">
        <v>81</v>
      </c>
      <c r="BK92" s="231">
        <f>ROUND(I92*H92,2)</f>
        <v>0</v>
      </c>
      <c r="BL92" s="23" t="s">
        <v>139</v>
      </c>
      <c r="BM92" s="23" t="s">
        <v>774</v>
      </c>
    </row>
    <row r="93" s="10" customFormat="1" ht="29.88" customHeight="1">
      <c r="B93" s="204"/>
      <c r="C93" s="205"/>
      <c r="D93" s="206" t="s">
        <v>72</v>
      </c>
      <c r="E93" s="218" t="s">
        <v>775</v>
      </c>
      <c r="F93" s="218" t="s">
        <v>776</v>
      </c>
      <c r="G93" s="205"/>
      <c r="H93" s="205"/>
      <c r="I93" s="208"/>
      <c r="J93" s="219">
        <f>BK93</f>
        <v>0</v>
      </c>
      <c r="K93" s="205"/>
      <c r="L93" s="210"/>
      <c r="M93" s="211"/>
      <c r="N93" s="212"/>
      <c r="O93" s="212"/>
      <c r="P93" s="213">
        <f>SUM(P94:P95)</f>
        <v>0</v>
      </c>
      <c r="Q93" s="212"/>
      <c r="R93" s="213">
        <f>SUM(R94:R95)</f>
        <v>0</v>
      </c>
      <c r="S93" s="212"/>
      <c r="T93" s="214">
        <f>SUM(T94:T95)</f>
        <v>0</v>
      </c>
      <c r="AR93" s="215" t="s">
        <v>153</v>
      </c>
      <c r="AT93" s="216" t="s">
        <v>72</v>
      </c>
      <c r="AU93" s="216" t="s">
        <v>81</v>
      </c>
      <c r="AY93" s="215" t="s">
        <v>132</v>
      </c>
      <c r="BK93" s="217">
        <f>SUM(BK94:BK95)</f>
        <v>0</v>
      </c>
    </row>
    <row r="94" s="1" customFormat="1" ht="16.5" customHeight="1">
      <c r="B94" s="45"/>
      <c r="C94" s="220" t="s">
        <v>204</v>
      </c>
      <c r="D94" s="220" t="s">
        <v>134</v>
      </c>
      <c r="E94" s="221" t="s">
        <v>777</v>
      </c>
      <c r="F94" s="222" t="s">
        <v>778</v>
      </c>
      <c r="G94" s="223" t="s">
        <v>779</v>
      </c>
      <c r="H94" s="224">
        <v>1</v>
      </c>
      <c r="I94" s="225"/>
      <c r="J94" s="226">
        <f>ROUND(I94*H94,2)</f>
        <v>0</v>
      </c>
      <c r="K94" s="222" t="s">
        <v>21</v>
      </c>
      <c r="L94" s="71"/>
      <c r="M94" s="227" t="s">
        <v>21</v>
      </c>
      <c r="N94" s="228" t="s">
        <v>44</v>
      </c>
      <c r="O94" s="46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AR94" s="23" t="s">
        <v>780</v>
      </c>
      <c r="AT94" s="23" t="s">
        <v>134</v>
      </c>
      <c r="AU94" s="23" t="s">
        <v>83</v>
      </c>
      <c r="AY94" s="23" t="s">
        <v>132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23" t="s">
        <v>81</v>
      </c>
      <c r="BK94" s="231">
        <f>ROUND(I94*H94,2)</f>
        <v>0</v>
      </c>
      <c r="BL94" s="23" t="s">
        <v>780</v>
      </c>
      <c r="BM94" s="23" t="s">
        <v>781</v>
      </c>
    </row>
    <row r="95" s="1" customFormat="1">
      <c r="B95" s="45"/>
      <c r="C95" s="73"/>
      <c r="D95" s="234" t="s">
        <v>564</v>
      </c>
      <c r="E95" s="73"/>
      <c r="F95" s="278" t="s">
        <v>782</v>
      </c>
      <c r="G95" s="73"/>
      <c r="H95" s="73"/>
      <c r="I95" s="190"/>
      <c r="J95" s="73"/>
      <c r="K95" s="73"/>
      <c r="L95" s="71"/>
      <c r="M95" s="284"/>
      <c r="N95" s="281"/>
      <c r="O95" s="281"/>
      <c r="P95" s="281"/>
      <c r="Q95" s="281"/>
      <c r="R95" s="281"/>
      <c r="S95" s="281"/>
      <c r="T95" s="285"/>
      <c r="AT95" s="23" t="s">
        <v>564</v>
      </c>
      <c r="AU95" s="23" t="s">
        <v>83</v>
      </c>
    </row>
    <row r="96" s="1" customFormat="1" ht="6.96" customHeight="1">
      <c r="B96" s="66"/>
      <c r="C96" s="67"/>
      <c r="D96" s="67"/>
      <c r="E96" s="67"/>
      <c r="F96" s="67"/>
      <c r="G96" s="67"/>
      <c r="H96" s="67"/>
      <c r="I96" s="165"/>
      <c r="J96" s="67"/>
      <c r="K96" s="67"/>
      <c r="L96" s="71"/>
    </row>
  </sheetData>
  <sheetProtection sheet="1" autoFilter="0" formatColumns="0" formatRows="0" objects="1" scenarios="1" spinCount="100000" saltValue="X34zUy1BWwKOSaSBx4ef2z4TKcrCQivLwJpYI6vqpF7WPoX73qg4iYO9sj17t5qG5BrZ3HrEeg8B1qT7BOtbjw==" hashValue="1K1QxPnO1q9PaVleuswflTBLXMxOlld0M//2WJwMeNycJMFEmWcPEMOKhsmYTK715k4HIasxwzFz14ACdlHP+A==" algorithmName="SHA-512" password="CC35"/>
  <autoFilter ref="C77:K95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6" customWidth="1"/>
    <col min="2" max="2" width="1.664063" style="286" customWidth="1"/>
    <col min="3" max="4" width="5" style="286" customWidth="1"/>
    <col min="5" max="5" width="11.67" style="286" customWidth="1"/>
    <col min="6" max="6" width="9.17" style="286" customWidth="1"/>
    <col min="7" max="7" width="5" style="286" customWidth="1"/>
    <col min="8" max="8" width="77.83" style="286" customWidth="1"/>
    <col min="9" max="10" width="20" style="286" customWidth="1"/>
    <col min="11" max="11" width="1.664063" style="286" customWidth="1"/>
  </cols>
  <sheetData>
    <row r="1" ht="37.5" customHeight="1"/>
    <row r="2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4" customFormat="1" ht="45" customHeight="1">
      <c r="B3" s="290"/>
      <c r="C3" s="291" t="s">
        <v>783</v>
      </c>
      <c r="D3" s="291"/>
      <c r="E3" s="291"/>
      <c r="F3" s="291"/>
      <c r="G3" s="291"/>
      <c r="H3" s="291"/>
      <c r="I3" s="291"/>
      <c r="J3" s="291"/>
      <c r="K3" s="292"/>
    </row>
    <row r="4" ht="25.5" customHeight="1">
      <c r="B4" s="293"/>
      <c r="C4" s="294" t="s">
        <v>784</v>
      </c>
      <c r="D4" s="294"/>
      <c r="E4" s="294"/>
      <c r="F4" s="294"/>
      <c r="G4" s="294"/>
      <c r="H4" s="294"/>
      <c r="I4" s="294"/>
      <c r="J4" s="294"/>
      <c r="K4" s="295"/>
    </row>
    <row r="5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ht="15" customHeight="1">
      <c r="B6" s="293"/>
      <c r="C6" s="297" t="s">
        <v>785</v>
      </c>
      <c r="D6" s="297"/>
      <c r="E6" s="297"/>
      <c r="F6" s="297"/>
      <c r="G6" s="297"/>
      <c r="H6" s="297"/>
      <c r="I6" s="297"/>
      <c r="J6" s="297"/>
      <c r="K6" s="295"/>
    </row>
    <row r="7" ht="15" customHeight="1">
      <c r="B7" s="298"/>
      <c r="C7" s="297" t="s">
        <v>786</v>
      </c>
      <c r="D7" s="297"/>
      <c r="E7" s="297"/>
      <c r="F7" s="297"/>
      <c r="G7" s="297"/>
      <c r="H7" s="297"/>
      <c r="I7" s="297"/>
      <c r="J7" s="297"/>
      <c r="K7" s="295"/>
    </row>
    <row r="8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ht="15" customHeight="1">
      <c r="B9" s="298"/>
      <c r="C9" s="297" t="s">
        <v>787</v>
      </c>
      <c r="D9" s="297"/>
      <c r="E9" s="297"/>
      <c r="F9" s="297"/>
      <c r="G9" s="297"/>
      <c r="H9" s="297"/>
      <c r="I9" s="297"/>
      <c r="J9" s="297"/>
      <c r="K9" s="295"/>
    </row>
    <row r="10" ht="15" customHeight="1">
      <c r="B10" s="298"/>
      <c r="C10" s="297"/>
      <c r="D10" s="297" t="s">
        <v>788</v>
      </c>
      <c r="E10" s="297"/>
      <c r="F10" s="297"/>
      <c r="G10" s="297"/>
      <c r="H10" s="297"/>
      <c r="I10" s="297"/>
      <c r="J10" s="297"/>
      <c r="K10" s="295"/>
    </row>
    <row r="11" ht="15" customHeight="1">
      <c r="B11" s="298"/>
      <c r="C11" s="299"/>
      <c r="D11" s="297" t="s">
        <v>789</v>
      </c>
      <c r="E11" s="297"/>
      <c r="F11" s="297"/>
      <c r="G11" s="297"/>
      <c r="H11" s="297"/>
      <c r="I11" s="297"/>
      <c r="J11" s="297"/>
      <c r="K11" s="295"/>
    </row>
    <row r="12" ht="12.75" customHeight="1">
      <c r="B12" s="298"/>
      <c r="C12" s="299"/>
      <c r="D12" s="299"/>
      <c r="E12" s="299"/>
      <c r="F12" s="299"/>
      <c r="G12" s="299"/>
      <c r="H12" s="299"/>
      <c r="I12" s="299"/>
      <c r="J12" s="299"/>
      <c r="K12" s="295"/>
    </row>
    <row r="13" ht="15" customHeight="1">
      <c r="B13" s="298"/>
      <c r="C13" s="299"/>
      <c r="D13" s="297" t="s">
        <v>790</v>
      </c>
      <c r="E13" s="297"/>
      <c r="F13" s="297"/>
      <c r="G13" s="297"/>
      <c r="H13" s="297"/>
      <c r="I13" s="297"/>
      <c r="J13" s="297"/>
      <c r="K13" s="295"/>
    </row>
    <row r="14" ht="15" customHeight="1">
      <c r="B14" s="298"/>
      <c r="C14" s="299"/>
      <c r="D14" s="297" t="s">
        <v>791</v>
      </c>
      <c r="E14" s="297"/>
      <c r="F14" s="297"/>
      <c r="G14" s="297"/>
      <c r="H14" s="297"/>
      <c r="I14" s="297"/>
      <c r="J14" s="297"/>
      <c r="K14" s="295"/>
    </row>
    <row r="15" ht="15" customHeight="1">
      <c r="B15" s="298"/>
      <c r="C15" s="299"/>
      <c r="D15" s="297" t="s">
        <v>792</v>
      </c>
      <c r="E15" s="297"/>
      <c r="F15" s="297"/>
      <c r="G15" s="297"/>
      <c r="H15" s="297"/>
      <c r="I15" s="297"/>
      <c r="J15" s="297"/>
      <c r="K15" s="295"/>
    </row>
    <row r="16" ht="15" customHeight="1">
      <c r="B16" s="298"/>
      <c r="C16" s="299"/>
      <c r="D16" s="299"/>
      <c r="E16" s="300" t="s">
        <v>80</v>
      </c>
      <c r="F16" s="297" t="s">
        <v>793</v>
      </c>
      <c r="G16" s="297"/>
      <c r="H16" s="297"/>
      <c r="I16" s="297"/>
      <c r="J16" s="297"/>
      <c r="K16" s="295"/>
    </row>
    <row r="17" ht="15" customHeight="1">
      <c r="B17" s="298"/>
      <c r="C17" s="299"/>
      <c r="D17" s="299"/>
      <c r="E17" s="300" t="s">
        <v>794</v>
      </c>
      <c r="F17" s="297" t="s">
        <v>795</v>
      </c>
      <c r="G17" s="297"/>
      <c r="H17" s="297"/>
      <c r="I17" s="297"/>
      <c r="J17" s="297"/>
      <c r="K17" s="295"/>
    </row>
    <row r="18" ht="15" customHeight="1">
      <c r="B18" s="298"/>
      <c r="C18" s="299"/>
      <c r="D18" s="299"/>
      <c r="E18" s="300" t="s">
        <v>796</v>
      </c>
      <c r="F18" s="297" t="s">
        <v>797</v>
      </c>
      <c r="G18" s="297"/>
      <c r="H18" s="297"/>
      <c r="I18" s="297"/>
      <c r="J18" s="297"/>
      <c r="K18" s="295"/>
    </row>
    <row r="19" ht="15" customHeight="1">
      <c r="B19" s="298"/>
      <c r="C19" s="299"/>
      <c r="D19" s="299"/>
      <c r="E19" s="300" t="s">
        <v>798</v>
      </c>
      <c r="F19" s="297" t="s">
        <v>799</v>
      </c>
      <c r="G19" s="297"/>
      <c r="H19" s="297"/>
      <c r="I19" s="297"/>
      <c r="J19" s="297"/>
      <c r="K19" s="295"/>
    </row>
    <row r="20" ht="15" customHeight="1">
      <c r="B20" s="298"/>
      <c r="C20" s="299"/>
      <c r="D20" s="299"/>
      <c r="E20" s="300" t="s">
        <v>800</v>
      </c>
      <c r="F20" s="297" t="s">
        <v>801</v>
      </c>
      <c r="G20" s="297"/>
      <c r="H20" s="297"/>
      <c r="I20" s="297"/>
      <c r="J20" s="297"/>
      <c r="K20" s="295"/>
    </row>
    <row r="21" ht="15" customHeight="1">
      <c r="B21" s="298"/>
      <c r="C21" s="299"/>
      <c r="D21" s="299"/>
      <c r="E21" s="300" t="s">
        <v>802</v>
      </c>
      <c r="F21" s="297" t="s">
        <v>803</v>
      </c>
      <c r="G21" s="297"/>
      <c r="H21" s="297"/>
      <c r="I21" s="297"/>
      <c r="J21" s="297"/>
      <c r="K21" s="295"/>
    </row>
    <row r="22" ht="12.75" customHeight="1">
      <c r="B22" s="298"/>
      <c r="C22" s="299"/>
      <c r="D22" s="299"/>
      <c r="E22" s="299"/>
      <c r="F22" s="299"/>
      <c r="G22" s="299"/>
      <c r="H22" s="299"/>
      <c r="I22" s="299"/>
      <c r="J22" s="299"/>
      <c r="K22" s="295"/>
    </row>
    <row r="23" ht="15" customHeight="1">
      <c r="B23" s="298"/>
      <c r="C23" s="297" t="s">
        <v>804</v>
      </c>
      <c r="D23" s="297"/>
      <c r="E23" s="297"/>
      <c r="F23" s="297"/>
      <c r="G23" s="297"/>
      <c r="H23" s="297"/>
      <c r="I23" s="297"/>
      <c r="J23" s="297"/>
      <c r="K23" s="295"/>
    </row>
    <row r="24" ht="15" customHeight="1">
      <c r="B24" s="298"/>
      <c r="C24" s="297" t="s">
        <v>805</v>
      </c>
      <c r="D24" s="297"/>
      <c r="E24" s="297"/>
      <c r="F24" s="297"/>
      <c r="G24" s="297"/>
      <c r="H24" s="297"/>
      <c r="I24" s="297"/>
      <c r="J24" s="297"/>
      <c r="K24" s="295"/>
    </row>
    <row r="25" ht="15" customHeight="1">
      <c r="B25" s="298"/>
      <c r="C25" s="297"/>
      <c r="D25" s="297" t="s">
        <v>806</v>
      </c>
      <c r="E25" s="297"/>
      <c r="F25" s="297"/>
      <c r="G25" s="297"/>
      <c r="H25" s="297"/>
      <c r="I25" s="297"/>
      <c r="J25" s="297"/>
      <c r="K25" s="295"/>
    </row>
    <row r="26" ht="15" customHeight="1">
      <c r="B26" s="298"/>
      <c r="C26" s="299"/>
      <c r="D26" s="297" t="s">
        <v>807</v>
      </c>
      <c r="E26" s="297"/>
      <c r="F26" s="297"/>
      <c r="G26" s="297"/>
      <c r="H26" s="297"/>
      <c r="I26" s="297"/>
      <c r="J26" s="297"/>
      <c r="K26" s="295"/>
    </row>
    <row r="27" ht="12.75" customHeight="1">
      <c r="B27" s="298"/>
      <c r="C27" s="299"/>
      <c r="D27" s="299"/>
      <c r="E27" s="299"/>
      <c r="F27" s="299"/>
      <c r="G27" s="299"/>
      <c r="H27" s="299"/>
      <c r="I27" s="299"/>
      <c r="J27" s="299"/>
      <c r="K27" s="295"/>
    </row>
    <row r="28" ht="15" customHeight="1">
      <c r="B28" s="298"/>
      <c r="C28" s="299"/>
      <c r="D28" s="297" t="s">
        <v>808</v>
      </c>
      <c r="E28" s="297"/>
      <c r="F28" s="297"/>
      <c r="G28" s="297"/>
      <c r="H28" s="297"/>
      <c r="I28" s="297"/>
      <c r="J28" s="297"/>
      <c r="K28" s="295"/>
    </row>
    <row r="29" ht="15" customHeight="1">
      <c r="B29" s="298"/>
      <c r="C29" s="299"/>
      <c r="D29" s="297" t="s">
        <v>809</v>
      </c>
      <c r="E29" s="297"/>
      <c r="F29" s="297"/>
      <c r="G29" s="297"/>
      <c r="H29" s="297"/>
      <c r="I29" s="297"/>
      <c r="J29" s="297"/>
      <c r="K29" s="295"/>
    </row>
    <row r="30" ht="12.75" customHeight="1">
      <c r="B30" s="298"/>
      <c r="C30" s="299"/>
      <c r="D30" s="299"/>
      <c r="E30" s="299"/>
      <c r="F30" s="299"/>
      <c r="G30" s="299"/>
      <c r="H30" s="299"/>
      <c r="I30" s="299"/>
      <c r="J30" s="299"/>
      <c r="K30" s="295"/>
    </row>
    <row r="31" ht="15" customHeight="1">
      <c r="B31" s="298"/>
      <c r="C31" s="299"/>
      <c r="D31" s="297" t="s">
        <v>810</v>
      </c>
      <c r="E31" s="297"/>
      <c r="F31" s="297"/>
      <c r="G31" s="297"/>
      <c r="H31" s="297"/>
      <c r="I31" s="297"/>
      <c r="J31" s="297"/>
      <c r="K31" s="295"/>
    </row>
    <row r="32" ht="15" customHeight="1">
      <c r="B32" s="298"/>
      <c r="C32" s="299"/>
      <c r="D32" s="297" t="s">
        <v>811</v>
      </c>
      <c r="E32" s="297"/>
      <c r="F32" s="297"/>
      <c r="G32" s="297"/>
      <c r="H32" s="297"/>
      <c r="I32" s="297"/>
      <c r="J32" s="297"/>
      <c r="K32" s="295"/>
    </row>
    <row r="33" ht="15" customHeight="1">
      <c r="B33" s="298"/>
      <c r="C33" s="299"/>
      <c r="D33" s="297" t="s">
        <v>812</v>
      </c>
      <c r="E33" s="297"/>
      <c r="F33" s="297"/>
      <c r="G33" s="297"/>
      <c r="H33" s="297"/>
      <c r="I33" s="297"/>
      <c r="J33" s="297"/>
      <c r="K33" s="295"/>
    </row>
    <row r="34" ht="15" customHeight="1">
      <c r="B34" s="298"/>
      <c r="C34" s="299"/>
      <c r="D34" s="297"/>
      <c r="E34" s="301" t="s">
        <v>117</v>
      </c>
      <c r="F34" s="297"/>
      <c r="G34" s="297" t="s">
        <v>813</v>
      </c>
      <c r="H34" s="297"/>
      <c r="I34" s="297"/>
      <c r="J34" s="297"/>
      <c r="K34" s="295"/>
    </row>
    <row r="35" ht="30.75" customHeight="1">
      <c r="B35" s="298"/>
      <c r="C35" s="299"/>
      <c r="D35" s="297"/>
      <c r="E35" s="301" t="s">
        <v>814</v>
      </c>
      <c r="F35" s="297"/>
      <c r="G35" s="297" t="s">
        <v>815</v>
      </c>
      <c r="H35" s="297"/>
      <c r="I35" s="297"/>
      <c r="J35" s="297"/>
      <c r="K35" s="295"/>
    </row>
    <row r="36" ht="15" customHeight="1">
      <c r="B36" s="298"/>
      <c r="C36" s="299"/>
      <c r="D36" s="297"/>
      <c r="E36" s="301" t="s">
        <v>54</v>
      </c>
      <c r="F36" s="297"/>
      <c r="G36" s="297" t="s">
        <v>816</v>
      </c>
      <c r="H36" s="297"/>
      <c r="I36" s="297"/>
      <c r="J36" s="297"/>
      <c r="K36" s="295"/>
    </row>
    <row r="37" ht="15" customHeight="1">
      <c r="B37" s="298"/>
      <c r="C37" s="299"/>
      <c r="D37" s="297"/>
      <c r="E37" s="301" t="s">
        <v>118</v>
      </c>
      <c r="F37" s="297"/>
      <c r="G37" s="297" t="s">
        <v>817</v>
      </c>
      <c r="H37" s="297"/>
      <c r="I37" s="297"/>
      <c r="J37" s="297"/>
      <c r="K37" s="295"/>
    </row>
    <row r="38" ht="15" customHeight="1">
      <c r="B38" s="298"/>
      <c r="C38" s="299"/>
      <c r="D38" s="297"/>
      <c r="E38" s="301" t="s">
        <v>119</v>
      </c>
      <c r="F38" s="297"/>
      <c r="G38" s="297" t="s">
        <v>818</v>
      </c>
      <c r="H38" s="297"/>
      <c r="I38" s="297"/>
      <c r="J38" s="297"/>
      <c r="K38" s="295"/>
    </row>
    <row r="39" ht="15" customHeight="1">
      <c r="B39" s="298"/>
      <c r="C39" s="299"/>
      <c r="D39" s="297"/>
      <c r="E39" s="301" t="s">
        <v>120</v>
      </c>
      <c r="F39" s="297"/>
      <c r="G39" s="297" t="s">
        <v>819</v>
      </c>
      <c r="H39" s="297"/>
      <c r="I39" s="297"/>
      <c r="J39" s="297"/>
      <c r="K39" s="295"/>
    </row>
    <row r="40" ht="15" customHeight="1">
      <c r="B40" s="298"/>
      <c r="C40" s="299"/>
      <c r="D40" s="297"/>
      <c r="E40" s="301" t="s">
        <v>820</v>
      </c>
      <c r="F40" s="297"/>
      <c r="G40" s="297" t="s">
        <v>821</v>
      </c>
      <c r="H40" s="297"/>
      <c r="I40" s="297"/>
      <c r="J40" s="297"/>
      <c r="K40" s="295"/>
    </row>
    <row r="41" ht="15" customHeight="1">
      <c r="B41" s="298"/>
      <c r="C41" s="299"/>
      <c r="D41" s="297"/>
      <c r="E41" s="301"/>
      <c r="F41" s="297"/>
      <c r="G41" s="297" t="s">
        <v>822</v>
      </c>
      <c r="H41" s="297"/>
      <c r="I41" s="297"/>
      <c r="J41" s="297"/>
      <c r="K41" s="295"/>
    </row>
    <row r="42" ht="15" customHeight="1">
      <c r="B42" s="298"/>
      <c r="C42" s="299"/>
      <c r="D42" s="297"/>
      <c r="E42" s="301" t="s">
        <v>823</v>
      </c>
      <c r="F42" s="297"/>
      <c r="G42" s="297" t="s">
        <v>824</v>
      </c>
      <c r="H42" s="297"/>
      <c r="I42" s="297"/>
      <c r="J42" s="297"/>
      <c r="K42" s="295"/>
    </row>
    <row r="43" ht="15" customHeight="1">
      <c r="B43" s="298"/>
      <c r="C43" s="299"/>
      <c r="D43" s="297"/>
      <c r="E43" s="301" t="s">
        <v>122</v>
      </c>
      <c r="F43" s="297"/>
      <c r="G43" s="297" t="s">
        <v>825</v>
      </c>
      <c r="H43" s="297"/>
      <c r="I43" s="297"/>
      <c r="J43" s="297"/>
      <c r="K43" s="295"/>
    </row>
    <row r="44" ht="12.75" customHeight="1">
      <c r="B44" s="298"/>
      <c r="C44" s="299"/>
      <c r="D44" s="297"/>
      <c r="E44" s="297"/>
      <c r="F44" s="297"/>
      <c r="G44" s="297"/>
      <c r="H44" s="297"/>
      <c r="I44" s="297"/>
      <c r="J44" s="297"/>
      <c r="K44" s="295"/>
    </row>
    <row r="45" ht="15" customHeight="1">
      <c r="B45" s="298"/>
      <c r="C45" s="299"/>
      <c r="D45" s="297" t="s">
        <v>826</v>
      </c>
      <c r="E45" s="297"/>
      <c r="F45" s="297"/>
      <c r="G45" s="297"/>
      <c r="H45" s="297"/>
      <c r="I45" s="297"/>
      <c r="J45" s="297"/>
      <c r="K45" s="295"/>
    </row>
    <row r="46" ht="15" customHeight="1">
      <c r="B46" s="298"/>
      <c r="C46" s="299"/>
      <c r="D46" s="299"/>
      <c r="E46" s="297" t="s">
        <v>827</v>
      </c>
      <c r="F46" s="297"/>
      <c r="G46" s="297"/>
      <c r="H46" s="297"/>
      <c r="I46" s="297"/>
      <c r="J46" s="297"/>
      <c r="K46" s="295"/>
    </row>
    <row r="47" ht="15" customHeight="1">
      <c r="B47" s="298"/>
      <c r="C47" s="299"/>
      <c r="D47" s="299"/>
      <c r="E47" s="297" t="s">
        <v>828</v>
      </c>
      <c r="F47" s="297"/>
      <c r="G47" s="297"/>
      <c r="H47" s="297"/>
      <c r="I47" s="297"/>
      <c r="J47" s="297"/>
      <c r="K47" s="295"/>
    </row>
    <row r="48" ht="15" customHeight="1">
      <c r="B48" s="298"/>
      <c r="C48" s="299"/>
      <c r="D48" s="299"/>
      <c r="E48" s="297" t="s">
        <v>829</v>
      </c>
      <c r="F48" s="297"/>
      <c r="G48" s="297"/>
      <c r="H48" s="297"/>
      <c r="I48" s="297"/>
      <c r="J48" s="297"/>
      <c r="K48" s="295"/>
    </row>
    <row r="49" ht="15" customHeight="1">
      <c r="B49" s="298"/>
      <c r="C49" s="299"/>
      <c r="D49" s="297" t="s">
        <v>830</v>
      </c>
      <c r="E49" s="297"/>
      <c r="F49" s="297"/>
      <c r="G49" s="297"/>
      <c r="H49" s="297"/>
      <c r="I49" s="297"/>
      <c r="J49" s="297"/>
      <c r="K49" s="295"/>
    </row>
    <row r="50" ht="25.5" customHeight="1">
      <c r="B50" s="293"/>
      <c r="C50" s="294" t="s">
        <v>831</v>
      </c>
      <c r="D50" s="294"/>
      <c r="E50" s="294"/>
      <c r="F50" s="294"/>
      <c r="G50" s="294"/>
      <c r="H50" s="294"/>
      <c r="I50" s="294"/>
      <c r="J50" s="294"/>
      <c r="K50" s="295"/>
    </row>
    <row r="51" ht="5.25" customHeight="1">
      <c r="B51" s="293"/>
      <c r="C51" s="296"/>
      <c r="D51" s="296"/>
      <c r="E51" s="296"/>
      <c r="F51" s="296"/>
      <c r="G51" s="296"/>
      <c r="H51" s="296"/>
      <c r="I51" s="296"/>
      <c r="J51" s="296"/>
      <c r="K51" s="295"/>
    </row>
    <row r="52" ht="15" customHeight="1">
      <c r="B52" s="293"/>
      <c r="C52" s="297" t="s">
        <v>832</v>
      </c>
      <c r="D52" s="297"/>
      <c r="E52" s="297"/>
      <c r="F52" s="297"/>
      <c r="G52" s="297"/>
      <c r="H52" s="297"/>
      <c r="I52" s="297"/>
      <c r="J52" s="297"/>
      <c r="K52" s="295"/>
    </row>
    <row r="53" ht="15" customHeight="1">
      <c r="B53" s="293"/>
      <c r="C53" s="297" t="s">
        <v>833</v>
      </c>
      <c r="D53" s="297"/>
      <c r="E53" s="297"/>
      <c r="F53" s="297"/>
      <c r="G53" s="297"/>
      <c r="H53" s="297"/>
      <c r="I53" s="297"/>
      <c r="J53" s="297"/>
      <c r="K53" s="295"/>
    </row>
    <row r="54" ht="12.75" customHeight="1">
      <c r="B54" s="293"/>
      <c r="C54" s="297"/>
      <c r="D54" s="297"/>
      <c r="E54" s="297"/>
      <c r="F54" s="297"/>
      <c r="G54" s="297"/>
      <c r="H54" s="297"/>
      <c r="I54" s="297"/>
      <c r="J54" s="297"/>
      <c r="K54" s="295"/>
    </row>
    <row r="55" ht="15" customHeight="1">
      <c r="B55" s="293"/>
      <c r="C55" s="297" t="s">
        <v>834</v>
      </c>
      <c r="D55" s="297"/>
      <c r="E55" s="297"/>
      <c r="F55" s="297"/>
      <c r="G55" s="297"/>
      <c r="H55" s="297"/>
      <c r="I55" s="297"/>
      <c r="J55" s="297"/>
      <c r="K55" s="295"/>
    </row>
    <row r="56" ht="15" customHeight="1">
      <c r="B56" s="293"/>
      <c r="C56" s="299"/>
      <c r="D56" s="297" t="s">
        <v>835</v>
      </c>
      <c r="E56" s="297"/>
      <c r="F56" s="297"/>
      <c r="G56" s="297"/>
      <c r="H56" s="297"/>
      <c r="I56" s="297"/>
      <c r="J56" s="297"/>
      <c r="K56" s="295"/>
    </row>
    <row r="57" ht="15" customHeight="1">
      <c r="B57" s="293"/>
      <c r="C57" s="299"/>
      <c r="D57" s="297" t="s">
        <v>836</v>
      </c>
      <c r="E57" s="297"/>
      <c r="F57" s="297"/>
      <c r="G57" s="297"/>
      <c r="H57" s="297"/>
      <c r="I57" s="297"/>
      <c r="J57" s="297"/>
      <c r="K57" s="295"/>
    </row>
    <row r="58" ht="15" customHeight="1">
      <c r="B58" s="293"/>
      <c r="C58" s="299"/>
      <c r="D58" s="297" t="s">
        <v>837</v>
      </c>
      <c r="E58" s="297"/>
      <c r="F58" s="297"/>
      <c r="G58" s="297"/>
      <c r="H58" s="297"/>
      <c r="I58" s="297"/>
      <c r="J58" s="297"/>
      <c r="K58" s="295"/>
    </row>
    <row r="59" ht="15" customHeight="1">
      <c r="B59" s="293"/>
      <c r="C59" s="299"/>
      <c r="D59" s="297" t="s">
        <v>838</v>
      </c>
      <c r="E59" s="297"/>
      <c r="F59" s="297"/>
      <c r="G59" s="297"/>
      <c r="H59" s="297"/>
      <c r="I59" s="297"/>
      <c r="J59" s="297"/>
      <c r="K59" s="295"/>
    </row>
    <row r="60" ht="15" customHeight="1">
      <c r="B60" s="293"/>
      <c r="C60" s="299"/>
      <c r="D60" s="302" t="s">
        <v>839</v>
      </c>
      <c r="E60" s="302"/>
      <c r="F60" s="302"/>
      <c r="G60" s="302"/>
      <c r="H60" s="302"/>
      <c r="I60" s="302"/>
      <c r="J60" s="302"/>
      <c r="K60" s="295"/>
    </row>
    <row r="61" ht="15" customHeight="1">
      <c r="B61" s="293"/>
      <c r="C61" s="299"/>
      <c r="D61" s="297" t="s">
        <v>840</v>
      </c>
      <c r="E61" s="297"/>
      <c r="F61" s="297"/>
      <c r="G61" s="297"/>
      <c r="H61" s="297"/>
      <c r="I61" s="297"/>
      <c r="J61" s="297"/>
      <c r="K61" s="295"/>
    </row>
    <row r="62" ht="12.75" customHeight="1">
      <c r="B62" s="293"/>
      <c r="C62" s="299"/>
      <c r="D62" s="299"/>
      <c r="E62" s="303"/>
      <c r="F62" s="299"/>
      <c r="G62" s="299"/>
      <c r="H62" s="299"/>
      <c r="I62" s="299"/>
      <c r="J62" s="299"/>
      <c r="K62" s="295"/>
    </row>
    <row r="63" ht="15" customHeight="1">
      <c r="B63" s="293"/>
      <c r="C63" s="299"/>
      <c r="D63" s="297" t="s">
        <v>841</v>
      </c>
      <c r="E63" s="297"/>
      <c r="F63" s="297"/>
      <c r="G63" s="297"/>
      <c r="H63" s="297"/>
      <c r="I63" s="297"/>
      <c r="J63" s="297"/>
      <c r="K63" s="295"/>
    </row>
    <row r="64" ht="15" customHeight="1">
      <c r="B64" s="293"/>
      <c r="C64" s="299"/>
      <c r="D64" s="302" t="s">
        <v>842</v>
      </c>
      <c r="E64" s="302"/>
      <c r="F64" s="302"/>
      <c r="G64" s="302"/>
      <c r="H64" s="302"/>
      <c r="I64" s="302"/>
      <c r="J64" s="302"/>
      <c r="K64" s="295"/>
    </row>
    <row r="65" ht="15" customHeight="1">
      <c r="B65" s="293"/>
      <c r="C65" s="299"/>
      <c r="D65" s="297" t="s">
        <v>843</v>
      </c>
      <c r="E65" s="297"/>
      <c r="F65" s="297"/>
      <c r="G65" s="297"/>
      <c r="H65" s="297"/>
      <c r="I65" s="297"/>
      <c r="J65" s="297"/>
      <c r="K65" s="295"/>
    </row>
    <row r="66" ht="15" customHeight="1">
      <c r="B66" s="293"/>
      <c r="C66" s="299"/>
      <c r="D66" s="297" t="s">
        <v>844</v>
      </c>
      <c r="E66" s="297"/>
      <c r="F66" s="297"/>
      <c r="G66" s="297"/>
      <c r="H66" s="297"/>
      <c r="I66" s="297"/>
      <c r="J66" s="297"/>
      <c r="K66" s="295"/>
    </row>
    <row r="67" ht="15" customHeight="1">
      <c r="B67" s="293"/>
      <c r="C67" s="299"/>
      <c r="D67" s="297" t="s">
        <v>845</v>
      </c>
      <c r="E67" s="297"/>
      <c r="F67" s="297"/>
      <c r="G67" s="297"/>
      <c r="H67" s="297"/>
      <c r="I67" s="297"/>
      <c r="J67" s="297"/>
      <c r="K67" s="295"/>
    </row>
    <row r="68" ht="15" customHeight="1">
      <c r="B68" s="293"/>
      <c r="C68" s="299"/>
      <c r="D68" s="297" t="s">
        <v>846</v>
      </c>
      <c r="E68" s="297"/>
      <c r="F68" s="297"/>
      <c r="G68" s="297"/>
      <c r="H68" s="297"/>
      <c r="I68" s="297"/>
      <c r="J68" s="297"/>
      <c r="K68" s="295"/>
    </row>
    <row r="69" ht="12.75" customHeight="1">
      <c r="B69" s="304"/>
      <c r="C69" s="305"/>
      <c r="D69" s="305"/>
      <c r="E69" s="305"/>
      <c r="F69" s="305"/>
      <c r="G69" s="305"/>
      <c r="H69" s="305"/>
      <c r="I69" s="305"/>
      <c r="J69" s="305"/>
      <c r="K69" s="306"/>
    </row>
    <row r="70" ht="18.75" customHeight="1">
      <c r="B70" s="307"/>
      <c r="C70" s="307"/>
      <c r="D70" s="307"/>
      <c r="E70" s="307"/>
      <c r="F70" s="307"/>
      <c r="G70" s="307"/>
      <c r="H70" s="307"/>
      <c r="I70" s="307"/>
      <c r="J70" s="307"/>
      <c r="K70" s="308"/>
    </row>
    <row r="71" ht="18.75" customHeight="1">
      <c r="B71" s="308"/>
      <c r="C71" s="308"/>
      <c r="D71" s="308"/>
      <c r="E71" s="308"/>
      <c r="F71" s="308"/>
      <c r="G71" s="308"/>
      <c r="H71" s="308"/>
      <c r="I71" s="308"/>
      <c r="J71" s="308"/>
      <c r="K71" s="308"/>
    </row>
    <row r="72" ht="7.5" customHeight="1">
      <c r="B72" s="309"/>
      <c r="C72" s="310"/>
      <c r="D72" s="310"/>
      <c r="E72" s="310"/>
      <c r="F72" s="310"/>
      <c r="G72" s="310"/>
      <c r="H72" s="310"/>
      <c r="I72" s="310"/>
      <c r="J72" s="310"/>
      <c r="K72" s="311"/>
    </row>
    <row r="73" ht="45" customHeight="1">
      <c r="B73" s="312"/>
      <c r="C73" s="313" t="s">
        <v>97</v>
      </c>
      <c r="D73" s="313"/>
      <c r="E73" s="313"/>
      <c r="F73" s="313"/>
      <c r="G73" s="313"/>
      <c r="H73" s="313"/>
      <c r="I73" s="313"/>
      <c r="J73" s="313"/>
      <c r="K73" s="314"/>
    </row>
    <row r="74" ht="17.25" customHeight="1">
      <c r="B74" s="312"/>
      <c r="C74" s="315" t="s">
        <v>847</v>
      </c>
      <c r="D74" s="315"/>
      <c r="E74" s="315"/>
      <c r="F74" s="315" t="s">
        <v>848</v>
      </c>
      <c r="G74" s="316"/>
      <c r="H74" s="315" t="s">
        <v>118</v>
      </c>
      <c r="I74" s="315" t="s">
        <v>58</v>
      </c>
      <c r="J74" s="315" t="s">
        <v>849</v>
      </c>
      <c r="K74" s="314"/>
    </row>
    <row r="75" ht="17.25" customHeight="1">
      <c r="B75" s="312"/>
      <c r="C75" s="317" t="s">
        <v>850</v>
      </c>
      <c r="D75" s="317"/>
      <c r="E75" s="317"/>
      <c r="F75" s="318" t="s">
        <v>851</v>
      </c>
      <c r="G75" s="319"/>
      <c r="H75" s="317"/>
      <c r="I75" s="317"/>
      <c r="J75" s="317" t="s">
        <v>852</v>
      </c>
      <c r="K75" s="314"/>
    </row>
    <row r="76" ht="5.25" customHeight="1">
      <c r="B76" s="312"/>
      <c r="C76" s="320"/>
      <c r="D76" s="320"/>
      <c r="E76" s="320"/>
      <c r="F76" s="320"/>
      <c r="G76" s="321"/>
      <c r="H76" s="320"/>
      <c r="I76" s="320"/>
      <c r="J76" s="320"/>
      <c r="K76" s="314"/>
    </row>
    <row r="77" ht="15" customHeight="1">
      <c r="B77" s="312"/>
      <c r="C77" s="301" t="s">
        <v>54</v>
      </c>
      <c r="D77" s="320"/>
      <c r="E77" s="320"/>
      <c r="F77" s="322" t="s">
        <v>853</v>
      </c>
      <c r="G77" s="321"/>
      <c r="H77" s="301" t="s">
        <v>854</v>
      </c>
      <c r="I77" s="301" t="s">
        <v>855</v>
      </c>
      <c r="J77" s="301">
        <v>20</v>
      </c>
      <c r="K77" s="314"/>
    </row>
    <row r="78" ht="15" customHeight="1">
      <c r="B78" s="312"/>
      <c r="C78" s="301" t="s">
        <v>856</v>
      </c>
      <c r="D78" s="301"/>
      <c r="E78" s="301"/>
      <c r="F78" s="322" t="s">
        <v>853</v>
      </c>
      <c r="G78" s="321"/>
      <c r="H78" s="301" t="s">
        <v>857</v>
      </c>
      <c r="I78" s="301" t="s">
        <v>855</v>
      </c>
      <c r="J78" s="301">
        <v>120</v>
      </c>
      <c r="K78" s="314"/>
    </row>
    <row r="79" ht="15" customHeight="1">
      <c r="B79" s="323"/>
      <c r="C79" s="301" t="s">
        <v>858</v>
      </c>
      <c r="D79" s="301"/>
      <c r="E79" s="301"/>
      <c r="F79" s="322" t="s">
        <v>859</v>
      </c>
      <c r="G79" s="321"/>
      <c r="H79" s="301" t="s">
        <v>860</v>
      </c>
      <c r="I79" s="301" t="s">
        <v>855</v>
      </c>
      <c r="J79" s="301">
        <v>50</v>
      </c>
      <c r="K79" s="314"/>
    </row>
    <row r="80" ht="15" customHeight="1">
      <c r="B80" s="323"/>
      <c r="C80" s="301" t="s">
        <v>861</v>
      </c>
      <c r="D80" s="301"/>
      <c r="E80" s="301"/>
      <c r="F80" s="322" t="s">
        <v>853</v>
      </c>
      <c r="G80" s="321"/>
      <c r="H80" s="301" t="s">
        <v>862</v>
      </c>
      <c r="I80" s="301" t="s">
        <v>863</v>
      </c>
      <c r="J80" s="301"/>
      <c r="K80" s="314"/>
    </row>
    <row r="81" ht="15" customHeight="1">
      <c r="B81" s="323"/>
      <c r="C81" s="324" t="s">
        <v>864</v>
      </c>
      <c r="D81" s="324"/>
      <c r="E81" s="324"/>
      <c r="F81" s="325" t="s">
        <v>859</v>
      </c>
      <c r="G81" s="324"/>
      <c r="H81" s="324" t="s">
        <v>865</v>
      </c>
      <c r="I81" s="324" t="s">
        <v>855</v>
      </c>
      <c r="J81" s="324">
        <v>15</v>
      </c>
      <c r="K81" s="314"/>
    </row>
    <row r="82" ht="15" customHeight="1">
      <c r="B82" s="323"/>
      <c r="C82" s="324" t="s">
        <v>866</v>
      </c>
      <c r="D82" s="324"/>
      <c r="E82" s="324"/>
      <c r="F82" s="325" t="s">
        <v>859</v>
      </c>
      <c r="G82" s="324"/>
      <c r="H82" s="324" t="s">
        <v>867</v>
      </c>
      <c r="I82" s="324" t="s">
        <v>855</v>
      </c>
      <c r="J82" s="324">
        <v>15</v>
      </c>
      <c r="K82" s="314"/>
    </row>
    <row r="83" ht="15" customHeight="1">
      <c r="B83" s="323"/>
      <c r="C83" s="324" t="s">
        <v>868</v>
      </c>
      <c r="D83" s="324"/>
      <c r="E83" s="324"/>
      <c r="F83" s="325" t="s">
        <v>859</v>
      </c>
      <c r="G83" s="324"/>
      <c r="H83" s="324" t="s">
        <v>869</v>
      </c>
      <c r="I83" s="324" t="s">
        <v>855</v>
      </c>
      <c r="J83" s="324">
        <v>20</v>
      </c>
      <c r="K83" s="314"/>
    </row>
    <row r="84" ht="15" customHeight="1">
      <c r="B84" s="323"/>
      <c r="C84" s="324" t="s">
        <v>870</v>
      </c>
      <c r="D84" s="324"/>
      <c r="E84" s="324"/>
      <c r="F84" s="325" t="s">
        <v>859</v>
      </c>
      <c r="G84" s="324"/>
      <c r="H84" s="324" t="s">
        <v>871</v>
      </c>
      <c r="I84" s="324" t="s">
        <v>855</v>
      </c>
      <c r="J84" s="324">
        <v>20</v>
      </c>
      <c r="K84" s="314"/>
    </row>
    <row r="85" ht="15" customHeight="1">
      <c r="B85" s="323"/>
      <c r="C85" s="301" t="s">
        <v>872</v>
      </c>
      <c r="D85" s="301"/>
      <c r="E85" s="301"/>
      <c r="F85" s="322" t="s">
        <v>859</v>
      </c>
      <c r="G85" s="321"/>
      <c r="H85" s="301" t="s">
        <v>873</v>
      </c>
      <c r="I85" s="301" t="s">
        <v>855</v>
      </c>
      <c r="J85" s="301">
        <v>50</v>
      </c>
      <c r="K85" s="314"/>
    </row>
    <row r="86" ht="15" customHeight="1">
      <c r="B86" s="323"/>
      <c r="C86" s="301" t="s">
        <v>874</v>
      </c>
      <c r="D86" s="301"/>
      <c r="E86" s="301"/>
      <c r="F86" s="322" t="s">
        <v>859</v>
      </c>
      <c r="G86" s="321"/>
      <c r="H86" s="301" t="s">
        <v>875</v>
      </c>
      <c r="I86" s="301" t="s">
        <v>855</v>
      </c>
      <c r="J86" s="301">
        <v>20</v>
      </c>
      <c r="K86" s="314"/>
    </row>
    <row r="87" ht="15" customHeight="1">
      <c r="B87" s="323"/>
      <c r="C87" s="301" t="s">
        <v>876</v>
      </c>
      <c r="D87" s="301"/>
      <c r="E87" s="301"/>
      <c r="F87" s="322" t="s">
        <v>859</v>
      </c>
      <c r="G87" s="321"/>
      <c r="H87" s="301" t="s">
        <v>877</v>
      </c>
      <c r="I87" s="301" t="s">
        <v>855</v>
      </c>
      <c r="J87" s="301">
        <v>20</v>
      </c>
      <c r="K87" s="314"/>
    </row>
    <row r="88" ht="15" customHeight="1">
      <c r="B88" s="323"/>
      <c r="C88" s="301" t="s">
        <v>878</v>
      </c>
      <c r="D88" s="301"/>
      <c r="E88" s="301"/>
      <c r="F88" s="322" t="s">
        <v>859</v>
      </c>
      <c r="G88" s="321"/>
      <c r="H88" s="301" t="s">
        <v>879</v>
      </c>
      <c r="I88" s="301" t="s">
        <v>855</v>
      </c>
      <c r="J88" s="301">
        <v>50</v>
      </c>
      <c r="K88" s="314"/>
    </row>
    <row r="89" ht="15" customHeight="1">
      <c r="B89" s="323"/>
      <c r="C89" s="301" t="s">
        <v>880</v>
      </c>
      <c r="D89" s="301"/>
      <c r="E89" s="301"/>
      <c r="F89" s="322" t="s">
        <v>859</v>
      </c>
      <c r="G89" s="321"/>
      <c r="H89" s="301" t="s">
        <v>880</v>
      </c>
      <c r="I89" s="301" t="s">
        <v>855</v>
      </c>
      <c r="J89" s="301">
        <v>50</v>
      </c>
      <c r="K89" s="314"/>
    </row>
    <row r="90" ht="15" customHeight="1">
      <c r="B90" s="323"/>
      <c r="C90" s="301" t="s">
        <v>123</v>
      </c>
      <c r="D90" s="301"/>
      <c r="E90" s="301"/>
      <c r="F90" s="322" t="s">
        <v>859</v>
      </c>
      <c r="G90" s="321"/>
      <c r="H90" s="301" t="s">
        <v>881</v>
      </c>
      <c r="I90" s="301" t="s">
        <v>855</v>
      </c>
      <c r="J90" s="301">
        <v>255</v>
      </c>
      <c r="K90" s="314"/>
    </row>
    <row r="91" ht="15" customHeight="1">
      <c r="B91" s="323"/>
      <c r="C91" s="301" t="s">
        <v>882</v>
      </c>
      <c r="D91" s="301"/>
      <c r="E91" s="301"/>
      <c r="F91" s="322" t="s">
        <v>853</v>
      </c>
      <c r="G91" s="321"/>
      <c r="H91" s="301" t="s">
        <v>883</v>
      </c>
      <c r="I91" s="301" t="s">
        <v>884</v>
      </c>
      <c r="J91" s="301"/>
      <c r="K91" s="314"/>
    </row>
    <row r="92" ht="15" customHeight="1">
      <c r="B92" s="323"/>
      <c r="C92" s="301" t="s">
        <v>885</v>
      </c>
      <c r="D92" s="301"/>
      <c r="E92" s="301"/>
      <c r="F92" s="322" t="s">
        <v>853</v>
      </c>
      <c r="G92" s="321"/>
      <c r="H92" s="301" t="s">
        <v>886</v>
      </c>
      <c r="I92" s="301" t="s">
        <v>887</v>
      </c>
      <c r="J92" s="301"/>
      <c r="K92" s="314"/>
    </row>
    <row r="93" ht="15" customHeight="1">
      <c r="B93" s="323"/>
      <c r="C93" s="301" t="s">
        <v>888</v>
      </c>
      <c r="D93" s="301"/>
      <c r="E93" s="301"/>
      <c r="F93" s="322" t="s">
        <v>853</v>
      </c>
      <c r="G93" s="321"/>
      <c r="H93" s="301" t="s">
        <v>888</v>
      </c>
      <c r="I93" s="301" t="s">
        <v>887</v>
      </c>
      <c r="J93" s="301"/>
      <c r="K93" s="314"/>
    </row>
    <row r="94" ht="15" customHeight="1">
      <c r="B94" s="323"/>
      <c r="C94" s="301" t="s">
        <v>39</v>
      </c>
      <c r="D94" s="301"/>
      <c r="E94" s="301"/>
      <c r="F94" s="322" t="s">
        <v>853</v>
      </c>
      <c r="G94" s="321"/>
      <c r="H94" s="301" t="s">
        <v>889</v>
      </c>
      <c r="I94" s="301" t="s">
        <v>887</v>
      </c>
      <c r="J94" s="301"/>
      <c r="K94" s="314"/>
    </row>
    <row r="95" ht="15" customHeight="1">
      <c r="B95" s="323"/>
      <c r="C95" s="301" t="s">
        <v>49</v>
      </c>
      <c r="D95" s="301"/>
      <c r="E95" s="301"/>
      <c r="F95" s="322" t="s">
        <v>853</v>
      </c>
      <c r="G95" s="321"/>
      <c r="H95" s="301" t="s">
        <v>890</v>
      </c>
      <c r="I95" s="301" t="s">
        <v>887</v>
      </c>
      <c r="J95" s="301"/>
      <c r="K95" s="314"/>
    </row>
    <row r="96" ht="15" customHeight="1">
      <c r="B96" s="326"/>
      <c r="C96" s="327"/>
      <c r="D96" s="327"/>
      <c r="E96" s="327"/>
      <c r="F96" s="327"/>
      <c r="G96" s="327"/>
      <c r="H96" s="327"/>
      <c r="I96" s="327"/>
      <c r="J96" s="327"/>
      <c r="K96" s="328"/>
    </row>
    <row r="97" ht="18.75" customHeight="1">
      <c r="B97" s="329"/>
      <c r="C97" s="330"/>
      <c r="D97" s="330"/>
      <c r="E97" s="330"/>
      <c r="F97" s="330"/>
      <c r="G97" s="330"/>
      <c r="H97" s="330"/>
      <c r="I97" s="330"/>
      <c r="J97" s="330"/>
      <c r="K97" s="329"/>
    </row>
    <row r="98" ht="18.75" customHeight="1">
      <c r="B98" s="308"/>
      <c r="C98" s="308"/>
      <c r="D98" s="308"/>
      <c r="E98" s="308"/>
      <c r="F98" s="308"/>
      <c r="G98" s="308"/>
      <c r="H98" s="308"/>
      <c r="I98" s="308"/>
      <c r="J98" s="308"/>
      <c r="K98" s="308"/>
    </row>
    <row r="99" ht="7.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11"/>
    </row>
    <row r="100" ht="45" customHeight="1">
      <c r="B100" s="312"/>
      <c r="C100" s="313" t="s">
        <v>891</v>
      </c>
      <c r="D100" s="313"/>
      <c r="E100" s="313"/>
      <c r="F100" s="313"/>
      <c r="G100" s="313"/>
      <c r="H100" s="313"/>
      <c r="I100" s="313"/>
      <c r="J100" s="313"/>
      <c r="K100" s="314"/>
    </row>
    <row r="101" ht="17.25" customHeight="1">
      <c r="B101" s="312"/>
      <c r="C101" s="315" t="s">
        <v>847</v>
      </c>
      <c r="D101" s="315"/>
      <c r="E101" s="315"/>
      <c r="F101" s="315" t="s">
        <v>848</v>
      </c>
      <c r="G101" s="316"/>
      <c r="H101" s="315" t="s">
        <v>118</v>
      </c>
      <c r="I101" s="315" t="s">
        <v>58</v>
      </c>
      <c r="J101" s="315" t="s">
        <v>849</v>
      </c>
      <c r="K101" s="314"/>
    </row>
    <row r="102" ht="17.25" customHeight="1">
      <c r="B102" s="312"/>
      <c r="C102" s="317" t="s">
        <v>850</v>
      </c>
      <c r="D102" s="317"/>
      <c r="E102" s="317"/>
      <c r="F102" s="318" t="s">
        <v>851</v>
      </c>
      <c r="G102" s="319"/>
      <c r="H102" s="317"/>
      <c r="I102" s="317"/>
      <c r="J102" s="317" t="s">
        <v>852</v>
      </c>
      <c r="K102" s="314"/>
    </row>
    <row r="103" ht="5.25" customHeight="1">
      <c r="B103" s="312"/>
      <c r="C103" s="315"/>
      <c r="D103" s="315"/>
      <c r="E103" s="315"/>
      <c r="F103" s="315"/>
      <c r="G103" s="331"/>
      <c r="H103" s="315"/>
      <c r="I103" s="315"/>
      <c r="J103" s="315"/>
      <c r="K103" s="314"/>
    </row>
    <row r="104" ht="15" customHeight="1">
      <c r="B104" s="312"/>
      <c r="C104" s="301" t="s">
        <v>54</v>
      </c>
      <c r="D104" s="320"/>
      <c r="E104" s="320"/>
      <c r="F104" s="322" t="s">
        <v>853</v>
      </c>
      <c r="G104" s="331"/>
      <c r="H104" s="301" t="s">
        <v>892</v>
      </c>
      <c r="I104" s="301" t="s">
        <v>855</v>
      </c>
      <c r="J104" s="301">
        <v>20</v>
      </c>
      <c r="K104" s="314"/>
    </row>
    <row r="105" ht="15" customHeight="1">
      <c r="B105" s="312"/>
      <c r="C105" s="301" t="s">
        <v>856</v>
      </c>
      <c r="D105" s="301"/>
      <c r="E105" s="301"/>
      <c r="F105" s="322" t="s">
        <v>853</v>
      </c>
      <c r="G105" s="301"/>
      <c r="H105" s="301" t="s">
        <v>892</v>
      </c>
      <c r="I105" s="301" t="s">
        <v>855</v>
      </c>
      <c r="J105" s="301">
        <v>120</v>
      </c>
      <c r="K105" s="314"/>
    </row>
    <row r="106" ht="15" customHeight="1">
      <c r="B106" s="323"/>
      <c r="C106" s="301" t="s">
        <v>858</v>
      </c>
      <c r="D106" s="301"/>
      <c r="E106" s="301"/>
      <c r="F106" s="322" t="s">
        <v>859</v>
      </c>
      <c r="G106" s="301"/>
      <c r="H106" s="301" t="s">
        <v>892</v>
      </c>
      <c r="I106" s="301" t="s">
        <v>855</v>
      </c>
      <c r="J106" s="301">
        <v>50</v>
      </c>
      <c r="K106" s="314"/>
    </row>
    <row r="107" ht="15" customHeight="1">
      <c r="B107" s="323"/>
      <c r="C107" s="301" t="s">
        <v>861</v>
      </c>
      <c r="D107" s="301"/>
      <c r="E107" s="301"/>
      <c r="F107" s="322" t="s">
        <v>853</v>
      </c>
      <c r="G107" s="301"/>
      <c r="H107" s="301" t="s">
        <v>892</v>
      </c>
      <c r="I107" s="301" t="s">
        <v>863</v>
      </c>
      <c r="J107" s="301"/>
      <c r="K107" s="314"/>
    </row>
    <row r="108" ht="15" customHeight="1">
      <c r="B108" s="323"/>
      <c r="C108" s="301" t="s">
        <v>872</v>
      </c>
      <c r="D108" s="301"/>
      <c r="E108" s="301"/>
      <c r="F108" s="322" t="s">
        <v>859</v>
      </c>
      <c r="G108" s="301"/>
      <c r="H108" s="301" t="s">
        <v>892</v>
      </c>
      <c r="I108" s="301" t="s">
        <v>855</v>
      </c>
      <c r="J108" s="301">
        <v>50</v>
      </c>
      <c r="K108" s="314"/>
    </row>
    <row r="109" ht="15" customHeight="1">
      <c r="B109" s="323"/>
      <c r="C109" s="301" t="s">
        <v>880</v>
      </c>
      <c r="D109" s="301"/>
      <c r="E109" s="301"/>
      <c r="F109" s="322" t="s">
        <v>859</v>
      </c>
      <c r="G109" s="301"/>
      <c r="H109" s="301" t="s">
        <v>892</v>
      </c>
      <c r="I109" s="301" t="s">
        <v>855</v>
      </c>
      <c r="J109" s="301">
        <v>50</v>
      </c>
      <c r="K109" s="314"/>
    </row>
    <row r="110" ht="15" customHeight="1">
      <c r="B110" s="323"/>
      <c r="C110" s="301" t="s">
        <v>878</v>
      </c>
      <c r="D110" s="301"/>
      <c r="E110" s="301"/>
      <c r="F110" s="322" t="s">
        <v>859</v>
      </c>
      <c r="G110" s="301"/>
      <c r="H110" s="301" t="s">
        <v>892</v>
      </c>
      <c r="I110" s="301" t="s">
        <v>855</v>
      </c>
      <c r="J110" s="301">
        <v>50</v>
      </c>
      <c r="K110" s="314"/>
    </row>
    <row r="111" ht="15" customHeight="1">
      <c r="B111" s="323"/>
      <c r="C111" s="301" t="s">
        <v>54</v>
      </c>
      <c r="D111" s="301"/>
      <c r="E111" s="301"/>
      <c r="F111" s="322" t="s">
        <v>853</v>
      </c>
      <c r="G111" s="301"/>
      <c r="H111" s="301" t="s">
        <v>893</v>
      </c>
      <c r="I111" s="301" t="s">
        <v>855</v>
      </c>
      <c r="J111" s="301">
        <v>20</v>
      </c>
      <c r="K111" s="314"/>
    </row>
    <row r="112" ht="15" customHeight="1">
      <c r="B112" s="323"/>
      <c r="C112" s="301" t="s">
        <v>894</v>
      </c>
      <c r="D112" s="301"/>
      <c r="E112" s="301"/>
      <c r="F112" s="322" t="s">
        <v>853</v>
      </c>
      <c r="G112" s="301"/>
      <c r="H112" s="301" t="s">
        <v>895</v>
      </c>
      <c r="I112" s="301" t="s">
        <v>855</v>
      </c>
      <c r="J112" s="301">
        <v>120</v>
      </c>
      <c r="K112" s="314"/>
    </row>
    <row r="113" ht="15" customHeight="1">
      <c r="B113" s="323"/>
      <c r="C113" s="301" t="s">
        <v>39</v>
      </c>
      <c r="D113" s="301"/>
      <c r="E113" s="301"/>
      <c r="F113" s="322" t="s">
        <v>853</v>
      </c>
      <c r="G113" s="301"/>
      <c r="H113" s="301" t="s">
        <v>896</v>
      </c>
      <c r="I113" s="301" t="s">
        <v>887</v>
      </c>
      <c r="J113" s="301"/>
      <c r="K113" s="314"/>
    </row>
    <row r="114" ht="15" customHeight="1">
      <c r="B114" s="323"/>
      <c r="C114" s="301" t="s">
        <v>49</v>
      </c>
      <c r="D114" s="301"/>
      <c r="E114" s="301"/>
      <c r="F114" s="322" t="s">
        <v>853</v>
      </c>
      <c r="G114" s="301"/>
      <c r="H114" s="301" t="s">
        <v>897</v>
      </c>
      <c r="I114" s="301" t="s">
        <v>887</v>
      </c>
      <c r="J114" s="301"/>
      <c r="K114" s="314"/>
    </row>
    <row r="115" ht="15" customHeight="1">
      <c r="B115" s="323"/>
      <c r="C115" s="301" t="s">
        <v>58</v>
      </c>
      <c r="D115" s="301"/>
      <c r="E115" s="301"/>
      <c r="F115" s="322" t="s">
        <v>853</v>
      </c>
      <c r="G115" s="301"/>
      <c r="H115" s="301" t="s">
        <v>898</v>
      </c>
      <c r="I115" s="301" t="s">
        <v>899</v>
      </c>
      <c r="J115" s="301"/>
      <c r="K115" s="314"/>
    </row>
    <row r="116" ht="15" customHeight="1">
      <c r="B116" s="326"/>
      <c r="C116" s="332"/>
      <c r="D116" s="332"/>
      <c r="E116" s="332"/>
      <c r="F116" s="332"/>
      <c r="G116" s="332"/>
      <c r="H116" s="332"/>
      <c r="I116" s="332"/>
      <c r="J116" s="332"/>
      <c r="K116" s="328"/>
    </row>
    <row r="117" ht="18.75" customHeight="1">
      <c r="B117" s="333"/>
      <c r="C117" s="297"/>
      <c r="D117" s="297"/>
      <c r="E117" s="297"/>
      <c r="F117" s="334"/>
      <c r="G117" s="297"/>
      <c r="H117" s="297"/>
      <c r="I117" s="297"/>
      <c r="J117" s="297"/>
      <c r="K117" s="333"/>
    </row>
    <row r="118" ht="18.75" customHeight="1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</row>
    <row r="119" ht="7.5" customHeight="1">
      <c r="B119" s="335"/>
      <c r="C119" s="336"/>
      <c r="D119" s="336"/>
      <c r="E119" s="336"/>
      <c r="F119" s="336"/>
      <c r="G119" s="336"/>
      <c r="H119" s="336"/>
      <c r="I119" s="336"/>
      <c r="J119" s="336"/>
      <c r="K119" s="337"/>
    </row>
    <row r="120" ht="45" customHeight="1">
      <c r="B120" s="338"/>
      <c r="C120" s="291" t="s">
        <v>900</v>
      </c>
      <c r="D120" s="291"/>
      <c r="E120" s="291"/>
      <c r="F120" s="291"/>
      <c r="G120" s="291"/>
      <c r="H120" s="291"/>
      <c r="I120" s="291"/>
      <c r="J120" s="291"/>
      <c r="K120" s="339"/>
    </row>
    <row r="121" ht="17.25" customHeight="1">
      <c r="B121" s="340"/>
      <c r="C121" s="315" t="s">
        <v>847</v>
      </c>
      <c r="D121" s="315"/>
      <c r="E121" s="315"/>
      <c r="F121" s="315" t="s">
        <v>848</v>
      </c>
      <c r="G121" s="316"/>
      <c r="H121" s="315" t="s">
        <v>118</v>
      </c>
      <c r="I121" s="315" t="s">
        <v>58</v>
      </c>
      <c r="J121" s="315" t="s">
        <v>849</v>
      </c>
      <c r="K121" s="341"/>
    </row>
    <row r="122" ht="17.25" customHeight="1">
      <c r="B122" s="340"/>
      <c r="C122" s="317" t="s">
        <v>850</v>
      </c>
      <c r="D122" s="317"/>
      <c r="E122" s="317"/>
      <c r="F122" s="318" t="s">
        <v>851</v>
      </c>
      <c r="G122" s="319"/>
      <c r="H122" s="317"/>
      <c r="I122" s="317"/>
      <c r="J122" s="317" t="s">
        <v>852</v>
      </c>
      <c r="K122" s="341"/>
    </row>
    <row r="123" ht="5.25" customHeight="1">
      <c r="B123" s="342"/>
      <c r="C123" s="320"/>
      <c r="D123" s="320"/>
      <c r="E123" s="320"/>
      <c r="F123" s="320"/>
      <c r="G123" s="301"/>
      <c r="H123" s="320"/>
      <c r="I123" s="320"/>
      <c r="J123" s="320"/>
      <c r="K123" s="343"/>
    </row>
    <row r="124" ht="15" customHeight="1">
      <c r="B124" s="342"/>
      <c r="C124" s="301" t="s">
        <v>856</v>
      </c>
      <c r="D124" s="320"/>
      <c r="E124" s="320"/>
      <c r="F124" s="322" t="s">
        <v>853</v>
      </c>
      <c r="G124" s="301"/>
      <c r="H124" s="301" t="s">
        <v>892</v>
      </c>
      <c r="I124" s="301" t="s">
        <v>855</v>
      </c>
      <c r="J124" s="301">
        <v>120</v>
      </c>
      <c r="K124" s="344"/>
    </row>
    <row r="125" ht="15" customHeight="1">
      <c r="B125" s="342"/>
      <c r="C125" s="301" t="s">
        <v>901</v>
      </c>
      <c r="D125" s="301"/>
      <c r="E125" s="301"/>
      <c r="F125" s="322" t="s">
        <v>853</v>
      </c>
      <c r="G125" s="301"/>
      <c r="H125" s="301" t="s">
        <v>902</v>
      </c>
      <c r="I125" s="301" t="s">
        <v>855</v>
      </c>
      <c r="J125" s="301" t="s">
        <v>903</v>
      </c>
      <c r="K125" s="344"/>
    </row>
    <row r="126" ht="15" customHeight="1">
      <c r="B126" s="342"/>
      <c r="C126" s="301" t="s">
        <v>802</v>
      </c>
      <c r="D126" s="301"/>
      <c r="E126" s="301"/>
      <c r="F126" s="322" t="s">
        <v>853</v>
      </c>
      <c r="G126" s="301"/>
      <c r="H126" s="301" t="s">
        <v>904</v>
      </c>
      <c r="I126" s="301" t="s">
        <v>855</v>
      </c>
      <c r="J126" s="301" t="s">
        <v>903</v>
      </c>
      <c r="K126" s="344"/>
    </row>
    <row r="127" ht="15" customHeight="1">
      <c r="B127" s="342"/>
      <c r="C127" s="301" t="s">
        <v>864</v>
      </c>
      <c r="D127" s="301"/>
      <c r="E127" s="301"/>
      <c r="F127" s="322" t="s">
        <v>859</v>
      </c>
      <c r="G127" s="301"/>
      <c r="H127" s="301" t="s">
        <v>865</v>
      </c>
      <c r="I127" s="301" t="s">
        <v>855</v>
      </c>
      <c r="J127" s="301">
        <v>15</v>
      </c>
      <c r="K127" s="344"/>
    </row>
    <row r="128" ht="15" customHeight="1">
      <c r="B128" s="342"/>
      <c r="C128" s="324" t="s">
        <v>866</v>
      </c>
      <c r="D128" s="324"/>
      <c r="E128" s="324"/>
      <c r="F128" s="325" t="s">
        <v>859</v>
      </c>
      <c r="G128" s="324"/>
      <c r="H128" s="324" t="s">
        <v>867</v>
      </c>
      <c r="I128" s="324" t="s">
        <v>855</v>
      </c>
      <c r="J128" s="324">
        <v>15</v>
      </c>
      <c r="K128" s="344"/>
    </row>
    <row r="129" ht="15" customHeight="1">
      <c r="B129" s="342"/>
      <c r="C129" s="324" t="s">
        <v>868</v>
      </c>
      <c r="D129" s="324"/>
      <c r="E129" s="324"/>
      <c r="F129" s="325" t="s">
        <v>859</v>
      </c>
      <c r="G129" s="324"/>
      <c r="H129" s="324" t="s">
        <v>869</v>
      </c>
      <c r="I129" s="324" t="s">
        <v>855</v>
      </c>
      <c r="J129" s="324">
        <v>20</v>
      </c>
      <c r="K129" s="344"/>
    </row>
    <row r="130" ht="15" customHeight="1">
      <c r="B130" s="342"/>
      <c r="C130" s="324" t="s">
        <v>870</v>
      </c>
      <c r="D130" s="324"/>
      <c r="E130" s="324"/>
      <c r="F130" s="325" t="s">
        <v>859</v>
      </c>
      <c r="G130" s="324"/>
      <c r="H130" s="324" t="s">
        <v>871</v>
      </c>
      <c r="I130" s="324" t="s">
        <v>855</v>
      </c>
      <c r="J130" s="324">
        <v>20</v>
      </c>
      <c r="K130" s="344"/>
    </row>
    <row r="131" ht="15" customHeight="1">
      <c r="B131" s="342"/>
      <c r="C131" s="301" t="s">
        <v>858</v>
      </c>
      <c r="D131" s="301"/>
      <c r="E131" s="301"/>
      <c r="F131" s="322" t="s">
        <v>859</v>
      </c>
      <c r="G131" s="301"/>
      <c r="H131" s="301" t="s">
        <v>892</v>
      </c>
      <c r="I131" s="301" t="s">
        <v>855</v>
      </c>
      <c r="J131" s="301">
        <v>50</v>
      </c>
      <c r="K131" s="344"/>
    </row>
    <row r="132" ht="15" customHeight="1">
      <c r="B132" s="342"/>
      <c r="C132" s="301" t="s">
        <v>872</v>
      </c>
      <c r="D132" s="301"/>
      <c r="E132" s="301"/>
      <c r="F132" s="322" t="s">
        <v>859</v>
      </c>
      <c r="G132" s="301"/>
      <c r="H132" s="301" t="s">
        <v>892</v>
      </c>
      <c r="I132" s="301" t="s">
        <v>855</v>
      </c>
      <c r="J132" s="301">
        <v>50</v>
      </c>
      <c r="K132" s="344"/>
    </row>
    <row r="133" ht="15" customHeight="1">
      <c r="B133" s="342"/>
      <c r="C133" s="301" t="s">
        <v>878</v>
      </c>
      <c r="D133" s="301"/>
      <c r="E133" s="301"/>
      <c r="F133" s="322" t="s">
        <v>859</v>
      </c>
      <c r="G133" s="301"/>
      <c r="H133" s="301" t="s">
        <v>892</v>
      </c>
      <c r="I133" s="301" t="s">
        <v>855</v>
      </c>
      <c r="J133" s="301">
        <v>50</v>
      </c>
      <c r="K133" s="344"/>
    </row>
    <row r="134" ht="15" customHeight="1">
      <c r="B134" s="342"/>
      <c r="C134" s="301" t="s">
        <v>880</v>
      </c>
      <c r="D134" s="301"/>
      <c r="E134" s="301"/>
      <c r="F134" s="322" t="s">
        <v>859</v>
      </c>
      <c r="G134" s="301"/>
      <c r="H134" s="301" t="s">
        <v>892</v>
      </c>
      <c r="I134" s="301" t="s">
        <v>855</v>
      </c>
      <c r="J134" s="301">
        <v>50</v>
      </c>
      <c r="K134" s="344"/>
    </row>
    <row r="135" ht="15" customHeight="1">
      <c r="B135" s="342"/>
      <c r="C135" s="301" t="s">
        <v>123</v>
      </c>
      <c r="D135" s="301"/>
      <c r="E135" s="301"/>
      <c r="F135" s="322" t="s">
        <v>859</v>
      </c>
      <c r="G135" s="301"/>
      <c r="H135" s="301" t="s">
        <v>905</v>
      </c>
      <c r="I135" s="301" t="s">
        <v>855</v>
      </c>
      <c r="J135" s="301">
        <v>255</v>
      </c>
      <c r="K135" s="344"/>
    </row>
    <row r="136" ht="15" customHeight="1">
      <c r="B136" s="342"/>
      <c r="C136" s="301" t="s">
        <v>882</v>
      </c>
      <c r="D136" s="301"/>
      <c r="E136" s="301"/>
      <c r="F136" s="322" t="s">
        <v>853</v>
      </c>
      <c r="G136" s="301"/>
      <c r="H136" s="301" t="s">
        <v>906</v>
      </c>
      <c r="I136" s="301" t="s">
        <v>884</v>
      </c>
      <c r="J136" s="301"/>
      <c r="K136" s="344"/>
    </row>
    <row r="137" ht="15" customHeight="1">
      <c r="B137" s="342"/>
      <c r="C137" s="301" t="s">
        <v>885</v>
      </c>
      <c r="D137" s="301"/>
      <c r="E137" s="301"/>
      <c r="F137" s="322" t="s">
        <v>853</v>
      </c>
      <c r="G137" s="301"/>
      <c r="H137" s="301" t="s">
        <v>907</v>
      </c>
      <c r="I137" s="301" t="s">
        <v>887</v>
      </c>
      <c r="J137" s="301"/>
      <c r="K137" s="344"/>
    </row>
    <row r="138" ht="15" customHeight="1">
      <c r="B138" s="342"/>
      <c r="C138" s="301" t="s">
        <v>888</v>
      </c>
      <c r="D138" s="301"/>
      <c r="E138" s="301"/>
      <c r="F138" s="322" t="s">
        <v>853</v>
      </c>
      <c r="G138" s="301"/>
      <c r="H138" s="301" t="s">
        <v>888</v>
      </c>
      <c r="I138" s="301" t="s">
        <v>887</v>
      </c>
      <c r="J138" s="301"/>
      <c r="K138" s="344"/>
    </row>
    <row r="139" ht="15" customHeight="1">
      <c r="B139" s="342"/>
      <c r="C139" s="301" t="s">
        <v>39</v>
      </c>
      <c r="D139" s="301"/>
      <c r="E139" s="301"/>
      <c r="F139" s="322" t="s">
        <v>853</v>
      </c>
      <c r="G139" s="301"/>
      <c r="H139" s="301" t="s">
        <v>908</v>
      </c>
      <c r="I139" s="301" t="s">
        <v>887</v>
      </c>
      <c r="J139" s="301"/>
      <c r="K139" s="344"/>
    </row>
    <row r="140" ht="15" customHeight="1">
      <c r="B140" s="342"/>
      <c r="C140" s="301" t="s">
        <v>909</v>
      </c>
      <c r="D140" s="301"/>
      <c r="E140" s="301"/>
      <c r="F140" s="322" t="s">
        <v>853</v>
      </c>
      <c r="G140" s="301"/>
      <c r="H140" s="301" t="s">
        <v>910</v>
      </c>
      <c r="I140" s="301" t="s">
        <v>887</v>
      </c>
      <c r="J140" s="301"/>
      <c r="K140" s="344"/>
    </row>
    <row r="141" ht="15" customHeight="1">
      <c r="B141" s="345"/>
      <c r="C141" s="346"/>
      <c r="D141" s="346"/>
      <c r="E141" s="346"/>
      <c r="F141" s="346"/>
      <c r="G141" s="346"/>
      <c r="H141" s="346"/>
      <c r="I141" s="346"/>
      <c r="J141" s="346"/>
      <c r="K141" s="347"/>
    </row>
    <row r="142" ht="18.75" customHeight="1">
      <c r="B142" s="297"/>
      <c r="C142" s="297"/>
      <c r="D142" s="297"/>
      <c r="E142" s="297"/>
      <c r="F142" s="334"/>
      <c r="G142" s="297"/>
      <c r="H142" s="297"/>
      <c r="I142" s="297"/>
      <c r="J142" s="297"/>
      <c r="K142" s="297"/>
    </row>
    <row r="143" ht="18.75" customHeight="1">
      <c r="B143" s="308"/>
      <c r="C143" s="308"/>
      <c r="D143" s="308"/>
      <c r="E143" s="308"/>
      <c r="F143" s="308"/>
      <c r="G143" s="308"/>
      <c r="H143" s="308"/>
      <c r="I143" s="308"/>
      <c r="J143" s="308"/>
      <c r="K143" s="308"/>
    </row>
    <row r="144" ht="7.5" customHeight="1">
      <c r="B144" s="309"/>
      <c r="C144" s="310"/>
      <c r="D144" s="310"/>
      <c r="E144" s="310"/>
      <c r="F144" s="310"/>
      <c r="G144" s="310"/>
      <c r="H144" s="310"/>
      <c r="I144" s="310"/>
      <c r="J144" s="310"/>
      <c r="K144" s="311"/>
    </row>
    <row r="145" ht="45" customHeight="1">
      <c r="B145" s="312"/>
      <c r="C145" s="313" t="s">
        <v>911</v>
      </c>
      <c r="D145" s="313"/>
      <c r="E145" s="313"/>
      <c r="F145" s="313"/>
      <c r="G145" s="313"/>
      <c r="H145" s="313"/>
      <c r="I145" s="313"/>
      <c r="J145" s="313"/>
      <c r="K145" s="314"/>
    </row>
    <row r="146" ht="17.25" customHeight="1">
      <c r="B146" s="312"/>
      <c r="C146" s="315" t="s">
        <v>847</v>
      </c>
      <c r="D146" s="315"/>
      <c r="E146" s="315"/>
      <c r="F146" s="315" t="s">
        <v>848</v>
      </c>
      <c r="G146" s="316"/>
      <c r="H146" s="315" t="s">
        <v>118</v>
      </c>
      <c r="I146" s="315" t="s">
        <v>58</v>
      </c>
      <c r="J146" s="315" t="s">
        <v>849</v>
      </c>
      <c r="K146" s="314"/>
    </row>
    <row r="147" ht="17.25" customHeight="1">
      <c r="B147" s="312"/>
      <c r="C147" s="317" t="s">
        <v>850</v>
      </c>
      <c r="D147" s="317"/>
      <c r="E147" s="317"/>
      <c r="F147" s="318" t="s">
        <v>851</v>
      </c>
      <c r="G147" s="319"/>
      <c r="H147" s="317"/>
      <c r="I147" s="317"/>
      <c r="J147" s="317" t="s">
        <v>852</v>
      </c>
      <c r="K147" s="314"/>
    </row>
    <row r="148" ht="5.25" customHeight="1">
      <c r="B148" s="323"/>
      <c r="C148" s="320"/>
      <c r="D148" s="320"/>
      <c r="E148" s="320"/>
      <c r="F148" s="320"/>
      <c r="G148" s="321"/>
      <c r="H148" s="320"/>
      <c r="I148" s="320"/>
      <c r="J148" s="320"/>
      <c r="K148" s="344"/>
    </row>
    <row r="149" ht="15" customHeight="1">
      <c r="B149" s="323"/>
      <c r="C149" s="348" t="s">
        <v>856</v>
      </c>
      <c r="D149" s="301"/>
      <c r="E149" s="301"/>
      <c r="F149" s="349" t="s">
        <v>853</v>
      </c>
      <c r="G149" s="301"/>
      <c r="H149" s="348" t="s">
        <v>892</v>
      </c>
      <c r="I149" s="348" t="s">
        <v>855</v>
      </c>
      <c r="J149" s="348">
        <v>120</v>
      </c>
      <c r="K149" s="344"/>
    </row>
    <row r="150" ht="15" customHeight="1">
      <c r="B150" s="323"/>
      <c r="C150" s="348" t="s">
        <v>901</v>
      </c>
      <c r="D150" s="301"/>
      <c r="E150" s="301"/>
      <c r="F150" s="349" t="s">
        <v>853</v>
      </c>
      <c r="G150" s="301"/>
      <c r="H150" s="348" t="s">
        <v>912</v>
      </c>
      <c r="I150" s="348" t="s">
        <v>855</v>
      </c>
      <c r="J150" s="348" t="s">
        <v>903</v>
      </c>
      <c r="K150" s="344"/>
    </row>
    <row r="151" ht="15" customHeight="1">
      <c r="B151" s="323"/>
      <c r="C151" s="348" t="s">
        <v>802</v>
      </c>
      <c r="D151" s="301"/>
      <c r="E151" s="301"/>
      <c r="F151" s="349" t="s">
        <v>853</v>
      </c>
      <c r="G151" s="301"/>
      <c r="H151" s="348" t="s">
        <v>913</v>
      </c>
      <c r="I151" s="348" t="s">
        <v>855</v>
      </c>
      <c r="J151" s="348" t="s">
        <v>903</v>
      </c>
      <c r="K151" s="344"/>
    </row>
    <row r="152" ht="15" customHeight="1">
      <c r="B152" s="323"/>
      <c r="C152" s="348" t="s">
        <v>858</v>
      </c>
      <c r="D152" s="301"/>
      <c r="E152" s="301"/>
      <c r="F152" s="349" t="s">
        <v>859</v>
      </c>
      <c r="G152" s="301"/>
      <c r="H152" s="348" t="s">
        <v>892</v>
      </c>
      <c r="I152" s="348" t="s">
        <v>855</v>
      </c>
      <c r="J152" s="348">
        <v>50</v>
      </c>
      <c r="K152" s="344"/>
    </row>
    <row r="153" ht="15" customHeight="1">
      <c r="B153" s="323"/>
      <c r="C153" s="348" t="s">
        <v>861</v>
      </c>
      <c r="D153" s="301"/>
      <c r="E153" s="301"/>
      <c r="F153" s="349" t="s">
        <v>853</v>
      </c>
      <c r="G153" s="301"/>
      <c r="H153" s="348" t="s">
        <v>892</v>
      </c>
      <c r="I153" s="348" t="s">
        <v>863</v>
      </c>
      <c r="J153" s="348"/>
      <c r="K153" s="344"/>
    </row>
    <row r="154" ht="15" customHeight="1">
      <c r="B154" s="323"/>
      <c r="C154" s="348" t="s">
        <v>872</v>
      </c>
      <c r="D154" s="301"/>
      <c r="E154" s="301"/>
      <c r="F154" s="349" t="s">
        <v>859</v>
      </c>
      <c r="G154" s="301"/>
      <c r="H154" s="348" t="s">
        <v>892</v>
      </c>
      <c r="I154" s="348" t="s">
        <v>855</v>
      </c>
      <c r="J154" s="348">
        <v>50</v>
      </c>
      <c r="K154" s="344"/>
    </row>
    <row r="155" ht="15" customHeight="1">
      <c r="B155" s="323"/>
      <c r="C155" s="348" t="s">
        <v>880</v>
      </c>
      <c r="D155" s="301"/>
      <c r="E155" s="301"/>
      <c r="F155" s="349" t="s">
        <v>859</v>
      </c>
      <c r="G155" s="301"/>
      <c r="H155" s="348" t="s">
        <v>892</v>
      </c>
      <c r="I155" s="348" t="s">
        <v>855</v>
      </c>
      <c r="J155" s="348">
        <v>50</v>
      </c>
      <c r="K155" s="344"/>
    </row>
    <row r="156" ht="15" customHeight="1">
      <c r="B156" s="323"/>
      <c r="C156" s="348" t="s">
        <v>878</v>
      </c>
      <c r="D156" s="301"/>
      <c r="E156" s="301"/>
      <c r="F156" s="349" t="s">
        <v>859</v>
      </c>
      <c r="G156" s="301"/>
      <c r="H156" s="348" t="s">
        <v>892</v>
      </c>
      <c r="I156" s="348" t="s">
        <v>855</v>
      </c>
      <c r="J156" s="348">
        <v>50</v>
      </c>
      <c r="K156" s="344"/>
    </row>
    <row r="157" ht="15" customHeight="1">
      <c r="B157" s="323"/>
      <c r="C157" s="348" t="s">
        <v>102</v>
      </c>
      <c r="D157" s="301"/>
      <c r="E157" s="301"/>
      <c r="F157" s="349" t="s">
        <v>853</v>
      </c>
      <c r="G157" s="301"/>
      <c r="H157" s="348" t="s">
        <v>914</v>
      </c>
      <c r="I157" s="348" t="s">
        <v>855</v>
      </c>
      <c r="J157" s="348" t="s">
        <v>915</v>
      </c>
      <c r="K157" s="344"/>
    </row>
    <row r="158" ht="15" customHeight="1">
      <c r="B158" s="323"/>
      <c r="C158" s="348" t="s">
        <v>916</v>
      </c>
      <c r="D158" s="301"/>
      <c r="E158" s="301"/>
      <c r="F158" s="349" t="s">
        <v>853</v>
      </c>
      <c r="G158" s="301"/>
      <c r="H158" s="348" t="s">
        <v>917</v>
      </c>
      <c r="I158" s="348" t="s">
        <v>887</v>
      </c>
      <c r="J158" s="348"/>
      <c r="K158" s="344"/>
    </row>
    <row r="159" ht="15" customHeight="1">
      <c r="B159" s="350"/>
      <c r="C159" s="332"/>
      <c r="D159" s="332"/>
      <c r="E159" s="332"/>
      <c r="F159" s="332"/>
      <c r="G159" s="332"/>
      <c r="H159" s="332"/>
      <c r="I159" s="332"/>
      <c r="J159" s="332"/>
      <c r="K159" s="351"/>
    </row>
    <row r="160" ht="18.75" customHeight="1">
      <c r="B160" s="297"/>
      <c r="C160" s="301"/>
      <c r="D160" s="301"/>
      <c r="E160" s="301"/>
      <c r="F160" s="322"/>
      <c r="G160" s="301"/>
      <c r="H160" s="301"/>
      <c r="I160" s="301"/>
      <c r="J160" s="301"/>
      <c r="K160" s="297"/>
    </row>
    <row r="161" ht="18.75" customHeight="1">
      <c r="B161" s="308"/>
      <c r="C161" s="308"/>
      <c r="D161" s="308"/>
      <c r="E161" s="308"/>
      <c r="F161" s="308"/>
      <c r="G161" s="308"/>
      <c r="H161" s="308"/>
      <c r="I161" s="308"/>
      <c r="J161" s="308"/>
      <c r="K161" s="308"/>
    </row>
    <row r="162" ht="7.5" customHeight="1">
      <c r="B162" s="287"/>
      <c r="C162" s="288"/>
      <c r="D162" s="288"/>
      <c r="E162" s="288"/>
      <c r="F162" s="288"/>
      <c r="G162" s="288"/>
      <c r="H162" s="288"/>
      <c r="I162" s="288"/>
      <c r="J162" s="288"/>
      <c r="K162" s="289"/>
    </row>
    <row r="163" ht="45" customHeight="1">
      <c r="B163" s="290"/>
      <c r="C163" s="291" t="s">
        <v>918</v>
      </c>
      <c r="D163" s="291"/>
      <c r="E163" s="291"/>
      <c r="F163" s="291"/>
      <c r="G163" s="291"/>
      <c r="H163" s="291"/>
      <c r="I163" s="291"/>
      <c r="J163" s="291"/>
      <c r="K163" s="292"/>
    </row>
    <row r="164" ht="17.25" customHeight="1">
      <c r="B164" s="290"/>
      <c r="C164" s="315" t="s">
        <v>847</v>
      </c>
      <c r="D164" s="315"/>
      <c r="E164" s="315"/>
      <c r="F164" s="315" t="s">
        <v>848</v>
      </c>
      <c r="G164" s="352"/>
      <c r="H164" s="353" t="s">
        <v>118</v>
      </c>
      <c r="I164" s="353" t="s">
        <v>58</v>
      </c>
      <c r="J164" s="315" t="s">
        <v>849</v>
      </c>
      <c r="K164" s="292"/>
    </row>
    <row r="165" ht="17.25" customHeight="1">
      <c r="B165" s="293"/>
      <c r="C165" s="317" t="s">
        <v>850</v>
      </c>
      <c r="D165" s="317"/>
      <c r="E165" s="317"/>
      <c r="F165" s="318" t="s">
        <v>851</v>
      </c>
      <c r="G165" s="354"/>
      <c r="H165" s="355"/>
      <c r="I165" s="355"/>
      <c r="J165" s="317" t="s">
        <v>852</v>
      </c>
      <c r="K165" s="295"/>
    </row>
    <row r="166" ht="5.25" customHeight="1">
      <c r="B166" s="323"/>
      <c r="C166" s="320"/>
      <c r="D166" s="320"/>
      <c r="E166" s="320"/>
      <c r="F166" s="320"/>
      <c r="G166" s="321"/>
      <c r="H166" s="320"/>
      <c r="I166" s="320"/>
      <c r="J166" s="320"/>
      <c r="K166" s="344"/>
    </row>
    <row r="167" ht="15" customHeight="1">
      <c r="B167" s="323"/>
      <c r="C167" s="301" t="s">
        <v>856</v>
      </c>
      <c r="D167" s="301"/>
      <c r="E167" s="301"/>
      <c r="F167" s="322" t="s">
        <v>853</v>
      </c>
      <c r="G167" s="301"/>
      <c r="H167" s="301" t="s">
        <v>892</v>
      </c>
      <c r="I167" s="301" t="s">
        <v>855</v>
      </c>
      <c r="J167" s="301">
        <v>120</v>
      </c>
      <c r="K167" s="344"/>
    </row>
    <row r="168" ht="15" customHeight="1">
      <c r="B168" s="323"/>
      <c r="C168" s="301" t="s">
        <v>901</v>
      </c>
      <c r="D168" s="301"/>
      <c r="E168" s="301"/>
      <c r="F168" s="322" t="s">
        <v>853</v>
      </c>
      <c r="G168" s="301"/>
      <c r="H168" s="301" t="s">
        <v>902</v>
      </c>
      <c r="I168" s="301" t="s">
        <v>855</v>
      </c>
      <c r="J168" s="301" t="s">
        <v>903</v>
      </c>
      <c r="K168" s="344"/>
    </row>
    <row r="169" ht="15" customHeight="1">
      <c r="B169" s="323"/>
      <c r="C169" s="301" t="s">
        <v>802</v>
      </c>
      <c r="D169" s="301"/>
      <c r="E169" s="301"/>
      <c r="F169" s="322" t="s">
        <v>853</v>
      </c>
      <c r="G169" s="301"/>
      <c r="H169" s="301" t="s">
        <v>919</v>
      </c>
      <c r="I169" s="301" t="s">
        <v>855</v>
      </c>
      <c r="J169" s="301" t="s">
        <v>903</v>
      </c>
      <c r="K169" s="344"/>
    </row>
    <row r="170" ht="15" customHeight="1">
      <c r="B170" s="323"/>
      <c r="C170" s="301" t="s">
        <v>858</v>
      </c>
      <c r="D170" s="301"/>
      <c r="E170" s="301"/>
      <c r="F170" s="322" t="s">
        <v>859</v>
      </c>
      <c r="G170" s="301"/>
      <c r="H170" s="301" t="s">
        <v>919</v>
      </c>
      <c r="I170" s="301" t="s">
        <v>855</v>
      </c>
      <c r="J170" s="301">
        <v>50</v>
      </c>
      <c r="K170" s="344"/>
    </row>
    <row r="171" ht="15" customHeight="1">
      <c r="B171" s="323"/>
      <c r="C171" s="301" t="s">
        <v>861</v>
      </c>
      <c r="D171" s="301"/>
      <c r="E171" s="301"/>
      <c r="F171" s="322" t="s">
        <v>853</v>
      </c>
      <c r="G171" s="301"/>
      <c r="H171" s="301" t="s">
        <v>919</v>
      </c>
      <c r="I171" s="301" t="s">
        <v>863</v>
      </c>
      <c r="J171" s="301"/>
      <c r="K171" s="344"/>
    </row>
    <row r="172" ht="15" customHeight="1">
      <c r="B172" s="323"/>
      <c r="C172" s="301" t="s">
        <v>872</v>
      </c>
      <c r="D172" s="301"/>
      <c r="E172" s="301"/>
      <c r="F172" s="322" t="s">
        <v>859</v>
      </c>
      <c r="G172" s="301"/>
      <c r="H172" s="301" t="s">
        <v>919</v>
      </c>
      <c r="I172" s="301" t="s">
        <v>855</v>
      </c>
      <c r="J172" s="301">
        <v>50</v>
      </c>
      <c r="K172" s="344"/>
    </row>
    <row r="173" ht="15" customHeight="1">
      <c r="B173" s="323"/>
      <c r="C173" s="301" t="s">
        <v>880</v>
      </c>
      <c r="D173" s="301"/>
      <c r="E173" s="301"/>
      <c r="F173" s="322" t="s">
        <v>859</v>
      </c>
      <c r="G173" s="301"/>
      <c r="H173" s="301" t="s">
        <v>919</v>
      </c>
      <c r="I173" s="301" t="s">
        <v>855</v>
      </c>
      <c r="J173" s="301">
        <v>50</v>
      </c>
      <c r="K173" s="344"/>
    </row>
    <row r="174" ht="15" customHeight="1">
      <c r="B174" s="323"/>
      <c r="C174" s="301" t="s">
        <v>878</v>
      </c>
      <c r="D174" s="301"/>
      <c r="E174" s="301"/>
      <c r="F174" s="322" t="s">
        <v>859</v>
      </c>
      <c r="G174" s="301"/>
      <c r="H174" s="301" t="s">
        <v>919</v>
      </c>
      <c r="I174" s="301" t="s">
        <v>855</v>
      </c>
      <c r="J174" s="301">
        <v>50</v>
      </c>
      <c r="K174" s="344"/>
    </row>
    <row r="175" ht="15" customHeight="1">
      <c r="B175" s="323"/>
      <c r="C175" s="301" t="s">
        <v>117</v>
      </c>
      <c r="D175" s="301"/>
      <c r="E175" s="301"/>
      <c r="F175" s="322" t="s">
        <v>853</v>
      </c>
      <c r="G175" s="301"/>
      <c r="H175" s="301" t="s">
        <v>920</v>
      </c>
      <c r="I175" s="301" t="s">
        <v>921</v>
      </c>
      <c r="J175" s="301"/>
      <c r="K175" s="344"/>
    </row>
    <row r="176" ht="15" customHeight="1">
      <c r="B176" s="323"/>
      <c r="C176" s="301" t="s">
        <v>58</v>
      </c>
      <c r="D176" s="301"/>
      <c r="E176" s="301"/>
      <c r="F176" s="322" t="s">
        <v>853</v>
      </c>
      <c r="G176" s="301"/>
      <c r="H176" s="301" t="s">
        <v>922</v>
      </c>
      <c r="I176" s="301" t="s">
        <v>923</v>
      </c>
      <c r="J176" s="301">
        <v>1</v>
      </c>
      <c r="K176" s="344"/>
    </row>
    <row r="177" ht="15" customHeight="1">
      <c r="B177" s="323"/>
      <c r="C177" s="301" t="s">
        <v>54</v>
      </c>
      <c r="D177" s="301"/>
      <c r="E177" s="301"/>
      <c r="F177" s="322" t="s">
        <v>853</v>
      </c>
      <c r="G177" s="301"/>
      <c r="H177" s="301" t="s">
        <v>924</v>
      </c>
      <c r="I177" s="301" t="s">
        <v>855</v>
      </c>
      <c r="J177" s="301">
        <v>20</v>
      </c>
      <c r="K177" s="344"/>
    </row>
    <row r="178" ht="15" customHeight="1">
      <c r="B178" s="323"/>
      <c r="C178" s="301" t="s">
        <v>118</v>
      </c>
      <c r="D178" s="301"/>
      <c r="E178" s="301"/>
      <c r="F178" s="322" t="s">
        <v>853</v>
      </c>
      <c r="G178" s="301"/>
      <c r="H178" s="301" t="s">
        <v>925</v>
      </c>
      <c r="I178" s="301" t="s">
        <v>855</v>
      </c>
      <c r="J178" s="301">
        <v>255</v>
      </c>
      <c r="K178" s="344"/>
    </row>
    <row r="179" ht="15" customHeight="1">
      <c r="B179" s="323"/>
      <c r="C179" s="301" t="s">
        <v>119</v>
      </c>
      <c r="D179" s="301"/>
      <c r="E179" s="301"/>
      <c r="F179" s="322" t="s">
        <v>853</v>
      </c>
      <c r="G179" s="301"/>
      <c r="H179" s="301" t="s">
        <v>818</v>
      </c>
      <c r="I179" s="301" t="s">
        <v>855</v>
      </c>
      <c r="J179" s="301">
        <v>10</v>
      </c>
      <c r="K179" s="344"/>
    </row>
    <row r="180" ht="15" customHeight="1">
      <c r="B180" s="323"/>
      <c r="C180" s="301" t="s">
        <v>120</v>
      </c>
      <c r="D180" s="301"/>
      <c r="E180" s="301"/>
      <c r="F180" s="322" t="s">
        <v>853</v>
      </c>
      <c r="G180" s="301"/>
      <c r="H180" s="301" t="s">
        <v>926</v>
      </c>
      <c r="I180" s="301" t="s">
        <v>887</v>
      </c>
      <c r="J180" s="301"/>
      <c r="K180" s="344"/>
    </row>
    <row r="181" ht="15" customHeight="1">
      <c r="B181" s="323"/>
      <c r="C181" s="301" t="s">
        <v>927</v>
      </c>
      <c r="D181" s="301"/>
      <c r="E181" s="301"/>
      <c r="F181" s="322" t="s">
        <v>853</v>
      </c>
      <c r="G181" s="301"/>
      <c r="H181" s="301" t="s">
        <v>928</v>
      </c>
      <c r="I181" s="301" t="s">
        <v>887</v>
      </c>
      <c r="J181" s="301"/>
      <c r="K181" s="344"/>
    </row>
    <row r="182" ht="15" customHeight="1">
      <c r="B182" s="323"/>
      <c r="C182" s="301" t="s">
        <v>916</v>
      </c>
      <c r="D182" s="301"/>
      <c r="E182" s="301"/>
      <c r="F182" s="322" t="s">
        <v>853</v>
      </c>
      <c r="G182" s="301"/>
      <c r="H182" s="301" t="s">
        <v>929</v>
      </c>
      <c r="I182" s="301" t="s">
        <v>887</v>
      </c>
      <c r="J182" s="301"/>
      <c r="K182" s="344"/>
    </row>
    <row r="183" ht="15" customHeight="1">
      <c r="B183" s="323"/>
      <c r="C183" s="301" t="s">
        <v>122</v>
      </c>
      <c r="D183" s="301"/>
      <c r="E183" s="301"/>
      <c r="F183" s="322" t="s">
        <v>859</v>
      </c>
      <c r="G183" s="301"/>
      <c r="H183" s="301" t="s">
        <v>930</v>
      </c>
      <c r="I183" s="301" t="s">
        <v>855</v>
      </c>
      <c r="J183" s="301">
        <v>50</v>
      </c>
      <c r="K183" s="344"/>
    </row>
    <row r="184" ht="15" customHeight="1">
      <c r="B184" s="323"/>
      <c r="C184" s="301" t="s">
        <v>931</v>
      </c>
      <c r="D184" s="301"/>
      <c r="E184" s="301"/>
      <c r="F184" s="322" t="s">
        <v>859</v>
      </c>
      <c r="G184" s="301"/>
      <c r="H184" s="301" t="s">
        <v>932</v>
      </c>
      <c r="I184" s="301" t="s">
        <v>933</v>
      </c>
      <c r="J184" s="301"/>
      <c r="K184" s="344"/>
    </row>
    <row r="185" ht="15" customHeight="1">
      <c r="B185" s="323"/>
      <c r="C185" s="301" t="s">
        <v>934</v>
      </c>
      <c r="D185" s="301"/>
      <c r="E185" s="301"/>
      <c r="F185" s="322" t="s">
        <v>859</v>
      </c>
      <c r="G185" s="301"/>
      <c r="H185" s="301" t="s">
        <v>935</v>
      </c>
      <c r="I185" s="301" t="s">
        <v>933</v>
      </c>
      <c r="J185" s="301"/>
      <c r="K185" s="344"/>
    </row>
    <row r="186" ht="15" customHeight="1">
      <c r="B186" s="323"/>
      <c r="C186" s="301" t="s">
        <v>936</v>
      </c>
      <c r="D186" s="301"/>
      <c r="E186" s="301"/>
      <c r="F186" s="322" t="s">
        <v>859</v>
      </c>
      <c r="G186" s="301"/>
      <c r="H186" s="301" t="s">
        <v>937</v>
      </c>
      <c r="I186" s="301" t="s">
        <v>933</v>
      </c>
      <c r="J186" s="301"/>
      <c r="K186" s="344"/>
    </row>
    <row r="187" ht="15" customHeight="1">
      <c r="B187" s="323"/>
      <c r="C187" s="356" t="s">
        <v>938</v>
      </c>
      <c r="D187" s="301"/>
      <c r="E187" s="301"/>
      <c r="F187" s="322" t="s">
        <v>859</v>
      </c>
      <c r="G187" s="301"/>
      <c r="H187" s="301" t="s">
        <v>939</v>
      </c>
      <c r="I187" s="301" t="s">
        <v>940</v>
      </c>
      <c r="J187" s="357" t="s">
        <v>941</v>
      </c>
      <c r="K187" s="344"/>
    </row>
    <row r="188" ht="15" customHeight="1">
      <c r="B188" s="323"/>
      <c r="C188" s="307" t="s">
        <v>43</v>
      </c>
      <c r="D188" s="301"/>
      <c r="E188" s="301"/>
      <c r="F188" s="322" t="s">
        <v>853</v>
      </c>
      <c r="G188" s="301"/>
      <c r="H188" s="297" t="s">
        <v>942</v>
      </c>
      <c r="I188" s="301" t="s">
        <v>943</v>
      </c>
      <c r="J188" s="301"/>
      <c r="K188" s="344"/>
    </row>
    <row r="189" ht="15" customHeight="1">
      <c r="B189" s="323"/>
      <c r="C189" s="307" t="s">
        <v>944</v>
      </c>
      <c r="D189" s="301"/>
      <c r="E189" s="301"/>
      <c r="F189" s="322" t="s">
        <v>853</v>
      </c>
      <c r="G189" s="301"/>
      <c r="H189" s="301" t="s">
        <v>945</v>
      </c>
      <c r="I189" s="301" t="s">
        <v>887</v>
      </c>
      <c r="J189" s="301"/>
      <c r="K189" s="344"/>
    </row>
    <row r="190" ht="15" customHeight="1">
      <c r="B190" s="323"/>
      <c r="C190" s="307" t="s">
        <v>946</v>
      </c>
      <c r="D190" s="301"/>
      <c r="E190" s="301"/>
      <c r="F190" s="322" t="s">
        <v>853</v>
      </c>
      <c r="G190" s="301"/>
      <c r="H190" s="301" t="s">
        <v>947</v>
      </c>
      <c r="I190" s="301" t="s">
        <v>887</v>
      </c>
      <c r="J190" s="301"/>
      <c r="K190" s="344"/>
    </row>
    <row r="191" ht="15" customHeight="1">
      <c r="B191" s="323"/>
      <c r="C191" s="307" t="s">
        <v>948</v>
      </c>
      <c r="D191" s="301"/>
      <c r="E191" s="301"/>
      <c r="F191" s="322" t="s">
        <v>859</v>
      </c>
      <c r="G191" s="301"/>
      <c r="H191" s="301" t="s">
        <v>949</v>
      </c>
      <c r="I191" s="301" t="s">
        <v>887</v>
      </c>
      <c r="J191" s="301"/>
      <c r="K191" s="344"/>
    </row>
    <row r="192" ht="15" customHeight="1">
      <c r="B192" s="350"/>
      <c r="C192" s="358"/>
      <c r="D192" s="332"/>
      <c r="E192" s="332"/>
      <c r="F192" s="332"/>
      <c r="G192" s="332"/>
      <c r="H192" s="332"/>
      <c r="I192" s="332"/>
      <c r="J192" s="332"/>
      <c r="K192" s="351"/>
    </row>
    <row r="193" ht="18.75" customHeight="1">
      <c r="B193" s="297"/>
      <c r="C193" s="301"/>
      <c r="D193" s="301"/>
      <c r="E193" s="301"/>
      <c r="F193" s="322"/>
      <c r="G193" s="301"/>
      <c r="H193" s="301"/>
      <c r="I193" s="301"/>
      <c r="J193" s="301"/>
      <c r="K193" s="297"/>
    </row>
    <row r="194" ht="18.75" customHeight="1">
      <c r="B194" s="297"/>
      <c r="C194" s="301"/>
      <c r="D194" s="301"/>
      <c r="E194" s="301"/>
      <c r="F194" s="322"/>
      <c r="G194" s="301"/>
      <c r="H194" s="301"/>
      <c r="I194" s="301"/>
      <c r="J194" s="301"/>
      <c r="K194" s="297"/>
    </row>
    <row r="195" ht="18.75" customHeight="1">
      <c r="B195" s="308"/>
      <c r="C195" s="308"/>
      <c r="D195" s="308"/>
      <c r="E195" s="308"/>
      <c r="F195" s="308"/>
      <c r="G195" s="308"/>
      <c r="H195" s="308"/>
      <c r="I195" s="308"/>
      <c r="J195" s="308"/>
      <c r="K195" s="308"/>
    </row>
    <row r="196" ht="13.5">
      <c r="B196" s="287"/>
      <c r="C196" s="288"/>
      <c r="D196" s="288"/>
      <c r="E196" s="288"/>
      <c r="F196" s="288"/>
      <c r="G196" s="288"/>
      <c r="H196" s="288"/>
      <c r="I196" s="288"/>
      <c r="J196" s="288"/>
      <c r="K196" s="289"/>
    </row>
    <row r="197" ht="21">
      <c r="B197" s="290"/>
      <c r="C197" s="291" t="s">
        <v>950</v>
      </c>
      <c r="D197" s="291"/>
      <c r="E197" s="291"/>
      <c r="F197" s="291"/>
      <c r="G197" s="291"/>
      <c r="H197" s="291"/>
      <c r="I197" s="291"/>
      <c r="J197" s="291"/>
      <c r="K197" s="292"/>
    </row>
    <row r="198" ht="25.5" customHeight="1">
      <c r="B198" s="290"/>
      <c r="C198" s="359" t="s">
        <v>951</v>
      </c>
      <c r="D198" s="359"/>
      <c r="E198" s="359"/>
      <c r="F198" s="359" t="s">
        <v>952</v>
      </c>
      <c r="G198" s="360"/>
      <c r="H198" s="359" t="s">
        <v>953</v>
      </c>
      <c r="I198" s="359"/>
      <c r="J198" s="359"/>
      <c r="K198" s="292"/>
    </row>
    <row r="199" ht="5.25" customHeight="1">
      <c r="B199" s="323"/>
      <c r="C199" s="320"/>
      <c r="D199" s="320"/>
      <c r="E199" s="320"/>
      <c r="F199" s="320"/>
      <c r="G199" s="301"/>
      <c r="H199" s="320"/>
      <c r="I199" s="320"/>
      <c r="J199" s="320"/>
      <c r="K199" s="344"/>
    </row>
    <row r="200" ht="15" customHeight="1">
      <c r="B200" s="323"/>
      <c r="C200" s="301" t="s">
        <v>943</v>
      </c>
      <c r="D200" s="301"/>
      <c r="E200" s="301"/>
      <c r="F200" s="322" t="s">
        <v>44</v>
      </c>
      <c r="G200" s="301"/>
      <c r="H200" s="301" t="s">
        <v>954</v>
      </c>
      <c r="I200" s="301"/>
      <c r="J200" s="301"/>
      <c r="K200" s="344"/>
    </row>
    <row r="201" ht="15" customHeight="1">
      <c r="B201" s="323"/>
      <c r="C201" s="329"/>
      <c r="D201" s="301"/>
      <c r="E201" s="301"/>
      <c r="F201" s="322" t="s">
        <v>45</v>
      </c>
      <c r="G201" s="301"/>
      <c r="H201" s="301" t="s">
        <v>955</v>
      </c>
      <c r="I201" s="301"/>
      <c r="J201" s="301"/>
      <c r="K201" s="344"/>
    </row>
    <row r="202" ht="15" customHeight="1">
      <c r="B202" s="323"/>
      <c r="C202" s="329"/>
      <c r="D202" s="301"/>
      <c r="E202" s="301"/>
      <c r="F202" s="322" t="s">
        <v>48</v>
      </c>
      <c r="G202" s="301"/>
      <c r="H202" s="301" t="s">
        <v>956</v>
      </c>
      <c r="I202" s="301"/>
      <c r="J202" s="301"/>
      <c r="K202" s="344"/>
    </row>
    <row r="203" ht="15" customHeight="1">
      <c r="B203" s="323"/>
      <c r="C203" s="301"/>
      <c r="D203" s="301"/>
      <c r="E203" s="301"/>
      <c r="F203" s="322" t="s">
        <v>46</v>
      </c>
      <c r="G203" s="301"/>
      <c r="H203" s="301" t="s">
        <v>957</v>
      </c>
      <c r="I203" s="301"/>
      <c r="J203" s="301"/>
      <c r="K203" s="344"/>
    </row>
    <row r="204" ht="15" customHeight="1">
      <c r="B204" s="323"/>
      <c r="C204" s="301"/>
      <c r="D204" s="301"/>
      <c r="E204" s="301"/>
      <c r="F204" s="322" t="s">
        <v>47</v>
      </c>
      <c r="G204" s="301"/>
      <c r="H204" s="301" t="s">
        <v>958</v>
      </c>
      <c r="I204" s="301"/>
      <c r="J204" s="301"/>
      <c r="K204" s="344"/>
    </row>
    <row r="205" ht="15" customHeight="1">
      <c r="B205" s="323"/>
      <c r="C205" s="301"/>
      <c r="D205" s="301"/>
      <c r="E205" s="301"/>
      <c r="F205" s="322"/>
      <c r="G205" s="301"/>
      <c r="H205" s="301"/>
      <c r="I205" s="301"/>
      <c r="J205" s="301"/>
      <c r="K205" s="344"/>
    </row>
    <row r="206" ht="15" customHeight="1">
      <c r="B206" s="323"/>
      <c r="C206" s="301" t="s">
        <v>899</v>
      </c>
      <c r="D206" s="301"/>
      <c r="E206" s="301"/>
      <c r="F206" s="322" t="s">
        <v>80</v>
      </c>
      <c r="G206" s="301"/>
      <c r="H206" s="301" t="s">
        <v>959</v>
      </c>
      <c r="I206" s="301"/>
      <c r="J206" s="301"/>
      <c r="K206" s="344"/>
    </row>
    <row r="207" ht="15" customHeight="1">
      <c r="B207" s="323"/>
      <c r="C207" s="329"/>
      <c r="D207" s="301"/>
      <c r="E207" s="301"/>
      <c r="F207" s="322" t="s">
        <v>796</v>
      </c>
      <c r="G207" s="301"/>
      <c r="H207" s="301" t="s">
        <v>797</v>
      </c>
      <c r="I207" s="301"/>
      <c r="J207" s="301"/>
      <c r="K207" s="344"/>
    </row>
    <row r="208" ht="15" customHeight="1">
      <c r="B208" s="323"/>
      <c r="C208" s="301"/>
      <c r="D208" s="301"/>
      <c r="E208" s="301"/>
      <c r="F208" s="322" t="s">
        <v>794</v>
      </c>
      <c r="G208" s="301"/>
      <c r="H208" s="301" t="s">
        <v>960</v>
      </c>
      <c r="I208" s="301"/>
      <c r="J208" s="301"/>
      <c r="K208" s="344"/>
    </row>
    <row r="209" ht="15" customHeight="1">
      <c r="B209" s="361"/>
      <c r="C209" s="329"/>
      <c r="D209" s="329"/>
      <c r="E209" s="329"/>
      <c r="F209" s="322" t="s">
        <v>798</v>
      </c>
      <c r="G209" s="307"/>
      <c r="H209" s="348" t="s">
        <v>799</v>
      </c>
      <c r="I209" s="348"/>
      <c r="J209" s="348"/>
      <c r="K209" s="362"/>
    </row>
    <row r="210" ht="15" customHeight="1">
      <c r="B210" s="361"/>
      <c r="C210" s="329"/>
      <c r="D210" s="329"/>
      <c r="E210" s="329"/>
      <c r="F210" s="322" t="s">
        <v>800</v>
      </c>
      <c r="G210" s="307"/>
      <c r="H210" s="348" t="s">
        <v>776</v>
      </c>
      <c r="I210" s="348"/>
      <c r="J210" s="348"/>
      <c r="K210" s="362"/>
    </row>
    <row r="211" ht="15" customHeight="1">
      <c r="B211" s="361"/>
      <c r="C211" s="329"/>
      <c r="D211" s="329"/>
      <c r="E211" s="329"/>
      <c r="F211" s="363"/>
      <c r="G211" s="307"/>
      <c r="H211" s="364"/>
      <c r="I211" s="364"/>
      <c r="J211" s="364"/>
      <c r="K211" s="362"/>
    </row>
    <row r="212" ht="15" customHeight="1">
      <c r="B212" s="361"/>
      <c r="C212" s="301" t="s">
        <v>923</v>
      </c>
      <c r="D212" s="329"/>
      <c r="E212" s="329"/>
      <c r="F212" s="322">
        <v>1</v>
      </c>
      <c r="G212" s="307"/>
      <c r="H212" s="348" t="s">
        <v>961</v>
      </c>
      <c r="I212" s="348"/>
      <c r="J212" s="348"/>
      <c r="K212" s="362"/>
    </row>
    <row r="213" ht="15" customHeight="1">
      <c r="B213" s="361"/>
      <c r="C213" s="329"/>
      <c r="D213" s="329"/>
      <c r="E213" s="329"/>
      <c r="F213" s="322">
        <v>2</v>
      </c>
      <c r="G213" s="307"/>
      <c r="H213" s="348" t="s">
        <v>962</v>
      </c>
      <c r="I213" s="348"/>
      <c r="J213" s="348"/>
      <c r="K213" s="362"/>
    </row>
    <row r="214" ht="15" customHeight="1">
      <c r="B214" s="361"/>
      <c r="C214" s="329"/>
      <c r="D214" s="329"/>
      <c r="E214" s="329"/>
      <c r="F214" s="322">
        <v>3</v>
      </c>
      <c r="G214" s="307"/>
      <c r="H214" s="348" t="s">
        <v>963</v>
      </c>
      <c r="I214" s="348"/>
      <c r="J214" s="348"/>
      <c r="K214" s="362"/>
    </row>
    <row r="215" ht="15" customHeight="1">
      <c r="B215" s="361"/>
      <c r="C215" s="329"/>
      <c r="D215" s="329"/>
      <c r="E215" s="329"/>
      <c r="F215" s="322">
        <v>4</v>
      </c>
      <c r="G215" s="307"/>
      <c r="H215" s="348" t="s">
        <v>964</v>
      </c>
      <c r="I215" s="348"/>
      <c r="J215" s="348"/>
      <c r="K215" s="362"/>
    </row>
    <row r="216" ht="12.75" customHeight="1">
      <c r="B216" s="365"/>
      <c r="C216" s="366"/>
      <c r="D216" s="366"/>
      <c r="E216" s="366"/>
      <c r="F216" s="366"/>
      <c r="G216" s="366"/>
      <c r="H216" s="366"/>
      <c r="I216" s="366"/>
      <c r="J216" s="366"/>
      <c r="K216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tichovsky-PC\tichovsky</dc:creator>
  <cp:lastModifiedBy>tichovsky-PC\tichovsky</cp:lastModifiedBy>
  <dcterms:created xsi:type="dcterms:W3CDTF">2018-03-31T09:55:54Z</dcterms:created>
  <dcterms:modified xsi:type="dcterms:W3CDTF">2018-03-31T09:56:01Z</dcterms:modified>
</cp:coreProperties>
</file>