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 2019\VZ Stavební práce\ZPŘ\Sociální bydlení Vlašimská FLUSÁRNA\Profil zadavatele\"/>
    </mc:Choice>
  </mc:AlternateContent>
  <bookViews>
    <workbookView xWindow="0" yWindow="0" windowWidth="28800" windowHeight="11700"/>
  </bookViews>
  <sheets>
    <sheet name="Rekapitulace stavby" sheetId="1" r:id="rId1"/>
    <sheet name="C 01 - Stavební úpravy" sheetId="2" r:id="rId2"/>
  </sheets>
  <definedNames>
    <definedName name="_xlnm._FilterDatabase" localSheetId="1" hidden="1">'C 01 - Stavební úpravy'!$C$115:$K$1399</definedName>
    <definedName name="_xlnm.Print_Titles" localSheetId="1">'C 01 - Stavební úpravy'!$115:$115</definedName>
    <definedName name="_xlnm.Print_Titles" localSheetId="0">'Rekapitulace stavby'!$52:$52</definedName>
    <definedName name="_xlnm.Print_Area" localSheetId="1">'C 01 - Stavební úpravy'!$C$4:$J$41,'C 01 - Stavební úpravy'!$C$47:$J$95,'C 01 - Stavební úpravy'!$C$101:$K$1399</definedName>
    <definedName name="_xlnm.Print_Area" localSheetId="0">'Rekapitulace stavby'!$D$4:$AO$36,'Rekapitulace stavby'!$C$42:$AQ$57</definedName>
  </definedNames>
  <calcPr calcId="162913"/>
</workbook>
</file>

<file path=xl/calcChain.xml><?xml version="1.0" encoding="utf-8"?>
<calcChain xmlns="http://schemas.openxmlformats.org/spreadsheetml/2006/main">
  <c r="J39" i="2" l="1"/>
  <c r="J38" i="2"/>
  <c r="AY56" i="1" s="1"/>
  <c r="J37" i="2"/>
  <c r="AX56" i="1" s="1"/>
  <c r="BI1399" i="2"/>
  <c r="BH1399" i="2"/>
  <c r="BG1399" i="2"/>
  <c r="BE1399" i="2"/>
  <c r="T1399" i="2"/>
  <c r="R1399" i="2"/>
  <c r="P1399" i="2"/>
  <c r="BK1399" i="2"/>
  <c r="J1399" i="2"/>
  <c r="BF1399" i="2" s="1"/>
  <c r="BI1398" i="2"/>
  <c r="BH1398" i="2"/>
  <c r="BG1398" i="2"/>
  <c r="BE1398" i="2"/>
  <c r="T1398" i="2"/>
  <c r="R1398" i="2"/>
  <c r="P1398" i="2"/>
  <c r="BK1398" i="2"/>
  <c r="J1398" i="2"/>
  <c r="BF1398" i="2" s="1"/>
  <c r="BI1397" i="2"/>
  <c r="BH1397" i="2"/>
  <c r="BG1397" i="2"/>
  <c r="BE1397" i="2"/>
  <c r="T1397" i="2"/>
  <c r="R1397" i="2"/>
  <c r="P1397" i="2"/>
  <c r="BK1397" i="2"/>
  <c r="J1397" i="2"/>
  <c r="BF1397" i="2"/>
  <c r="BI1396" i="2"/>
  <c r="BH1396" i="2"/>
  <c r="BG1396" i="2"/>
  <c r="BE1396" i="2"/>
  <c r="T1396" i="2"/>
  <c r="R1396" i="2"/>
  <c r="P1396" i="2"/>
  <c r="BK1396" i="2"/>
  <c r="J1396" i="2"/>
  <c r="BF1396" i="2" s="1"/>
  <c r="BI1395" i="2"/>
  <c r="BH1395" i="2"/>
  <c r="BG1395" i="2"/>
  <c r="BE1395" i="2"/>
  <c r="T1395" i="2"/>
  <c r="R1395" i="2"/>
  <c r="P1395" i="2"/>
  <c r="BK1395" i="2"/>
  <c r="J1395" i="2"/>
  <c r="BF1395" i="2"/>
  <c r="BI1394" i="2"/>
  <c r="BH1394" i="2"/>
  <c r="BG1394" i="2"/>
  <c r="BE1394" i="2"/>
  <c r="T1394" i="2"/>
  <c r="R1394" i="2"/>
  <c r="R1393" i="2"/>
  <c r="P1394" i="2"/>
  <c r="BK1394" i="2"/>
  <c r="BK1393" i="2"/>
  <c r="J1393" i="2"/>
  <c r="J94" i="2" s="1"/>
  <c r="J1394" i="2"/>
  <c r="BF1394" i="2" s="1"/>
  <c r="BI1392" i="2"/>
  <c r="BH1392" i="2"/>
  <c r="BG1392" i="2"/>
  <c r="BE1392" i="2"/>
  <c r="T1392" i="2"/>
  <c r="R1392" i="2"/>
  <c r="P1392" i="2"/>
  <c r="BK1392" i="2"/>
  <c r="J1392" i="2"/>
  <c r="BF1392" i="2" s="1"/>
  <c r="BI1390" i="2"/>
  <c r="BH1390" i="2"/>
  <c r="BG1390" i="2"/>
  <c r="BE1390" i="2"/>
  <c r="T1390" i="2"/>
  <c r="R1390" i="2"/>
  <c r="P1390" i="2"/>
  <c r="BK1390" i="2"/>
  <c r="J1390" i="2"/>
  <c r="BF1390" i="2"/>
  <c r="BI1388" i="2"/>
  <c r="BH1388" i="2"/>
  <c r="BG1388" i="2"/>
  <c r="BE1388" i="2"/>
  <c r="T1388" i="2"/>
  <c r="R1388" i="2"/>
  <c r="P1388" i="2"/>
  <c r="BK1388" i="2"/>
  <c r="J1388" i="2"/>
  <c r="BF1388" i="2" s="1"/>
  <c r="BI1386" i="2"/>
  <c r="BH1386" i="2"/>
  <c r="BG1386" i="2"/>
  <c r="BE1386" i="2"/>
  <c r="T1386" i="2"/>
  <c r="R1386" i="2"/>
  <c r="P1386" i="2"/>
  <c r="BK1386" i="2"/>
  <c r="J1386" i="2"/>
  <c r="BF1386" i="2"/>
  <c r="BI1384" i="2"/>
  <c r="BH1384" i="2"/>
  <c r="BG1384" i="2"/>
  <c r="BE1384" i="2"/>
  <c r="T1384" i="2"/>
  <c r="R1384" i="2"/>
  <c r="P1384" i="2"/>
  <c r="BK1384" i="2"/>
  <c r="J1384" i="2"/>
  <c r="BF1384" i="2" s="1"/>
  <c r="BI1382" i="2"/>
  <c r="BH1382" i="2"/>
  <c r="BG1382" i="2"/>
  <c r="BE1382" i="2"/>
  <c r="T1382" i="2"/>
  <c r="R1382" i="2"/>
  <c r="P1382" i="2"/>
  <c r="BK1382" i="2"/>
  <c r="J1382" i="2"/>
  <c r="BF1382" i="2"/>
  <c r="BI1379" i="2"/>
  <c r="BH1379" i="2"/>
  <c r="BG1379" i="2"/>
  <c r="BE1379" i="2"/>
  <c r="T1379" i="2"/>
  <c r="R1379" i="2"/>
  <c r="P1379" i="2"/>
  <c r="BK1379" i="2"/>
  <c r="J1379" i="2"/>
  <c r="BF1379" i="2" s="1"/>
  <c r="BI1376" i="2"/>
  <c r="BH1376" i="2"/>
  <c r="BG1376" i="2"/>
  <c r="BE1376" i="2"/>
  <c r="T1376" i="2"/>
  <c r="R1376" i="2"/>
  <c r="P1376" i="2"/>
  <c r="BK1376" i="2"/>
  <c r="J1376" i="2"/>
  <c r="BF1376" i="2"/>
  <c r="BI1374" i="2"/>
  <c r="BH1374" i="2"/>
  <c r="BG1374" i="2"/>
  <c r="BE1374" i="2"/>
  <c r="T1374" i="2"/>
  <c r="R1374" i="2"/>
  <c r="P1374" i="2"/>
  <c r="BK1374" i="2"/>
  <c r="J1374" i="2"/>
  <c r="BF1374" i="2" s="1"/>
  <c r="BI1371" i="2"/>
  <c r="BH1371" i="2"/>
  <c r="BG1371" i="2"/>
  <c r="BE1371" i="2"/>
  <c r="T1371" i="2"/>
  <c r="R1371" i="2"/>
  <c r="R1370" i="2" s="1"/>
  <c r="P1371" i="2"/>
  <c r="BK1371" i="2"/>
  <c r="BK1370" i="2" s="1"/>
  <c r="J1370" i="2" s="1"/>
  <c r="J93" i="2" s="1"/>
  <c r="J1371" i="2"/>
  <c r="BF1371" i="2"/>
  <c r="BI1368" i="2"/>
  <c r="BH1368" i="2"/>
  <c r="BG1368" i="2"/>
  <c r="BE1368" i="2"/>
  <c r="T1368" i="2"/>
  <c r="R1368" i="2"/>
  <c r="P1368" i="2"/>
  <c r="BK1368" i="2"/>
  <c r="J1368" i="2"/>
  <c r="BF1368" i="2"/>
  <c r="BI1366" i="2"/>
  <c r="BH1366" i="2"/>
  <c r="BG1366" i="2"/>
  <c r="BE1366" i="2"/>
  <c r="T1366" i="2"/>
  <c r="R1366" i="2"/>
  <c r="P1366" i="2"/>
  <c r="BK1366" i="2"/>
  <c r="J1366" i="2"/>
  <c r="BF1366" i="2" s="1"/>
  <c r="BI1364" i="2"/>
  <c r="BH1364" i="2"/>
  <c r="BG1364" i="2"/>
  <c r="BE1364" i="2"/>
  <c r="T1364" i="2"/>
  <c r="R1364" i="2"/>
  <c r="P1364" i="2"/>
  <c r="BK1364" i="2"/>
  <c r="BK1361" i="2" s="1"/>
  <c r="J1364" i="2"/>
  <c r="BF1364" i="2"/>
  <c r="BI1362" i="2"/>
  <c r="BH1362" i="2"/>
  <c r="BG1362" i="2"/>
  <c r="BE1362" i="2"/>
  <c r="T1362" i="2"/>
  <c r="R1362" i="2"/>
  <c r="R1361" i="2"/>
  <c r="P1362" i="2"/>
  <c r="BK1362" i="2"/>
  <c r="J1361" i="2"/>
  <c r="J92" i="2" s="1"/>
  <c r="J1362" i="2"/>
  <c r="BF1362" i="2" s="1"/>
  <c r="BI1359" i="2"/>
  <c r="BH1359" i="2"/>
  <c r="BG1359" i="2"/>
  <c r="BE1359" i="2"/>
  <c r="T1359" i="2"/>
  <c r="R1359" i="2"/>
  <c r="P1359" i="2"/>
  <c r="BK1359" i="2"/>
  <c r="J1359" i="2"/>
  <c r="BF1359" i="2" s="1"/>
  <c r="BI1357" i="2"/>
  <c r="BH1357" i="2"/>
  <c r="BG1357" i="2"/>
  <c r="BE1357" i="2"/>
  <c r="T1357" i="2"/>
  <c r="R1357" i="2"/>
  <c r="P1357" i="2"/>
  <c r="P1352" i="2" s="1"/>
  <c r="BK1357" i="2"/>
  <c r="J1357" i="2"/>
  <c r="BF1357" i="2"/>
  <c r="BI1355" i="2"/>
  <c r="BH1355" i="2"/>
  <c r="BG1355" i="2"/>
  <c r="BE1355" i="2"/>
  <c r="T1355" i="2"/>
  <c r="R1355" i="2"/>
  <c r="P1355" i="2"/>
  <c r="BK1355" i="2"/>
  <c r="J1355" i="2"/>
  <c r="BF1355" i="2" s="1"/>
  <c r="BI1353" i="2"/>
  <c r="BH1353" i="2"/>
  <c r="BG1353" i="2"/>
  <c r="BE1353" i="2"/>
  <c r="T1353" i="2"/>
  <c r="R1353" i="2"/>
  <c r="R1352" i="2" s="1"/>
  <c r="P1353" i="2"/>
  <c r="BK1353" i="2"/>
  <c r="BK1352" i="2" s="1"/>
  <c r="J1352" i="2" s="1"/>
  <c r="J91" i="2" s="1"/>
  <c r="J1353" i="2"/>
  <c r="BF1353" i="2"/>
  <c r="BI1351" i="2"/>
  <c r="BH1351" i="2"/>
  <c r="BG1351" i="2"/>
  <c r="BE1351" i="2"/>
  <c r="T1351" i="2"/>
  <c r="R1351" i="2"/>
  <c r="P1351" i="2"/>
  <c r="BK1351" i="2"/>
  <c r="J1351" i="2"/>
  <c r="BF1351" i="2"/>
  <c r="BI1349" i="2"/>
  <c r="BH1349" i="2"/>
  <c r="BG1349" i="2"/>
  <c r="BE1349" i="2"/>
  <c r="T1349" i="2"/>
  <c r="R1349" i="2"/>
  <c r="P1349" i="2"/>
  <c r="BK1349" i="2"/>
  <c r="J1349" i="2"/>
  <c r="BF1349" i="2" s="1"/>
  <c r="BI1347" i="2"/>
  <c r="BH1347" i="2"/>
  <c r="BG1347" i="2"/>
  <c r="BE1347" i="2"/>
  <c r="T1347" i="2"/>
  <c r="R1347" i="2"/>
  <c r="P1347" i="2"/>
  <c r="BK1347" i="2"/>
  <c r="BK1318" i="2" s="1"/>
  <c r="J1347" i="2"/>
  <c r="BF1347" i="2"/>
  <c r="BI1319" i="2"/>
  <c r="BH1319" i="2"/>
  <c r="BG1319" i="2"/>
  <c r="BE1319" i="2"/>
  <c r="T1319" i="2"/>
  <c r="T1318" i="2" s="1"/>
  <c r="R1319" i="2"/>
  <c r="R1318" i="2"/>
  <c r="P1319" i="2"/>
  <c r="P1318" i="2" s="1"/>
  <c r="BK1319" i="2"/>
  <c r="J1318" i="2"/>
  <c r="J90" i="2" s="1"/>
  <c r="J1319" i="2"/>
  <c r="BF1319" i="2" s="1"/>
  <c r="BI1317" i="2"/>
  <c r="BH1317" i="2"/>
  <c r="BG1317" i="2"/>
  <c r="BE1317" i="2"/>
  <c r="T1317" i="2"/>
  <c r="R1317" i="2"/>
  <c r="P1317" i="2"/>
  <c r="BK1317" i="2"/>
  <c r="J1317" i="2"/>
  <c r="BF1317" i="2" s="1"/>
  <c r="BI1315" i="2"/>
  <c r="BH1315" i="2"/>
  <c r="BG1315" i="2"/>
  <c r="BE1315" i="2"/>
  <c r="T1315" i="2"/>
  <c r="R1315" i="2"/>
  <c r="P1315" i="2"/>
  <c r="BK1315" i="2"/>
  <c r="J1315" i="2"/>
  <c r="BF1315" i="2"/>
  <c r="BI1312" i="2"/>
  <c r="BH1312" i="2"/>
  <c r="BG1312" i="2"/>
  <c r="BE1312" i="2"/>
  <c r="T1312" i="2"/>
  <c r="R1312" i="2"/>
  <c r="P1312" i="2"/>
  <c r="BK1312" i="2"/>
  <c r="J1312" i="2"/>
  <c r="BF1312" i="2" s="1"/>
  <c r="BI1310" i="2"/>
  <c r="BH1310" i="2"/>
  <c r="BG1310" i="2"/>
  <c r="BE1310" i="2"/>
  <c r="T1310" i="2"/>
  <c r="R1310" i="2"/>
  <c r="P1310" i="2"/>
  <c r="BK1310" i="2"/>
  <c r="J1310" i="2"/>
  <c r="BF1310" i="2"/>
  <c r="BI1306" i="2"/>
  <c r="BH1306" i="2"/>
  <c r="BG1306" i="2"/>
  <c r="BE1306" i="2"/>
  <c r="T1306" i="2"/>
  <c r="R1306" i="2"/>
  <c r="P1306" i="2"/>
  <c r="BK1306" i="2"/>
  <c r="J1306" i="2"/>
  <c r="BF1306" i="2" s="1"/>
  <c r="BI1304" i="2"/>
  <c r="BH1304" i="2"/>
  <c r="BG1304" i="2"/>
  <c r="BE1304" i="2"/>
  <c r="T1304" i="2"/>
  <c r="R1304" i="2"/>
  <c r="P1304" i="2"/>
  <c r="BK1304" i="2"/>
  <c r="J1304" i="2"/>
  <c r="BF1304" i="2"/>
  <c r="BI1302" i="2"/>
  <c r="BH1302" i="2"/>
  <c r="BG1302" i="2"/>
  <c r="BE1302" i="2"/>
  <c r="T1302" i="2"/>
  <c r="R1302" i="2"/>
  <c r="P1302" i="2"/>
  <c r="BK1302" i="2"/>
  <c r="J1302" i="2"/>
  <c r="BF1302" i="2" s="1"/>
  <c r="BI1300" i="2"/>
  <c r="BH1300" i="2"/>
  <c r="BG1300" i="2"/>
  <c r="BE1300" i="2"/>
  <c r="T1300" i="2"/>
  <c r="R1300" i="2"/>
  <c r="P1300" i="2"/>
  <c r="BK1300" i="2"/>
  <c r="BK1295" i="2" s="1"/>
  <c r="J1300" i="2"/>
  <c r="BF1300" i="2"/>
  <c r="BI1296" i="2"/>
  <c r="BH1296" i="2"/>
  <c r="BG1296" i="2"/>
  <c r="BE1296" i="2"/>
  <c r="T1296" i="2"/>
  <c r="T1295" i="2" s="1"/>
  <c r="R1296" i="2"/>
  <c r="R1295" i="2"/>
  <c r="P1296" i="2"/>
  <c r="BK1296" i="2"/>
  <c r="J1295" i="2"/>
  <c r="J89" i="2" s="1"/>
  <c r="J1296" i="2"/>
  <c r="BF1296" i="2" s="1"/>
  <c r="BI1294" i="2"/>
  <c r="BH1294" i="2"/>
  <c r="BG1294" i="2"/>
  <c r="BE1294" i="2"/>
  <c r="T1294" i="2"/>
  <c r="R1294" i="2"/>
  <c r="P1294" i="2"/>
  <c r="BK1294" i="2"/>
  <c r="J1294" i="2"/>
  <c r="BF1294" i="2" s="1"/>
  <c r="BI1292" i="2"/>
  <c r="BH1292" i="2"/>
  <c r="BG1292" i="2"/>
  <c r="BE1292" i="2"/>
  <c r="T1292" i="2"/>
  <c r="R1292" i="2"/>
  <c r="P1292" i="2"/>
  <c r="BK1292" i="2"/>
  <c r="J1292" i="2"/>
  <c r="BF1292" i="2"/>
  <c r="BI1290" i="2"/>
  <c r="BH1290" i="2"/>
  <c r="BG1290" i="2"/>
  <c r="BE1290" i="2"/>
  <c r="T1290" i="2"/>
  <c r="R1290" i="2"/>
  <c r="P1290" i="2"/>
  <c r="BK1290" i="2"/>
  <c r="J1290" i="2"/>
  <c r="BF1290" i="2" s="1"/>
  <c r="BI1287" i="2"/>
  <c r="BH1287" i="2"/>
  <c r="BG1287" i="2"/>
  <c r="BE1287" i="2"/>
  <c r="T1287" i="2"/>
  <c r="R1287" i="2"/>
  <c r="P1287" i="2"/>
  <c r="BK1287" i="2"/>
  <c r="J1287" i="2"/>
  <c r="BF1287" i="2"/>
  <c r="BI1283" i="2"/>
  <c r="BH1283" i="2"/>
  <c r="BG1283" i="2"/>
  <c r="BE1283" i="2"/>
  <c r="T1283" i="2"/>
  <c r="R1283" i="2"/>
  <c r="P1283" i="2"/>
  <c r="BK1283" i="2"/>
  <c r="J1283" i="2"/>
  <c r="BF1283" i="2" s="1"/>
  <c r="BI1281" i="2"/>
  <c r="BH1281" i="2"/>
  <c r="BG1281" i="2"/>
  <c r="BE1281" i="2"/>
  <c r="T1281" i="2"/>
  <c r="R1281" i="2"/>
  <c r="P1281" i="2"/>
  <c r="BK1281" i="2"/>
  <c r="J1281" i="2"/>
  <c r="BF1281" i="2"/>
  <c r="BI1278" i="2"/>
  <c r="BH1278" i="2"/>
  <c r="BG1278" i="2"/>
  <c r="BE1278" i="2"/>
  <c r="T1278" i="2"/>
  <c r="R1278" i="2"/>
  <c r="R1270" i="2" s="1"/>
  <c r="P1278" i="2"/>
  <c r="BK1278" i="2"/>
  <c r="J1278" i="2"/>
  <c r="BF1278" i="2" s="1"/>
  <c r="BI1275" i="2"/>
  <c r="BH1275" i="2"/>
  <c r="BG1275" i="2"/>
  <c r="BE1275" i="2"/>
  <c r="T1275" i="2"/>
  <c r="R1275" i="2"/>
  <c r="P1275" i="2"/>
  <c r="BK1275" i="2"/>
  <c r="BK1270" i="2" s="1"/>
  <c r="J1270" i="2" s="1"/>
  <c r="J88" i="2" s="1"/>
  <c r="J1275" i="2"/>
  <c r="BF1275" i="2"/>
  <c r="BI1271" i="2"/>
  <c r="BH1271" i="2"/>
  <c r="BG1271" i="2"/>
  <c r="BE1271" i="2"/>
  <c r="T1271" i="2"/>
  <c r="R1271" i="2"/>
  <c r="P1271" i="2"/>
  <c r="BK1271" i="2"/>
  <c r="J1271" i="2"/>
  <c r="BF1271" i="2" s="1"/>
  <c r="BI1269" i="2"/>
  <c r="BH1269" i="2"/>
  <c r="BG1269" i="2"/>
  <c r="BE1269" i="2"/>
  <c r="T1269" i="2"/>
  <c r="R1269" i="2"/>
  <c r="P1269" i="2"/>
  <c r="BK1269" i="2"/>
  <c r="J1269" i="2"/>
  <c r="BF1269" i="2" s="1"/>
  <c r="BI1267" i="2"/>
  <c r="BH1267" i="2"/>
  <c r="BG1267" i="2"/>
  <c r="BE1267" i="2"/>
  <c r="T1267" i="2"/>
  <c r="R1267" i="2"/>
  <c r="P1267" i="2"/>
  <c r="BK1267" i="2"/>
  <c r="J1267" i="2"/>
  <c r="BF1267" i="2"/>
  <c r="BI1264" i="2"/>
  <c r="BH1264" i="2"/>
  <c r="BG1264" i="2"/>
  <c r="BE1264" i="2"/>
  <c r="T1264" i="2"/>
  <c r="R1264" i="2"/>
  <c r="P1264" i="2"/>
  <c r="BK1264" i="2"/>
  <c r="J1264" i="2"/>
  <c r="BF1264" i="2" s="1"/>
  <c r="BI1261" i="2"/>
  <c r="BH1261" i="2"/>
  <c r="BG1261" i="2"/>
  <c r="BE1261" i="2"/>
  <c r="T1261" i="2"/>
  <c r="R1261" i="2"/>
  <c r="P1261" i="2"/>
  <c r="BK1261" i="2"/>
  <c r="J1261" i="2"/>
  <c r="BF1261" i="2"/>
  <c r="BI1258" i="2"/>
  <c r="BH1258" i="2"/>
  <c r="BG1258" i="2"/>
  <c r="BE1258" i="2"/>
  <c r="T1258" i="2"/>
  <c r="R1258" i="2"/>
  <c r="P1258" i="2"/>
  <c r="BK1258" i="2"/>
  <c r="J1258" i="2"/>
  <c r="BF1258" i="2" s="1"/>
  <c r="BI1256" i="2"/>
  <c r="BH1256" i="2"/>
  <c r="BG1256" i="2"/>
  <c r="BE1256" i="2"/>
  <c r="T1256" i="2"/>
  <c r="R1256" i="2"/>
  <c r="R1255" i="2" s="1"/>
  <c r="P1256" i="2"/>
  <c r="BK1256" i="2"/>
  <c r="BK1255" i="2" s="1"/>
  <c r="J1255" i="2" s="1"/>
  <c r="J87" i="2" s="1"/>
  <c r="J1256" i="2"/>
  <c r="BF1256" i="2"/>
  <c r="BI1254" i="2"/>
  <c r="BH1254" i="2"/>
  <c r="BG1254" i="2"/>
  <c r="BE1254" i="2"/>
  <c r="T1254" i="2"/>
  <c r="R1254" i="2"/>
  <c r="P1254" i="2"/>
  <c r="BK1254" i="2"/>
  <c r="J1254" i="2"/>
  <c r="BF1254" i="2"/>
  <c r="BI1252" i="2"/>
  <c r="BH1252" i="2"/>
  <c r="BG1252" i="2"/>
  <c r="BE1252" i="2"/>
  <c r="T1252" i="2"/>
  <c r="R1252" i="2"/>
  <c r="P1252" i="2"/>
  <c r="BK1252" i="2"/>
  <c r="J1252" i="2"/>
  <c r="BF1252" i="2" s="1"/>
  <c r="BI1248" i="2"/>
  <c r="BH1248" i="2"/>
  <c r="BG1248" i="2"/>
  <c r="BE1248" i="2"/>
  <c r="T1248" i="2"/>
  <c r="R1248" i="2"/>
  <c r="P1248" i="2"/>
  <c r="BK1248" i="2"/>
  <c r="J1248" i="2"/>
  <c r="BF1248" i="2"/>
  <c r="BI1246" i="2"/>
  <c r="BH1246" i="2"/>
  <c r="BG1246" i="2"/>
  <c r="BE1246" i="2"/>
  <c r="T1246" i="2"/>
  <c r="R1246" i="2"/>
  <c r="P1246" i="2"/>
  <c r="BK1246" i="2"/>
  <c r="J1246" i="2"/>
  <c r="BF1246" i="2" s="1"/>
  <c r="BI1243" i="2"/>
  <c r="BH1243" i="2"/>
  <c r="BG1243" i="2"/>
  <c r="BE1243" i="2"/>
  <c r="T1243" i="2"/>
  <c r="R1243" i="2"/>
  <c r="P1243" i="2"/>
  <c r="BK1243" i="2"/>
  <c r="J1243" i="2"/>
  <c r="BF1243" i="2"/>
  <c r="BI1241" i="2"/>
  <c r="BH1241" i="2"/>
  <c r="BG1241" i="2"/>
  <c r="BE1241" i="2"/>
  <c r="T1241" i="2"/>
  <c r="R1241" i="2"/>
  <c r="P1241" i="2"/>
  <c r="BK1241" i="2"/>
  <c r="J1241" i="2"/>
  <c r="BF1241" i="2" s="1"/>
  <c r="BI1239" i="2"/>
  <c r="BH1239" i="2"/>
  <c r="BG1239" i="2"/>
  <c r="BE1239" i="2"/>
  <c r="T1239" i="2"/>
  <c r="R1239" i="2"/>
  <c r="P1239" i="2"/>
  <c r="BK1239" i="2"/>
  <c r="J1239" i="2"/>
  <c r="BF1239" i="2"/>
  <c r="BI1236" i="2"/>
  <c r="BH1236" i="2"/>
  <c r="BG1236" i="2"/>
  <c r="BE1236" i="2"/>
  <c r="T1236" i="2"/>
  <c r="R1236" i="2"/>
  <c r="P1236" i="2"/>
  <c r="BK1236" i="2"/>
  <c r="J1236" i="2"/>
  <c r="BF1236" i="2" s="1"/>
  <c r="BI1234" i="2"/>
  <c r="BH1234" i="2"/>
  <c r="BG1234" i="2"/>
  <c r="BE1234" i="2"/>
  <c r="T1234" i="2"/>
  <c r="R1234" i="2"/>
  <c r="P1234" i="2"/>
  <c r="BK1234" i="2"/>
  <c r="J1234" i="2"/>
  <c r="BF1234" i="2"/>
  <c r="BI1232" i="2"/>
  <c r="BH1232" i="2"/>
  <c r="BG1232" i="2"/>
  <c r="BE1232" i="2"/>
  <c r="T1232" i="2"/>
  <c r="R1232" i="2"/>
  <c r="P1232" i="2"/>
  <c r="BK1232" i="2"/>
  <c r="J1232" i="2"/>
  <c r="BF1232" i="2" s="1"/>
  <c r="BI1230" i="2"/>
  <c r="BH1230" i="2"/>
  <c r="BG1230" i="2"/>
  <c r="BE1230" i="2"/>
  <c r="T1230" i="2"/>
  <c r="R1230" i="2"/>
  <c r="P1230" i="2"/>
  <c r="BK1230" i="2"/>
  <c r="J1230" i="2"/>
  <c r="BF1230" i="2"/>
  <c r="BI1228" i="2"/>
  <c r="BH1228" i="2"/>
  <c r="BG1228" i="2"/>
  <c r="BE1228" i="2"/>
  <c r="T1228" i="2"/>
  <c r="R1228" i="2"/>
  <c r="P1228" i="2"/>
  <c r="BK1228" i="2"/>
  <c r="J1228" i="2"/>
  <c r="BF1228" i="2" s="1"/>
  <c r="BI1225" i="2"/>
  <c r="BH1225" i="2"/>
  <c r="BG1225" i="2"/>
  <c r="BE1225" i="2"/>
  <c r="T1225" i="2"/>
  <c r="R1225" i="2"/>
  <c r="P1225" i="2"/>
  <c r="BK1225" i="2"/>
  <c r="J1225" i="2"/>
  <c r="BF1225" i="2"/>
  <c r="BI1223" i="2"/>
  <c r="BH1223" i="2"/>
  <c r="BG1223" i="2"/>
  <c r="BE1223" i="2"/>
  <c r="T1223" i="2"/>
  <c r="R1223" i="2"/>
  <c r="P1223" i="2"/>
  <c r="BK1223" i="2"/>
  <c r="J1223" i="2"/>
  <c r="BF1223" i="2" s="1"/>
  <c r="BI1221" i="2"/>
  <c r="BH1221" i="2"/>
  <c r="BG1221" i="2"/>
  <c r="BE1221" i="2"/>
  <c r="T1221" i="2"/>
  <c r="R1221" i="2"/>
  <c r="P1221" i="2"/>
  <c r="BK1221" i="2"/>
  <c r="J1221" i="2"/>
  <c r="BF1221" i="2"/>
  <c r="BI1219" i="2"/>
  <c r="BH1219" i="2"/>
  <c r="BG1219" i="2"/>
  <c r="BE1219" i="2"/>
  <c r="T1219" i="2"/>
  <c r="R1219" i="2"/>
  <c r="P1219" i="2"/>
  <c r="BK1219" i="2"/>
  <c r="J1219" i="2"/>
  <c r="BF1219" i="2" s="1"/>
  <c r="BI1217" i="2"/>
  <c r="BH1217" i="2"/>
  <c r="BG1217" i="2"/>
  <c r="BE1217" i="2"/>
  <c r="T1217" i="2"/>
  <c r="R1217" i="2"/>
  <c r="P1217" i="2"/>
  <c r="BK1217" i="2"/>
  <c r="J1217" i="2"/>
  <c r="BF1217" i="2"/>
  <c r="BI1215" i="2"/>
  <c r="BH1215" i="2"/>
  <c r="BG1215" i="2"/>
  <c r="BE1215" i="2"/>
  <c r="T1215" i="2"/>
  <c r="R1215" i="2"/>
  <c r="P1215" i="2"/>
  <c r="BK1215" i="2"/>
  <c r="J1215" i="2"/>
  <c r="BF1215" i="2" s="1"/>
  <c r="BI1213" i="2"/>
  <c r="BH1213" i="2"/>
  <c r="BG1213" i="2"/>
  <c r="BE1213" i="2"/>
  <c r="T1213" i="2"/>
  <c r="R1213" i="2"/>
  <c r="P1213" i="2"/>
  <c r="BK1213" i="2"/>
  <c r="J1213" i="2"/>
  <c r="BF1213" i="2"/>
  <c r="BI1211" i="2"/>
  <c r="BH1211" i="2"/>
  <c r="BG1211" i="2"/>
  <c r="BE1211" i="2"/>
  <c r="T1211" i="2"/>
  <c r="R1211" i="2"/>
  <c r="P1211" i="2"/>
  <c r="BK1211" i="2"/>
  <c r="J1211" i="2"/>
  <c r="BF1211" i="2" s="1"/>
  <c r="BI1209" i="2"/>
  <c r="BH1209" i="2"/>
  <c r="BG1209" i="2"/>
  <c r="BE1209" i="2"/>
  <c r="T1209" i="2"/>
  <c r="R1209" i="2"/>
  <c r="P1209" i="2"/>
  <c r="BK1209" i="2"/>
  <c r="J1209" i="2"/>
  <c r="BF1209" i="2"/>
  <c r="BI1207" i="2"/>
  <c r="BH1207" i="2"/>
  <c r="BG1207" i="2"/>
  <c r="BE1207" i="2"/>
  <c r="T1207" i="2"/>
  <c r="R1207" i="2"/>
  <c r="P1207" i="2"/>
  <c r="BK1207" i="2"/>
  <c r="J1207" i="2"/>
  <c r="BF1207" i="2" s="1"/>
  <c r="BI1204" i="2"/>
  <c r="BH1204" i="2"/>
  <c r="BG1204" i="2"/>
  <c r="BE1204" i="2"/>
  <c r="T1204" i="2"/>
  <c r="R1204" i="2"/>
  <c r="P1204" i="2"/>
  <c r="BK1204" i="2"/>
  <c r="J1204" i="2"/>
  <c r="BF1204" i="2"/>
  <c r="BI1201" i="2"/>
  <c r="BH1201" i="2"/>
  <c r="BG1201" i="2"/>
  <c r="BE1201" i="2"/>
  <c r="T1201" i="2"/>
  <c r="R1201" i="2"/>
  <c r="P1201" i="2"/>
  <c r="BK1201" i="2"/>
  <c r="J1201" i="2"/>
  <c r="BF1201" i="2" s="1"/>
  <c r="BI1198" i="2"/>
  <c r="BH1198" i="2"/>
  <c r="BG1198" i="2"/>
  <c r="BE1198" i="2"/>
  <c r="T1198" i="2"/>
  <c r="R1198" i="2"/>
  <c r="P1198" i="2"/>
  <c r="BK1198" i="2"/>
  <c r="J1198" i="2"/>
  <c r="BF1198" i="2"/>
  <c r="BI1195" i="2"/>
  <c r="BH1195" i="2"/>
  <c r="BG1195" i="2"/>
  <c r="BE1195" i="2"/>
  <c r="T1195" i="2"/>
  <c r="R1195" i="2"/>
  <c r="R1187" i="2" s="1"/>
  <c r="P1195" i="2"/>
  <c r="BK1195" i="2"/>
  <c r="J1195" i="2"/>
  <c r="BF1195" i="2" s="1"/>
  <c r="BI1192" i="2"/>
  <c r="BH1192" i="2"/>
  <c r="BG1192" i="2"/>
  <c r="BE1192" i="2"/>
  <c r="T1192" i="2"/>
  <c r="R1192" i="2"/>
  <c r="P1192" i="2"/>
  <c r="BK1192" i="2"/>
  <c r="BK1187" i="2" s="1"/>
  <c r="J1187" i="2" s="1"/>
  <c r="J86" i="2" s="1"/>
  <c r="J1192" i="2"/>
  <c r="BF1192" i="2"/>
  <c r="BI1188" i="2"/>
  <c r="BH1188" i="2"/>
  <c r="BG1188" i="2"/>
  <c r="BE1188" i="2"/>
  <c r="T1188" i="2"/>
  <c r="R1188" i="2"/>
  <c r="P1188" i="2"/>
  <c r="BK1188" i="2"/>
  <c r="J1188" i="2"/>
  <c r="BF1188" i="2" s="1"/>
  <c r="BI1186" i="2"/>
  <c r="BH1186" i="2"/>
  <c r="BG1186" i="2"/>
  <c r="BE1186" i="2"/>
  <c r="T1186" i="2"/>
  <c r="T1183" i="2" s="1"/>
  <c r="R1186" i="2"/>
  <c r="P1186" i="2"/>
  <c r="BK1186" i="2"/>
  <c r="J1186" i="2"/>
  <c r="BF1186" i="2" s="1"/>
  <c r="BI1184" i="2"/>
  <c r="BH1184" i="2"/>
  <c r="BG1184" i="2"/>
  <c r="BE1184" i="2"/>
  <c r="T1184" i="2"/>
  <c r="R1184" i="2"/>
  <c r="R1183" i="2" s="1"/>
  <c r="P1184" i="2"/>
  <c r="P1183" i="2"/>
  <c r="BK1184" i="2"/>
  <c r="BK1183" i="2" s="1"/>
  <c r="J1183" i="2" s="1"/>
  <c r="J85" i="2" s="1"/>
  <c r="J1184" i="2"/>
  <c r="BF1184" i="2"/>
  <c r="BI1182" i="2"/>
  <c r="BH1182" i="2"/>
  <c r="BG1182" i="2"/>
  <c r="BE1182" i="2"/>
  <c r="T1182" i="2"/>
  <c r="R1182" i="2"/>
  <c r="P1182" i="2"/>
  <c r="BK1182" i="2"/>
  <c r="J1182" i="2"/>
  <c r="BF1182" i="2"/>
  <c r="BI1180" i="2"/>
  <c r="BH1180" i="2"/>
  <c r="BG1180" i="2"/>
  <c r="BE1180" i="2"/>
  <c r="T1180" i="2"/>
  <c r="R1180" i="2"/>
  <c r="P1180" i="2"/>
  <c r="BK1180" i="2"/>
  <c r="J1180" i="2"/>
  <c r="BF1180" i="2" s="1"/>
  <c r="BI1177" i="2"/>
  <c r="BH1177" i="2"/>
  <c r="BG1177" i="2"/>
  <c r="BE1177" i="2"/>
  <c r="T1177" i="2"/>
  <c r="R1177" i="2"/>
  <c r="P1177" i="2"/>
  <c r="BK1177" i="2"/>
  <c r="J1177" i="2"/>
  <c r="BF1177" i="2"/>
  <c r="BI1174" i="2"/>
  <c r="BH1174" i="2"/>
  <c r="BG1174" i="2"/>
  <c r="BE1174" i="2"/>
  <c r="T1174" i="2"/>
  <c r="R1174" i="2"/>
  <c r="R1167" i="2" s="1"/>
  <c r="P1174" i="2"/>
  <c r="BK1174" i="2"/>
  <c r="J1174" i="2"/>
  <c r="BF1174" i="2" s="1"/>
  <c r="BI1171" i="2"/>
  <c r="BH1171" i="2"/>
  <c r="BG1171" i="2"/>
  <c r="BE1171" i="2"/>
  <c r="T1171" i="2"/>
  <c r="R1171" i="2"/>
  <c r="P1171" i="2"/>
  <c r="BK1171" i="2"/>
  <c r="BK1167" i="2" s="1"/>
  <c r="J1171" i="2"/>
  <c r="BF1171" i="2"/>
  <c r="BI1168" i="2"/>
  <c r="BH1168" i="2"/>
  <c r="BG1168" i="2"/>
  <c r="BE1168" i="2"/>
  <c r="T1168" i="2"/>
  <c r="R1168" i="2"/>
  <c r="P1168" i="2"/>
  <c r="P1167" i="2" s="1"/>
  <c r="BK1168" i="2"/>
  <c r="J1167" i="2"/>
  <c r="J84" i="2" s="1"/>
  <c r="J1168" i="2"/>
  <c r="BF1168" i="2" s="1"/>
  <c r="BI1166" i="2"/>
  <c r="BH1166" i="2"/>
  <c r="BG1166" i="2"/>
  <c r="BE1166" i="2"/>
  <c r="T1166" i="2"/>
  <c r="R1166" i="2"/>
  <c r="P1166" i="2"/>
  <c r="BK1166" i="2"/>
  <c r="J1166" i="2"/>
  <c r="BF1166" i="2" s="1"/>
  <c r="BI1163" i="2"/>
  <c r="BH1163" i="2"/>
  <c r="BG1163" i="2"/>
  <c r="BE1163" i="2"/>
  <c r="T1163" i="2"/>
  <c r="R1163" i="2"/>
  <c r="P1163" i="2"/>
  <c r="BK1163" i="2"/>
  <c r="J1163" i="2"/>
  <c r="BF1163" i="2"/>
  <c r="BI1160" i="2"/>
  <c r="BH1160" i="2"/>
  <c r="BG1160" i="2"/>
  <c r="BE1160" i="2"/>
  <c r="T1160" i="2"/>
  <c r="R1160" i="2"/>
  <c r="P1160" i="2"/>
  <c r="BK1160" i="2"/>
  <c r="J1160" i="2"/>
  <c r="BF1160" i="2" s="1"/>
  <c r="BI1158" i="2"/>
  <c r="BH1158" i="2"/>
  <c r="BG1158" i="2"/>
  <c r="BE1158" i="2"/>
  <c r="T1158" i="2"/>
  <c r="R1158" i="2"/>
  <c r="P1158" i="2"/>
  <c r="BK1158" i="2"/>
  <c r="J1158" i="2"/>
  <c r="BF1158" i="2"/>
  <c r="BI1156" i="2"/>
  <c r="BH1156" i="2"/>
  <c r="BG1156" i="2"/>
  <c r="BE1156" i="2"/>
  <c r="T1156" i="2"/>
  <c r="R1156" i="2"/>
  <c r="R1149" i="2" s="1"/>
  <c r="P1156" i="2"/>
  <c r="BK1156" i="2"/>
  <c r="J1156" i="2"/>
  <c r="BF1156" i="2" s="1"/>
  <c r="BI1153" i="2"/>
  <c r="BH1153" i="2"/>
  <c r="BG1153" i="2"/>
  <c r="BE1153" i="2"/>
  <c r="T1153" i="2"/>
  <c r="R1153" i="2"/>
  <c r="P1153" i="2"/>
  <c r="BK1153" i="2"/>
  <c r="BK1149" i="2" s="1"/>
  <c r="J1153" i="2"/>
  <c r="BF1153" i="2"/>
  <c r="BI1150" i="2"/>
  <c r="BH1150" i="2"/>
  <c r="BG1150" i="2"/>
  <c r="BE1150" i="2"/>
  <c r="T1150" i="2"/>
  <c r="T1149" i="2" s="1"/>
  <c r="R1150" i="2"/>
  <c r="P1150" i="2"/>
  <c r="BK1150" i="2"/>
  <c r="J1149" i="2"/>
  <c r="J83" i="2" s="1"/>
  <c r="J1150" i="2"/>
  <c r="BF1150" i="2" s="1"/>
  <c r="BI1148" i="2"/>
  <c r="BH1148" i="2"/>
  <c r="BG1148" i="2"/>
  <c r="BE1148" i="2"/>
  <c r="T1148" i="2"/>
  <c r="R1148" i="2"/>
  <c r="R1142" i="2" s="1"/>
  <c r="P1148" i="2"/>
  <c r="BK1148" i="2"/>
  <c r="J1148" i="2"/>
  <c r="BF1148" i="2" s="1"/>
  <c r="BI1146" i="2"/>
  <c r="BH1146" i="2"/>
  <c r="BG1146" i="2"/>
  <c r="BE1146" i="2"/>
  <c r="T1146" i="2"/>
  <c r="R1146" i="2"/>
  <c r="P1146" i="2"/>
  <c r="BK1146" i="2"/>
  <c r="BK1142" i="2" s="1"/>
  <c r="J1146" i="2"/>
  <c r="BF1146" i="2"/>
  <c r="BI1143" i="2"/>
  <c r="BH1143" i="2"/>
  <c r="BG1143" i="2"/>
  <c r="BE1143" i="2"/>
  <c r="T1143" i="2"/>
  <c r="T1142" i="2" s="1"/>
  <c r="R1143" i="2"/>
  <c r="P1143" i="2"/>
  <c r="P1142" i="2" s="1"/>
  <c r="BK1143" i="2"/>
  <c r="J1142" i="2"/>
  <c r="J82" i="2" s="1"/>
  <c r="J1143" i="2"/>
  <c r="BF1143" i="2" s="1"/>
  <c r="BI1141" i="2"/>
  <c r="BH1141" i="2"/>
  <c r="BG1141" i="2"/>
  <c r="BE1141" i="2"/>
  <c r="T1141" i="2"/>
  <c r="R1141" i="2"/>
  <c r="P1141" i="2"/>
  <c r="BK1141" i="2"/>
  <c r="J1141" i="2"/>
  <c r="BF1141" i="2" s="1"/>
  <c r="BI1139" i="2"/>
  <c r="BH1139" i="2"/>
  <c r="BG1139" i="2"/>
  <c r="BE1139" i="2"/>
  <c r="T1139" i="2"/>
  <c r="R1139" i="2"/>
  <c r="P1139" i="2"/>
  <c r="BK1139" i="2"/>
  <c r="J1139" i="2"/>
  <c r="BF1139" i="2"/>
  <c r="BI1137" i="2"/>
  <c r="BH1137" i="2"/>
  <c r="BG1137" i="2"/>
  <c r="BE1137" i="2"/>
  <c r="T1137" i="2"/>
  <c r="R1137" i="2"/>
  <c r="P1137" i="2"/>
  <c r="BK1137" i="2"/>
  <c r="J1137" i="2"/>
  <c r="BF1137" i="2" s="1"/>
  <c r="BI1134" i="2"/>
  <c r="BH1134" i="2"/>
  <c r="BG1134" i="2"/>
  <c r="BE1134" i="2"/>
  <c r="T1134" i="2"/>
  <c r="R1134" i="2"/>
  <c r="P1134" i="2"/>
  <c r="BK1134" i="2"/>
  <c r="J1134" i="2"/>
  <c r="BF1134" i="2"/>
  <c r="BI1131" i="2"/>
  <c r="BH1131" i="2"/>
  <c r="BG1131" i="2"/>
  <c r="BE1131" i="2"/>
  <c r="T1131" i="2"/>
  <c r="R1131" i="2"/>
  <c r="R1125" i="2" s="1"/>
  <c r="P1131" i="2"/>
  <c r="BK1131" i="2"/>
  <c r="J1131" i="2"/>
  <c r="BF1131" i="2" s="1"/>
  <c r="BI1129" i="2"/>
  <c r="BH1129" i="2"/>
  <c r="BG1129" i="2"/>
  <c r="BE1129" i="2"/>
  <c r="T1129" i="2"/>
  <c r="R1129" i="2"/>
  <c r="P1129" i="2"/>
  <c r="BK1129" i="2"/>
  <c r="BK1125" i="2" s="1"/>
  <c r="J1129" i="2"/>
  <c r="BF1129" i="2"/>
  <c r="BI1126" i="2"/>
  <c r="BH1126" i="2"/>
  <c r="BG1126" i="2"/>
  <c r="BE1126" i="2"/>
  <c r="T1126" i="2"/>
  <c r="T1125" i="2" s="1"/>
  <c r="R1126" i="2"/>
  <c r="P1126" i="2"/>
  <c r="BK1126" i="2"/>
  <c r="J1125" i="2"/>
  <c r="J81" i="2" s="1"/>
  <c r="J1126" i="2"/>
  <c r="BF1126" i="2" s="1"/>
  <c r="BI1124" i="2"/>
  <c r="BH1124" i="2"/>
  <c r="BG1124" i="2"/>
  <c r="BE1124" i="2"/>
  <c r="T1124" i="2"/>
  <c r="R1124" i="2"/>
  <c r="P1124" i="2"/>
  <c r="BK1124" i="2"/>
  <c r="J1124" i="2"/>
  <c r="BF1124" i="2" s="1"/>
  <c r="BI1122" i="2"/>
  <c r="BH1122" i="2"/>
  <c r="BG1122" i="2"/>
  <c r="BE1122" i="2"/>
  <c r="T1122" i="2"/>
  <c r="R1122" i="2"/>
  <c r="P1122" i="2"/>
  <c r="BK1122" i="2"/>
  <c r="J1122" i="2"/>
  <c r="BF1122" i="2"/>
  <c r="BI1120" i="2"/>
  <c r="BH1120" i="2"/>
  <c r="BG1120" i="2"/>
  <c r="BE1120" i="2"/>
  <c r="T1120" i="2"/>
  <c r="R1120" i="2"/>
  <c r="P1120" i="2"/>
  <c r="BK1120" i="2"/>
  <c r="J1120" i="2"/>
  <c r="BF1120" i="2" s="1"/>
  <c r="BI1117" i="2"/>
  <c r="BH1117" i="2"/>
  <c r="BG1117" i="2"/>
  <c r="BE1117" i="2"/>
  <c r="T1117" i="2"/>
  <c r="R1117" i="2"/>
  <c r="P1117" i="2"/>
  <c r="BK1117" i="2"/>
  <c r="J1117" i="2"/>
  <c r="BF1117" i="2"/>
  <c r="BI1115" i="2"/>
  <c r="BH1115" i="2"/>
  <c r="BG1115" i="2"/>
  <c r="BE1115" i="2"/>
  <c r="T1115" i="2"/>
  <c r="R1115" i="2"/>
  <c r="P1115" i="2"/>
  <c r="BK1115" i="2"/>
  <c r="J1115" i="2"/>
  <c r="BF1115" i="2" s="1"/>
  <c r="BI1113" i="2"/>
  <c r="BH1113" i="2"/>
  <c r="BG1113" i="2"/>
  <c r="BE1113" i="2"/>
  <c r="T1113" i="2"/>
  <c r="R1113" i="2"/>
  <c r="P1113" i="2"/>
  <c r="BK1113" i="2"/>
  <c r="J1113" i="2"/>
  <c r="BF1113" i="2"/>
  <c r="BI1111" i="2"/>
  <c r="BH1111" i="2"/>
  <c r="BG1111" i="2"/>
  <c r="BE1111" i="2"/>
  <c r="T1111" i="2"/>
  <c r="R1111" i="2"/>
  <c r="P1111" i="2"/>
  <c r="BK1111" i="2"/>
  <c r="J1111" i="2"/>
  <c r="BF1111" i="2" s="1"/>
  <c r="BI1109" i="2"/>
  <c r="BH1109" i="2"/>
  <c r="BG1109" i="2"/>
  <c r="BE1109" i="2"/>
  <c r="T1109" i="2"/>
  <c r="R1109" i="2"/>
  <c r="P1109" i="2"/>
  <c r="BK1109" i="2"/>
  <c r="J1109" i="2"/>
  <c r="BF1109" i="2"/>
  <c r="BI1107" i="2"/>
  <c r="BH1107" i="2"/>
  <c r="BG1107" i="2"/>
  <c r="BE1107" i="2"/>
  <c r="T1107" i="2"/>
  <c r="R1107" i="2"/>
  <c r="P1107" i="2"/>
  <c r="BK1107" i="2"/>
  <c r="J1107" i="2"/>
  <c r="BF1107" i="2" s="1"/>
  <c r="BI1104" i="2"/>
  <c r="BH1104" i="2"/>
  <c r="BG1104" i="2"/>
  <c r="BE1104" i="2"/>
  <c r="T1104" i="2"/>
  <c r="R1104" i="2"/>
  <c r="P1104" i="2"/>
  <c r="BK1104" i="2"/>
  <c r="J1104" i="2"/>
  <c r="BF1104" i="2"/>
  <c r="BI1101" i="2"/>
  <c r="BH1101" i="2"/>
  <c r="BG1101" i="2"/>
  <c r="BE1101" i="2"/>
  <c r="T1101" i="2"/>
  <c r="R1101" i="2"/>
  <c r="P1101" i="2"/>
  <c r="BK1101" i="2"/>
  <c r="J1101" i="2"/>
  <c r="BF1101" i="2" s="1"/>
  <c r="BI1098" i="2"/>
  <c r="BH1098" i="2"/>
  <c r="BG1098" i="2"/>
  <c r="BE1098" i="2"/>
  <c r="T1098" i="2"/>
  <c r="R1098" i="2"/>
  <c r="P1098" i="2"/>
  <c r="BK1098" i="2"/>
  <c r="J1098" i="2"/>
  <c r="BF1098" i="2"/>
  <c r="BI1096" i="2"/>
  <c r="BH1096" i="2"/>
  <c r="BG1096" i="2"/>
  <c r="BE1096" i="2"/>
  <c r="T1096" i="2"/>
  <c r="R1096" i="2"/>
  <c r="P1096" i="2"/>
  <c r="BK1096" i="2"/>
  <c r="J1096" i="2"/>
  <c r="BF1096" i="2" s="1"/>
  <c r="BI1093" i="2"/>
  <c r="BH1093" i="2"/>
  <c r="BG1093" i="2"/>
  <c r="BE1093" i="2"/>
  <c r="T1093" i="2"/>
  <c r="R1093" i="2"/>
  <c r="P1093" i="2"/>
  <c r="BK1093" i="2"/>
  <c r="J1093" i="2"/>
  <c r="BF1093" i="2"/>
  <c r="BI1091" i="2"/>
  <c r="BH1091" i="2"/>
  <c r="BG1091" i="2"/>
  <c r="BE1091" i="2"/>
  <c r="T1091" i="2"/>
  <c r="R1091" i="2"/>
  <c r="P1091" i="2"/>
  <c r="BK1091" i="2"/>
  <c r="J1091" i="2"/>
  <c r="BF1091" i="2"/>
  <c r="BI1089" i="2"/>
  <c r="BH1089" i="2"/>
  <c r="BG1089" i="2"/>
  <c r="BE1089" i="2"/>
  <c r="T1089" i="2"/>
  <c r="R1089" i="2"/>
  <c r="P1089" i="2"/>
  <c r="BK1089" i="2"/>
  <c r="J1089" i="2"/>
  <c r="BF1089" i="2"/>
  <c r="BI1087" i="2"/>
  <c r="BH1087" i="2"/>
  <c r="BG1087" i="2"/>
  <c r="BE1087" i="2"/>
  <c r="T1087" i="2"/>
  <c r="R1087" i="2"/>
  <c r="P1087" i="2"/>
  <c r="BK1087" i="2"/>
  <c r="J1087" i="2"/>
  <c r="BF1087" i="2"/>
  <c r="BI1085" i="2"/>
  <c r="BH1085" i="2"/>
  <c r="BG1085" i="2"/>
  <c r="BE1085" i="2"/>
  <c r="T1085" i="2"/>
  <c r="R1085" i="2"/>
  <c r="P1085" i="2"/>
  <c r="BK1085" i="2"/>
  <c r="J1085" i="2"/>
  <c r="BF1085" i="2"/>
  <c r="BI1082" i="2"/>
  <c r="BH1082" i="2"/>
  <c r="BG1082" i="2"/>
  <c r="BE1082" i="2"/>
  <c r="T1082" i="2"/>
  <c r="R1082" i="2"/>
  <c r="P1082" i="2"/>
  <c r="BK1082" i="2"/>
  <c r="J1082" i="2"/>
  <c r="BF1082" i="2"/>
  <c r="BI1079" i="2"/>
  <c r="BH1079" i="2"/>
  <c r="BG1079" i="2"/>
  <c r="BE1079" i="2"/>
  <c r="T1079" i="2"/>
  <c r="R1079" i="2"/>
  <c r="P1079" i="2"/>
  <c r="BK1079" i="2"/>
  <c r="J1079" i="2"/>
  <c r="BF1079" i="2"/>
  <c r="BI1076" i="2"/>
  <c r="BH1076" i="2"/>
  <c r="BG1076" i="2"/>
  <c r="BE1076" i="2"/>
  <c r="T1076" i="2"/>
  <c r="R1076" i="2"/>
  <c r="P1076" i="2"/>
  <c r="BK1076" i="2"/>
  <c r="J1076" i="2"/>
  <c r="BF1076" i="2"/>
  <c r="BI1073" i="2"/>
  <c r="BH1073" i="2"/>
  <c r="BG1073" i="2"/>
  <c r="BE1073" i="2"/>
  <c r="T1073" i="2"/>
  <c r="R1073" i="2"/>
  <c r="P1073" i="2"/>
  <c r="BK1073" i="2"/>
  <c r="J1073" i="2"/>
  <c r="BF1073" i="2"/>
  <c r="BI1070" i="2"/>
  <c r="BH1070" i="2"/>
  <c r="BG1070" i="2"/>
  <c r="BE1070" i="2"/>
  <c r="T1070" i="2"/>
  <c r="R1070" i="2"/>
  <c r="P1070" i="2"/>
  <c r="BK1070" i="2"/>
  <c r="J1070" i="2"/>
  <c r="BF1070" i="2"/>
  <c r="BI1067" i="2"/>
  <c r="BH1067" i="2"/>
  <c r="BG1067" i="2"/>
  <c r="BE1067" i="2"/>
  <c r="T1067" i="2"/>
  <c r="R1067" i="2"/>
  <c r="P1067" i="2"/>
  <c r="BK1067" i="2"/>
  <c r="J1067" i="2"/>
  <c r="BF1067" i="2"/>
  <c r="BI1064" i="2"/>
  <c r="BH1064" i="2"/>
  <c r="BG1064" i="2"/>
  <c r="BE1064" i="2"/>
  <c r="T1064" i="2"/>
  <c r="R1064" i="2"/>
  <c r="P1064" i="2"/>
  <c r="BK1064" i="2"/>
  <c r="J1064" i="2"/>
  <c r="BF1064" i="2"/>
  <c r="BI1062" i="2"/>
  <c r="BH1062" i="2"/>
  <c r="BG1062" i="2"/>
  <c r="BE1062" i="2"/>
  <c r="T1062" i="2"/>
  <c r="R1062" i="2"/>
  <c r="P1062" i="2"/>
  <c r="BK1062" i="2"/>
  <c r="J1062" i="2"/>
  <c r="BF1062" i="2"/>
  <c r="BI1060" i="2"/>
  <c r="BH1060" i="2"/>
  <c r="BG1060" i="2"/>
  <c r="BE1060" i="2"/>
  <c r="T1060" i="2"/>
  <c r="R1060" i="2"/>
  <c r="P1060" i="2"/>
  <c r="BK1060" i="2"/>
  <c r="J1060" i="2"/>
  <c r="BF1060" i="2"/>
  <c r="BI1058" i="2"/>
  <c r="BH1058" i="2"/>
  <c r="BG1058" i="2"/>
  <c r="BE1058" i="2"/>
  <c r="T1058" i="2"/>
  <c r="R1058" i="2"/>
  <c r="P1058" i="2"/>
  <c r="BK1058" i="2"/>
  <c r="J1058" i="2"/>
  <c r="BF1058" i="2"/>
  <c r="BI1055" i="2"/>
  <c r="BH1055" i="2"/>
  <c r="BG1055" i="2"/>
  <c r="BE1055" i="2"/>
  <c r="T1055" i="2"/>
  <c r="R1055" i="2"/>
  <c r="P1055" i="2"/>
  <c r="BK1055" i="2"/>
  <c r="J1055" i="2"/>
  <c r="BF1055" i="2"/>
  <c r="BI1053" i="2"/>
  <c r="BH1053" i="2"/>
  <c r="BG1053" i="2"/>
  <c r="BE1053" i="2"/>
  <c r="T1053" i="2"/>
  <c r="R1053" i="2"/>
  <c r="P1053" i="2"/>
  <c r="BK1053" i="2"/>
  <c r="J1053" i="2"/>
  <c r="BF1053" i="2"/>
  <c r="BI1051" i="2"/>
  <c r="BH1051" i="2"/>
  <c r="BG1051" i="2"/>
  <c r="BE1051" i="2"/>
  <c r="T1051" i="2"/>
  <c r="R1051" i="2"/>
  <c r="P1051" i="2"/>
  <c r="BK1051" i="2"/>
  <c r="J1051" i="2"/>
  <c r="BF1051" i="2"/>
  <c r="BI1048" i="2"/>
  <c r="BH1048" i="2"/>
  <c r="BG1048" i="2"/>
  <c r="BE1048" i="2"/>
  <c r="T1048" i="2"/>
  <c r="R1048" i="2"/>
  <c r="P1048" i="2"/>
  <c r="BK1048" i="2"/>
  <c r="J1048" i="2"/>
  <c r="BF1048" i="2"/>
  <c r="BI1046" i="2"/>
  <c r="BH1046" i="2"/>
  <c r="BG1046" i="2"/>
  <c r="BE1046" i="2"/>
  <c r="T1046" i="2"/>
  <c r="R1046" i="2"/>
  <c r="R1040" i="2" s="1"/>
  <c r="P1046" i="2"/>
  <c r="BK1046" i="2"/>
  <c r="J1046" i="2"/>
  <c r="BF1046" i="2"/>
  <c r="BI1044" i="2"/>
  <c r="BH1044" i="2"/>
  <c r="BG1044" i="2"/>
  <c r="BE1044" i="2"/>
  <c r="T1044" i="2"/>
  <c r="R1044" i="2"/>
  <c r="P1044" i="2"/>
  <c r="BK1044" i="2"/>
  <c r="BK1040" i="2" s="1"/>
  <c r="J1040" i="2" s="1"/>
  <c r="J80" i="2" s="1"/>
  <c r="J1044" i="2"/>
  <c r="BF1044" i="2"/>
  <c r="BI1041" i="2"/>
  <c r="BH1041" i="2"/>
  <c r="BG1041" i="2"/>
  <c r="BE1041" i="2"/>
  <c r="T1041" i="2"/>
  <c r="T1040" i="2"/>
  <c r="R1041" i="2"/>
  <c r="P1041" i="2"/>
  <c r="P1040" i="2"/>
  <c r="BK1041" i="2"/>
  <c r="J1041" i="2"/>
  <c r="BF1041" i="2" s="1"/>
  <c r="BI1039" i="2"/>
  <c r="BH1039" i="2"/>
  <c r="BG1039" i="2"/>
  <c r="BE1039" i="2"/>
  <c r="T1039" i="2"/>
  <c r="R1039" i="2"/>
  <c r="P1039" i="2"/>
  <c r="BK1039" i="2"/>
  <c r="J1039" i="2"/>
  <c r="BF1039" i="2"/>
  <c r="BI1037" i="2"/>
  <c r="BH1037" i="2"/>
  <c r="BG1037" i="2"/>
  <c r="BE1037" i="2"/>
  <c r="T1037" i="2"/>
  <c r="R1037" i="2"/>
  <c r="P1037" i="2"/>
  <c r="BK1037" i="2"/>
  <c r="J1037" i="2"/>
  <c r="BF1037" i="2"/>
  <c r="BI1035" i="2"/>
  <c r="BH1035" i="2"/>
  <c r="BG1035" i="2"/>
  <c r="BE1035" i="2"/>
  <c r="T1035" i="2"/>
  <c r="R1035" i="2"/>
  <c r="P1035" i="2"/>
  <c r="BK1035" i="2"/>
  <c r="J1035" i="2"/>
  <c r="BF1035" i="2"/>
  <c r="BI1033" i="2"/>
  <c r="BH1033" i="2"/>
  <c r="BG1033" i="2"/>
  <c r="BE1033" i="2"/>
  <c r="T1033" i="2"/>
  <c r="R1033" i="2"/>
  <c r="P1033" i="2"/>
  <c r="BK1033" i="2"/>
  <c r="J1033" i="2"/>
  <c r="BF1033" i="2" s="1"/>
  <c r="BI1031" i="2"/>
  <c r="BH1031" i="2"/>
  <c r="BG1031" i="2"/>
  <c r="BE1031" i="2"/>
  <c r="T1031" i="2"/>
  <c r="R1031" i="2"/>
  <c r="P1031" i="2"/>
  <c r="BK1031" i="2"/>
  <c r="J1031" i="2"/>
  <c r="BF1031" i="2"/>
  <c r="BI1029" i="2"/>
  <c r="BH1029" i="2"/>
  <c r="BG1029" i="2"/>
  <c r="BE1029" i="2"/>
  <c r="T1029" i="2"/>
  <c r="R1029" i="2"/>
  <c r="P1029" i="2"/>
  <c r="BK1029" i="2"/>
  <c r="J1029" i="2"/>
  <c r="BF1029" i="2" s="1"/>
  <c r="BI1027" i="2"/>
  <c r="BH1027" i="2"/>
  <c r="BG1027" i="2"/>
  <c r="BE1027" i="2"/>
  <c r="T1027" i="2"/>
  <c r="R1027" i="2"/>
  <c r="P1027" i="2"/>
  <c r="BK1027" i="2"/>
  <c r="J1027" i="2"/>
  <c r="BF1027" i="2"/>
  <c r="BI1025" i="2"/>
  <c r="BH1025" i="2"/>
  <c r="BG1025" i="2"/>
  <c r="BE1025" i="2"/>
  <c r="T1025" i="2"/>
  <c r="R1025" i="2"/>
  <c r="P1025" i="2"/>
  <c r="BK1025" i="2"/>
  <c r="J1025" i="2"/>
  <c r="BF1025" i="2" s="1"/>
  <c r="BI1023" i="2"/>
  <c r="BH1023" i="2"/>
  <c r="BG1023" i="2"/>
  <c r="BE1023" i="2"/>
  <c r="T1023" i="2"/>
  <c r="R1023" i="2"/>
  <c r="P1023" i="2"/>
  <c r="BK1023" i="2"/>
  <c r="J1023" i="2"/>
  <c r="BF1023" i="2"/>
  <c r="BI1021" i="2"/>
  <c r="BH1021" i="2"/>
  <c r="BG1021" i="2"/>
  <c r="BE1021" i="2"/>
  <c r="T1021" i="2"/>
  <c r="R1021" i="2"/>
  <c r="P1021" i="2"/>
  <c r="BK1021" i="2"/>
  <c r="J1021" i="2"/>
  <c r="BF1021" i="2" s="1"/>
  <c r="BI1019" i="2"/>
  <c r="BH1019" i="2"/>
  <c r="BG1019" i="2"/>
  <c r="BE1019" i="2"/>
  <c r="T1019" i="2"/>
  <c r="R1019" i="2"/>
  <c r="P1019" i="2"/>
  <c r="BK1019" i="2"/>
  <c r="J1019" i="2"/>
  <c r="BF1019" i="2"/>
  <c r="BI1017" i="2"/>
  <c r="BH1017" i="2"/>
  <c r="BG1017" i="2"/>
  <c r="BE1017" i="2"/>
  <c r="T1017" i="2"/>
  <c r="R1017" i="2"/>
  <c r="P1017" i="2"/>
  <c r="BK1017" i="2"/>
  <c r="J1017" i="2"/>
  <c r="BF1017" i="2" s="1"/>
  <c r="BI1015" i="2"/>
  <c r="BH1015" i="2"/>
  <c r="BG1015" i="2"/>
  <c r="BE1015" i="2"/>
  <c r="T1015" i="2"/>
  <c r="R1015" i="2"/>
  <c r="P1015" i="2"/>
  <c r="BK1015" i="2"/>
  <c r="J1015" i="2"/>
  <c r="BF1015" i="2"/>
  <c r="BI1013" i="2"/>
  <c r="BH1013" i="2"/>
  <c r="BG1013" i="2"/>
  <c r="BE1013" i="2"/>
  <c r="T1013" i="2"/>
  <c r="R1013" i="2"/>
  <c r="P1013" i="2"/>
  <c r="BK1013" i="2"/>
  <c r="J1013" i="2"/>
  <c r="BF1013" i="2" s="1"/>
  <c r="BI1011" i="2"/>
  <c r="BH1011" i="2"/>
  <c r="BG1011" i="2"/>
  <c r="BE1011" i="2"/>
  <c r="T1011" i="2"/>
  <c r="R1011" i="2"/>
  <c r="P1011" i="2"/>
  <c r="BK1011" i="2"/>
  <c r="J1011" i="2"/>
  <c r="BF1011" i="2"/>
  <c r="BI1009" i="2"/>
  <c r="BH1009" i="2"/>
  <c r="BG1009" i="2"/>
  <c r="BE1009" i="2"/>
  <c r="T1009" i="2"/>
  <c r="R1009" i="2"/>
  <c r="P1009" i="2"/>
  <c r="BK1009" i="2"/>
  <c r="J1009" i="2"/>
  <c r="BF1009" i="2" s="1"/>
  <c r="BI1007" i="2"/>
  <c r="BH1007" i="2"/>
  <c r="BG1007" i="2"/>
  <c r="BE1007" i="2"/>
  <c r="T1007" i="2"/>
  <c r="R1007" i="2"/>
  <c r="P1007" i="2"/>
  <c r="BK1007" i="2"/>
  <c r="J1007" i="2"/>
  <c r="BF1007" i="2"/>
  <c r="BI1004" i="2"/>
  <c r="BH1004" i="2"/>
  <c r="BG1004" i="2"/>
  <c r="BE1004" i="2"/>
  <c r="T1004" i="2"/>
  <c r="R1004" i="2"/>
  <c r="P1004" i="2"/>
  <c r="BK1004" i="2"/>
  <c r="J1004" i="2"/>
  <c r="BF1004" i="2" s="1"/>
  <c r="BI1001" i="2"/>
  <c r="BH1001" i="2"/>
  <c r="BG1001" i="2"/>
  <c r="BE1001" i="2"/>
  <c r="T1001" i="2"/>
  <c r="R1001" i="2"/>
  <c r="P1001" i="2"/>
  <c r="BK1001" i="2"/>
  <c r="J1001" i="2"/>
  <c r="BF1001" i="2"/>
  <c r="BI998" i="2"/>
  <c r="BH998" i="2"/>
  <c r="BG998" i="2"/>
  <c r="BE998" i="2"/>
  <c r="T998" i="2"/>
  <c r="R998" i="2"/>
  <c r="P998" i="2"/>
  <c r="BK998" i="2"/>
  <c r="J998" i="2"/>
  <c r="BF998" i="2" s="1"/>
  <c r="BI995" i="2"/>
  <c r="BH995" i="2"/>
  <c r="BG995" i="2"/>
  <c r="BE995" i="2"/>
  <c r="T995" i="2"/>
  <c r="R995" i="2"/>
  <c r="P995" i="2"/>
  <c r="BK995" i="2"/>
  <c r="J995" i="2"/>
  <c r="BF995" i="2"/>
  <c r="BI992" i="2"/>
  <c r="BH992" i="2"/>
  <c r="BG992" i="2"/>
  <c r="BE992" i="2"/>
  <c r="T992" i="2"/>
  <c r="R992" i="2"/>
  <c r="P992" i="2"/>
  <c r="BK992" i="2"/>
  <c r="J992" i="2"/>
  <c r="BF992" i="2" s="1"/>
  <c r="BI989" i="2"/>
  <c r="BH989" i="2"/>
  <c r="BG989" i="2"/>
  <c r="BE989" i="2"/>
  <c r="T989" i="2"/>
  <c r="R989" i="2"/>
  <c r="P989" i="2"/>
  <c r="BK989" i="2"/>
  <c r="J989" i="2"/>
  <c r="BF989" i="2"/>
  <c r="BI987" i="2"/>
  <c r="BH987" i="2"/>
  <c r="BG987" i="2"/>
  <c r="BE987" i="2"/>
  <c r="T987" i="2"/>
  <c r="R987" i="2"/>
  <c r="P987" i="2"/>
  <c r="BK987" i="2"/>
  <c r="J987" i="2"/>
  <c r="BF987" i="2" s="1"/>
  <c r="BI985" i="2"/>
  <c r="BH985" i="2"/>
  <c r="BG985" i="2"/>
  <c r="BE985" i="2"/>
  <c r="T985" i="2"/>
  <c r="R985" i="2"/>
  <c r="P985" i="2"/>
  <c r="BK985" i="2"/>
  <c r="J985" i="2"/>
  <c r="BF985" i="2"/>
  <c r="BI983" i="2"/>
  <c r="BH983" i="2"/>
  <c r="BG983" i="2"/>
  <c r="BE983" i="2"/>
  <c r="T983" i="2"/>
  <c r="R983" i="2"/>
  <c r="P983" i="2"/>
  <c r="BK983" i="2"/>
  <c r="J983" i="2"/>
  <c r="BF983" i="2" s="1"/>
  <c r="BI981" i="2"/>
  <c r="BH981" i="2"/>
  <c r="BG981" i="2"/>
  <c r="BE981" i="2"/>
  <c r="T981" i="2"/>
  <c r="R981" i="2"/>
  <c r="P981" i="2"/>
  <c r="BK981" i="2"/>
  <c r="J981" i="2"/>
  <c r="BF981" i="2"/>
  <c r="BI979" i="2"/>
  <c r="BH979" i="2"/>
  <c r="BG979" i="2"/>
  <c r="BE979" i="2"/>
  <c r="T979" i="2"/>
  <c r="R979" i="2"/>
  <c r="P979" i="2"/>
  <c r="BK979" i="2"/>
  <c r="J979" i="2"/>
  <c r="BF979" i="2" s="1"/>
  <c r="BI977" i="2"/>
  <c r="BH977" i="2"/>
  <c r="BG977" i="2"/>
  <c r="BE977" i="2"/>
  <c r="T977" i="2"/>
  <c r="R977" i="2"/>
  <c r="P977" i="2"/>
  <c r="BK977" i="2"/>
  <c r="J977" i="2"/>
  <c r="BF977" i="2"/>
  <c r="BI975" i="2"/>
  <c r="BH975" i="2"/>
  <c r="BG975" i="2"/>
  <c r="BE975" i="2"/>
  <c r="T975" i="2"/>
  <c r="R975" i="2"/>
  <c r="P975" i="2"/>
  <c r="BK975" i="2"/>
  <c r="J975" i="2"/>
  <c r="BF975" i="2" s="1"/>
  <c r="BI972" i="2"/>
  <c r="BH972" i="2"/>
  <c r="BG972" i="2"/>
  <c r="BE972" i="2"/>
  <c r="T972" i="2"/>
  <c r="R972" i="2"/>
  <c r="P972" i="2"/>
  <c r="BK972" i="2"/>
  <c r="J972" i="2"/>
  <c r="BF972" i="2"/>
  <c r="BI970" i="2"/>
  <c r="BH970" i="2"/>
  <c r="BG970" i="2"/>
  <c r="BE970" i="2"/>
  <c r="T970" i="2"/>
  <c r="R970" i="2"/>
  <c r="P970" i="2"/>
  <c r="BK970" i="2"/>
  <c r="J970" i="2"/>
  <c r="BF970" i="2" s="1"/>
  <c r="BI968" i="2"/>
  <c r="BH968" i="2"/>
  <c r="BG968" i="2"/>
  <c r="BE968" i="2"/>
  <c r="T968" i="2"/>
  <c r="R968" i="2"/>
  <c r="P968" i="2"/>
  <c r="BK968" i="2"/>
  <c r="J968" i="2"/>
  <c r="BF968" i="2"/>
  <c r="BI965" i="2"/>
  <c r="BH965" i="2"/>
  <c r="BG965" i="2"/>
  <c r="BE965" i="2"/>
  <c r="T965" i="2"/>
  <c r="R965" i="2"/>
  <c r="P965" i="2"/>
  <c r="BK965" i="2"/>
  <c r="J965" i="2"/>
  <c r="BF965" i="2" s="1"/>
  <c r="BI962" i="2"/>
  <c r="BH962" i="2"/>
  <c r="BG962" i="2"/>
  <c r="BE962" i="2"/>
  <c r="T962" i="2"/>
  <c r="R962" i="2"/>
  <c r="P962" i="2"/>
  <c r="BK962" i="2"/>
  <c r="J962" i="2"/>
  <c r="BF962" i="2"/>
  <c r="BI960" i="2"/>
  <c r="BH960" i="2"/>
  <c r="BG960" i="2"/>
  <c r="BE960" i="2"/>
  <c r="T960" i="2"/>
  <c r="R960" i="2"/>
  <c r="P960" i="2"/>
  <c r="BK960" i="2"/>
  <c r="J960" i="2"/>
  <c r="BF960" i="2" s="1"/>
  <c r="BI957" i="2"/>
  <c r="BH957" i="2"/>
  <c r="BG957" i="2"/>
  <c r="BE957" i="2"/>
  <c r="T957" i="2"/>
  <c r="R957" i="2"/>
  <c r="P957" i="2"/>
  <c r="BK957" i="2"/>
  <c r="J957" i="2"/>
  <c r="BF957" i="2"/>
  <c r="BI955" i="2"/>
  <c r="BH955" i="2"/>
  <c r="BG955" i="2"/>
  <c r="BE955" i="2"/>
  <c r="T955" i="2"/>
  <c r="R955" i="2"/>
  <c r="P955" i="2"/>
  <c r="BK955" i="2"/>
  <c r="J955" i="2"/>
  <c r="BF955" i="2" s="1"/>
  <c r="BI953" i="2"/>
  <c r="BH953" i="2"/>
  <c r="BG953" i="2"/>
  <c r="BE953" i="2"/>
  <c r="T953" i="2"/>
  <c r="R953" i="2"/>
  <c r="P953" i="2"/>
  <c r="BK953" i="2"/>
  <c r="J953" i="2"/>
  <c r="BF953" i="2"/>
  <c r="BI951" i="2"/>
  <c r="BH951" i="2"/>
  <c r="BG951" i="2"/>
  <c r="BE951" i="2"/>
  <c r="T951" i="2"/>
  <c r="R951" i="2"/>
  <c r="P951" i="2"/>
  <c r="BK951" i="2"/>
  <c r="J951" i="2"/>
  <c r="BF951" i="2" s="1"/>
  <c r="BI949" i="2"/>
  <c r="BH949" i="2"/>
  <c r="BG949" i="2"/>
  <c r="BE949" i="2"/>
  <c r="T949" i="2"/>
  <c r="R949" i="2"/>
  <c r="P949" i="2"/>
  <c r="BK949" i="2"/>
  <c r="J949" i="2"/>
  <c r="BF949" i="2"/>
  <c r="BI946" i="2"/>
  <c r="BH946" i="2"/>
  <c r="BG946" i="2"/>
  <c r="BE946" i="2"/>
  <c r="T946" i="2"/>
  <c r="R946" i="2"/>
  <c r="P946" i="2"/>
  <c r="BK946" i="2"/>
  <c r="J946" i="2"/>
  <c r="BF946" i="2" s="1"/>
  <c r="BI943" i="2"/>
  <c r="BH943" i="2"/>
  <c r="BG943" i="2"/>
  <c r="BE943" i="2"/>
  <c r="T943" i="2"/>
  <c r="R943" i="2"/>
  <c r="P943" i="2"/>
  <c r="BK943" i="2"/>
  <c r="J943" i="2"/>
  <c r="BF943" i="2"/>
  <c r="BI941" i="2"/>
  <c r="BH941" i="2"/>
  <c r="BG941" i="2"/>
  <c r="BE941" i="2"/>
  <c r="T941" i="2"/>
  <c r="R941" i="2"/>
  <c r="P941" i="2"/>
  <c r="BK941" i="2"/>
  <c r="J941" i="2"/>
  <c r="BF941" i="2" s="1"/>
  <c r="BI939" i="2"/>
  <c r="BH939" i="2"/>
  <c r="BG939" i="2"/>
  <c r="BE939" i="2"/>
  <c r="T939" i="2"/>
  <c r="R939" i="2"/>
  <c r="P939" i="2"/>
  <c r="BK939" i="2"/>
  <c r="J939" i="2"/>
  <c r="BF939" i="2"/>
  <c r="BI937" i="2"/>
  <c r="BH937" i="2"/>
  <c r="BG937" i="2"/>
  <c r="BE937" i="2"/>
  <c r="T937" i="2"/>
  <c r="R937" i="2"/>
  <c r="P937" i="2"/>
  <c r="BK937" i="2"/>
  <c r="J937" i="2"/>
  <c r="BF937" i="2" s="1"/>
  <c r="BI935" i="2"/>
  <c r="BH935" i="2"/>
  <c r="BG935" i="2"/>
  <c r="BE935" i="2"/>
  <c r="T935" i="2"/>
  <c r="R935" i="2"/>
  <c r="P935" i="2"/>
  <c r="BK935" i="2"/>
  <c r="J935" i="2"/>
  <c r="BF935" i="2"/>
  <c r="BI933" i="2"/>
  <c r="BH933" i="2"/>
  <c r="BG933" i="2"/>
  <c r="BE933" i="2"/>
  <c r="T933" i="2"/>
  <c r="R933" i="2"/>
  <c r="P933" i="2"/>
  <c r="BK933" i="2"/>
  <c r="J933" i="2"/>
  <c r="BF933" i="2" s="1"/>
  <c r="BI931" i="2"/>
  <c r="BH931" i="2"/>
  <c r="BG931" i="2"/>
  <c r="BE931" i="2"/>
  <c r="T931" i="2"/>
  <c r="R931" i="2"/>
  <c r="P931" i="2"/>
  <c r="BK931" i="2"/>
  <c r="J931" i="2"/>
  <c r="BF931" i="2"/>
  <c r="BI929" i="2"/>
  <c r="BH929" i="2"/>
  <c r="BG929" i="2"/>
  <c r="BE929" i="2"/>
  <c r="T929" i="2"/>
  <c r="R929" i="2"/>
  <c r="P929" i="2"/>
  <c r="BK929" i="2"/>
  <c r="J929" i="2"/>
  <c r="BF929" i="2" s="1"/>
  <c r="BI926" i="2"/>
  <c r="BH926" i="2"/>
  <c r="BG926" i="2"/>
  <c r="BE926" i="2"/>
  <c r="T926" i="2"/>
  <c r="R926" i="2"/>
  <c r="P926" i="2"/>
  <c r="BK926" i="2"/>
  <c r="J926" i="2"/>
  <c r="BF926" i="2"/>
  <c r="BI923" i="2"/>
  <c r="BH923" i="2"/>
  <c r="BG923" i="2"/>
  <c r="BE923" i="2"/>
  <c r="T923" i="2"/>
  <c r="R923" i="2"/>
  <c r="P923" i="2"/>
  <c r="BK923" i="2"/>
  <c r="J923" i="2"/>
  <c r="BF923" i="2" s="1"/>
  <c r="BI920" i="2"/>
  <c r="BH920" i="2"/>
  <c r="BG920" i="2"/>
  <c r="BE920" i="2"/>
  <c r="T920" i="2"/>
  <c r="R920" i="2"/>
  <c r="P920" i="2"/>
  <c r="BK920" i="2"/>
  <c r="J920" i="2"/>
  <c r="BF920" i="2"/>
  <c r="BI917" i="2"/>
  <c r="BH917" i="2"/>
  <c r="BG917" i="2"/>
  <c r="BE917" i="2"/>
  <c r="T917" i="2"/>
  <c r="R917" i="2"/>
  <c r="P917" i="2"/>
  <c r="BK917" i="2"/>
  <c r="J917" i="2"/>
  <c r="BF917" i="2" s="1"/>
  <c r="BI914" i="2"/>
  <c r="BH914" i="2"/>
  <c r="BG914" i="2"/>
  <c r="BE914" i="2"/>
  <c r="T914" i="2"/>
  <c r="R914" i="2"/>
  <c r="P914" i="2"/>
  <c r="BK914" i="2"/>
  <c r="J914" i="2"/>
  <c r="BF914" i="2"/>
  <c r="BI911" i="2"/>
  <c r="BH911" i="2"/>
  <c r="BG911" i="2"/>
  <c r="BE911" i="2"/>
  <c r="T911" i="2"/>
  <c r="R911" i="2"/>
  <c r="P911" i="2"/>
  <c r="BK911" i="2"/>
  <c r="J911" i="2"/>
  <c r="BF911" i="2" s="1"/>
  <c r="BI909" i="2"/>
  <c r="BH909" i="2"/>
  <c r="BG909" i="2"/>
  <c r="BE909" i="2"/>
  <c r="T909" i="2"/>
  <c r="R909" i="2"/>
  <c r="P909" i="2"/>
  <c r="BK909" i="2"/>
  <c r="J909" i="2"/>
  <c r="BF909" i="2"/>
  <c r="BI906" i="2"/>
  <c r="BH906" i="2"/>
  <c r="BG906" i="2"/>
  <c r="BE906" i="2"/>
  <c r="T906" i="2"/>
  <c r="R906" i="2"/>
  <c r="P906" i="2"/>
  <c r="BK906" i="2"/>
  <c r="J906" i="2"/>
  <c r="BF906" i="2" s="1"/>
  <c r="BI904" i="2"/>
  <c r="BH904" i="2"/>
  <c r="BG904" i="2"/>
  <c r="BE904" i="2"/>
  <c r="T904" i="2"/>
  <c r="R904" i="2"/>
  <c r="P904" i="2"/>
  <c r="BK904" i="2"/>
  <c r="J904" i="2"/>
  <c r="BF904" i="2"/>
  <c r="BI902" i="2"/>
  <c r="BH902" i="2"/>
  <c r="BG902" i="2"/>
  <c r="BE902" i="2"/>
  <c r="T902" i="2"/>
  <c r="R902" i="2"/>
  <c r="P902" i="2"/>
  <c r="BK902" i="2"/>
  <c r="J902" i="2"/>
  <c r="BF902" i="2" s="1"/>
  <c r="BI900" i="2"/>
  <c r="BH900" i="2"/>
  <c r="BG900" i="2"/>
  <c r="BE900" i="2"/>
  <c r="T900" i="2"/>
  <c r="R900" i="2"/>
  <c r="P900" i="2"/>
  <c r="BK900" i="2"/>
  <c r="J900" i="2"/>
  <c r="BF900" i="2"/>
  <c r="BI898" i="2"/>
  <c r="BH898" i="2"/>
  <c r="BG898" i="2"/>
  <c r="BE898" i="2"/>
  <c r="T898" i="2"/>
  <c r="R898" i="2"/>
  <c r="P898" i="2"/>
  <c r="BK898" i="2"/>
  <c r="J898" i="2"/>
  <c r="BF898" i="2" s="1"/>
  <c r="BI895" i="2"/>
  <c r="BH895" i="2"/>
  <c r="BG895" i="2"/>
  <c r="BE895" i="2"/>
  <c r="T895" i="2"/>
  <c r="R895" i="2"/>
  <c r="P895" i="2"/>
  <c r="BK895" i="2"/>
  <c r="J895" i="2"/>
  <c r="BF895" i="2"/>
  <c r="BI892" i="2"/>
  <c r="BH892" i="2"/>
  <c r="BG892" i="2"/>
  <c r="BE892" i="2"/>
  <c r="T892" i="2"/>
  <c r="R892" i="2"/>
  <c r="P892" i="2"/>
  <c r="BK892" i="2"/>
  <c r="J892" i="2"/>
  <c r="BF892" i="2" s="1"/>
  <c r="BI890" i="2"/>
  <c r="BH890" i="2"/>
  <c r="BG890" i="2"/>
  <c r="BE890" i="2"/>
  <c r="T890" i="2"/>
  <c r="R890" i="2"/>
  <c r="P890" i="2"/>
  <c r="BK890" i="2"/>
  <c r="J890" i="2"/>
  <c r="BF890" i="2"/>
  <c r="BI888" i="2"/>
  <c r="BH888" i="2"/>
  <c r="BG888" i="2"/>
  <c r="BE888" i="2"/>
  <c r="T888" i="2"/>
  <c r="R888" i="2"/>
  <c r="P888" i="2"/>
  <c r="BK888" i="2"/>
  <c r="J888" i="2"/>
  <c r="BF888" i="2" s="1"/>
  <c r="BI885" i="2"/>
  <c r="BH885" i="2"/>
  <c r="BG885" i="2"/>
  <c r="BE885" i="2"/>
  <c r="T885" i="2"/>
  <c r="R885" i="2"/>
  <c r="P885" i="2"/>
  <c r="BK885" i="2"/>
  <c r="J885" i="2"/>
  <c r="BF885" i="2"/>
  <c r="BI882" i="2"/>
  <c r="BH882" i="2"/>
  <c r="BG882" i="2"/>
  <c r="BE882" i="2"/>
  <c r="T882" i="2"/>
  <c r="R882" i="2"/>
  <c r="P882" i="2"/>
  <c r="BK882" i="2"/>
  <c r="J882" i="2"/>
  <c r="BF882" i="2" s="1"/>
  <c r="BI879" i="2"/>
  <c r="BH879" i="2"/>
  <c r="BG879" i="2"/>
  <c r="BE879" i="2"/>
  <c r="T879" i="2"/>
  <c r="R879" i="2"/>
  <c r="P879" i="2"/>
  <c r="BK879" i="2"/>
  <c r="J879" i="2"/>
  <c r="BF879" i="2"/>
  <c r="BI876" i="2"/>
  <c r="BH876" i="2"/>
  <c r="BG876" i="2"/>
  <c r="BE876" i="2"/>
  <c r="T876" i="2"/>
  <c r="R876" i="2"/>
  <c r="P876" i="2"/>
  <c r="BK876" i="2"/>
  <c r="J876" i="2"/>
  <c r="BF876" i="2" s="1"/>
  <c r="BI874" i="2"/>
  <c r="BH874" i="2"/>
  <c r="BG874" i="2"/>
  <c r="BE874" i="2"/>
  <c r="T874" i="2"/>
  <c r="R874" i="2"/>
  <c r="P874" i="2"/>
  <c r="BK874" i="2"/>
  <c r="J874" i="2"/>
  <c r="BF874" i="2"/>
  <c r="BI872" i="2"/>
  <c r="BH872" i="2"/>
  <c r="BG872" i="2"/>
  <c r="BE872" i="2"/>
  <c r="T872" i="2"/>
  <c r="R872" i="2"/>
  <c r="P872" i="2"/>
  <c r="BK872" i="2"/>
  <c r="J872" i="2"/>
  <c r="BF872" i="2" s="1"/>
  <c r="BI869" i="2"/>
  <c r="BH869" i="2"/>
  <c r="BG869" i="2"/>
  <c r="BE869" i="2"/>
  <c r="T869" i="2"/>
  <c r="R869" i="2"/>
  <c r="P869" i="2"/>
  <c r="BK869" i="2"/>
  <c r="J869" i="2"/>
  <c r="BF869" i="2"/>
  <c r="BI866" i="2"/>
  <c r="BH866" i="2"/>
  <c r="BG866" i="2"/>
  <c r="BE866" i="2"/>
  <c r="T866" i="2"/>
  <c r="R866" i="2"/>
  <c r="P866" i="2"/>
  <c r="BK866" i="2"/>
  <c r="J866" i="2"/>
  <c r="BF866" i="2" s="1"/>
  <c r="BI864" i="2"/>
  <c r="BH864" i="2"/>
  <c r="BG864" i="2"/>
  <c r="BE864" i="2"/>
  <c r="T864" i="2"/>
  <c r="R864" i="2"/>
  <c r="P864" i="2"/>
  <c r="BK864" i="2"/>
  <c r="J864" i="2"/>
  <c r="BF864" i="2"/>
  <c r="BI862" i="2"/>
  <c r="BH862" i="2"/>
  <c r="BG862" i="2"/>
  <c r="BE862" i="2"/>
  <c r="T862" i="2"/>
  <c r="R862" i="2"/>
  <c r="P862" i="2"/>
  <c r="BK862" i="2"/>
  <c r="J862" i="2"/>
  <c r="BF862" i="2" s="1"/>
  <c r="BI860" i="2"/>
  <c r="BH860" i="2"/>
  <c r="BG860" i="2"/>
  <c r="BE860" i="2"/>
  <c r="T860" i="2"/>
  <c r="R860" i="2"/>
  <c r="P860" i="2"/>
  <c r="BK860" i="2"/>
  <c r="J860" i="2"/>
  <c r="BF860" i="2"/>
  <c r="BI858" i="2"/>
  <c r="BH858" i="2"/>
  <c r="BG858" i="2"/>
  <c r="BE858" i="2"/>
  <c r="T858" i="2"/>
  <c r="R858" i="2"/>
  <c r="P858" i="2"/>
  <c r="BK858" i="2"/>
  <c r="J858" i="2"/>
  <c r="BF858" i="2" s="1"/>
  <c r="BI856" i="2"/>
  <c r="BH856" i="2"/>
  <c r="BG856" i="2"/>
  <c r="BE856" i="2"/>
  <c r="T856" i="2"/>
  <c r="R856" i="2"/>
  <c r="P856" i="2"/>
  <c r="BK856" i="2"/>
  <c r="J856" i="2"/>
  <c r="BF856" i="2"/>
  <c r="BI854" i="2"/>
  <c r="BH854" i="2"/>
  <c r="BG854" i="2"/>
  <c r="BE854" i="2"/>
  <c r="T854" i="2"/>
  <c r="R854" i="2"/>
  <c r="P854" i="2"/>
  <c r="BK854" i="2"/>
  <c r="J854" i="2"/>
  <c r="BF854" i="2" s="1"/>
  <c r="BI852" i="2"/>
  <c r="BH852" i="2"/>
  <c r="BG852" i="2"/>
  <c r="BE852" i="2"/>
  <c r="T852" i="2"/>
  <c r="R852" i="2"/>
  <c r="P852" i="2"/>
  <c r="BK852" i="2"/>
  <c r="J852" i="2"/>
  <c r="BF852" i="2"/>
  <c r="BI850" i="2"/>
  <c r="BH850" i="2"/>
  <c r="BG850" i="2"/>
  <c r="BE850" i="2"/>
  <c r="T850" i="2"/>
  <c r="R850" i="2"/>
  <c r="P850" i="2"/>
  <c r="BK850" i="2"/>
  <c r="J850" i="2"/>
  <c r="BF850" i="2" s="1"/>
  <c r="BI847" i="2"/>
  <c r="BH847" i="2"/>
  <c r="BG847" i="2"/>
  <c r="BE847" i="2"/>
  <c r="T847" i="2"/>
  <c r="R847" i="2"/>
  <c r="P847" i="2"/>
  <c r="BK847" i="2"/>
  <c r="J847" i="2"/>
  <c r="BF847" i="2"/>
  <c r="BI844" i="2"/>
  <c r="BH844" i="2"/>
  <c r="BG844" i="2"/>
  <c r="BE844" i="2"/>
  <c r="T844" i="2"/>
  <c r="R844" i="2"/>
  <c r="P844" i="2"/>
  <c r="BK844" i="2"/>
  <c r="J844" i="2"/>
  <c r="BF844" i="2" s="1"/>
  <c r="BI841" i="2"/>
  <c r="BH841" i="2"/>
  <c r="BG841" i="2"/>
  <c r="BE841" i="2"/>
  <c r="T841" i="2"/>
  <c r="R841" i="2"/>
  <c r="P841" i="2"/>
  <c r="BK841" i="2"/>
  <c r="J841" i="2"/>
  <c r="BF841" i="2"/>
  <c r="BI838" i="2"/>
  <c r="BH838" i="2"/>
  <c r="BG838" i="2"/>
  <c r="BE838" i="2"/>
  <c r="T838" i="2"/>
  <c r="R838" i="2"/>
  <c r="P838" i="2"/>
  <c r="BK838" i="2"/>
  <c r="J838" i="2"/>
  <c r="BF838" i="2" s="1"/>
  <c r="BI835" i="2"/>
  <c r="BH835" i="2"/>
  <c r="BG835" i="2"/>
  <c r="BE835" i="2"/>
  <c r="T835" i="2"/>
  <c r="R835" i="2"/>
  <c r="P835" i="2"/>
  <c r="BK835" i="2"/>
  <c r="J835" i="2"/>
  <c r="BF835" i="2"/>
  <c r="BI832" i="2"/>
  <c r="BH832" i="2"/>
  <c r="BG832" i="2"/>
  <c r="BE832" i="2"/>
  <c r="T832" i="2"/>
  <c r="R832" i="2"/>
  <c r="P832" i="2"/>
  <c r="BK832" i="2"/>
  <c r="J832" i="2"/>
  <c r="BF832" i="2" s="1"/>
  <c r="BI829" i="2"/>
  <c r="BH829" i="2"/>
  <c r="BG829" i="2"/>
  <c r="BE829" i="2"/>
  <c r="T829" i="2"/>
  <c r="R829" i="2"/>
  <c r="P829" i="2"/>
  <c r="BK829" i="2"/>
  <c r="J829" i="2"/>
  <c r="BF829" i="2"/>
  <c r="BI827" i="2"/>
  <c r="BH827" i="2"/>
  <c r="BG827" i="2"/>
  <c r="BE827" i="2"/>
  <c r="T827" i="2"/>
  <c r="R827" i="2"/>
  <c r="P827" i="2"/>
  <c r="BK827" i="2"/>
  <c r="J827" i="2"/>
  <c r="BF827" i="2" s="1"/>
  <c r="BI825" i="2"/>
  <c r="BH825" i="2"/>
  <c r="BG825" i="2"/>
  <c r="BE825" i="2"/>
  <c r="T825" i="2"/>
  <c r="R825" i="2"/>
  <c r="P825" i="2"/>
  <c r="BK825" i="2"/>
  <c r="J825" i="2"/>
  <c r="BF825" i="2"/>
  <c r="BI823" i="2"/>
  <c r="BH823" i="2"/>
  <c r="BG823" i="2"/>
  <c r="BE823" i="2"/>
  <c r="T823" i="2"/>
  <c r="R823" i="2"/>
  <c r="P823" i="2"/>
  <c r="BK823" i="2"/>
  <c r="J823" i="2"/>
  <c r="BF823" i="2" s="1"/>
  <c r="BI821" i="2"/>
  <c r="BH821" i="2"/>
  <c r="BG821" i="2"/>
  <c r="BE821" i="2"/>
  <c r="T821" i="2"/>
  <c r="R821" i="2"/>
  <c r="P821" i="2"/>
  <c r="BK821" i="2"/>
  <c r="J821" i="2"/>
  <c r="BF821" i="2"/>
  <c r="BI818" i="2"/>
  <c r="BH818" i="2"/>
  <c r="BG818" i="2"/>
  <c r="BE818" i="2"/>
  <c r="T818" i="2"/>
  <c r="R818" i="2"/>
  <c r="P818" i="2"/>
  <c r="BK818" i="2"/>
  <c r="J818" i="2"/>
  <c r="BF818" i="2" s="1"/>
  <c r="BI815" i="2"/>
  <c r="BH815" i="2"/>
  <c r="BG815" i="2"/>
  <c r="BE815" i="2"/>
  <c r="T815" i="2"/>
  <c r="R815" i="2"/>
  <c r="P815" i="2"/>
  <c r="P809" i="2" s="1"/>
  <c r="BK815" i="2"/>
  <c r="J815" i="2"/>
  <c r="BF815" i="2"/>
  <c r="BI813" i="2"/>
  <c r="BH813" i="2"/>
  <c r="BG813" i="2"/>
  <c r="BE813" i="2"/>
  <c r="T813" i="2"/>
  <c r="T809" i="2" s="1"/>
  <c r="R813" i="2"/>
  <c r="P813" i="2"/>
  <c r="BK813" i="2"/>
  <c r="J813" i="2"/>
  <c r="BF813" i="2" s="1"/>
  <c r="BI810" i="2"/>
  <c r="BH810" i="2"/>
  <c r="BG810" i="2"/>
  <c r="BE810" i="2"/>
  <c r="T810" i="2"/>
  <c r="R810" i="2"/>
  <c r="R809" i="2" s="1"/>
  <c r="P810" i="2"/>
  <c r="BK810" i="2"/>
  <c r="BK809" i="2" s="1"/>
  <c r="J809" i="2" s="1"/>
  <c r="J79" i="2" s="1"/>
  <c r="J810" i="2"/>
  <c r="BF810" i="2"/>
  <c r="BI808" i="2"/>
  <c r="BH808" i="2"/>
  <c r="BG808" i="2"/>
  <c r="BE808" i="2"/>
  <c r="T808" i="2"/>
  <c r="R808" i="2"/>
  <c r="P808" i="2"/>
  <c r="BK808" i="2"/>
  <c r="J808" i="2"/>
  <c r="BF808" i="2"/>
  <c r="BI805" i="2"/>
  <c r="BH805" i="2"/>
  <c r="BG805" i="2"/>
  <c r="BE805" i="2"/>
  <c r="T805" i="2"/>
  <c r="R805" i="2"/>
  <c r="P805" i="2"/>
  <c r="BK805" i="2"/>
  <c r="J805" i="2"/>
  <c r="BF805" i="2" s="1"/>
  <c r="BI803" i="2"/>
  <c r="BH803" i="2"/>
  <c r="BG803" i="2"/>
  <c r="BE803" i="2"/>
  <c r="T803" i="2"/>
  <c r="R803" i="2"/>
  <c r="P803" i="2"/>
  <c r="BK803" i="2"/>
  <c r="J803" i="2"/>
  <c r="BF803" i="2"/>
  <c r="BI801" i="2"/>
  <c r="BH801" i="2"/>
  <c r="BG801" i="2"/>
  <c r="BE801" i="2"/>
  <c r="T801" i="2"/>
  <c r="R801" i="2"/>
  <c r="P801" i="2"/>
  <c r="BK801" i="2"/>
  <c r="J801" i="2"/>
  <c r="BF801" i="2" s="1"/>
  <c r="BI799" i="2"/>
  <c r="BH799" i="2"/>
  <c r="BG799" i="2"/>
  <c r="BE799" i="2"/>
  <c r="T799" i="2"/>
  <c r="R799" i="2"/>
  <c r="P799" i="2"/>
  <c r="BK799" i="2"/>
  <c r="J799" i="2"/>
  <c r="BF799" i="2"/>
  <c r="BI797" i="2"/>
  <c r="BH797" i="2"/>
  <c r="BG797" i="2"/>
  <c r="BE797" i="2"/>
  <c r="T797" i="2"/>
  <c r="R797" i="2"/>
  <c r="P797" i="2"/>
  <c r="BK797" i="2"/>
  <c r="J797" i="2"/>
  <c r="BF797" i="2" s="1"/>
  <c r="BI795" i="2"/>
  <c r="BH795" i="2"/>
  <c r="BG795" i="2"/>
  <c r="BE795" i="2"/>
  <c r="T795" i="2"/>
  <c r="R795" i="2"/>
  <c r="P795" i="2"/>
  <c r="BK795" i="2"/>
  <c r="J795" i="2"/>
  <c r="BF795" i="2"/>
  <c r="BI793" i="2"/>
  <c r="BH793" i="2"/>
  <c r="BG793" i="2"/>
  <c r="BE793" i="2"/>
  <c r="T793" i="2"/>
  <c r="R793" i="2"/>
  <c r="P793" i="2"/>
  <c r="BK793" i="2"/>
  <c r="J793" i="2"/>
  <c r="BF793" i="2" s="1"/>
  <c r="BI791" i="2"/>
  <c r="BH791" i="2"/>
  <c r="BG791" i="2"/>
  <c r="BE791" i="2"/>
  <c r="T791" i="2"/>
  <c r="R791" i="2"/>
  <c r="P791" i="2"/>
  <c r="BK791" i="2"/>
  <c r="J791" i="2"/>
  <c r="BF791" i="2"/>
  <c r="BI789" i="2"/>
  <c r="BH789" i="2"/>
  <c r="BG789" i="2"/>
  <c r="BE789" i="2"/>
  <c r="T789" i="2"/>
  <c r="R789" i="2"/>
  <c r="P789" i="2"/>
  <c r="BK789" i="2"/>
  <c r="J789" i="2"/>
  <c r="BF789" i="2" s="1"/>
  <c r="BI787" i="2"/>
  <c r="BH787" i="2"/>
  <c r="BG787" i="2"/>
  <c r="BE787" i="2"/>
  <c r="T787" i="2"/>
  <c r="R787" i="2"/>
  <c r="P787" i="2"/>
  <c r="BK787" i="2"/>
  <c r="J787" i="2"/>
  <c r="BF787" i="2"/>
  <c r="BI785" i="2"/>
  <c r="BH785" i="2"/>
  <c r="BG785" i="2"/>
  <c r="BE785" i="2"/>
  <c r="T785" i="2"/>
  <c r="R785" i="2"/>
  <c r="P785" i="2"/>
  <c r="BK785" i="2"/>
  <c r="J785" i="2"/>
  <c r="BF785" i="2" s="1"/>
  <c r="BI782" i="2"/>
  <c r="BH782" i="2"/>
  <c r="BG782" i="2"/>
  <c r="BE782" i="2"/>
  <c r="T782" i="2"/>
  <c r="R782" i="2"/>
  <c r="P782" i="2"/>
  <c r="BK782" i="2"/>
  <c r="J782" i="2"/>
  <c r="BF782" i="2"/>
  <c r="BI779" i="2"/>
  <c r="BH779" i="2"/>
  <c r="BG779" i="2"/>
  <c r="BE779" i="2"/>
  <c r="T779" i="2"/>
  <c r="R779" i="2"/>
  <c r="P779" i="2"/>
  <c r="BK779" i="2"/>
  <c r="J779" i="2"/>
  <c r="BF779" i="2" s="1"/>
  <c r="BI777" i="2"/>
  <c r="BH777" i="2"/>
  <c r="BG777" i="2"/>
  <c r="BE777" i="2"/>
  <c r="T777" i="2"/>
  <c r="R777" i="2"/>
  <c r="P777" i="2"/>
  <c r="BK777" i="2"/>
  <c r="J777" i="2"/>
  <c r="BF777" i="2"/>
  <c r="BI774" i="2"/>
  <c r="BH774" i="2"/>
  <c r="BG774" i="2"/>
  <c r="BE774" i="2"/>
  <c r="T774" i="2"/>
  <c r="R774" i="2"/>
  <c r="P774" i="2"/>
  <c r="BK774" i="2"/>
  <c r="J774" i="2"/>
  <c r="BF774" i="2" s="1"/>
  <c r="BI771" i="2"/>
  <c r="BH771" i="2"/>
  <c r="BG771" i="2"/>
  <c r="BE771" i="2"/>
  <c r="T771" i="2"/>
  <c r="R771" i="2"/>
  <c r="P771" i="2"/>
  <c r="P764" i="2" s="1"/>
  <c r="BK771" i="2"/>
  <c r="J771" i="2"/>
  <c r="BF771" i="2"/>
  <c r="BI768" i="2"/>
  <c r="BH768" i="2"/>
  <c r="BG768" i="2"/>
  <c r="BE768" i="2"/>
  <c r="T768" i="2"/>
  <c r="T764" i="2" s="1"/>
  <c r="R768" i="2"/>
  <c r="P768" i="2"/>
  <c r="BK768" i="2"/>
  <c r="J768" i="2"/>
  <c r="BF768" i="2" s="1"/>
  <c r="BI765" i="2"/>
  <c r="BH765" i="2"/>
  <c r="BG765" i="2"/>
  <c r="BE765" i="2"/>
  <c r="T765" i="2"/>
  <c r="R765" i="2"/>
  <c r="R764" i="2" s="1"/>
  <c r="P765" i="2"/>
  <c r="BK765" i="2"/>
  <c r="BK764" i="2" s="1"/>
  <c r="J764" i="2" s="1"/>
  <c r="J78" i="2" s="1"/>
  <c r="J765" i="2"/>
  <c r="BF765" i="2"/>
  <c r="BI763" i="2"/>
  <c r="BH763" i="2"/>
  <c r="BG763" i="2"/>
  <c r="BE763" i="2"/>
  <c r="T763" i="2"/>
  <c r="R763" i="2"/>
  <c r="P763" i="2"/>
  <c r="BK763" i="2"/>
  <c r="J763" i="2"/>
  <c r="BF763" i="2"/>
  <c r="BI761" i="2"/>
  <c r="BH761" i="2"/>
  <c r="BG761" i="2"/>
  <c r="BE761" i="2"/>
  <c r="T761" i="2"/>
  <c r="R761" i="2"/>
  <c r="P761" i="2"/>
  <c r="BK761" i="2"/>
  <c r="J761" i="2"/>
  <c r="BF761" i="2" s="1"/>
  <c r="BI759" i="2"/>
  <c r="BH759" i="2"/>
  <c r="BG759" i="2"/>
  <c r="BE759" i="2"/>
  <c r="T759" i="2"/>
  <c r="R759" i="2"/>
  <c r="P759" i="2"/>
  <c r="BK759" i="2"/>
  <c r="J759" i="2"/>
  <c r="BF759" i="2"/>
  <c r="BI756" i="2"/>
  <c r="BH756" i="2"/>
  <c r="BG756" i="2"/>
  <c r="BE756" i="2"/>
  <c r="T756" i="2"/>
  <c r="R756" i="2"/>
  <c r="P756" i="2"/>
  <c r="BK756" i="2"/>
  <c r="J756" i="2"/>
  <c r="BF756" i="2" s="1"/>
  <c r="BI753" i="2"/>
  <c r="BH753" i="2"/>
  <c r="BG753" i="2"/>
  <c r="BE753" i="2"/>
  <c r="T753" i="2"/>
  <c r="R753" i="2"/>
  <c r="P753" i="2"/>
  <c r="BK753" i="2"/>
  <c r="J753" i="2"/>
  <c r="BF753" i="2"/>
  <c r="BI750" i="2"/>
  <c r="BH750" i="2"/>
  <c r="BG750" i="2"/>
  <c r="BE750" i="2"/>
  <c r="T750" i="2"/>
  <c r="R750" i="2"/>
  <c r="P750" i="2"/>
  <c r="BK750" i="2"/>
  <c r="J750" i="2"/>
  <c r="BF750" i="2" s="1"/>
  <c r="BI747" i="2"/>
  <c r="BH747" i="2"/>
  <c r="BG747" i="2"/>
  <c r="BE747" i="2"/>
  <c r="T747" i="2"/>
  <c r="R747" i="2"/>
  <c r="P747" i="2"/>
  <c r="BK747" i="2"/>
  <c r="J747" i="2"/>
  <c r="BF747" i="2"/>
  <c r="BI744" i="2"/>
  <c r="BH744" i="2"/>
  <c r="BG744" i="2"/>
  <c r="BE744" i="2"/>
  <c r="T744" i="2"/>
  <c r="R744" i="2"/>
  <c r="P744" i="2"/>
  <c r="BK744" i="2"/>
  <c r="J744" i="2"/>
  <c r="BF744" i="2" s="1"/>
  <c r="BI741" i="2"/>
  <c r="BH741" i="2"/>
  <c r="BG741" i="2"/>
  <c r="BE741" i="2"/>
  <c r="T741" i="2"/>
  <c r="R741" i="2"/>
  <c r="P741" i="2"/>
  <c r="BK741" i="2"/>
  <c r="J741" i="2"/>
  <c r="BF741" i="2"/>
  <c r="BI738" i="2"/>
  <c r="BH738" i="2"/>
  <c r="BG738" i="2"/>
  <c r="BE738" i="2"/>
  <c r="T738" i="2"/>
  <c r="R738" i="2"/>
  <c r="P738" i="2"/>
  <c r="BK738" i="2"/>
  <c r="J738" i="2"/>
  <c r="BF738" i="2" s="1"/>
  <c r="BI735" i="2"/>
  <c r="BH735" i="2"/>
  <c r="BG735" i="2"/>
  <c r="BE735" i="2"/>
  <c r="T735" i="2"/>
  <c r="R735" i="2"/>
  <c r="P735" i="2"/>
  <c r="BK735" i="2"/>
  <c r="J735" i="2"/>
  <c r="BF735" i="2"/>
  <c r="BI732" i="2"/>
  <c r="BH732" i="2"/>
  <c r="BG732" i="2"/>
  <c r="BE732" i="2"/>
  <c r="T732" i="2"/>
  <c r="R732" i="2"/>
  <c r="P732" i="2"/>
  <c r="BK732" i="2"/>
  <c r="J732" i="2"/>
  <c r="BF732" i="2" s="1"/>
  <c r="BI729" i="2"/>
  <c r="BH729" i="2"/>
  <c r="BG729" i="2"/>
  <c r="BE729" i="2"/>
  <c r="T729" i="2"/>
  <c r="R729" i="2"/>
  <c r="P729" i="2"/>
  <c r="BK729" i="2"/>
  <c r="J729" i="2"/>
  <c r="BF729" i="2"/>
  <c r="BI726" i="2"/>
  <c r="BH726" i="2"/>
  <c r="BG726" i="2"/>
  <c r="BE726" i="2"/>
  <c r="T726" i="2"/>
  <c r="R726" i="2"/>
  <c r="P726" i="2"/>
  <c r="BK726" i="2"/>
  <c r="J726" i="2"/>
  <c r="BF726" i="2" s="1"/>
  <c r="BI723" i="2"/>
  <c r="BH723" i="2"/>
  <c r="BG723" i="2"/>
  <c r="BE723" i="2"/>
  <c r="T723" i="2"/>
  <c r="R723" i="2"/>
  <c r="P723" i="2"/>
  <c r="BK723" i="2"/>
  <c r="J723" i="2"/>
  <c r="BF723" i="2"/>
  <c r="BI720" i="2"/>
  <c r="BH720" i="2"/>
  <c r="BG720" i="2"/>
  <c r="BE720" i="2"/>
  <c r="T720" i="2"/>
  <c r="R720" i="2"/>
  <c r="P720" i="2"/>
  <c r="BK720" i="2"/>
  <c r="J720" i="2"/>
  <c r="BF720" i="2" s="1"/>
  <c r="BI717" i="2"/>
  <c r="BH717" i="2"/>
  <c r="BG717" i="2"/>
  <c r="BE717" i="2"/>
  <c r="T717" i="2"/>
  <c r="R717" i="2"/>
  <c r="P717" i="2"/>
  <c r="BK717" i="2"/>
  <c r="J717" i="2"/>
  <c r="BF717" i="2"/>
  <c r="BI714" i="2"/>
  <c r="BH714" i="2"/>
  <c r="BG714" i="2"/>
  <c r="BE714" i="2"/>
  <c r="T714" i="2"/>
  <c r="R714" i="2"/>
  <c r="P714" i="2"/>
  <c r="BK714" i="2"/>
  <c r="J714" i="2"/>
  <c r="BF714" i="2" s="1"/>
  <c r="BI711" i="2"/>
  <c r="BH711" i="2"/>
  <c r="BG711" i="2"/>
  <c r="BE711" i="2"/>
  <c r="T711" i="2"/>
  <c r="R711" i="2"/>
  <c r="P711" i="2"/>
  <c r="BK711" i="2"/>
  <c r="J711" i="2"/>
  <c r="BF711" i="2"/>
  <c r="BI709" i="2"/>
  <c r="BH709" i="2"/>
  <c r="BG709" i="2"/>
  <c r="BE709" i="2"/>
  <c r="T709" i="2"/>
  <c r="R709" i="2"/>
  <c r="P709" i="2"/>
  <c r="BK709" i="2"/>
  <c r="J709" i="2"/>
  <c r="BF709" i="2" s="1"/>
  <c r="BI706" i="2"/>
  <c r="BH706" i="2"/>
  <c r="BG706" i="2"/>
  <c r="BE706" i="2"/>
  <c r="T706" i="2"/>
  <c r="R706" i="2"/>
  <c r="P706" i="2"/>
  <c r="BK706" i="2"/>
  <c r="J706" i="2"/>
  <c r="BF706" i="2"/>
  <c r="BI704" i="2"/>
  <c r="BH704" i="2"/>
  <c r="BG704" i="2"/>
  <c r="BE704" i="2"/>
  <c r="T704" i="2"/>
  <c r="R704" i="2"/>
  <c r="P704" i="2"/>
  <c r="BK704" i="2"/>
  <c r="J704" i="2"/>
  <c r="BF704" i="2" s="1"/>
  <c r="BI701" i="2"/>
  <c r="BH701" i="2"/>
  <c r="BG701" i="2"/>
  <c r="BE701" i="2"/>
  <c r="T701" i="2"/>
  <c r="R701" i="2"/>
  <c r="P701" i="2"/>
  <c r="BK701" i="2"/>
  <c r="J701" i="2"/>
  <c r="BF701" i="2"/>
  <c r="BI699" i="2"/>
  <c r="BH699" i="2"/>
  <c r="BG699" i="2"/>
  <c r="BE699" i="2"/>
  <c r="T699" i="2"/>
  <c r="R699" i="2"/>
  <c r="P699" i="2"/>
  <c r="BK699" i="2"/>
  <c r="J699" i="2"/>
  <c r="BF699" i="2" s="1"/>
  <c r="BI696" i="2"/>
  <c r="BH696" i="2"/>
  <c r="BG696" i="2"/>
  <c r="BE696" i="2"/>
  <c r="T696" i="2"/>
  <c r="R696" i="2"/>
  <c r="R695" i="2" s="1"/>
  <c r="P696" i="2"/>
  <c r="BK696" i="2"/>
  <c r="BK695" i="2" s="1"/>
  <c r="J695" i="2" s="1"/>
  <c r="J77" i="2" s="1"/>
  <c r="J696" i="2"/>
  <c r="BF696" i="2"/>
  <c r="BI694" i="2"/>
  <c r="BH694" i="2"/>
  <c r="BG694" i="2"/>
  <c r="BE694" i="2"/>
  <c r="T694" i="2"/>
  <c r="R694" i="2"/>
  <c r="P694" i="2"/>
  <c r="BK694" i="2"/>
  <c r="J694" i="2"/>
  <c r="BF694" i="2"/>
  <c r="BI691" i="2"/>
  <c r="BH691" i="2"/>
  <c r="BG691" i="2"/>
  <c r="BE691" i="2"/>
  <c r="T691" i="2"/>
  <c r="R691" i="2"/>
  <c r="P691" i="2"/>
  <c r="BK691" i="2"/>
  <c r="J691" i="2"/>
  <c r="BF691" i="2" s="1"/>
  <c r="BI688" i="2"/>
  <c r="BH688" i="2"/>
  <c r="BG688" i="2"/>
  <c r="BE688" i="2"/>
  <c r="T688" i="2"/>
  <c r="R688" i="2"/>
  <c r="P688" i="2"/>
  <c r="BK688" i="2"/>
  <c r="J688" i="2"/>
  <c r="BF688" i="2"/>
  <c r="BI685" i="2"/>
  <c r="BH685" i="2"/>
  <c r="BG685" i="2"/>
  <c r="BE685" i="2"/>
  <c r="T685" i="2"/>
  <c r="R685" i="2"/>
  <c r="P685" i="2"/>
  <c r="BK685" i="2"/>
  <c r="J685" i="2"/>
  <c r="BF685" i="2" s="1"/>
  <c r="BI682" i="2"/>
  <c r="BH682" i="2"/>
  <c r="BG682" i="2"/>
  <c r="BE682" i="2"/>
  <c r="T682" i="2"/>
  <c r="R682" i="2"/>
  <c r="P682" i="2"/>
  <c r="BK682" i="2"/>
  <c r="J682" i="2"/>
  <c r="BF682" i="2"/>
  <c r="BI679" i="2"/>
  <c r="BH679" i="2"/>
  <c r="BG679" i="2"/>
  <c r="BE679" i="2"/>
  <c r="T679" i="2"/>
  <c r="R679" i="2"/>
  <c r="P679" i="2"/>
  <c r="BK679" i="2"/>
  <c r="J679" i="2"/>
  <c r="BF679" i="2" s="1"/>
  <c r="BI676" i="2"/>
  <c r="BH676" i="2"/>
  <c r="BG676" i="2"/>
  <c r="BE676" i="2"/>
  <c r="T676" i="2"/>
  <c r="R676" i="2"/>
  <c r="P676" i="2"/>
  <c r="BK676" i="2"/>
  <c r="J676" i="2"/>
  <c r="BF676" i="2"/>
  <c r="BI673" i="2"/>
  <c r="BH673" i="2"/>
  <c r="BG673" i="2"/>
  <c r="BE673" i="2"/>
  <c r="T673" i="2"/>
  <c r="R673" i="2"/>
  <c r="P673" i="2"/>
  <c r="BK673" i="2"/>
  <c r="J673" i="2"/>
  <c r="BF673" i="2" s="1"/>
  <c r="BI670" i="2"/>
  <c r="BH670" i="2"/>
  <c r="BG670" i="2"/>
  <c r="BE670" i="2"/>
  <c r="T670" i="2"/>
  <c r="R670" i="2"/>
  <c r="P670" i="2"/>
  <c r="BK670" i="2"/>
  <c r="J670" i="2"/>
  <c r="BF670" i="2"/>
  <c r="BI667" i="2"/>
  <c r="BH667" i="2"/>
  <c r="BG667" i="2"/>
  <c r="BE667" i="2"/>
  <c r="T667" i="2"/>
  <c r="R667" i="2"/>
  <c r="P667" i="2"/>
  <c r="BK667" i="2"/>
  <c r="J667" i="2"/>
  <c r="BF667" i="2" s="1"/>
  <c r="BI664" i="2"/>
  <c r="BH664" i="2"/>
  <c r="BG664" i="2"/>
  <c r="BE664" i="2"/>
  <c r="T664" i="2"/>
  <c r="R664" i="2"/>
  <c r="P664" i="2"/>
  <c r="BK664" i="2"/>
  <c r="J664" i="2"/>
  <c r="BF664" i="2"/>
  <c r="BI661" i="2"/>
  <c r="BH661" i="2"/>
  <c r="BG661" i="2"/>
  <c r="BE661" i="2"/>
  <c r="T661" i="2"/>
  <c r="R661" i="2"/>
  <c r="P661" i="2"/>
  <c r="BK661" i="2"/>
  <c r="J661" i="2"/>
  <c r="BF661" i="2" s="1"/>
  <c r="BI658" i="2"/>
  <c r="BH658" i="2"/>
  <c r="BG658" i="2"/>
  <c r="BE658" i="2"/>
  <c r="T658" i="2"/>
  <c r="R658" i="2"/>
  <c r="P658" i="2"/>
  <c r="BK658" i="2"/>
  <c r="J658" i="2"/>
  <c r="BF658" i="2"/>
  <c r="BI655" i="2"/>
  <c r="BH655" i="2"/>
  <c r="BG655" i="2"/>
  <c r="BE655" i="2"/>
  <c r="T655" i="2"/>
  <c r="R655" i="2"/>
  <c r="P655" i="2"/>
  <c r="BK655" i="2"/>
  <c r="J655" i="2"/>
  <c r="BF655" i="2" s="1"/>
  <c r="BI652" i="2"/>
  <c r="BH652" i="2"/>
  <c r="BG652" i="2"/>
  <c r="BE652" i="2"/>
  <c r="T652" i="2"/>
  <c r="R652" i="2"/>
  <c r="P652" i="2"/>
  <c r="BK652" i="2"/>
  <c r="J652" i="2"/>
  <c r="BF652" i="2"/>
  <c r="BI649" i="2"/>
  <c r="BH649" i="2"/>
  <c r="BG649" i="2"/>
  <c r="BE649" i="2"/>
  <c r="T649" i="2"/>
  <c r="R649" i="2"/>
  <c r="P649" i="2"/>
  <c r="BK649" i="2"/>
  <c r="J649" i="2"/>
  <c r="BF649" i="2" s="1"/>
  <c r="BI646" i="2"/>
  <c r="BH646" i="2"/>
  <c r="BG646" i="2"/>
  <c r="BE646" i="2"/>
  <c r="T646" i="2"/>
  <c r="R646" i="2"/>
  <c r="P646" i="2"/>
  <c r="BK646" i="2"/>
  <c r="J646" i="2"/>
  <c r="BF646" i="2"/>
  <c r="BI643" i="2"/>
  <c r="BH643" i="2"/>
  <c r="BG643" i="2"/>
  <c r="BE643" i="2"/>
  <c r="T643" i="2"/>
  <c r="R643" i="2"/>
  <c r="P643" i="2"/>
  <c r="BK643" i="2"/>
  <c r="J643" i="2"/>
  <c r="BF643" i="2" s="1"/>
  <c r="BI640" i="2"/>
  <c r="BH640" i="2"/>
  <c r="BG640" i="2"/>
  <c r="BE640" i="2"/>
  <c r="T640" i="2"/>
  <c r="R640" i="2"/>
  <c r="P640" i="2"/>
  <c r="BK640" i="2"/>
  <c r="J640" i="2"/>
  <c r="BF640" i="2"/>
  <c r="BI637" i="2"/>
  <c r="BH637" i="2"/>
  <c r="BG637" i="2"/>
  <c r="BE637" i="2"/>
  <c r="T637" i="2"/>
  <c r="R637" i="2"/>
  <c r="R636" i="2"/>
  <c r="P637" i="2"/>
  <c r="BK637" i="2"/>
  <c r="BK636" i="2"/>
  <c r="J636" i="2"/>
  <c r="J76" i="2" s="1"/>
  <c r="J637" i="2"/>
  <c r="BF637" i="2" s="1"/>
  <c r="BI635" i="2"/>
  <c r="BH635" i="2"/>
  <c r="BG635" i="2"/>
  <c r="BE635" i="2"/>
  <c r="T635" i="2"/>
  <c r="R635" i="2"/>
  <c r="P635" i="2"/>
  <c r="BK635" i="2"/>
  <c r="J635" i="2"/>
  <c r="BF635" i="2" s="1"/>
  <c r="BI633" i="2"/>
  <c r="BH633" i="2"/>
  <c r="BG633" i="2"/>
  <c r="BE633" i="2"/>
  <c r="T633" i="2"/>
  <c r="R633" i="2"/>
  <c r="P633" i="2"/>
  <c r="BK633" i="2"/>
  <c r="J633" i="2"/>
  <c r="BF633" i="2"/>
  <c r="BI630" i="2"/>
  <c r="BH630" i="2"/>
  <c r="BG630" i="2"/>
  <c r="BE630" i="2"/>
  <c r="T630" i="2"/>
  <c r="T629" i="2" s="1"/>
  <c r="R630" i="2"/>
  <c r="R629" i="2"/>
  <c r="P630" i="2"/>
  <c r="BK630" i="2"/>
  <c r="BK629" i="2"/>
  <c r="J629" i="2"/>
  <c r="J75" i="2" s="1"/>
  <c r="J630" i="2"/>
  <c r="BF630" i="2" s="1"/>
  <c r="BI628" i="2"/>
  <c r="BH628" i="2"/>
  <c r="BG628" i="2"/>
  <c r="BE628" i="2"/>
  <c r="T628" i="2"/>
  <c r="R628" i="2"/>
  <c r="P628" i="2"/>
  <c r="BK628" i="2"/>
  <c r="J628" i="2"/>
  <c r="BF628" i="2" s="1"/>
  <c r="BI626" i="2"/>
  <c r="BH626" i="2"/>
  <c r="BG626" i="2"/>
  <c r="BE626" i="2"/>
  <c r="T626" i="2"/>
  <c r="R626" i="2"/>
  <c r="P626" i="2"/>
  <c r="BK626" i="2"/>
  <c r="J626" i="2"/>
  <c r="BF626" i="2"/>
  <c r="BI623" i="2"/>
  <c r="BH623" i="2"/>
  <c r="BG623" i="2"/>
  <c r="BE623" i="2"/>
  <c r="T623" i="2"/>
  <c r="R623" i="2"/>
  <c r="P623" i="2"/>
  <c r="BK623" i="2"/>
  <c r="J623" i="2"/>
  <c r="BF623" i="2" s="1"/>
  <c r="BI620" i="2"/>
  <c r="BH620" i="2"/>
  <c r="BG620" i="2"/>
  <c r="BE620" i="2"/>
  <c r="T620" i="2"/>
  <c r="R620" i="2"/>
  <c r="P620" i="2"/>
  <c r="BK620" i="2"/>
  <c r="J620" i="2"/>
  <c r="BF620" i="2"/>
  <c r="BI618" i="2"/>
  <c r="BH618" i="2"/>
  <c r="BG618" i="2"/>
  <c r="BE618" i="2"/>
  <c r="T618" i="2"/>
  <c r="R618" i="2"/>
  <c r="P618" i="2"/>
  <c r="BK618" i="2"/>
  <c r="J618" i="2"/>
  <c r="BF618" i="2" s="1"/>
  <c r="BI616" i="2"/>
  <c r="BH616" i="2"/>
  <c r="BG616" i="2"/>
  <c r="BE616" i="2"/>
  <c r="T616" i="2"/>
  <c r="R616" i="2"/>
  <c r="P616" i="2"/>
  <c r="BK616" i="2"/>
  <c r="J616" i="2"/>
  <c r="BF616" i="2"/>
  <c r="BI614" i="2"/>
  <c r="BH614" i="2"/>
  <c r="BG614" i="2"/>
  <c r="BE614" i="2"/>
  <c r="T614" i="2"/>
  <c r="R614" i="2"/>
  <c r="P614" i="2"/>
  <c r="BK614" i="2"/>
  <c r="J614" i="2"/>
  <c r="BF614" i="2" s="1"/>
  <c r="BI611" i="2"/>
  <c r="BH611" i="2"/>
  <c r="BG611" i="2"/>
  <c r="BE611" i="2"/>
  <c r="T611" i="2"/>
  <c r="R611" i="2"/>
  <c r="R610" i="2" s="1"/>
  <c r="R609" i="2" s="1"/>
  <c r="P611" i="2"/>
  <c r="BK611" i="2"/>
  <c r="BK610" i="2"/>
  <c r="J611" i="2"/>
  <c r="BF611" i="2" s="1"/>
  <c r="BI606" i="2"/>
  <c r="BH606" i="2"/>
  <c r="BG606" i="2"/>
  <c r="BE606" i="2"/>
  <c r="T606" i="2"/>
  <c r="R606" i="2"/>
  <c r="P606" i="2"/>
  <c r="BK606" i="2"/>
  <c r="J606" i="2"/>
  <c r="BF606" i="2" s="1"/>
  <c r="BI603" i="2"/>
  <c r="BH603" i="2"/>
  <c r="BG603" i="2"/>
  <c r="BE603" i="2"/>
  <c r="T603" i="2"/>
  <c r="R603" i="2"/>
  <c r="P603" i="2"/>
  <c r="BK603" i="2"/>
  <c r="J603" i="2"/>
  <c r="BF603" i="2"/>
  <c r="BI600" i="2"/>
  <c r="BH600" i="2"/>
  <c r="BG600" i="2"/>
  <c r="BE600" i="2"/>
  <c r="T600" i="2"/>
  <c r="R600" i="2"/>
  <c r="P600" i="2"/>
  <c r="BK600" i="2"/>
  <c r="J600" i="2"/>
  <c r="BF600" i="2" s="1"/>
  <c r="BI598" i="2"/>
  <c r="BH598" i="2"/>
  <c r="BG598" i="2"/>
  <c r="BE598" i="2"/>
  <c r="T598" i="2"/>
  <c r="R598" i="2"/>
  <c r="P598" i="2"/>
  <c r="BK598" i="2"/>
  <c r="J598" i="2"/>
  <c r="BF598" i="2"/>
  <c r="BI596" i="2"/>
  <c r="BH596" i="2"/>
  <c r="BG596" i="2"/>
  <c r="BE596" i="2"/>
  <c r="T596" i="2"/>
  <c r="R596" i="2"/>
  <c r="P596" i="2"/>
  <c r="BK596" i="2"/>
  <c r="J596" i="2"/>
  <c r="BF596" i="2" s="1"/>
  <c r="BI593" i="2"/>
  <c r="BH593" i="2"/>
  <c r="BG593" i="2"/>
  <c r="BE593" i="2"/>
  <c r="T593" i="2"/>
  <c r="R593" i="2"/>
  <c r="P593" i="2"/>
  <c r="BK593" i="2"/>
  <c r="J593" i="2"/>
  <c r="BF593" i="2"/>
  <c r="BI590" i="2"/>
  <c r="BH590" i="2"/>
  <c r="BG590" i="2"/>
  <c r="BE590" i="2"/>
  <c r="T590" i="2"/>
  <c r="T589" i="2" s="1"/>
  <c r="R590" i="2"/>
  <c r="R589" i="2"/>
  <c r="P590" i="2"/>
  <c r="BK590" i="2"/>
  <c r="BK589" i="2"/>
  <c r="J589" i="2"/>
  <c r="J72" i="2" s="1"/>
  <c r="J590" i="2"/>
  <c r="BF590" i="2" s="1"/>
  <c r="BI586" i="2"/>
  <c r="BH586" i="2"/>
  <c r="BG586" i="2"/>
  <c r="BE586" i="2"/>
  <c r="T586" i="2"/>
  <c r="R586" i="2"/>
  <c r="P586" i="2"/>
  <c r="BK586" i="2"/>
  <c r="J586" i="2"/>
  <c r="BF586" i="2" s="1"/>
  <c r="BI584" i="2"/>
  <c r="BH584" i="2"/>
  <c r="BG584" i="2"/>
  <c r="BE584" i="2"/>
  <c r="T584" i="2"/>
  <c r="R584" i="2"/>
  <c r="P584" i="2"/>
  <c r="BK584" i="2"/>
  <c r="J584" i="2"/>
  <c r="BF584" i="2"/>
  <c r="BI582" i="2"/>
  <c r="BH582" i="2"/>
  <c r="BG582" i="2"/>
  <c r="BE582" i="2"/>
  <c r="T582" i="2"/>
  <c r="R582" i="2"/>
  <c r="P582" i="2"/>
  <c r="BK582" i="2"/>
  <c r="J582" i="2"/>
  <c r="BF582" i="2" s="1"/>
  <c r="BI579" i="2"/>
  <c r="BH579" i="2"/>
  <c r="BG579" i="2"/>
  <c r="BE579" i="2"/>
  <c r="T579" i="2"/>
  <c r="R579" i="2"/>
  <c r="P579" i="2"/>
  <c r="BK579" i="2"/>
  <c r="J579" i="2"/>
  <c r="BF579" i="2"/>
  <c r="BI576" i="2"/>
  <c r="BH576" i="2"/>
  <c r="BG576" i="2"/>
  <c r="BE576" i="2"/>
  <c r="T576" i="2"/>
  <c r="R576" i="2"/>
  <c r="P576" i="2"/>
  <c r="BK576" i="2"/>
  <c r="J576" i="2"/>
  <c r="BF576" i="2" s="1"/>
  <c r="BI573" i="2"/>
  <c r="BH573" i="2"/>
  <c r="BG573" i="2"/>
  <c r="BE573" i="2"/>
  <c r="T573" i="2"/>
  <c r="R573" i="2"/>
  <c r="P573" i="2"/>
  <c r="BK573" i="2"/>
  <c r="J573" i="2"/>
  <c r="BF573" i="2"/>
  <c r="BI570" i="2"/>
  <c r="BH570" i="2"/>
  <c r="BG570" i="2"/>
  <c r="BE570" i="2"/>
  <c r="T570" i="2"/>
  <c r="R570" i="2"/>
  <c r="P570" i="2"/>
  <c r="BK570" i="2"/>
  <c r="J570" i="2"/>
  <c r="BF570" i="2" s="1"/>
  <c r="BI567" i="2"/>
  <c r="BH567" i="2"/>
  <c r="BG567" i="2"/>
  <c r="BE567" i="2"/>
  <c r="T567" i="2"/>
  <c r="R567" i="2"/>
  <c r="P567" i="2"/>
  <c r="BK567" i="2"/>
  <c r="J567" i="2"/>
  <c r="BF567" i="2"/>
  <c r="BI564" i="2"/>
  <c r="BH564" i="2"/>
  <c r="BG564" i="2"/>
  <c r="BE564" i="2"/>
  <c r="T564" i="2"/>
  <c r="R564" i="2"/>
  <c r="P564" i="2"/>
  <c r="BK564" i="2"/>
  <c r="J564" i="2"/>
  <c r="BF564" i="2" s="1"/>
  <c r="BI561" i="2"/>
  <c r="BH561" i="2"/>
  <c r="BG561" i="2"/>
  <c r="BE561" i="2"/>
  <c r="T561" i="2"/>
  <c r="R561" i="2"/>
  <c r="P561" i="2"/>
  <c r="BK561" i="2"/>
  <c r="J561" i="2"/>
  <c r="BF561" i="2"/>
  <c r="BI558" i="2"/>
  <c r="BH558" i="2"/>
  <c r="BG558" i="2"/>
  <c r="BE558" i="2"/>
  <c r="T558" i="2"/>
  <c r="R558" i="2"/>
  <c r="P558" i="2"/>
  <c r="BK558" i="2"/>
  <c r="J558" i="2"/>
  <c r="BF558" i="2" s="1"/>
  <c r="BI556" i="2"/>
  <c r="BH556" i="2"/>
  <c r="BG556" i="2"/>
  <c r="BE556" i="2"/>
  <c r="T556" i="2"/>
  <c r="R556" i="2"/>
  <c r="P556" i="2"/>
  <c r="BK556" i="2"/>
  <c r="J556" i="2"/>
  <c r="BF556" i="2"/>
  <c r="BI553" i="2"/>
  <c r="BH553" i="2"/>
  <c r="BG553" i="2"/>
  <c r="BE553" i="2"/>
  <c r="T553" i="2"/>
  <c r="R553" i="2"/>
  <c r="P553" i="2"/>
  <c r="BK553" i="2"/>
  <c r="J553" i="2"/>
  <c r="BF553" i="2" s="1"/>
  <c r="BI550" i="2"/>
  <c r="BH550" i="2"/>
  <c r="BG550" i="2"/>
  <c r="BE550" i="2"/>
  <c r="T550" i="2"/>
  <c r="R550" i="2"/>
  <c r="P550" i="2"/>
  <c r="BK550" i="2"/>
  <c r="J550" i="2"/>
  <c r="BF550" i="2"/>
  <c r="BI547" i="2"/>
  <c r="BH547" i="2"/>
  <c r="BG547" i="2"/>
  <c r="BE547" i="2"/>
  <c r="T547" i="2"/>
  <c r="R547" i="2"/>
  <c r="P547" i="2"/>
  <c r="BK547" i="2"/>
  <c r="J547" i="2"/>
  <c r="BF547" i="2" s="1"/>
  <c r="BI544" i="2"/>
  <c r="BH544" i="2"/>
  <c r="BG544" i="2"/>
  <c r="BE544" i="2"/>
  <c r="T544" i="2"/>
  <c r="R544" i="2"/>
  <c r="P544" i="2"/>
  <c r="BK544" i="2"/>
  <c r="J544" i="2"/>
  <c r="BF544" i="2"/>
  <c r="BI541" i="2"/>
  <c r="BH541" i="2"/>
  <c r="BG541" i="2"/>
  <c r="BE541" i="2"/>
  <c r="T541" i="2"/>
  <c r="R541" i="2"/>
  <c r="P541" i="2"/>
  <c r="BK541" i="2"/>
  <c r="J541" i="2"/>
  <c r="BF541" i="2" s="1"/>
  <c r="BI538" i="2"/>
  <c r="BH538" i="2"/>
  <c r="BG538" i="2"/>
  <c r="BE538" i="2"/>
  <c r="T538" i="2"/>
  <c r="R538" i="2"/>
  <c r="P538" i="2"/>
  <c r="BK538" i="2"/>
  <c r="J538" i="2"/>
  <c r="BF538" i="2"/>
  <c r="BI535" i="2"/>
  <c r="BH535" i="2"/>
  <c r="BG535" i="2"/>
  <c r="BE535" i="2"/>
  <c r="T535" i="2"/>
  <c r="R535" i="2"/>
  <c r="P535" i="2"/>
  <c r="BK535" i="2"/>
  <c r="J535" i="2"/>
  <c r="BF535" i="2" s="1"/>
  <c r="BI532" i="2"/>
  <c r="BH532" i="2"/>
  <c r="BG532" i="2"/>
  <c r="BE532" i="2"/>
  <c r="T532" i="2"/>
  <c r="R532" i="2"/>
  <c r="P532" i="2"/>
  <c r="BK532" i="2"/>
  <c r="J532" i="2"/>
  <c r="BF532" i="2"/>
  <c r="BI529" i="2"/>
  <c r="BH529" i="2"/>
  <c r="BG529" i="2"/>
  <c r="BE529" i="2"/>
  <c r="T529" i="2"/>
  <c r="R529" i="2"/>
  <c r="P529" i="2"/>
  <c r="BK529" i="2"/>
  <c r="J529" i="2"/>
  <c r="BF529" i="2" s="1"/>
  <c r="BI526" i="2"/>
  <c r="BH526" i="2"/>
  <c r="BG526" i="2"/>
  <c r="BE526" i="2"/>
  <c r="T526" i="2"/>
  <c r="R526" i="2"/>
  <c r="P526" i="2"/>
  <c r="BK526" i="2"/>
  <c r="J526" i="2"/>
  <c r="BF526" i="2"/>
  <c r="BI523" i="2"/>
  <c r="BH523" i="2"/>
  <c r="BG523" i="2"/>
  <c r="BE523" i="2"/>
  <c r="T523" i="2"/>
  <c r="R523" i="2"/>
  <c r="P523" i="2"/>
  <c r="BK523" i="2"/>
  <c r="J523" i="2"/>
  <c r="BF523" i="2" s="1"/>
  <c r="BI520" i="2"/>
  <c r="BH520" i="2"/>
  <c r="BG520" i="2"/>
  <c r="BE520" i="2"/>
  <c r="T520" i="2"/>
  <c r="R520" i="2"/>
  <c r="P520" i="2"/>
  <c r="BK520" i="2"/>
  <c r="J520" i="2"/>
  <c r="BF520" i="2"/>
  <c r="BI517" i="2"/>
  <c r="BH517" i="2"/>
  <c r="BG517" i="2"/>
  <c r="BE517" i="2"/>
  <c r="T517" i="2"/>
  <c r="R517" i="2"/>
  <c r="P517" i="2"/>
  <c r="BK517" i="2"/>
  <c r="J517" i="2"/>
  <c r="BF517" i="2" s="1"/>
  <c r="BI514" i="2"/>
  <c r="BH514" i="2"/>
  <c r="BG514" i="2"/>
  <c r="BE514" i="2"/>
  <c r="T514" i="2"/>
  <c r="R514" i="2"/>
  <c r="P514" i="2"/>
  <c r="BK514" i="2"/>
  <c r="J514" i="2"/>
  <c r="BF514" i="2"/>
  <c r="BI512" i="2"/>
  <c r="BH512" i="2"/>
  <c r="BG512" i="2"/>
  <c r="BE512" i="2"/>
  <c r="T512" i="2"/>
  <c r="R512" i="2"/>
  <c r="P512" i="2"/>
  <c r="BK512" i="2"/>
  <c r="J512" i="2"/>
  <c r="BF512" i="2" s="1"/>
  <c r="BI509" i="2"/>
  <c r="BH509" i="2"/>
  <c r="BG509" i="2"/>
  <c r="BE509" i="2"/>
  <c r="T509" i="2"/>
  <c r="R509" i="2"/>
  <c r="P509" i="2"/>
  <c r="BK509" i="2"/>
  <c r="J509" i="2"/>
  <c r="BF509" i="2"/>
  <c r="BI507" i="2"/>
  <c r="BH507" i="2"/>
  <c r="BG507" i="2"/>
  <c r="BE507" i="2"/>
  <c r="T507" i="2"/>
  <c r="R507" i="2"/>
  <c r="P507" i="2"/>
  <c r="BK507" i="2"/>
  <c r="J507" i="2"/>
  <c r="BF507" i="2" s="1"/>
  <c r="BI502" i="2"/>
  <c r="BH502" i="2"/>
  <c r="BG502" i="2"/>
  <c r="BE502" i="2"/>
  <c r="T502" i="2"/>
  <c r="R502" i="2"/>
  <c r="P502" i="2"/>
  <c r="BK502" i="2"/>
  <c r="J502" i="2"/>
  <c r="BF502" i="2"/>
  <c r="BI499" i="2"/>
  <c r="BH499" i="2"/>
  <c r="BG499" i="2"/>
  <c r="BE499" i="2"/>
  <c r="T499" i="2"/>
  <c r="R499" i="2"/>
  <c r="P499" i="2"/>
  <c r="BK499" i="2"/>
  <c r="J499" i="2"/>
  <c r="BF499" i="2" s="1"/>
  <c r="BI496" i="2"/>
  <c r="BH496" i="2"/>
  <c r="BG496" i="2"/>
  <c r="BE496" i="2"/>
  <c r="T496" i="2"/>
  <c r="R496" i="2"/>
  <c r="P496" i="2"/>
  <c r="BK496" i="2"/>
  <c r="J496" i="2"/>
  <c r="BF496" i="2"/>
  <c r="BI493" i="2"/>
  <c r="BH493" i="2"/>
  <c r="BG493" i="2"/>
  <c r="BE493" i="2"/>
  <c r="T493" i="2"/>
  <c r="R493" i="2"/>
  <c r="P493" i="2"/>
  <c r="BK493" i="2"/>
  <c r="J493" i="2"/>
  <c r="BF493" i="2" s="1"/>
  <c r="BI490" i="2"/>
  <c r="BH490" i="2"/>
  <c r="BG490" i="2"/>
  <c r="BE490" i="2"/>
  <c r="T490" i="2"/>
  <c r="R490" i="2"/>
  <c r="P490" i="2"/>
  <c r="BK490" i="2"/>
  <c r="J490" i="2"/>
  <c r="BF490" i="2"/>
  <c r="BI487" i="2"/>
  <c r="BH487" i="2"/>
  <c r="BG487" i="2"/>
  <c r="BE487" i="2"/>
  <c r="T487" i="2"/>
  <c r="R487" i="2"/>
  <c r="P487" i="2"/>
  <c r="BK487" i="2"/>
  <c r="J487" i="2"/>
  <c r="BF487" i="2" s="1"/>
  <c r="BI485" i="2"/>
  <c r="BH485" i="2"/>
  <c r="BG485" i="2"/>
  <c r="BE485" i="2"/>
  <c r="T485" i="2"/>
  <c r="R485" i="2"/>
  <c r="P485" i="2"/>
  <c r="BK485" i="2"/>
  <c r="J485" i="2"/>
  <c r="BF485" i="2"/>
  <c r="BI483" i="2"/>
  <c r="BH483" i="2"/>
  <c r="BG483" i="2"/>
  <c r="BE483" i="2"/>
  <c r="T483" i="2"/>
  <c r="R483" i="2"/>
  <c r="P483" i="2"/>
  <c r="BK483" i="2"/>
  <c r="J483" i="2"/>
  <c r="BF483" i="2" s="1"/>
  <c r="BI481" i="2"/>
  <c r="BH481" i="2"/>
  <c r="BG481" i="2"/>
  <c r="BE481" i="2"/>
  <c r="T481" i="2"/>
  <c r="R481" i="2"/>
  <c r="P481" i="2"/>
  <c r="BK481" i="2"/>
  <c r="J481" i="2"/>
  <c r="BF481" i="2"/>
  <c r="BI479" i="2"/>
  <c r="BH479" i="2"/>
  <c r="BG479" i="2"/>
  <c r="BE479" i="2"/>
  <c r="T479" i="2"/>
  <c r="R479" i="2"/>
  <c r="P479" i="2"/>
  <c r="BK479" i="2"/>
  <c r="J479" i="2"/>
  <c r="BF479" i="2" s="1"/>
  <c r="BI477" i="2"/>
  <c r="BH477" i="2"/>
  <c r="BG477" i="2"/>
  <c r="BE477" i="2"/>
  <c r="T477" i="2"/>
  <c r="R477" i="2"/>
  <c r="P477" i="2"/>
  <c r="BK477" i="2"/>
  <c r="J477" i="2"/>
  <c r="BF477" i="2"/>
  <c r="BI474" i="2"/>
  <c r="BH474" i="2"/>
  <c r="BG474" i="2"/>
  <c r="BE474" i="2"/>
  <c r="T474" i="2"/>
  <c r="R474" i="2"/>
  <c r="P474" i="2"/>
  <c r="BK474" i="2"/>
  <c r="J474" i="2"/>
  <c r="BF474" i="2" s="1"/>
  <c r="BI472" i="2"/>
  <c r="BH472" i="2"/>
  <c r="BG472" i="2"/>
  <c r="BE472" i="2"/>
  <c r="T472" i="2"/>
  <c r="R472" i="2"/>
  <c r="P472" i="2"/>
  <c r="BK472" i="2"/>
  <c r="J472" i="2"/>
  <c r="BF472" i="2"/>
  <c r="BI469" i="2"/>
  <c r="BH469" i="2"/>
  <c r="BG469" i="2"/>
  <c r="BE469" i="2"/>
  <c r="T469" i="2"/>
  <c r="R469" i="2"/>
  <c r="P469" i="2"/>
  <c r="BK469" i="2"/>
  <c r="J469" i="2"/>
  <c r="BF469" i="2" s="1"/>
  <c r="BI467" i="2"/>
  <c r="BH467" i="2"/>
  <c r="BG467" i="2"/>
  <c r="BE467" i="2"/>
  <c r="T467" i="2"/>
  <c r="R467" i="2"/>
  <c r="P467" i="2"/>
  <c r="BK467" i="2"/>
  <c r="J467" i="2"/>
  <c r="BF467" i="2"/>
  <c r="BI464" i="2"/>
  <c r="BH464" i="2"/>
  <c r="BG464" i="2"/>
  <c r="BE464" i="2"/>
  <c r="T464" i="2"/>
  <c r="R464" i="2"/>
  <c r="P464" i="2"/>
  <c r="BK464" i="2"/>
  <c r="J464" i="2"/>
  <c r="BF464" i="2" s="1"/>
  <c r="BI461" i="2"/>
  <c r="BH461" i="2"/>
  <c r="BG461" i="2"/>
  <c r="BE461" i="2"/>
  <c r="T461" i="2"/>
  <c r="R461" i="2"/>
  <c r="P461" i="2"/>
  <c r="BK461" i="2"/>
  <c r="J461" i="2"/>
  <c r="BF461" i="2"/>
  <c r="BI458" i="2"/>
  <c r="BH458" i="2"/>
  <c r="BG458" i="2"/>
  <c r="BE458" i="2"/>
  <c r="T458" i="2"/>
  <c r="R458" i="2"/>
  <c r="P458" i="2"/>
  <c r="BK458" i="2"/>
  <c r="J458" i="2"/>
  <c r="BF458" i="2" s="1"/>
  <c r="BI455" i="2"/>
  <c r="BH455" i="2"/>
  <c r="BG455" i="2"/>
  <c r="BE455" i="2"/>
  <c r="T455" i="2"/>
  <c r="R455" i="2"/>
  <c r="P455" i="2"/>
  <c r="BK455" i="2"/>
  <c r="J455" i="2"/>
  <c r="BF455" i="2"/>
  <c r="BI453" i="2"/>
  <c r="BH453" i="2"/>
  <c r="BG453" i="2"/>
  <c r="BE453" i="2"/>
  <c r="T453" i="2"/>
  <c r="R453" i="2"/>
  <c r="P453" i="2"/>
  <c r="BK453" i="2"/>
  <c r="J453" i="2"/>
  <c r="BF453" i="2" s="1"/>
  <c r="BI451" i="2"/>
  <c r="BH451" i="2"/>
  <c r="BG451" i="2"/>
  <c r="BE451" i="2"/>
  <c r="T451" i="2"/>
  <c r="R451" i="2"/>
  <c r="P451" i="2"/>
  <c r="BK451" i="2"/>
  <c r="J451" i="2"/>
  <c r="BF451" i="2"/>
  <c r="BI449" i="2"/>
  <c r="BH449" i="2"/>
  <c r="BG449" i="2"/>
  <c r="BE449" i="2"/>
  <c r="T449" i="2"/>
  <c r="R449" i="2"/>
  <c r="P449" i="2"/>
  <c r="BK449" i="2"/>
  <c r="J449" i="2"/>
  <c r="BF449" i="2" s="1"/>
  <c r="BI447" i="2"/>
  <c r="BH447" i="2"/>
  <c r="BG447" i="2"/>
  <c r="BE447" i="2"/>
  <c r="T447" i="2"/>
  <c r="R447" i="2"/>
  <c r="P447" i="2"/>
  <c r="BK447" i="2"/>
  <c r="J447" i="2"/>
  <c r="BF447" i="2"/>
  <c r="BI445" i="2"/>
  <c r="BH445" i="2"/>
  <c r="BG445" i="2"/>
  <c r="BE445" i="2"/>
  <c r="T445" i="2"/>
  <c r="R445" i="2"/>
  <c r="P445" i="2"/>
  <c r="BK445" i="2"/>
  <c r="J445" i="2"/>
  <c r="BF445" i="2" s="1"/>
  <c r="BI443" i="2"/>
  <c r="BH443" i="2"/>
  <c r="BG443" i="2"/>
  <c r="BE443" i="2"/>
  <c r="T443" i="2"/>
  <c r="R443" i="2"/>
  <c r="P443" i="2"/>
  <c r="BK443" i="2"/>
  <c r="J443" i="2"/>
  <c r="BF443" i="2"/>
  <c r="BI440" i="2"/>
  <c r="BH440" i="2"/>
  <c r="BG440" i="2"/>
  <c r="BE440" i="2"/>
  <c r="T440" i="2"/>
  <c r="R440" i="2"/>
  <c r="P440" i="2"/>
  <c r="BK440" i="2"/>
  <c r="J440" i="2"/>
  <c r="BF440" i="2" s="1"/>
  <c r="BI438" i="2"/>
  <c r="BH438" i="2"/>
  <c r="BG438" i="2"/>
  <c r="BE438" i="2"/>
  <c r="T438" i="2"/>
  <c r="R438" i="2"/>
  <c r="P438" i="2"/>
  <c r="BK438" i="2"/>
  <c r="J438" i="2"/>
  <c r="BF438" i="2"/>
  <c r="BI435" i="2"/>
  <c r="BH435" i="2"/>
  <c r="BG435" i="2"/>
  <c r="BE435" i="2"/>
  <c r="T435" i="2"/>
  <c r="T434" i="2" s="1"/>
  <c r="R435" i="2"/>
  <c r="R434" i="2"/>
  <c r="P435" i="2"/>
  <c r="BK435" i="2"/>
  <c r="BK434" i="2"/>
  <c r="J434" i="2"/>
  <c r="J71" i="2" s="1"/>
  <c r="J435" i="2"/>
  <c r="BF435" i="2" s="1"/>
  <c r="BI431" i="2"/>
  <c r="BH431" i="2"/>
  <c r="BG431" i="2"/>
  <c r="BE431" i="2"/>
  <c r="T431" i="2"/>
  <c r="R431" i="2"/>
  <c r="P431" i="2"/>
  <c r="BK431" i="2"/>
  <c r="J431" i="2"/>
  <c r="BF431" i="2" s="1"/>
  <c r="BI429" i="2"/>
  <c r="BH429" i="2"/>
  <c r="BG429" i="2"/>
  <c r="BE429" i="2"/>
  <c r="T429" i="2"/>
  <c r="R429" i="2"/>
  <c r="P429" i="2"/>
  <c r="BK429" i="2"/>
  <c r="J429" i="2"/>
  <c r="BF429" i="2"/>
  <c r="BI426" i="2"/>
  <c r="BH426" i="2"/>
  <c r="BG426" i="2"/>
  <c r="BE426" i="2"/>
  <c r="T426" i="2"/>
  <c r="R426" i="2"/>
  <c r="P426" i="2"/>
  <c r="BK426" i="2"/>
  <c r="J426" i="2"/>
  <c r="BF426" i="2" s="1"/>
  <c r="BI423" i="2"/>
  <c r="BH423" i="2"/>
  <c r="BG423" i="2"/>
  <c r="BE423" i="2"/>
  <c r="T423" i="2"/>
  <c r="R423" i="2"/>
  <c r="P423" i="2"/>
  <c r="BK423" i="2"/>
  <c r="J423" i="2"/>
  <c r="BF423" i="2"/>
  <c r="BI420" i="2"/>
  <c r="BH420" i="2"/>
  <c r="BG420" i="2"/>
  <c r="BE420" i="2"/>
  <c r="T420" i="2"/>
  <c r="R420" i="2"/>
  <c r="P420" i="2"/>
  <c r="BK420" i="2"/>
  <c r="J420" i="2"/>
  <c r="BF420" i="2" s="1"/>
  <c r="BI417" i="2"/>
  <c r="BH417" i="2"/>
  <c r="BG417" i="2"/>
  <c r="BE417" i="2"/>
  <c r="T417" i="2"/>
  <c r="R417" i="2"/>
  <c r="P417" i="2"/>
  <c r="BK417" i="2"/>
  <c r="J417" i="2"/>
  <c r="BF417" i="2"/>
  <c r="BI414" i="2"/>
  <c r="BH414" i="2"/>
  <c r="BG414" i="2"/>
  <c r="BE414" i="2"/>
  <c r="T414" i="2"/>
  <c r="R414" i="2"/>
  <c r="P414" i="2"/>
  <c r="BK414" i="2"/>
  <c r="J414" i="2"/>
  <c r="BF414" i="2" s="1"/>
  <c r="BI411" i="2"/>
  <c r="BH411" i="2"/>
  <c r="BG411" i="2"/>
  <c r="BE411" i="2"/>
  <c r="T411" i="2"/>
  <c r="R411" i="2"/>
  <c r="P411" i="2"/>
  <c r="BK411" i="2"/>
  <c r="J411" i="2"/>
  <c r="BF411" i="2"/>
  <c r="BI408" i="2"/>
  <c r="BH408" i="2"/>
  <c r="BG408" i="2"/>
  <c r="BE408" i="2"/>
  <c r="T408" i="2"/>
  <c r="R408" i="2"/>
  <c r="P408" i="2"/>
  <c r="BK408" i="2"/>
  <c r="J408" i="2"/>
  <c r="BF408" i="2" s="1"/>
  <c r="BI405" i="2"/>
  <c r="BH405" i="2"/>
  <c r="BG405" i="2"/>
  <c r="BE405" i="2"/>
  <c r="T405" i="2"/>
  <c r="R405" i="2"/>
  <c r="P405" i="2"/>
  <c r="BK405" i="2"/>
  <c r="J405" i="2"/>
  <c r="BF405" i="2"/>
  <c r="BI402" i="2"/>
  <c r="BH402" i="2"/>
  <c r="BG402" i="2"/>
  <c r="BE402" i="2"/>
  <c r="T402" i="2"/>
  <c r="R402" i="2"/>
  <c r="P402" i="2"/>
  <c r="BK402" i="2"/>
  <c r="J402" i="2"/>
  <c r="BF402" i="2" s="1"/>
  <c r="BI399" i="2"/>
  <c r="BH399" i="2"/>
  <c r="BG399" i="2"/>
  <c r="BE399" i="2"/>
  <c r="T399" i="2"/>
  <c r="R399" i="2"/>
  <c r="P399" i="2"/>
  <c r="BK399" i="2"/>
  <c r="J399" i="2"/>
  <c r="BF399" i="2"/>
  <c r="BI396" i="2"/>
  <c r="BH396" i="2"/>
  <c r="BG396" i="2"/>
  <c r="BE396" i="2"/>
  <c r="T396" i="2"/>
  <c r="R396" i="2"/>
  <c r="P396" i="2"/>
  <c r="BK396" i="2"/>
  <c r="J396" i="2"/>
  <c r="BF396" i="2" s="1"/>
  <c r="BI393" i="2"/>
  <c r="BH393" i="2"/>
  <c r="BG393" i="2"/>
  <c r="BE393" i="2"/>
  <c r="T393" i="2"/>
  <c r="R393" i="2"/>
  <c r="P393" i="2"/>
  <c r="BK393" i="2"/>
  <c r="J393" i="2"/>
  <c r="BF393" i="2"/>
  <c r="BI390" i="2"/>
  <c r="BH390" i="2"/>
  <c r="BG390" i="2"/>
  <c r="BE390" i="2"/>
  <c r="T390" i="2"/>
  <c r="R390" i="2"/>
  <c r="P390" i="2"/>
  <c r="BK390" i="2"/>
  <c r="J390" i="2"/>
  <c r="BF390" i="2" s="1"/>
  <c r="BI386" i="2"/>
  <c r="BH386" i="2"/>
  <c r="BG386" i="2"/>
  <c r="BE386" i="2"/>
  <c r="T386" i="2"/>
  <c r="R386" i="2"/>
  <c r="P386" i="2"/>
  <c r="BK386" i="2"/>
  <c r="J386" i="2"/>
  <c r="BF386" i="2"/>
  <c r="BI383" i="2"/>
  <c r="BH383" i="2"/>
  <c r="BG383" i="2"/>
  <c r="BE383" i="2"/>
  <c r="T383" i="2"/>
  <c r="R383" i="2"/>
  <c r="P383" i="2"/>
  <c r="BK383" i="2"/>
  <c r="J383" i="2"/>
  <c r="BF383" i="2" s="1"/>
  <c r="BI381" i="2"/>
  <c r="BH381" i="2"/>
  <c r="BG381" i="2"/>
  <c r="BE381" i="2"/>
  <c r="T381" i="2"/>
  <c r="R381" i="2"/>
  <c r="P381" i="2"/>
  <c r="BK381" i="2"/>
  <c r="J381" i="2"/>
  <c r="BF381" i="2"/>
  <c r="BI378" i="2"/>
  <c r="BH378" i="2"/>
  <c r="BG378" i="2"/>
  <c r="BE378" i="2"/>
  <c r="T378" i="2"/>
  <c r="R378" i="2"/>
  <c r="P378" i="2"/>
  <c r="BK378" i="2"/>
  <c r="J378" i="2"/>
  <c r="BF378" i="2" s="1"/>
  <c r="BI376" i="2"/>
  <c r="BH376" i="2"/>
  <c r="BG376" i="2"/>
  <c r="BE376" i="2"/>
  <c r="T376" i="2"/>
  <c r="R376" i="2"/>
  <c r="P376" i="2"/>
  <c r="BK376" i="2"/>
  <c r="J376" i="2"/>
  <c r="BF376" i="2"/>
  <c r="BI374" i="2"/>
  <c r="BH374" i="2"/>
  <c r="BG374" i="2"/>
  <c r="BE374" i="2"/>
  <c r="T374" i="2"/>
  <c r="R374" i="2"/>
  <c r="P374" i="2"/>
  <c r="BK374" i="2"/>
  <c r="J374" i="2"/>
  <c r="BF374" i="2" s="1"/>
  <c r="BI371" i="2"/>
  <c r="BH371" i="2"/>
  <c r="BG371" i="2"/>
  <c r="BE371" i="2"/>
  <c r="T371" i="2"/>
  <c r="R371" i="2"/>
  <c r="P371" i="2"/>
  <c r="BK371" i="2"/>
  <c r="J371" i="2"/>
  <c r="BF371" i="2"/>
  <c r="BI368" i="2"/>
  <c r="BH368" i="2"/>
  <c r="BG368" i="2"/>
  <c r="BE368" i="2"/>
  <c r="T368" i="2"/>
  <c r="R368" i="2"/>
  <c r="P368" i="2"/>
  <c r="BK368" i="2"/>
  <c r="J368" i="2"/>
  <c r="BF368" i="2" s="1"/>
  <c r="BI364" i="2"/>
  <c r="BH364" i="2"/>
  <c r="BG364" i="2"/>
  <c r="BE364" i="2"/>
  <c r="T364" i="2"/>
  <c r="R364" i="2"/>
  <c r="P364" i="2"/>
  <c r="BK364" i="2"/>
  <c r="J364" i="2"/>
  <c r="BF364" i="2"/>
  <c r="BI361" i="2"/>
  <c r="BH361" i="2"/>
  <c r="BG361" i="2"/>
  <c r="BE361" i="2"/>
  <c r="T361" i="2"/>
  <c r="R361" i="2"/>
  <c r="P361" i="2"/>
  <c r="BK361" i="2"/>
  <c r="J361" i="2"/>
  <c r="BF361" i="2" s="1"/>
  <c r="BI358" i="2"/>
  <c r="BH358" i="2"/>
  <c r="BG358" i="2"/>
  <c r="BE358" i="2"/>
  <c r="T358" i="2"/>
  <c r="R358" i="2"/>
  <c r="P358" i="2"/>
  <c r="BK358" i="2"/>
  <c r="J358" i="2"/>
  <c r="BF358" i="2"/>
  <c r="BI356" i="2"/>
  <c r="BH356" i="2"/>
  <c r="BG356" i="2"/>
  <c r="BE356" i="2"/>
  <c r="T356" i="2"/>
  <c r="R356" i="2"/>
  <c r="P356" i="2"/>
  <c r="BK356" i="2"/>
  <c r="J356" i="2"/>
  <c r="BF356" i="2" s="1"/>
  <c r="BI354" i="2"/>
  <c r="BH354" i="2"/>
  <c r="BG354" i="2"/>
  <c r="BE354" i="2"/>
  <c r="T354" i="2"/>
  <c r="R354" i="2"/>
  <c r="P354" i="2"/>
  <c r="BK354" i="2"/>
  <c r="J354" i="2"/>
  <c r="BF354" i="2"/>
  <c r="BI352" i="2"/>
  <c r="BH352" i="2"/>
  <c r="BG352" i="2"/>
  <c r="BE352" i="2"/>
  <c r="T352" i="2"/>
  <c r="R352" i="2"/>
  <c r="P352" i="2"/>
  <c r="BK352" i="2"/>
  <c r="J352" i="2"/>
  <c r="BF352" i="2" s="1"/>
  <c r="BI350" i="2"/>
  <c r="BH350" i="2"/>
  <c r="BG350" i="2"/>
  <c r="BE350" i="2"/>
  <c r="T350" i="2"/>
  <c r="R350" i="2"/>
  <c r="P350" i="2"/>
  <c r="BK350" i="2"/>
  <c r="J350" i="2"/>
  <c r="BF350" i="2"/>
  <c r="BI347" i="2"/>
  <c r="BH347" i="2"/>
  <c r="BG347" i="2"/>
  <c r="BE347" i="2"/>
  <c r="T347" i="2"/>
  <c r="R347" i="2"/>
  <c r="P347" i="2"/>
  <c r="BK347" i="2"/>
  <c r="J347" i="2"/>
  <c r="BF347" i="2" s="1"/>
  <c r="BI344" i="2"/>
  <c r="BH344" i="2"/>
  <c r="BG344" i="2"/>
  <c r="BE344" i="2"/>
  <c r="T344" i="2"/>
  <c r="R344" i="2"/>
  <c r="P344" i="2"/>
  <c r="BK344" i="2"/>
  <c r="J344" i="2"/>
  <c r="BF344" i="2"/>
  <c r="BI342" i="2"/>
  <c r="BH342" i="2"/>
  <c r="BG342" i="2"/>
  <c r="BE342" i="2"/>
  <c r="T342" i="2"/>
  <c r="R342" i="2"/>
  <c r="P342" i="2"/>
  <c r="BK342" i="2"/>
  <c r="J342" i="2"/>
  <c r="BF342" i="2" s="1"/>
  <c r="BI339" i="2"/>
  <c r="BH339" i="2"/>
  <c r="BG339" i="2"/>
  <c r="BE339" i="2"/>
  <c r="T339" i="2"/>
  <c r="R339" i="2"/>
  <c r="P339" i="2"/>
  <c r="BK339" i="2"/>
  <c r="J339" i="2"/>
  <c r="BF339" i="2"/>
  <c r="BI337" i="2"/>
  <c r="BH337" i="2"/>
  <c r="BG337" i="2"/>
  <c r="BE337" i="2"/>
  <c r="T337" i="2"/>
  <c r="R337" i="2"/>
  <c r="P337" i="2"/>
  <c r="BK337" i="2"/>
  <c r="J337" i="2"/>
  <c r="BF337" i="2" s="1"/>
  <c r="BI334" i="2"/>
  <c r="BH334" i="2"/>
  <c r="BG334" i="2"/>
  <c r="BE334" i="2"/>
  <c r="T334" i="2"/>
  <c r="R334" i="2"/>
  <c r="P334" i="2"/>
  <c r="BK334" i="2"/>
  <c r="J334" i="2"/>
  <c r="BF334" i="2"/>
  <c r="BI331" i="2"/>
  <c r="BH331" i="2"/>
  <c r="BG331" i="2"/>
  <c r="BE331" i="2"/>
  <c r="T331" i="2"/>
  <c r="R331" i="2"/>
  <c r="P331" i="2"/>
  <c r="BK331" i="2"/>
  <c r="J331" i="2"/>
  <c r="BF331" i="2" s="1"/>
  <c r="BI328" i="2"/>
  <c r="BH328" i="2"/>
  <c r="BG328" i="2"/>
  <c r="BE328" i="2"/>
  <c r="T328" i="2"/>
  <c r="R328" i="2"/>
  <c r="P328" i="2"/>
  <c r="BK328" i="2"/>
  <c r="J328" i="2"/>
  <c r="BF328" i="2"/>
  <c r="BI326" i="2"/>
  <c r="BH326" i="2"/>
  <c r="BG326" i="2"/>
  <c r="BE326" i="2"/>
  <c r="T326" i="2"/>
  <c r="R326" i="2"/>
  <c r="P326" i="2"/>
  <c r="BK326" i="2"/>
  <c r="BK275" i="2" s="1"/>
  <c r="J275" i="2" s="1"/>
  <c r="J70" i="2" s="1"/>
  <c r="J326" i="2"/>
  <c r="BF326" i="2" s="1"/>
  <c r="BI324" i="2"/>
  <c r="BH324" i="2"/>
  <c r="BG324" i="2"/>
  <c r="BE324" i="2"/>
  <c r="T324" i="2"/>
  <c r="R324" i="2"/>
  <c r="P324" i="2"/>
  <c r="BK324" i="2"/>
  <c r="J324" i="2"/>
  <c r="BF324" i="2"/>
  <c r="BI322" i="2"/>
  <c r="BH322" i="2"/>
  <c r="BG322" i="2"/>
  <c r="BE322" i="2"/>
  <c r="T322" i="2"/>
  <c r="R322" i="2"/>
  <c r="P322" i="2"/>
  <c r="BK322" i="2"/>
  <c r="J322" i="2"/>
  <c r="BF322" i="2" s="1"/>
  <c r="BI320" i="2"/>
  <c r="BH320" i="2"/>
  <c r="BG320" i="2"/>
  <c r="BE320" i="2"/>
  <c r="T320" i="2"/>
  <c r="R320" i="2"/>
  <c r="P320" i="2"/>
  <c r="BK320" i="2"/>
  <c r="J320" i="2"/>
  <c r="BF320" i="2"/>
  <c r="BI299" i="2"/>
  <c r="BH299" i="2"/>
  <c r="BG299" i="2"/>
  <c r="BE299" i="2"/>
  <c r="T299" i="2"/>
  <c r="R299" i="2"/>
  <c r="P299" i="2"/>
  <c r="BK299" i="2"/>
  <c r="J299" i="2"/>
  <c r="BF299" i="2" s="1"/>
  <c r="BI297" i="2"/>
  <c r="BH297" i="2"/>
  <c r="BG297" i="2"/>
  <c r="BE297" i="2"/>
  <c r="T297" i="2"/>
  <c r="R297" i="2"/>
  <c r="P297" i="2"/>
  <c r="BK297" i="2"/>
  <c r="J297" i="2"/>
  <c r="BF297" i="2"/>
  <c r="BI294" i="2"/>
  <c r="BH294" i="2"/>
  <c r="BG294" i="2"/>
  <c r="BE294" i="2"/>
  <c r="T294" i="2"/>
  <c r="R294" i="2"/>
  <c r="P294" i="2"/>
  <c r="BK294" i="2"/>
  <c r="J294" i="2"/>
  <c r="BF294" i="2" s="1"/>
  <c r="BI291" i="2"/>
  <c r="BH291" i="2"/>
  <c r="BG291" i="2"/>
  <c r="BE291" i="2"/>
  <c r="T291" i="2"/>
  <c r="R291" i="2"/>
  <c r="R275" i="2" s="1"/>
  <c r="P291" i="2"/>
  <c r="BK291" i="2"/>
  <c r="J291" i="2"/>
  <c r="BF291" i="2"/>
  <c r="BI276" i="2"/>
  <c r="BH276" i="2"/>
  <c r="BG276" i="2"/>
  <c r="BE276" i="2"/>
  <c r="T276" i="2"/>
  <c r="R276" i="2"/>
  <c r="P276" i="2"/>
  <c r="P275" i="2" s="1"/>
  <c r="BK276" i="2"/>
  <c r="J276" i="2"/>
  <c r="BF276" i="2" s="1"/>
  <c r="BI273" i="2"/>
  <c r="BH273" i="2"/>
  <c r="BG273" i="2"/>
  <c r="BE273" i="2"/>
  <c r="T273" i="2"/>
  <c r="R273" i="2"/>
  <c r="P273" i="2"/>
  <c r="BK273" i="2"/>
  <c r="J273" i="2"/>
  <c r="BF273" i="2" s="1"/>
  <c r="BI270" i="2"/>
  <c r="BH270" i="2"/>
  <c r="BG270" i="2"/>
  <c r="BE270" i="2"/>
  <c r="T270" i="2"/>
  <c r="R270" i="2"/>
  <c r="P270" i="2"/>
  <c r="BK270" i="2"/>
  <c r="J270" i="2"/>
  <c r="BF270" i="2"/>
  <c r="BI268" i="2"/>
  <c r="BH268" i="2"/>
  <c r="BG268" i="2"/>
  <c r="BE268" i="2"/>
  <c r="T268" i="2"/>
  <c r="R268" i="2"/>
  <c r="P268" i="2"/>
  <c r="BK268" i="2"/>
  <c r="J268" i="2"/>
  <c r="BF268" i="2" s="1"/>
  <c r="BI266" i="2"/>
  <c r="BH266" i="2"/>
  <c r="BG266" i="2"/>
  <c r="BE266" i="2"/>
  <c r="T266" i="2"/>
  <c r="R266" i="2"/>
  <c r="P266" i="2"/>
  <c r="BK266" i="2"/>
  <c r="J266" i="2"/>
  <c r="BF266" i="2"/>
  <c r="BI264" i="2"/>
  <c r="BH264" i="2"/>
  <c r="BG264" i="2"/>
  <c r="BE264" i="2"/>
  <c r="T264" i="2"/>
  <c r="R264" i="2"/>
  <c r="P264" i="2"/>
  <c r="BK264" i="2"/>
  <c r="J264" i="2"/>
  <c r="BF264" i="2" s="1"/>
  <c r="BI261" i="2"/>
  <c r="BH261" i="2"/>
  <c r="BG261" i="2"/>
  <c r="BE261" i="2"/>
  <c r="T261" i="2"/>
  <c r="R261" i="2"/>
  <c r="P261" i="2"/>
  <c r="BK261" i="2"/>
  <c r="J261" i="2"/>
  <c r="BF261" i="2"/>
  <c r="BI258" i="2"/>
  <c r="BH258" i="2"/>
  <c r="BG258" i="2"/>
  <c r="BE258" i="2"/>
  <c r="T258" i="2"/>
  <c r="R258" i="2"/>
  <c r="P258" i="2"/>
  <c r="BK258" i="2"/>
  <c r="BK252" i="2" s="1"/>
  <c r="J252" i="2" s="1"/>
  <c r="J69" i="2" s="1"/>
  <c r="J258" i="2"/>
  <c r="BF258" i="2" s="1"/>
  <c r="BI256" i="2"/>
  <c r="BH256" i="2"/>
  <c r="BG256" i="2"/>
  <c r="BE256" i="2"/>
  <c r="T256" i="2"/>
  <c r="R256" i="2"/>
  <c r="P256" i="2"/>
  <c r="BK256" i="2"/>
  <c r="J256" i="2"/>
  <c r="BF256" i="2"/>
  <c r="BI253" i="2"/>
  <c r="BH253" i="2"/>
  <c r="BG253" i="2"/>
  <c r="BE253" i="2"/>
  <c r="T253" i="2"/>
  <c r="R253" i="2"/>
  <c r="R252" i="2"/>
  <c r="P253" i="2"/>
  <c r="BK253" i="2"/>
  <c r="J253" i="2"/>
  <c r="BF253" i="2" s="1"/>
  <c r="BI250" i="2"/>
  <c r="BH250" i="2"/>
  <c r="BG250" i="2"/>
  <c r="BE250" i="2"/>
  <c r="T250" i="2"/>
  <c r="R250" i="2"/>
  <c r="P250" i="2"/>
  <c r="BK250" i="2"/>
  <c r="J250" i="2"/>
  <c r="BF250" i="2" s="1"/>
  <c r="BI247" i="2"/>
  <c r="BH247" i="2"/>
  <c r="BG247" i="2"/>
  <c r="BE247" i="2"/>
  <c r="T247" i="2"/>
  <c r="R247" i="2"/>
  <c r="P247" i="2"/>
  <c r="BK247" i="2"/>
  <c r="J247" i="2"/>
  <c r="BF247" i="2"/>
  <c r="BI244" i="2"/>
  <c r="BH244" i="2"/>
  <c r="BG244" i="2"/>
  <c r="BE244" i="2"/>
  <c r="T244" i="2"/>
  <c r="R244" i="2"/>
  <c r="P244" i="2"/>
  <c r="BK244" i="2"/>
  <c r="J244" i="2"/>
  <c r="BF244" i="2" s="1"/>
  <c r="BI241" i="2"/>
  <c r="BH241" i="2"/>
  <c r="BG241" i="2"/>
  <c r="BE241" i="2"/>
  <c r="T241" i="2"/>
  <c r="R241" i="2"/>
  <c r="P241" i="2"/>
  <c r="BK241" i="2"/>
  <c r="J241" i="2"/>
  <c r="BF241" i="2"/>
  <c r="BI239" i="2"/>
  <c r="BH239" i="2"/>
  <c r="BG239" i="2"/>
  <c r="BE239" i="2"/>
  <c r="T239" i="2"/>
  <c r="R239" i="2"/>
  <c r="P239" i="2"/>
  <c r="BK239" i="2"/>
  <c r="J239" i="2"/>
  <c r="BF239" i="2" s="1"/>
  <c r="BI236" i="2"/>
  <c r="BH236" i="2"/>
  <c r="BG236" i="2"/>
  <c r="BE236" i="2"/>
  <c r="T236" i="2"/>
  <c r="R236" i="2"/>
  <c r="P236" i="2"/>
  <c r="BK236" i="2"/>
  <c r="J236" i="2"/>
  <c r="BF236" i="2"/>
  <c r="BI233" i="2"/>
  <c r="BH233" i="2"/>
  <c r="BG233" i="2"/>
  <c r="BE233" i="2"/>
  <c r="T233" i="2"/>
  <c r="R233" i="2"/>
  <c r="P233" i="2"/>
  <c r="BK233" i="2"/>
  <c r="J233" i="2"/>
  <c r="BF233" i="2"/>
  <c r="BI230" i="2"/>
  <c r="BH230" i="2"/>
  <c r="BG230" i="2"/>
  <c r="BE230" i="2"/>
  <c r="T230" i="2"/>
  <c r="T229" i="2"/>
  <c r="R230" i="2"/>
  <c r="R229" i="2"/>
  <c r="P230" i="2"/>
  <c r="P229" i="2"/>
  <c r="BK230" i="2"/>
  <c r="BK229" i="2"/>
  <c r="J229" i="2" s="1"/>
  <c r="J68" i="2" s="1"/>
  <c r="J230" i="2"/>
  <c r="BF230" i="2" s="1"/>
  <c r="BI226" i="2"/>
  <c r="BH226" i="2"/>
  <c r="BG226" i="2"/>
  <c r="BE226" i="2"/>
  <c r="T226" i="2"/>
  <c r="R226" i="2"/>
  <c r="P226" i="2"/>
  <c r="BK226" i="2"/>
  <c r="J226" i="2"/>
  <c r="BF226" i="2"/>
  <c r="BI223" i="2"/>
  <c r="BH223" i="2"/>
  <c r="BG223" i="2"/>
  <c r="BE223" i="2"/>
  <c r="T223" i="2"/>
  <c r="R223" i="2"/>
  <c r="P223" i="2"/>
  <c r="BK223" i="2"/>
  <c r="J223" i="2"/>
  <c r="BF223" i="2" s="1"/>
  <c r="BI220" i="2"/>
  <c r="BH220" i="2"/>
  <c r="BG220" i="2"/>
  <c r="BE220" i="2"/>
  <c r="T220" i="2"/>
  <c r="R220" i="2"/>
  <c r="P220" i="2"/>
  <c r="BK220" i="2"/>
  <c r="J220" i="2"/>
  <c r="BF220" i="2"/>
  <c r="BI217" i="2"/>
  <c r="BH217" i="2"/>
  <c r="BG217" i="2"/>
  <c r="BE217" i="2"/>
  <c r="T217" i="2"/>
  <c r="R217" i="2"/>
  <c r="P217" i="2"/>
  <c r="BK217" i="2"/>
  <c r="J217" i="2"/>
  <c r="BF217" i="2"/>
  <c r="BI214" i="2"/>
  <c r="BH214" i="2"/>
  <c r="BG214" i="2"/>
  <c r="BE214" i="2"/>
  <c r="T214" i="2"/>
  <c r="R214" i="2"/>
  <c r="P214" i="2"/>
  <c r="BK214" i="2"/>
  <c r="J214" i="2"/>
  <c r="BF214" i="2"/>
  <c r="BI211" i="2"/>
  <c r="BH211" i="2"/>
  <c r="BG211" i="2"/>
  <c r="BE211" i="2"/>
  <c r="T211" i="2"/>
  <c r="R211" i="2"/>
  <c r="P211" i="2"/>
  <c r="BK211" i="2"/>
  <c r="J211" i="2"/>
  <c r="BF211" i="2"/>
  <c r="BI208" i="2"/>
  <c r="BH208" i="2"/>
  <c r="BG208" i="2"/>
  <c r="BE208" i="2"/>
  <c r="T208" i="2"/>
  <c r="R208" i="2"/>
  <c r="P208" i="2"/>
  <c r="BK208" i="2"/>
  <c r="J208" i="2"/>
  <c r="BF208" i="2"/>
  <c r="BI205" i="2"/>
  <c r="BH205" i="2"/>
  <c r="BG205" i="2"/>
  <c r="BE205" i="2"/>
  <c r="T205" i="2"/>
  <c r="R205" i="2"/>
  <c r="P205" i="2"/>
  <c r="BK205" i="2"/>
  <c r="J205" i="2"/>
  <c r="BF205" i="2"/>
  <c r="BI202" i="2"/>
  <c r="BH202" i="2"/>
  <c r="BG202" i="2"/>
  <c r="BE202" i="2"/>
  <c r="T202" i="2"/>
  <c r="R202" i="2"/>
  <c r="P202" i="2"/>
  <c r="BK202" i="2"/>
  <c r="J202" i="2"/>
  <c r="BF202" i="2"/>
  <c r="BI199" i="2"/>
  <c r="BH199" i="2"/>
  <c r="BG199" i="2"/>
  <c r="BE199" i="2"/>
  <c r="T199" i="2"/>
  <c r="R199" i="2"/>
  <c r="P199" i="2"/>
  <c r="BK199" i="2"/>
  <c r="J199" i="2"/>
  <c r="BF199" i="2"/>
  <c r="BI196" i="2"/>
  <c r="BH196" i="2"/>
  <c r="BG196" i="2"/>
  <c r="BE196" i="2"/>
  <c r="T196" i="2"/>
  <c r="R196" i="2"/>
  <c r="P196" i="2"/>
  <c r="BK196" i="2"/>
  <c r="J196" i="2"/>
  <c r="BF196" i="2"/>
  <c r="BI193" i="2"/>
  <c r="BH193" i="2"/>
  <c r="BG193" i="2"/>
  <c r="BE193" i="2"/>
  <c r="T193" i="2"/>
  <c r="R193" i="2"/>
  <c r="P193" i="2"/>
  <c r="BK193" i="2"/>
  <c r="J193" i="2"/>
  <c r="BF193" i="2"/>
  <c r="BI190" i="2"/>
  <c r="BH190" i="2"/>
  <c r="BG190" i="2"/>
  <c r="BE190" i="2"/>
  <c r="T190" i="2"/>
  <c r="R190" i="2"/>
  <c r="P190" i="2"/>
  <c r="BK190" i="2"/>
  <c r="J190" i="2"/>
  <c r="BF190" i="2"/>
  <c r="BI187" i="2"/>
  <c r="BH187" i="2"/>
  <c r="BG187" i="2"/>
  <c r="BE187" i="2"/>
  <c r="T187" i="2"/>
  <c r="R187" i="2"/>
  <c r="P187" i="2"/>
  <c r="BK187" i="2"/>
  <c r="J187" i="2"/>
  <c r="BF187" i="2"/>
  <c r="BI184" i="2"/>
  <c r="BH184" i="2"/>
  <c r="BG184" i="2"/>
  <c r="BE184" i="2"/>
  <c r="T184" i="2"/>
  <c r="R184" i="2"/>
  <c r="P184" i="2"/>
  <c r="BK184" i="2"/>
  <c r="J184" i="2"/>
  <c r="BF184" i="2"/>
  <c r="BI181" i="2"/>
  <c r="BH181" i="2"/>
  <c r="BG181" i="2"/>
  <c r="BE181" i="2"/>
  <c r="T181" i="2"/>
  <c r="R181" i="2"/>
  <c r="P181" i="2"/>
  <c r="BK181" i="2"/>
  <c r="J181" i="2"/>
  <c r="BF181" i="2"/>
  <c r="BI178" i="2"/>
  <c r="BH178" i="2"/>
  <c r="BG178" i="2"/>
  <c r="BE178" i="2"/>
  <c r="T178" i="2"/>
  <c r="R178" i="2"/>
  <c r="P178" i="2"/>
  <c r="BK178" i="2"/>
  <c r="J178" i="2"/>
  <c r="BF178" i="2"/>
  <c r="BI175" i="2"/>
  <c r="BH175" i="2"/>
  <c r="BG175" i="2"/>
  <c r="BE175" i="2"/>
  <c r="T175" i="2"/>
  <c r="R175" i="2"/>
  <c r="P175" i="2"/>
  <c r="BK175" i="2"/>
  <c r="J175" i="2"/>
  <c r="BF175" i="2"/>
  <c r="BI172" i="2"/>
  <c r="BH172" i="2"/>
  <c r="BG172" i="2"/>
  <c r="BE172" i="2"/>
  <c r="T172" i="2"/>
  <c r="R172" i="2"/>
  <c r="P172" i="2"/>
  <c r="BK172" i="2"/>
  <c r="J172" i="2"/>
  <c r="BF172" i="2"/>
  <c r="BI169" i="2"/>
  <c r="BH169" i="2"/>
  <c r="BG169" i="2"/>
  <c r="BE169" i="2"/>
  <c r="T169" i="2"/>
  <c r="R169" i="2"/>
  <c r="P169" i="2"/>
  <c r="BK169" i="2"/>
  <c r="J169" i="2"/>
  <c r="BF169" i="2"/>
  <c r="BI166" i="2"/>
  <c r="BH166" i="2"/>
  <c r="BG166" i="2"/>
  <c r="BE166" i="2"/>
  <c r="T166" i="2"/>
  <c r="R166" i="2"/>
  <c r="P166" i="2"/>
  <c r="BK166" i="2"/>
  <c r="J166" i="2"/>
  <c r="BF166" i="2"/>
  <c r="BI163" i="2"/>
  <c r="BH163" i="2"/>
  <c r="BG163" i="2"/>
  <c r="BE163" i="2"/>
  <c r="T163" i="2"/>
  <c r="T162" i="2"/>
  <c r="R163" i="2"/>
  <c r="R162" i="2"/>
  <c r="P163" i="2"/>
  <c r="P162" i="2"/>
  <c r="BK163" i="2"/>
  <c r="BK162" i="2"/>
  <c r="J162" i="2" s="1"/>
  <c r="J67" i="2" s="1"/>
  <c r="J163" i="2"/>
  <c r="BF163" i="2" s="1"/>
  <c r="BI159" i="2"/>
  <c r="BH159" i="2"/>
  <c r="BG159" i="2"/>
  <c r="BE159" i="2"/>
  <c r="T159" i="2"/>
  <c r="T158" i="2" s="1"/>
  <c r="R159" i="2"/>
  <c r="R158" i="2"/>
  <c r="P159" i="2"/>
  <c r="P158" i="2" s="1"/>
  <c r="BK159" i="2"/>
  <c r="BK158" i="2"/>
  <c r="J158" i="2"/>
  <c r="J66" i="2" s="1"/>
  <c r="J159" i="2"/>
  <c r="BF159" i="2" s="1"/>
  <c r="BI156" i="2"/>
  <c r="BH156" i="2"/>
  <c r="BG156" i="2"/>
  <c r="BE156" i="2"/>
  <c r="T156" i="2"/>
  <c r="R156" i="2"/>
  <c r="P156" i="2"/>
  <c r="BK156" i="2"/>
  <c r="J156" i="2"/>
  <c r="BF156" i="2"/>
  <c r="BI154" i="2"/>
  <c r="BH154" i="2"/>
  <c r="BG154" i="2"/>
  <c r="BE154" i="2"/>
  <c r="T154" i="2"/>
  <c r="R154" i="2"/>
  <c r="P154" i="2"/>
  <c r="BK154" i="2"/>
  <c r="J154" i="2"/>
  <c r="BF154" i="2"/>
  <c r="BI152" i="2"/>
  <c r="BH152" i="2"/>
  <c r="BG152" i="2"/>
  <c r="BE152" i="2"/>
  <c r="T152" i="2"/>
  <c r="R152" i="2"/>
  <c r="P152" i="2"/>
  <c r="BK152" i="2"/>
  <c r="J152" i="2"/>
  <c r="BF152" i="2"/>
  <c r="BI150" i="2"/>
  <c r="BH150" i="2"/>
  <c r="BG150" i="2"/>
  <c r="BE150" i="2"/>
  <c r="T150" i="2"/>
  <c r="R150" i="2"/>
  <c r="P150" i="2"/>
  <c r="BK150" i="2"/>
  <c r="J150" i="2"/>
  <c r="BF150" i="2"/>
  <c r="BI148" i="2"/>
  <c r="BH148" i="2"/>
  <c r="BG148" i="2"/>
  <c r="BE148" i="2"/>
  <c r="T148" i="2"/>
  <c r="R148" i="2"/>
  <c r="P148" i="2"/>
  <c r="BK148" i="2"/>
  <c r="J148" i="2"/>
  <c r="BF148" i="2"/>
  <c r="BI146" i="2"/>
  <c r="BH146" i="2"/>
  <c r="BG146" i="2"/>
  <c r="BE146" i="2"/>
  <c r="T146" i="2"/>
  <c r="R146" i="2"/>
  <c r="P146" i="2"/>
  <c r="BK146" i="2"/>
  <c r="J146" i="2"/>
  <c r="BF146" i="2"/>
  <c r="BI144" i="2"/>
  <c r="BH144" i="2"/>
  <c r="BG144" i="2"/>
  <c r="BE144" i="2"/>
  <c r="T144" i="2"/>
  <c r="R144" i="2"/>
  <c r="P144" i="2"/>
  <c r="BK144" i="2"/>
  <c r="J144" i="2"/>
  <c r="BF144" i="2"/>
  <c r="BI142" i="2"/>
  <c r="BH142" i="2"/>
  <c r="BG142" i="2"/>
  <c r="BE142" i="2"/>
  <c r="T142" i="2"/>
  <c r="R142" i="2"/>
  <c r="P142" i="2"/>
  <c r="BK142" i="2"/>
  <c r="J142" i="2"/>
  <c r="BF142" i="2"/>
  <c r="BI140" i="2"/>
  <c r="BH140" i="2"/>
  <c r="BG140" i="2"/>
  <c r="BE140" i="2"/>
  <c r="T140" i="2"/>
  <c r="R140" i="2"/>
  <c r="P140" i="2"/>
  <c r="BK140" i="2"/>
  <c r="J140" i="2"/>
  <c r="BF140" i="2"/>
  <c r="BI138" i="2"/>
  <c r="BH138" i="2"/>
  <c r="BG138" i="2"/>
  <c r="BE138" i="2"/>
  <c r="T138" i="2"/>
  <c r="R138" i="2"/>
  <c r="P138" i="2"/>
  <c r="BK138" i="2"/>
  <c r="J138" i="2"/>
  <c r="BF138" i="2"/>
  <c r="BI136" i="2"/>
  <c r="BH136" i="2"/>
  <c r="BG136" i="2"/>
  <c r="BE136" i="2"/>
  <c r="T136" i="2"/>
  <c r="R136" i="2"/>
  <c r="P136" i="2"/>
  <c r="BK136" i="2"/>
  <c r="J136" i="2"/>
  <c r="BF136" i="2"/>
  <c r="BI134" i="2"/>
  <c r="BH134" i="2"/>
  <c r="BG134" i="2"/>
  <c r="BE134" i="2"/>
  <c r="T134" i="2"/>
  <c r="R134" i="2"/>
  <c r="P134" i="2"/>
  <c r="BK134" i="2"/>
  <c r="J134" i="2"/>
  <c r="BF134" i="2"/>
  <c r="BI132" i="2"/>
  <c r="BH132" i="2"/>
  <c r="BG132" i="2"/>
  <c r="BE132" i="2"/>
  <c r="T132" i="2"/>
  <c r="R132" i="2"/>
  <c r="P132" i="2"/>
  <c r="BK132" i="2"/>
  <c r="J132" i="2"/>
  <c r="BF132" i="2"/>
  <c r="BI129" i="2"/>
  <c r="BH129" i="2"/>
  <c r="BG129" i="2"/>
  <c r="BE129" i="2"/>
  <c r="T129" i="2"/>
  <c r="R129" i="2"/>
  <c r="P129" i="2"/>
  <c r="BK129" i="2"/>
  <c r="J129" i="2"/>
  <c r="BF129" i="2"/>
  <c r="BI127" i="2"/>
  <c r="BH127" i="2"/>
  <c r="BG127" i="2"/>
  <c r="BE127" i="2"/>
  <c r="T127" i="2"/>
  <c r="R127" i="2"/>
  <c r="P127" i="2"/>
  <c r="BK127" i="2"/>
  <c r="J127" i="2"/>
  <c r="BF127" i="2"/>
  <c r="BI124" i="2"/>
  <c r="BH124" i="2"/>
  <c r="BG124" i="2"/>
  <c r="BE124" i="2"/>
  <c r="T124" i="2"/>
  <c r="R124" i="2"/>
  <c r="P124" i="2"/>
  <c r="BK124" i="2"/>
  <c r="J124" i="2"/>
  <c r="BF124" i="2"/>
  <c r="BI122" i="2"/>
  <c r="BH122" i="2"/>
  <c r="BG122" i="2"/>
  <c r="BE122" i="2"/>
  <c r="T122" i="2"/>
  <c r="R122" i="2"/>
  <c r="P122" i="2"/>
  <c r="BK122" i="2"/>
  <c r="J122" i="2"/>
  <c r="BF122" i="2"/>
  <c r="BI119" i="2"/>
  <c r="F39" i="2"/>
  <c r="BD56" i="1" s="1"/>
  <c r="BD55" i="1" s="1"/>
  <c r="BD54" i="1" s="1"/>
  <c r="W33" i="1" s="1"/>
  <c r="BH119" i="2"/>
  <c r="F38" i="2" s="1"/>
  <c r="BC56" i="1" s="1"/>
  <c r="BC55" i="1" s="1"/>
  <c r="BG119" i="2"/>
  <c r="F37" i="2"/>
  <c r="BB56" i="1" s="1"/>
  <c r="BB55" i="1" s="1"/>
  <c r="BE119" i="2"/>
  <c r="F35" i="2" s="1"/>
  <c r="AZ56" i="1" s="1"/>
  <c r="AZ55" i="1" s="1"/>
  <c r="T119" i="2"/>
  <c r="T118" i="2"/>
  <c r="R119" i="2"/>
  <c r="R118" i="2"/>
  <c r="R117" i="2" s="1"/>
  <c r="R116" i="2" s="1"/>
  <c r="P119" i="2"/>
  <c r="P118" i="2"/>
  <c r="BK119" i="2"/>
  <c r="BK118" i="2" s="1"/>
  <c r="J119" i="2"/>
  <c r="BF119" i="2" s="1"/>
  <c r="F110" i="2"/>
  <c r="E108" i="2"/>
  <c r="F56" i="2"/>
  <c r="E54" i="2"/>
  <c r="J26" i="2"/>
  <c r="E26" i="2"/>
  <c r="J113" i="2" s="1"/>
  <c r="J25" i="2"/>
  <c r="J23" i="2"/>
  <c r="E23" i="2"/>
  <c r="J58" i="2" s="1"/>
  <c r="J112" i="2"/>
  <c r="J22" i="2"/>
  <c r="J20" i="2"/>
  <c r="E20" i="2"/>
  <c r="F113" i="2" s="1"/>
  <c r="F59" i="2"/>
  <c r="J19" i="2"/>
  <c r="J17" i="2"/>
  <c r="E17" i="2"/>
  <c r="F112" i="2"/>
  <c r="F58" i="2"/>
  <c r="J16" i="2"/>
  <c r="J14" i="2"/>
  <c r="J110" i="2"/>
  <c r="J56" i="2"/>
  <c r="E7" i="2"/>
  <c r="E104" i="2" s="1"/>
  <c r="E50" i="2"/>
  <c r="AS55" i="1"/>
  <c r="AS54" i="1"/>
  <c r="L50" i="1"/>
  <c r="AM50" i="1"/>
  <c r="AM49" i="1"/>
  <c r="L49" i="1"/>
  <c r="AM47" i="1"/>
  <c r="L47" i="1"/>
  <c r="L45" i="1"/>
  <c r="L44" i="1"/>
  <c r="AV55" i="1" l="1"/>
  <c r="AZ54" i="1"/>
  <c r="F36" i="2"/>
  <c r="BA56" i="1" s="1"/>
  <c r="BA55" i="1" s="1"/>
  <c r="J36" i="2"/>
  <c r="AW56" i="1" s="1"/>
  <c r="BB54" i="1"/>
  <c r="AX55" i="1"/>
  <c r="J118" i="2"/>
  <c r="J65" i="2" s="1"/>
  <c r="BK117" i="2"/>
  <c r="AY55" i="1"/>
  <c r="BC54" i="1"/>
  <c r="J35" i="2"/>
  <c r="AV56" i="1" s="1"/>
  <c r="AT56" i="1" s="1"/>
  <c r="P434" i="2"/>
  <c r="P589" i="2"/>
  <c r="P610" i="2"/>
  <c r="T610" i="2"/>
  <c r="T636" i="2"/>
  <c r="T695" i="2"/>
  <c r="P695" i="2"/>
  <c r="T252" i="2"/>
  <c r="T117" i="2" s="1"/>
  <c r="P636" i="2"/>
  <c r="J59" i="2"/>
  <c r="P252" i="2"/>
  <c r="P117" i="2" s="1"/>
  <c r="T275" i="2"/>
  <c r="J610" i="2"/>
  <c r="J74" i="2" s="1"/>
  <c r="BK609" i="2"/>
  <c r="J609" i="2" s="1"/>
  <c r="J73" i="2" s="1"/>
  <c r="P629" i="2"/>
  <c r="T1187" i="2"/>
  <c r="T1255" i="2"/>
  <c r="P1255" i="2"/>
  <c r="T1270" i="2"/>
  <c r="P1295" i="2"/>
  <c r="T1361" i="2"/>
  <c r="T1370" i="2"/>
  <c r="P1370" i="2"/>
  <c r="T1393" i="2"/>
  <c r="P1125" i="2"/>
  <c r="P1149" i="2"/>
  <c r="P1361" i="2"/>
  <c r="P1393" i="2"/>
  <c r="T1167" i="2"/>
  <c r="P1187" i="2"/>
  <c r="P1270" i="2"/>
  <c r="T1352" i="2"/>
  <c r="P609" i="2" l="1"/>
  <c r="P116" i="2" s="1"/>
  <c r="AU56" i="1" s="1"/>
  <c r="AU55" i="1" s="1"/>
  <c r="AU54" i="1" s="1"/>
  <c r="W32" i="1"/>
  <c r="AY54" i="1"/>
  <c r="AW55" i="1"/>
  <c r="BA54" i="1"/>
  <c r="BK116" i="2"/>
  <c r="J116" i="2" s="1"/>
  <c r="J117" i="2"/>
  <c r="J64" i="2" s="1"/>
  <c r="AV54" i="1"/>
  <c r="W29" i="1"/>
  <c r="T609" i="2"/>
  <c r="T116" i="2" s="1"/>
  <c r="AX54" i="1"/>
  <c r="W31" i="1"/>
  <c r="AT55" i="1"/>
  <c r="J63" i="2" l="1"/>
  <c r="J32" i="2"/>
  <c r="W30" i="1"/>
  <c r="AW54" i="1"/>
  <c r="AK30" i="1" s="1"/>
  <c r="AK29" i="1"/>
  <c r="AG56" i="1" l="1"/>
  <c r="J41" i="2"/>
  <c r="AT54" i="1"/>
  <c r="AG55" i="1" l="1"/>
  <c r="AN56" i="1"/>
  <c r="AG54" i="1" l="1"/>
  <c r="AN55" i="1"/>
  <c r="AK26" i="1" l="1"/>
  <c r="AK35" i="1" s="1"/>
  <c r="AN54" i="1"/>
</calcChain>
</file>

<file path=xl/sharedStrings.xml><?xml version="1.0" encoding="utf-8"?>
<sst xmlns="http://schemas.openxmlformats.org/spreadsheetml/2006/main" count="14881" uniqueCount="2359">
  <si>
    <t>Export Komplet</t>
  </si>
  <si>
    <t/>
  </si>
  <si>
    <t>2.0</t>
  </si>
  <si>
    <t>ZAMOK</t>
  </si>
  <si>
    <t>False</t>
  </si>
  <si>
    <t>{464e75b7-9347-4dca-aac2-cb4e38639cca}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</si>
  <si>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</si>
  <si>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</si>
  <si>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</si>
  <si>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</si>
  <si>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</si>
  <si>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</si>
  <si>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</si>
  <si>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</si>
  <si>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Soc-b-BN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</si>
  <si>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</si>
  <si>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</si>
  <si>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objektu sociálního bydlení, Vlašimská 897, Benešov</t>
  </si>
  <si>
    <t>KSO:</t>
  </si>
  <si>
    <t>CC-CZ:</t>
  </si>
  <si>
    <t>Místo:</t>
  </si>
  <si>
    <t xml:space="preserve"> </t>
  </si>
  <si>
    <t>Datum:</t>
  </si>
  <si>
    <t>13. 3. 2018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</si>
  <si>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</si>
  <si>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</si>
  <si>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</si>
  <si>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</si>
  <si>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</si>
  <si>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</si>
  <si>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</si>
  <si>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</si>
  <si>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</si>
  <si>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Soupis prací i rozpočet je zpracován dle vyhlášky č. 169/2016 resp. 405/2017.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</si>
  <si>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</si>
  <si>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</si>
  <si>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</si>
  <si>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</si>
  <si>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</si>
  <si>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</si>
  <si>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</si>
  <si>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</si>
  <si>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</si>
  <si>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</si>
  <si>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</si>
  <si>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</si>
  <si>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</si>
  <si>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</si>
  <si>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</si>
  <si>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</si>
  <si>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</si>
  <si>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</si>
  <si>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</si>
  <si>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</si>
  <si>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</si>
  <si>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</si>
  <si>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</si>
  <si>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</si>
  <si>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</si>
  <si>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</si>
  <si>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</si>
  <si>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</si>
  <si>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</si>
  <si>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</si>
  <si>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</si>
  <si>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</si>
  <si>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</si>
  <si>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</si>
  <si>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</si>
  <si>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</si>
  <si>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</si>
  <si>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</si>
  <si>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</si>
  <si>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Objekt sociálního bydlení</t>
  </si>
  <si>
    <t>STA</t>
  </si>
  <si>
    <t>1</t>
  </si>
  <si>
    <t>{be4a2901-5fcc-4422-93d7-cbd201d58d4f}</t>
  </si>
  <si>
    <t>/</t>
  </si>
  <si>
    <t>C 01</t>
  </si>
  <si>
    <t>Stavební úpravy</t>
  </si>
  <si>
    <t>Soupis</t>
  </si>
  <si>
    <t>2</t>
  </si>
  <si>
    <t>{4cf4ff4b-9608-48e3-8672-8c024319c7d3}</t>
  </si>
  <si>
    <t>KRYCÍ LIST SOUPISU PRACÍ</t>
  </si>
  <si>
    <t>Objekt:</t>
  </si>
  <si>
    <t>SO 01 - Objekt sociálního bydlení</t>
  </si>
  <si>
    <t>Soupis:</t>
  </si>
  <si>
    <t>C 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</si>
  <si>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</si>
  <si>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</si>
  <si>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</si>
  <si>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</si>
  <si>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</si>
  <si>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</si>
  <si>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</si>
  <si>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</si>
  <si>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</si>
  <si>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</si>
  <si>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</si>
  <si>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</si>
  <si>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</si>
  <si>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99 - Přesun hmot a manipulace se sutí</t>
  </si>
  <si>
    <t>PSV - Práce a dodávky PSV</t>
  </si>
  <si>
    <t xml:space="preserve">    711 - Izolace proti vodě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</si>
  <si>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</si>
  <si>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</si>
  <si>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</si>
  <si>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</si>
  <si>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</si>
  <si>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</si>
  <si>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</si>
  <si>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</si>
  <si>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</si>
  <si>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</si>
  <si>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</si>
  <si>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</si>
  <si>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</si>
  <si>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</si>
  <si>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</si>
  <si>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</si>
  <si>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</si>
  <si>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</si>
  <si>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795 - Lokální vytápění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</si>
  <si>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</si>
  <si>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</si>
  <si>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</si>
  <si>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</si>
  <si>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</si>
  <si>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</si>
  <si>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</si>
  <si>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</si>
  <si>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</si>
  <si>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</si>
  <si>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</si>
  <si>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</si>
  <si>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</si>
  <si>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</si>
  <si>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</si>
  <si>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</si>
  <si>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</si>
  <si>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</si>
  <si>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</si>
  <si>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131301101</t>
  </si>
  <si>
    <t>Hloubení jam nezapažených v hornině tř. 4 objemu do 100 m3</t>
  </si>
  <si>
    <t>m3</t>
  </si>
  <si>
    <t>CS ÚRS 2018 01</t>
  </si>
  <si>
    <t>4</t>
  </si>
  <si>
    <t>-1587570646</t>
  </si>
  <si>
    <t>VV</t>
  </si>
  <si>
    <t>Půdorys, řez</t>
  </si>
  <si>
    <t>(4*0,5+5,9*1,8)*0,15</t>
  </si>
  <si>
    <t>131301109</t>
  </si>
  <si>
    <t>Příplatek za lepivost u hloubení jam nezapažených v hornině tř. 4</t>
  </si>
  <si>
    <t>-1118359992</t>
  </si>
  <si>
    <t>1,893</t>
  </si>
  <si>
    <t>3</t>
  </si>
  <si>
    <t>132301101</t>
  </si>
  <si>
    <t>Hloubení rýh š do 600 mm v hornině tř. 4 objemu do 100 m3</t>
  </si>
  <si>
    <t>1021977785</t>
  </si>
  <si>
    <t>5*0,6*1+(9,9+6,6+3,4+13,5)*0,5*0,8</t>
  </si>
  <si>
    <t>132301109</t>
  </si>
  <si>
    <t>Příplatek za lepivost k hloubení rýh š do 600 mm v hornině tř. 4</t>
  </si>
  <si>
    <t>-171655449</t>
  </si>
  <si>
    <t>16,36</t>
  </si>
  <si>
    <t>5</t>
  </si>
  <si>
    <t>139711101</t>
  </si>
  <si>
    <t>Vykopávky v uzavřených prostorách v hornině tř. 1 až 4</t>
  </si>
  <si>
    <t>-745981616</t>
  </si>
  <si>
    <t>(2,7+9,5+5,85+3*1+2+2,2+1,3)*0,6*0,8</t>
  </si>
  <si>
    <t>6</t>
  </si>
  <si>
    <t>162201211</t>
  </si>
  <si>
    <t>Vodorovné přemístění výkopku z horniny tř. 1 až 4 stavebním kolečkem do 10 m</t>
  </si>
  <si>
    <t>-2015849172</t>
  </si>
  <si>
    <t>12,744</t>
  </si>
  <si>
    <t>7</t>
  </si>
  <si>
    <t>162201219</t>
  </si>
  <si>
    <t>Příplatek k vodorovnému přemístění výkopku z horniny tř. 1 až 4 stavebním kolečkem ZKD 10 m</t>
  </si>
  <si>
    <t>-1200732278</t>
  </si>
  <si>
    <t>8</t>
  </si>
  <si>
    <t>171201201</t>
  </si>
  <si>
    <t>Uložení sypaniny na skládky</t>
  </si>
  <si>
    <t>-1412481443</t>
  </si>
  <si>
    <t>9</t>
  </si>
  <si>
    <t>167101101</t>
  </si>
  <si>
    <t>Nakládání výkopku z hornin tř. 1 až 4 do 100 m3</t>
  </si>
  <si>
    <t>1265916121</t>
  </si>
  <si>
    <t>26,55*0,6*(0,8-0,375)</t>
  </si>
  <si>
    <t>10</t>
  </si>
  <si>
    <t>1200694938</t>
  </si>
  <si>
    <t>6,77</t>
  </si>
  <si>
    <t>11</t>
  </si>
  <si>
    <t>-300567967</t>
  </si>
  <si>
    <t>12</t>
  </si>
  <si>
    <t>174101102</t>
  </si>
  <si>
    <t>Zásyp v uzavřených prostorech sypaninou se zhutněním</t>
  </si>
  <si>
    <t>-186651168</t>
  </si>
  <si>
    <t>13</t>
  </si>
  <si>
    <t>174101101</t>
  </si>
  <si>
    <t>Zásyp jam, šachet rýh nebo kolem objektů sypaninou se zhutněním</t>
  </si>
  <si>
    <t>-230619318</t>
  </si>
  <si>
    <t>14</t>
  </si>
  <si>
    <t>162701105</t>
  </si>
  <si>
    <t>Vodorovné přemístění do 10000 m výkopku/sypaniny z horniny tř. 1 až 4</t>
  </si>
  <si>
    <t>-685723372</t>
  </si>
  <si>
    <t>12,744+1,893-6,77</t>
  </si>
  <si>
    <t>-589889119</t>
  </si>
  <si>
    <t>7,867</t>
  </si>
  <si>
    <t>16</t>
  </si>
  <si>
    <t>171201211</t>
  </si>
  <si>
    <t>Poplatek za uložení stavebního odpadu - zeminy a kameniva na skládce</t>
  </si>
  <si>
    <t>t</t>
  </si>
  <si>
    <t>-234833186</t>
  </si>
  <si>
    <t>7,867*2,16</t>
  </si>
  <si>
    <t>17</t>
  </si>
  <si>
    <t>175111101</t>
  </si>
  <si>
    <t>Obsypání potrubí ručně sypaninou bez prohození</t>
  </si>
  <si>
    <t>-470355157</t>
  </si>
  <si>
    <t>26,55*(0,6*0,375-0,01227)</t>
  </si>
  <si>
    <t>18</t>
  </si>
  <si>
    <t>M</t>
  </si>
  <si>
    <t>58331351</t>
  </si>
  <si>
    <t>Kamenivo těžené drobné frakce 0-4</t>
  </si>
  <si>
    <t>-1441775223</t>
  </si>
  <si>
    <t>5,648*2</t>
  </si>
  <si>
    <t>Zakládání</t>
  </si>
  <si>
    <t>19</t>
  </si>
  <si>
    <t>273313611</t>
  </si>
  <si>
    <t>Základové desky z betonu tř. C 16/20</t>
  </si>
  <si>
    <t>723012672</t>
  </si>
  <si>
    <t>Půdorysy, řez</t>
  </si>
  <si>
    <t>26,55*0,6*0,1</t>
  </si>
  <si>
    <t>Svislé a kompletní konstrukce</t>
  </si>
  <si>
    <t>20</t>
  </si>
  <si>
    <t>310238211</t>
  </si>
  <si>
    <t>Zazdívka otvorů pl do 1 m2 ve zdivu nadzákladovém cihlami pálenými na MVC</t>
  </si>
  <si>
    <t>-1038152960</t>
  </si>
  <si>
    <t>0,41*0,67*0,64</t>
  </si>
  <si>
    <t>310278842</t>
  </si>
  <si>
    <t>Zazdívka otvorů pl do 1 m2 ve zdivu nadzákladovém z nepálených nebo porobetonových tvárnic</t>
  </si>
  <si>
    <t>-659781084</t>
  </si>
  <si>
    <t>0,48*1,8*0,576+0,8*2,29*0,45+0,8*2,1*0,56+1,2*2,1*0,56+1,56*3,15*0,464+1,558*2,32*0,37+0,52*3,12*0,221+0,475</t>
  </si>
  <si>
    <t>22</t>
  </si>
  <si>
    <t>349231821</t>
  </si>
  <si>
    <t>Přizdívka ostění tl do 300 mm</t>
  </si>
  <si>
    <t>m2</t>
  </si>
  <si>
    <t>1262849328</t>
  </si>
  <si>
    <t>0,4*2,25+0,65*3,22+2*0,3*2,2</t>
  </si>
  <si>
    <t>23</t>
  </si>
  <si>
    <t>311271129</t>
  </si>
  <si>
    <t>Zdivo z cihel betonových na maltu M15</t>
  </si>
  <si>
    <t>104762535</t>
  </si>
  <si>
    <t>2*(0,6+0,9)*0,6*0,15</t>
  </si>
  <si>
    <t>24</t>
  </si>
  <si>
    <t>342272235</t>
  </si>
  <si>
    <t>Příčka z pórobetonových hladkých tvárnic na tenkovrstvou maltu tl 125 mm</t>
  </si>
  <si>
    <t>-2104304984</t>
  </si>
  <si>
    <t>(1,665+1,025+0,15+0,725)*2,39-1,4+(1,7+0,55+0,15)*3,16-1,4+(0,755+0,15)*3,02+(1,7+1,397)*3,15-3+1,35*3,15-1,8+(1,75+0,15+0,55)*3,04-1,4+2,135</t>
  </si>
  <si>
    <t>25</t>
  </si>
  <si>
    <t>342272245</t>
  </si>
  <si>
    <t>Příčka z pórobetonových hladkých tvárnic na tenkovrstvou maltu tl 150 mm</t>
  </si>
  <si>
    <t>1041267797</t>
  </si>
  <si>
    <t>0,9*2,51+3,49*2,59-1,4+0,9*3,16+4,415*3,16-1,6+1,235*3,16-1,6+2,4*3,12-1,6+(2+2,18)*3,02-1,4+3,726*3,12-1,6+0,65*3,12+2,425*3,04+3,196</t>
  </si>
  <si>
    <t>26</t>
  </si>
  <si>
    <t>342291112</t>
  </si>
  <si>
    <t>Ukotvení příček montážní polyuretanovou pěnou tl příčky přes 100 mm</t>
  </si>
  <si>
    <t>m</t>
  </si>
  <si>
    <t>-1823222996</t>
  </si>
  <si>
    <t>3,565+10,202+4,39+19,931</t>
  </si>
  <si>
    <t>27</t>
  </si>
  <si>
    <t>342291121</t>
  </si>
  <si>
    <t>Ukotvení příček k cihelným konstrukcím plochými kotvami</t>
  </si>
  <si>
    <t>-1708271303</t>
  </si>
  <si>
    <t>3*2,39+3,02+3,15+2*(3,15+3,04)+2*(2,51+2,59)+4*3,16+5*3,12+3,04</t>
  </si>
  <si>
    <t>28</t>
  </si>
  <si>
    <t>319202321</t>
  </si>
  <si>
    <t>Vyrovnání nerovného povrchu zdiva tl do 80 mm přizděním</t>
  </si>
  <si>
    <t>-1506094674</t>
  </si>
  <si>
    <t>815,64*0,15</t>
  </si>
  <si>
    <t>29</t>
  </si>
  <si>
    <t>319201321</t>
  </si>
  <si>
    <t>Vyrovnání nerovného povrchu zdiva tl do 30 mm maltou</t>
  </si>
  <si>
    <t>-652511624</t>
  </si>
  <si>
    <t>Půdorysy, řez, pohledy</t>
  </si>
  <si>
    <t>815,64*0,25+329,738*0,33</t>
  </si>
  <si>
    <t>30</t>
  </si>
  <si>
    <t>317142432</t>
  </si>
  <si>
    <t>Překlad nenosný přímý z pórobetonu v příčkách tl 125 mm dl přes 1000 do 1250 mm</t>
  </si>
  <si>
    <t>kus</t>
  </si>
  <si>
    <t>567920017</t>
  </si>
  <si>
    <t>Půdorysy</t>
  </si>
  <si>
    <t>31</t>
  </si>
  <si>
    <t>317142442</t>
  </si>
  <si>
    <t>Překlad nenosný přímý z pórobetonuv příčkách tl 150 mm dl přes 1000 do 1250 mm</t>
  </si>
  <si>
    <t>-779888674</t>
  </si>
  <si>
    <t>32</t>
  </si>
  <si>
    <t>317944321</t>
  </si>
  <si>
    <t>Válcované nosníky do č.12 dodatečně osazované do připravených otvorů</t>
  </si>
  <si>
    <t>1136494035</t>
  </si>
  <si>
    <t>2*1,6*8,4*1,2/1000</t>
  </si>
  <si>
    <t>33</t>
  </si>
  <si>
    <t>317944323</t>
  </si>
  <si>
    <t>Válcované nosníky č.14 až 22 dodatečně osazované do připravených otvorů</t>
  </si>
  <si>
    <t>217444322</t>
  </si>
  <si>
    <t>(5*1,5+3*1,4+4*0,5+2*1,5+3*1,875+2*1)*21,9*1,2/1000</t>
  </si>
  <si>
    <t>34</t>
  </si>
  <si>
    <t>346244381</t>
  </si>
  <si>
    <t>Plentování v do 200 mm válcovaných nosníků</t>
  </si>
  <si>
    <t>-1953615267</t>
  </si>
  <si>
    <t>1,6*0,3+1,5*1,05+6,275*0,85</t>
  </si>
  <si>
    <t>35</t>
  </si>
  <si>
    <t>985221101</t>
  </si>
  <si>
    <t>Doplnění zdiva cihlami do aktivované malty</t>
  </si>
  <si>
    <t>1104736548</t>
  </si>
  <si>
    <t>31,5*0,15*0,25</t>
  </si>
  <si>
    <t>36</t>
  </si>
  <si>
    <t>985223110</t>
  </si>
  <si>
    <t>Přezdívání cihelného zdiva do aktivované malty do 1 m3</t>
  </si>
  <si>
    <t>-1861767588</t>
  </si>
  <si>
    <t>Předpokl.</t>
  </si>
  <si>
    <t>2,25</t>
  </si>
  <si>
    <t>37</t>
  </si>
  <si>
    <t>59610002</t>
  </si>
  <si>
    <t>Cihla pálená plná 290x140x65mm do P20</t>
  </si>
  <si>
    <t>-697637093</t>
  </si>
  <si>
    <t>(1,181+2,25)*320*1,1</t>
  </si>
  <si>
    <t>0,288</t>
  </si>
  <si>
    <t>38</t>
  </si>
  <si>
    <t>314238203</t>
  </si>
  <si>
    <t>Komínové těleso 3 složkové 2 průduchové do D 20/20 cm v 3 m</t>
  </si>
  <si>
    <t>soubor</t>
  </si>
  <si>
    <t>2045089870</t>
  </si>
  <si>
    <t>39</t>
  </si>
  <si>
    <t>314238213</t>
  </si>
  <si>
    <t>Příplatek ke komínovému tělesu do D 20/20 cm ZKD 1 m v</t>
  </si>
  <si>
    <t>-974897306</t>
  </si>
  <si>
    <t>6,25</t>
  </si>
  <si>
    <t>40</t>
  </si>
  <si>
    <t>314238235</t>
  </si>
  <si>
    <t>Krycí deska základní pro 2 průduchový komín</t>
  </si>
  <si>
    <t>-2071726706</t>
  </si>
  <si>
    <t>41</t>
  </si>
  <si>
    <t>314239119</t>
  </si>
  <si>
    <t>Opravy stávajících komínů - vyspravení nadstřešní části, nové krycí desky, dvířka, apod.</t>
  </si>
  <si>
    <t>1807019475</t>
  </si>
  <si>
    <t>Vodorovné konstrukce</t>
  </si>
  <si>
    <t>42</t>
  </si>
  <si>
    <t>411388532</t>
  </si>
  <si>
    <t>Zabetonování otvorů pl do 1 m2 v klenbách nebo stropech</t>
  </si>
  <si>
    <t>-1493115427</t>
  </si>
  <si>
    <t>0,25</t>
  </si>
  <si>
    <t>43</t>
  </si>
  <si>
    <t>411321414</t>
  </si>
  <si>
    <t>Stropy deskové ze ŽB tř. C 25/30</t>
  </si>
  <si>
    <t>-1960643506</t>
  </si>
  <si>
    <t>0,75*0,4*0,5</t>
  </si>
  <si>
    <t>44</t>
  </si>
  <si>
    <t>411351021</t>
  </si>
  <si>
    <t>Zřízení bednění stropů deskových tl do 50 cm bez podpěrné kce</t>
  </si>
  <si>
    <t>653654540</t>
  </si>
  <si>
    <t>2*(0,75+0,4)*0,5</t>
  </si>
  <si>
    <t>45</t>
  </si>
  <si>
    <t>411351022</t>
  </si>
  <si>
    <t>Odstranění bednění stropů deskových tl do 50 cm bez podpěrné kce</t>
  </si>
  <si>
    <t>-27726429</t>
  </si>
  <si>
    <t>1,15</t>
  </si>
  <si>
    <t>46</t>
  </si>
  <si>
    <t>411362021</t>
  </si>
  <si>
    <t>Výztuž stropů svařovanými sítěmi Kari</t>
  </si>
  <si>
    <t>329549096</t>
  </si>
  <si>
    <t>2*0,75*0,4*8/1000</t>
  </si>
  <si>
    <t>47</t>
  </si>
  <si>
    <t>434311115</t>
  </si>
  <si>
    <t>Schodišťové stupně dusané na terén nebo na desku z betonu tř. C 20/25</t>
  </si>
  <si>
    <t>-1850225748</t>
  </si>
  <si>
    <t>3*3,02</t>
  </si>
  <si>
    <t>48</t>
  </si>
  <si>
    <t>434351141</t>
  </si>
  <si>
    <t>Zřízení bednění stupňů přímočarých schodišť</t>
  </si>
  <si>
    <t>-1407254589</t>
  </si>
  <si>
    <t>9,06*0,13</t>
  </si>
  <si>
    <t>49</t>
  </si>
  <si>
    <t>434351142</t>
  </si>
  <si>
    <t>Odstranění bednění stupňů přímočarých schodišť</t>
  </si>
  <si>
    <t>1418362393</t>
  </si>
  <si>
    <t>1,178</t>
  </si>
  <si>
    <t>Komunikace pozemní</t>
  </si>
  <si>
    <t>50</t>
  </si>
  <si>
    <t>113107342</t>
  </si>
  <si>
    <t>Odstranění podkladu živičného tl 100 mm strojně pl do 50 m2</t>
  </si>
  <si>
    <t>-109128299</t>
  </si>
  <si>
    <t>Půdorys</t>
  </si>
  <si>
    <t>4*0,5+5,9*1,8</t>
  </si>
  <si>
    <t>51</t>
  </si>
  <si>
    <t>113107322</t>
  </si>
  <si>
    <t>Odstranění podkladu z kameniva drceného tl 200 mm strojně pl do 50 m2</t>
  </si>
  <si>
    <t>1589447868</t>
  </si>
  <si>
    <t>12,62</t>
  </si>
  <si>
    <t>52</t>
  </si>
  <si>
    <t>919735112</t>
  </si>
  <si>
    <t>Řezání stávajícího živičného krytu hl do 100 mm</t>
  </si>
  <si>
    <t>1258300013</t>
  </si>
  <si>
    <t>2*4+5,9+2*1,8</t>
  </si>
  <si>
    <t>53</t>
  </si>
  <si>
    <t>113201111</t>
  </si>
  <si>
    <t>Vytrhání obrub chodníkových</t>
  </si>
  <si>
    <t>-493532418</t>
  </si>
  <si>
    <t>9,9</t>
  </si>
  <si>
    <t>54</t>
  </si>
  <si>
    <t>564871111</t>
  </si>
  <si>
    <t>Podklad ze štěrkodrtě ŠD tl 250 mm</t>
  </si>
  <si>
    <t>-965107177</t>
  </si>
  <si>
    <t>55</t>
  </si>
  <si>
    <t>577144111</t>
  </si>
  <si>
    <t>Asfaltový beton vrstva obrusná ACO 11 (ABS) tl do 50 mm š do 3 m z nemodifikovaného asfaltu</t>
  </si>
  <si>
    <t>-1219618893</t>
  </si>
  <si>
    <t>56</t>
  </si>
  <si>
    <t>577133111</t>
  </si>
  <si>
    <t>Asfaltový beton vrstva obrusná ACO 8 (ABJ) tl do 40 mm š do 3 m z nemodifikovaného asfaltu</t>
  </si>
  <si>
    <t>-1196574782</t>
  </si>
  <si>
    <t>57</t>
  </si>
  <si>
    <t>916231213</t>
  </si>
  <si>
    <t>Osazení chodníkového obrubníku betonového stojatého s boční opěrou do lože z betonu prostého</t>
  </si>
  <si>
    <t>-1778010976</t>
  </si>
  <si>
    <t>4+5,9</t>
  </si>
  <si>
    <t>58</t>
  </si>
  <si>
    <t>59217016</t>
  </si>
  <si>
    <t>Obrubník betonový chodníkový 100x8x25 cm</t>
  </si>
  <si>
    <t>-878788109</t>
  </si>
  <si>
    <t>9,9*1,05</t>
  </si>
  <si>
    <t>Úpravy povrchů, podlahy a osazování výplní</t>
  </si>
  <si>
    <t>59</t>
  </si>
  <si>
    <t>612321121</t>
  </si>
  <si>
    <t>Vápenocementová omítka hladká jednovrstvá vnitřních stěn nanášená ručně</t>
  </si>
  <si>
    <t>-1062027994</t>
  </si>
  <si>
    <t>(1,5+1,7+1,175)*2,05</t>
  </si>
  <si>
    <t>(1,665+0,9)*2,05</t>
  </si>
  <si>
    <t>0,6*0,6</t>
  </si>
  <si>
    <t>(1,725+2)*2,05</t>
  </si>
  <si>
    <t>(1,7+0,75)*2,05</t>
  </si>
  <si>
    <t>(1,873+1,25)*2,05</t>
  </si>
  <si>
    <t>(1,7+1,69)*2,05</t>
  </si>
  <si>
    <t>(1,166+0,6)*0,6</t>
  </si>
  <si>
    <t>(11,132-1,576)*2,05-1,4</t>
  </si>
  <si>
    <t>4,12*2,45+2,69*3,16+3,775*3,16+2,68*3,11+4,46*3,04</t>
  </si>
  <si>
    <t>60</t>
  </si>
  <si>
    <t>611321143</t>
  </si>
  <si>
    <t>Vápenocementová omítka štuková dvouvrstvá vnitřních kleneb nebo skořepin nanášená ručně</t>
  </si>
  <si>
    <t>-304353664</t>
  </si>
  <si>
    <t>(103,25*1,15+(4,06+4,12+7,63)*1,5)*0,5</t>
  </si>
  <si>
    <t>61</t>
  </si>
  <si>
    <t>611142022</t>
  </si>
  <si>
    <t>Potažení vnitřních stropů rákosovou rohoží v jedné vrstvě</t>
  </si>
  <si>
    <t>-426611891</t>
  </si>
  <si>
    <t>(61,22+167,67)*0,5</t>
  </si>
  <si>
    <t>62</t>
  </si>
  <si>
    <t>611321141</t>
  </si>
  <si>
    <t>Vápenocementová omítka štuková dvouvrstvá vnitřních stropů rovných nanášená ručně</t>
  </si>
  <si>
    <t>281186070</t>
  </si>
  <si>
    <t>114,445</t>
  </si>
  <si>
    <t>63</t>
  </si>
  <si>
    <t>612321141</t>
  </si>
  <si>
    <t>Vápenocementová omítka štuková dvouvrstvá vnitřních stěn nanášená ručně</t>
  </si>
  <si>
    <t>853059301</t>
  </si>
  <si>
    <t>2*(10,5+3,02)*3+2*4,85*3/2-6,854</t>
  </si>
  <si>
    <t>2*(7,47+5,82)*2,37+7,1*0,7-2,125-3,2</t>
  </si>
  <si>
    <t>2*(4,12+4,2+0,25)*2,35+7,1*0,7-2,125-1,6</t>
  </si>
  <si>
    <t>2*(4,72+3,17+0,15)*2,35-1,23*2+5,2*0,4</t>
  </si>
  <si>
    <t>2*(7,63+1,332+0,273)*2,37-1,23*2-1,6+11,425*0,86</t>
  </si>
  <si>
    <t>2*(3,24+1,62)*3,32-1,4+5,97*0,7</t>
  </si>
  <si>
    <t>2*(1,7+2,047+0,3)*1,73-1,072+3,91*0,75</t>
  </si>
  <si>
    <t>5,2*0,75+5,46*0,75</t>
  </si>
  <si>
    <t>23,05*3,15-1,6-1,442+4,13*0,15</t>
  </si>
  <si>
    <t>(2*3,74+1,44)*3,15-1,4-0,677+2,334*0,15</t>
  </si>
  <si>
    <t>(2*3,404+3,532+1,16)*3,08-1,4-1,595+5*0,7</t>
  </si>
  <si>
    <t>(3,27+3,35+4,735+1,38+1,69)*3,16-1,595+5*0,7</t>
  </si>
  <si>
    <t>(1,38+1,69+6,066+4,746+5,6)*3,16-3,19+12,24*0,53</t>
  </si>
  <si>
    <t>(2*(4,749+4,75)-1,56)*3,01-3,19+12,24*0,53</t>
  </si>
  <si>
    <t>(3,85+3,726+4,52+0,76)*3,11-1,595+6,01*0,46</t>
  </si>
  <si>
    <t>(2*(5,2+4,721)-0,72)*3,04-3,19+12,02*0,46</t>
  </si>
  <si>
    <t>(5,26+3,51+5,1+2*5,208)*3,04-3,19-1,6+12,02*0,46</t>
  </si>
  <si>
    <t>-113,345</t>
  </si>
  <si>
    <t>0,9*2,25+0,75*3,22+0,6*2,2</t>
  </si>
  <si>
    <t>64</t>
  </si>
  <si>
    <t>612131101</t>
  </si>
  <si>
    <t>Cementový postřik vnitřních stěn nanášený celoplošně ručně</t>
  </si>
  <si>
    <t>-1447159374</t>
  </si>
  <si>
    <t>113,345+708,055</t>
  </si>
  <si>
    <t>65</t>
  </si>
  <si>
    <t>611321191</t>
  </si>
  <si>
    <t>Příplatek k vápenocementové omítce vnitřních stropů za každých dalších 5 mm tloušťky ručně</t>
  </si>
  <si>
    <t>-325981773</t>
  </si>
  <si>
    <t>3*114,445</t>
  </si>
  <si>
    <t>66</t>
  </si>
  <si>
    <t>611321195</t>
  </si>
  <si>
    <t>Příplatek k vápenocementové omítce kleneb nebo schodišťových konstrukcí za každých dalších 5 mm tloušťky ručně</t>
  </si>
  <si>
    <t>1035608362</t>
  </si>
  <si>
    <t>3*71,226</t>
  </si>
  <si>
    <t>67</t>
  </si>
  <si>
    <t>612321191</t>
  </si>
  <si>
    <t>Příplatek k vápenocementové omítce vnitřních stěn za každých dalších 5 mm tloušťky ručně</t>
  </si>
  <si>
    <t>619721478</t>
  </si>
  <si>
    <t>3*(113,345+708,055)</t>
  </si>
  <si>
    <t>68</t>
  </si>
  <si>
    <t>612142001</t>
  </si>
  <si>
    <t>Potažení vnitřních stěn sklovláknitým pletivem vtlačeným do tenkovrstvé hmoty</t>
  </si>
  <si>
    <t>-2038593118</t>
  </si>
  <si>
    <t>0,48*1,8+2*0,8*2,29+0,8*2,1+1,2*2,1+1,86*3,15+3,116*2,32+1,04*3,12+2*(33,428+67,129)+1,05*8</t>
  </si>
  <si>
    <t>69</t>
  </si>
  <si>
    <t>612311131</t>
  </si>
  <si>
    <t>Potažení vnitřních stěn vápenným štukem tloušťky do 3 mm</t>
  </si>
  <si>
    <t>-1317170792</t>
  </si>
  <si>
    <t>234,575-59,04+42,323+10,094</t>
  </si>
  <si>
    <t>70</t>
  </si>
  <si>
    <t>622221021</t>
  </si>
  <si>
    <t>Montáž kontaktního zateplení stěn z minerální vlny tl do 120 mm</t>
  </si>
  <si>
    <t>210743921</t>
  </si>
  <si>
    <t>2,69*3,16+3,775*3,16+2,68*3,11+4,46*3,04</t>
  </si>
  <si>
    <t>71</t>
  </si>
  <si>
    <t>63151529</t>
  </si>
  <si>
    <t>Deska izolační minerální kontaktního zateplení tl 120mm</t>
  </si>
  <si>
    <t>-1440613178</t>
  </si>
  <si>
    <t>42,323*1,15</t>
  </si>
  <si>
    <t>72</t>
  </si>
  <si>
    <t>622221041</t>
  </si>
  <si>
    <t>Montáž kontaktního zateplení stěn z minerální vlny tl přes 160 mm</t>
  </si>
  <si>
    <t>1742985264</t>
  </si>
  <si>
    <t>4,12*2,45</t>
  </si>
  <si>
    <t>73</t>
  </si>
  <si>
    <t>63151540</t>
  </si>
  <si>
    <t>Deska izolační minerální kontaktního zateplení tl 200mm</t>
  </si>
  <si>
    <t>-1414770450</t>
  </si>
  <si>
    <t>10,094*1,15</t>
  </si>
  <si>
    <t>74</t>
  </si>
  <si>
    <t>619991011</t>
  </si>
  <si>
    <t>Obalení konstrukcí a prvků fólií přilepenou lepící páskou</t>
  </si>
  <si>
    <t>-1445347949</t>
  </si>
  <si>
    <t>8,764+24,188+32,472</t>
  </si>
  <si>
    <t>75</t>
  </si>
  <si>
    <t>622131101</t>
  </si>
  <si>
    <t>Cementový postřik vnějších stěn nanášený celoplošně ručně</t>
  </si>
  <si>
    <t>147585063</t>
  </si>
  <si>
    <t>20,6*7,25+20,65*7,55+3,439*3,8-38,352+22,75*0,35+15,21*0,15+5,45*0,84+52,11*0,25+1,8*2,55+2,5*5,95+1,75*1,4</t>
  </si>
  <si>
    <t>76</t>
  </si>
  <si>
    <t>622142001</t>
  </si>
  <si>
    <t>Potažení vnějších stěn sklovláknitým pletivem vtlačeným do tenkovrstvé hmoty</t>
  </si>
  <si>
    <t>-871408658</t>
  </si>
  <si>
    <t>329,738</t>
  </si>
  <si>
    <t>77</t>
  </si>
  <si>
    <t>622331121</t>
  </si>
  <si>
    <t>Cementová omítka hladká jednovrstvá vnějších stěn nanášená ručně</t>
  </si>
  <si>
    <t>-1286261401</t>
  </si>
  <si>
    <t>78</t>
  </si>
  <si>
    <t>622331191</t>
  </si>
  <si>
    <t>Příplatek k cementové omítce vnějších stěn za každých dalších 5 mm tloušťky ručně</t>
  </si>
  <si>
    <t>1109270332</t>
  </si>
  <si>
    <t>3*329,738</t>
  </si>
  <si>
    <t>79</t>
  </si>
  <si>
    <t>622532021</t>
  </si>
  <si>
    <t>Tenkovrstvá silikonová hydrofilní probarvená zrnitá omítka zrn. 2,0 mm včetně penetrace vnějších stěn</t>
  </si>
  <si>
    <t>-1114620376</t>
  </si>
  <si>
    <t>329,738-19,159</t>
  </si>
  <si>
    <t>80</t>
  </si>
  <si>
    <t>622511111</t>
  </si>
  <si>
    <t>Tenkovrstvá akrylátová mozaiková střednězrnná omítka včetně penetrace vnějších stěn</t>
  </si>
  <si>
    <t>578656161</t>
  </si>
  <si>
    <t>20,6*0,6-0,3*0,7-0,7*0,5+14,95*0,5-0,7*0,38-0,5*0,3+0,75*0,4</t>
  </si>
  <si>
    <t>81</t>
  </si>
  <si>
    <t>629991011</t>
  </si>
  <si>
    <t>Zakrytí výplní otvorů a svislých ploch fólií přilepenou lepící páskou</t>
  </si>
  <si>
    <t>108463912</t>
  </si>
  <si>
    <t>32,952+5,4</t>
  </si>
  <si>
    <t>82</t>
  </si>
  <si>
    <t>631312121</t>
  </si>
  <si>
    <t>Doplnění dosavadních mazanin betonem prostým tloušťky do 80 mm</t>
  </si>
  <si>
    <t>2107757132</t>
  </si>
  <si>
    <t>(103,25-4,456-7,015)*0,075*0,5</t>
  </si>
  <si>
    <t>(167,67-9,43)*0,08*0,5</t>
  </si>
  <si>
    <t>83</t>
  </si>
  <si>
    <t>631311115</t>
  </si>
  <si>
    <t>Mazanina tl do 80 mm z betonu prostého bez zvýšených nároků na prostředí tř. C 20/25</t>
  </si>
  <si>
    <t>74102986</t>
  </si>
  <si>
    <t>(3,02*2,75+5,89*1,37+1,02*1,33+1,25*1,05)*0,075</t>
  </si>
  <si>
    <t>84</t>
  </si>
  <si>
    <t>631311135</t>
  </si>
  <si>
    <t>Mazanina tl do 240 mm z betonu prostého bez zvýšených nároků na prostředí tř. C 20/25</t>
  </si>
  <si>
    <t>285938168</t>
  </si>
  <si>
    <t>7,015*0,15</t>
  </si>
  <si>
    <t>85</t>
  </si>
  <si>
    <t>631319171</t>
  </si>
  <si>
    <t>Příplatek k mazanině tl do 80 mm za stržení povrchu spodní vrstvy před vložením výztuže</t>
  </si>
  <si>
    <t>1299024683</t>
  </si>
  <si>
    <t>9,772+1,428</t>
  </si>
  <si>
    <t>86</t>
  </si>
  <si>
    <t>631319175</t>
  </si>
  <si>
    <t>Příplatek k mazanině tl do 240 mm za stržení povrchu spodní vrstvy před vložením výztuže</t>
  </si>
  <si>
    <t>1012599777</t>
  </si>
  <si>
    <t>1,052</t>
  </si>
  <si>
    <t>87</t>
  </si>
  <si>
    <t>631351101</t>
  </si>
  <si>
    <t>Zřízení bednění rýh a hran v podlahách</t>
  </si>
  <si>
    <t>-374718393</t>
  </si>
  <si>
    <t>3,05*0,17</t>
  </si>
  <si>
    <t>88</t>
  </si>
  <si>
    <t>631351102</t>
  </si>
  <si>
    <t>Odstranění bednění rýh a hran v podlahách</t>
  </si>
  <si>
    <t>1259980142</t>
  </si>
  <si>
    <t>0,519</t>
  </si>
  <si>
    <t>89</t>
  </si>
  <si>
    <t>631362021</t>
  </si>
  <si>
    <t>Výztuž mazanin svařovanými sítěmi Kari</t>
  </si>
  <si>
    <t>-769358512</t>
  </si>
  <si>
    <t>((91,779+158,24)*0,5+7,015+19,043)*3,03*1,25/1000</t>
  </si>
  <si>
    <t>90</t>
  </si>
  <si>
    <t>632450124</t>
  </si>
  <si>
    <t>Vyrovnávací cementový potěr tl do 50 mm ze suchých směsí provedený v pásu</t>
  </si>
  <si>
    <t>-53089331</t>
  </si>
  <si>
    <t>1,45*0,46+1,11*0,42+2*(2,1*0,75+1,75*0,4)+0,545*1,05+1,25*0,36+0,54*0,32+0,45*0,95</t>
  </si>
  <si>
    <t>7*(1,25*0,25+1,1*0,25)+2*(1,3*0,78+1,15*0,25)+1,1*0,35+1,2*0,6+0,9*0,35+2*(1,25*0,5+1,1*0,25)</t>
  </si>
  <si>
    <t>91</t>
  </si>
  <si>
    <t>632481212</t>
  </si>
  <si>
    <t>Separační vrstva z asfaltovaného pásu</t>
  </si>
  <si>
    <t>-1256131351</t>
  </si>
  <si>
    <t>19,043</t>
  </si>
  <si>
    <t>92</t>
  </si>
  <si>
    <t>635111232</t>
  </si>
  <si>
    <t>Násyp pod podlahy z drobného kameniva 0-4 se zhutněním</t>
  </si>
  <si>
    <t>-703329469</t>
  </si>
  <si>
    <t>3,02*1,95*0,41</t>
  </si>
  <si>
    <t>93</t>
  </si>
  <si>
    <t>635211131</t>
  </si>
  <si>
    <t>Násyp pod podlahy z perlitu nebo keramzitu</t>
  </si>
  <si>
    <t>-1084826498</t>
  </si>
  <si>
    <t>158,24*0,3*0,5</t>
  </si>
  <si>
    <t>94</t>
  </si>
  <si>
    <t>642942611</t>
  </si>
  <si>
    <t>Osazování zárubní nebo rámů dveřních kovových do 2,5 m2</t>
  </si>
  <si>
    <t>-1566752612</t>
  </si>
  <si>
    <t>Půdorysy, výpis</t>
  </si>
  <si>
    <t>95</t>
  </si>
  <si>
    <t>642944121</t>
  </si>
  <si>
    <t>Osazování ocelových zárubní dodatečné pl do 2,5 m2</t>
  </si>
  <si>
    <t>-959967613</t>
  </si>
  <si>
    <t>96</t>
  </si>
  <si>
    <t>55331413</t>
  </si>
  <si>
    <t>Zárubeň ocelová pro porobeton s drážkou 150 700 L/P</t>
  </si>
  <si>
    <t>-187316157</t>
  </si>
  <si>
    <t>97</t>
  </si>
  <si>
    <t>55331414</t>
  </si>
  <si>
    <t>Zárubeň ocelová pro porobeton s drážkou 150 800 L/P</t>
  </si>
  <si>
    <t>-875560982</t>
  </si>
  <si>
    <t>98</t>
  </si>
  <si>
    <t>55331220</t>
  </si>
  <si>
    <t>Zárubeň ocelová pro běžné zdění hranatý profil s drážkou 160 700 L/P</t>
  </si>
  <si>
    <t>2123901080</t>
  </si>
  <si>
    <t>99</t>
  </si>
  <si>
    <t>55331222</t>
  </si>
  <si>
    <t>Zárubeň ocelová pro běžné zdění hranatý profil s drážkou 160 800 L/P</t>
  </si>
  <si>
    <t>-1735748486</t>
  </si>
  <si>
    <t>100</t>
  </si>
  <si>
    <t>553312229</t>
  </si>
  <si>
    <t>Zárubeň ocelová pro běžné zdění hranatý profil s drážkou atypický rozměr 160 800x1340</t>
  </si>
  <si>
    <t>-1446965875</t>
  </si>
  <si>
    <t>101</t>
  </si>
  <si>
    <t>55331224</t>
  </si>
  <si>
    <t>Zárubeň ocelová pro běžné zdění hranatý profil s drážkou 160 900 L/P</t>
  </si>
  <si>
    <t>1610444136</t>
  </si>
  <si>
    <t>102</t>
  </si>
  <si>
    <t>553312299</t>
  </si>
  <si>
    <t>Příplatek k ocelovým zárubním za provedení EI/EW</t>
  </si>
  <si>
    <t>-1342370360</t>
  </si>
  <si>
    <t>103</t>
  </si>
  <si>
    <t>642946111</t>
  </si>
  <si>
    <t>Osazování pouzdra posuvných dveří s jednou kapsou pro jedno křídlo šířky do 800 mm do zděné příčky</t>
  </si>
  <si>
    <t>39012123</t>
  </si>
  <si>
    <t>104</t>
  </si>
  <si>
    <t>55331611</t>
  </si>
  <si>
    <t>Pouzdro stavební posuvných dveří jednopouzdrové 700 mm - standardní rozměr</t>
  </si>
  <si>
    <t>-830592483</t>
  </si>
  <si>
    <t>105</t>
  </si>
  <si>
    <t>637211121</t>
  </si>
  <si>
    <t>Okapový chodník z betonových dlaždic tl 40 mm kladených do písku se zalitím spár MC</t>
  </si>
  <si>
    <t>1827264831</t>
  </si>
  <si>
    <t>(5,637+3,5+14,598+1,6+2*1,2)*0,4</t>
  </si>
  <si>
    <t>Ostatní konstrukce a práce, bourání</t>
  </si>
  <si>
    <t>106</t>
  </si>
  <si>
    <t>952901111</t>
  </si>
  <si>
    <t>Vyčištění budov bytové a občanské výstavby při výšce podlaží do 4 m</t>
  </si>
  <si>
    <t>-440814045</t>
  </si>
  <si>
    <t>103,25+167,67+4,4*3,2</t>
  </si>
  <si>
    <t>107</t>
  </si>
  <si>
    <t>949101111</t>
  </si>
  <si>
    <t>Lešení pomocné pro objekty pozemních staveb s lešeňovou podlahou v do 1,9 m</t>
  </si>
  <si>
    <t>1548706019</t>
  </si>
  <si>
    <t>285</t>
  </si>
  <si>
    <t>108</t>
  </si>
  <si>
    <t>941111131</t>
  </si>
  <si>
    <t>Montáž lešení řadového lehkého s podlahami zatížení do 200 kg/m2 š do 1,5 m v do 10 m</t>
  </si>
  <si>
    <t>1274455218</t>
  </si>
  <si>
    <t>20,6*7+20,65*7,25+3,5*3,3</t>
  </si>
  <si>
    <t>109</t>
  </si>
  <si>
    <t>941111231</t>
  </si>
  <si>
    <t>Příplatek k lešení řadovému lehkému s podlahami š 1,5 m v 10 m za první a ZKD den použití</t>
  </si>
  <si>
    <t>-1510866322</t>
  </si>
  <si>
    <t>305,463*92</t>
  </si>
  <si>
    <t>110</t>
  </si>
  <si>
    <t>941111831</t>
  </si>
  <si>
    <t>Demontáž lešení řadového lehkého s podlahami zatížení do 200 kg/m2 š do 1,5 m v do 10 m</t>
  </si>
  <si>
    <t>-609553980</t>
  </si>
  <si>
    <t>305,463</t>
  </si>
  <si>
    <t>111</t>
  </si>
  <si>
    <t>944511111</t>
  </si>
  <si>
    <t>Montáž ochranné sítě z textilie z umělých vláken</t>
  </si>
  <si>
    <t>-1100898480</t>
  </si>
  <si>
    <t>112</t>
  </si>
  <si>
    <t>944511211</t>
  </si>
  <si>
    <t>Příplatek k ochranné síti za první a ZKD den použití</t>
  </si>
  <si>
    <t>2004253227</t>
  </si>
  <si>
    <t>113</t>
  </si>
  <si>
    <t>944511811</t>
  </si>
  <si>
    <t>Demontáž ochranné sítě z textilie z umělých vláken</t>
  </si>
  <si>
    <t>703588926</t>
  </si>
  <si>
    <t>114</t>
  </si>
  <si>
    <t>945421110</t>
  </si>
  <si>
    <t>Hydraulická zvedací plošina na automobilovém podvozku výška zdvihu do 18 m včetně obsluhy</t>
  </si>
  <si>
    <t>hod</t>
  </si>
  <si>
    <t>-1241873818</t>
  </si>
  <si>
    <t>15*8</t>
  </si>
  <si>
    <t>115</t>
  </si>
  <si>
    <t>977331115</t>
  </si>
  <si>
    <t>Frézování hloubky do 50 mm a vyčištění komínového průduchu z cihel plných pálených</t>
  </si>
  <si>
    <t>565313026</t>
  </si>
  <si>
    <t>5*13,5</t>
  </si>
  <si>
    <t>116</t>
  </si>
  <si>
    <t>953845113</t>
  </si>
  <si>
    <t>Vyvložkování stávajícího komínového tělesa nerezovými vložkami pevnými D do 160 mm v 3 m</t>
  </si>
  <si>
    <t>-1250808829</t>
  </si>
  <si>
    <t>117</t>
  </si>
  <si>
    <t>953845123</t>
  </si>
  <si>
    <t>Příplatek k vyvložkování komínového průduchu nerezovými vložkami pevnými D do 160 mm ZKD 1m výšky</t>
  </si>
  <si>
    <t>-215975176</t>
  </si>
  <si>
    <t>5*10,5</t>
  </si>
  <si>
    <t>118</t>
  </si>
  <si>
    <t>953943112</t>
  </si>
  <si>
    <t>Osazování výrobků do 5 kg/kus bez jejich dodání</t>
  </si>
  <si>
    <t>-1267580702</t>
  </si>
  <si>
    <t>Půdorys, pohledy</t>
  </si>
  <si>
    <t>119</t>
  </si>
  <si>
    <t>56245603</t>
  </si>
  <si>
    <t>Mřížka větrací hranatá plast 200x200 se síťovinou</t>
  </si>
  <si>
    <t>177376244</t>
  </si>
  <si>
    <t>120</t>
  </si>
  <si>
    <t>953943113</t>
  </si>
  <si>
    <t>Osazování výrobků do 15 kg/kus bez jejich dodání</t>
  </si>
  <si>
    <t>-1396443284</t>
  </si>
  <si>
    <t>Půdorysy, PBŘS</t>
  </si>
  <si>
    <t>121</t>
  </si>
  <si>
    <t>44932113</t>
  </si>
  <si>
    <t>Přístroj hasicí ruční práškový 6 kg</t>
  </si>
  <si>
    <t>-2017990615</t>
  </si>
  <si>
    <t>122</t>
  </si>
  <si>
    <t>953942421</t>
  </si>
  <si>
    <t>Osazování rámů poklopů do 1000x1000 mm bez jejich dodání</t>
  </si>
  <si>
    <t>-1720935977</t>
  </si>
  <si>
    <t>123</t>
  </si>
  <si>
    <t>56230666</t>
  </si>
  <si>
    <t>Poklop plynotěsný s rámem, pro zadláždění, 600 x 600 mm</t>
  </si>
  <si>
    <t>-1980903902</t>
  </si>
  <si>
    <t>124</t>
  </si>
  <si>
    <t>HZS1332</t>
  </si>
  <si>
    <t>Hodinová zúčtovací sazba montér konstrukcí specialista - protipožární úpravy (těsnění prostupů apod.)</t>
  </si>
  <si>
    <t>-1419750009</t>
  </si>
  <si>
    <t>125</t>
  </si>
  <si>
    <t>59081010</t>
  </si>
  <si>
    <t>Tmel požárně ochranný protipožární zpěňující</t>
  </si>
  <si>
    <t>litr</t>
  </si>
  <si>
    <t>-2095415998</t>
  </si>
  <si>
    <t>12,5</t>
  </si>
  <si>
    <t>126</t>
  </si>
  <si>
    <t>59081217</t>
  </si>
  <si>
    <t>Manžeta požárně ochranná pro průchod PVC,PP,PE potrubí stěnami a stropy do D 125mm El 120</t>
  </si>
  <si>
    <t>-188168178</t>
  </si>
  <si>
    <t>127</t>
  </si>
  <si>
    <t>HZS1302</t>
  </si>
  <si>
    <t>Hodinová zúčtovací sazba zedník specialista - zednické přípomoce včetně materiálu pro profese</t>
  </si>
  <si>
    <t>-55593864</t>
  </si>
  <si>
    <t>240</t>
  </si>
  <si>
    <t>128</t>
  </si>
  <si>
    <t>962023390</t>
  </si>
  <si>
    <t>Bourání zdiva nadzákladového smíšeného na MV nebo MVC do 1 m3</t>
  </si>
  <si>
    <t>-1342729277</t>
  </si>
  <si>
    <t>1,1*2,31*0,65+1,2*2*0,25+(6,421*3,16-4)*0,16+0,8*2,32*0,2+0,95*2,32*0,21+(2,571*2,32-1,6)*0,37+2,285*3,04*0,18+0,525</t>
  </si>
  <si>
    <t>129</t>
  </si>
  <si>
    <t>962031132</t>
  </si>
  <si>
    <t>Bourání příček z cihel pálených na MVC tl do 100 mm</t>
  </si>
  <si>
    <t>606330903</t>
  </si>
  <si>
    <t>1,18*3,16-0,8*2+1,2*2,32</t>
  </si>
  <si>
    <t>130</t>
  </si>
  <si>
    <t>962031133</t>
  </si>
  <si>
    <t>Bourání příček z cihel pálených na MVC tl do 150 mm</t>
  </si>
  <si>
    <t>-324807080</t>
  </si>
  <si>
    <t>3,49*2,37-0,92*2+1,019*3,05-0,6*2+2,365*3,08-0,8*2+0,55*2,32</t>
  </si>
  <si>
    <t>131</t>
  </si>
  <si>
    <t>963023612</t>
  </si>
  <si>
    <t>Vybourání schodišťových stupňů ze zdi kamenné nebo smíšené oboustranně</t>
  </si>
  <si>
    <t>-1124582882</t>
  </si>
  <si>
    <t>1,35</t>
  </si>
  <si>
    <t>132</t>
  </si>
  <si>
    <t>964072221</t>
  </si>
  <si>
    <t>Vybourání válcovaných nosníků ze zdiva smíšeného dl do 4 m hmotnosti do 20 kg/m</t>
  </si>
  <si>
    <t>-1233507295</t>
  </si>
  <si>
    <t>(3*1,55+6*1,5)*0,0179</t>
  </si>
  <si>
    <t>133</t>
  </si>
  <si>
    <t>965042141</t>
  </si>
  <si>
    <t>Bourání podkladů pod dlažby nebo mazanin betonových nebo z litého asfaltu tl do 100 mm pl přes 4 m2</t>
  </si>
  <si>
    <t>1307051657</t>
  </si>
  <si>
    <t>134</t>
  </si>
  <si>
    <t>965049113</t>
  </si>
  <si>
    <t>Příplatek k bourání betonových mazanin za bourání mazanin s rabicovým pletivem tl do 100 mm</t>
  </si>
  <si>
    <t>-304218831</t>
  </si>
  <si>
    <t>11,365</t>
  </si>
  <si>
    <t>135</t>
  </si>
  <si>
    <t>965046111</t>
  </si>
  <si>
    <t>Broušení stávajících betonových podlah úběr do 3 mm</t>
  </si>
  <si>
    <t>328384970</t>
  </si>
  <si>
    <t>(91,779+158,24)*0,5</t>
  </si>
  <si>
    <t>136</t>
  </si>
  <si>
    <t>965046119</t>
  </si>
  <si>
    <t>Příplatek k broušení stávajících betonových podlah za každý další 1 mm úběru</t>
  </si>
  <si>
    <t>1423443165</t>
  </si>
  <si>
    <t>2*125,01</t>
  </si>
  <si>
    <t>137</t>
  </si>
  <si>
    <t>965081223</t>
  </si>
  <si>
    <t>Bourání podlah z dlaždic keramických nebo xylolitových tl přes 10 mm plochy přes 1 m2</t>
  </si>
  <si>
    <t>-1015642990</t>
  </si>
  <si>
    <t>24,65+14,75+10,68</t>
  </si>
  <si>
    <t>138</t>
  </si>
  <si>
    <t>965083131</t>
  </si>
  <si>
    <t>Odstranění násypů pod podlahami mezi trámy tl přes 200 mm</t>
  </si>
  <si>
    <t>1996152359</t>
  </si>
  <si>
    <t>139</t>
  </si>
  <si>
    <t>967031732</t>
  </si>
  <si>
    <t>Přisekání plošné zdiva z cihel pálených na MV nebo MVC tl do 100 mm</t>
  </si>
  <si>
    <t>-1837205671</t>
  </si>
  <si>
    <t>140</t>
  </si>
  <si>
    <t>967021112</t>
  </si>
  <si>
    <t>Přisekání rovných ostění ve zdivu kamenném nebo smíšeném</t>
  </si>
  <si>
    <t>384787474</t>
  </si>
  <si>
    <t>2,31*0,4+2*2,2*0,1</t>
  </si>
  <si>
    <t>141</t>
  </si>
  <si>
    <t>974029666</t>
  </si>
  <si>
    <t>Vysekání rýh ve zdivu kamenném nebo smíšeném pro vtahování nosníků hl do 150 mm v do 250 mm</t>
  </si>
  <si>
    <t>-1299649588</t>
  </si>
  <si>
    <t>5*1,7+3*1,25+2*2+4*0,5+2*1,5+3*3,25+0,5</t>
  </si>
  <si>
    <t>142</t>
  </si>
  <si>
    <t>968062374</t>
  </si>
  <si>
    <t>Vybourání dřevěných rámů oken zdvojených včetně křídel pl do 1 m2</t>
  </si>
  <si>
    <t>317448305</t>
  </si>
  <si>
    <t>0,189+0,302+0,334+0,677</t>
  </si>
  <si>
    <t>143</t>
  </si>
  <si>
    <t>968062375</t>
  </si>
  <si>
    <t>Vybourání dřevěných rámů oken zdvojených včetně křídel pl do 2 m2</t>
  </si>
  <si>
    <t>612786116</t>
  </si>
  <si>
    <t>1,41+1,442</t>
  </si>
  <si>
    <t>144</t>
  </si>
  <si>
    <t>968062456</t>
  </si>
  <si>
    <t>Vybourání dřevěných dveřních zárubní včetně křídel pl přes 2 m2</t>
  </si>
  <si>
    <t>-206101217</t>
  </si>
  <si>
    <t>2,31+2,1+2,8</t>
  </si>
  <si>
    <t>145</t>
  </si>
  <si>
    <t>968072455</t>
  </si>
  <si>
    <t>Vybourání kovových dveřních zárubní pl do 2 m2</t>
  </si>
  <si>
    <t>-757080023</t>
  </si>
  <si>
    <t>(3*0,9+3*0,8+4*0,6)*2+0,8*1,35+(8*0,8+2*0,6)*2</t>
  </si>
  <si>
    <t>146</t>
  </si>
  <si>
    <t>976085311</t>
  </si>
  <si>
    <t>Vybourání rámů včetně poklopů nebo mříží pl do 0,6 m2</t>
  </si>
  <si>
    <t>2021961232</t>
  </si>
  <si>
    <t>147</t>
  </si>
  <si>
    <t>977312112</t>
  </si>
  <si>
    <t>Řezání stávajících betonových mazanin vyztužených hl do 100 mm</t>
  </si>
  <si>
    <t>-1308678109</t>
  </si>
  <si>
    <t>2*(38,088+26,55)</t>
  </si>
  <si>
    <t>148</t>
  </si>
  <si>
    <t>974042553</t>
  </si>
  <si>
    <t>Vysekání rýh v dlažbě betonové nebo jiné monolitické hl do 100 mm š do 100 mm</t>
  </si>
  <si>
    <t>1168976</t>
  </si>
  <si>
    <t>149</t>
  </si>
  <si>
    <t>978011161</t>
  </si>
  <si>
    <t>Otlučení (osekání) vnitřní vápenné nebo vápenocementové omítky stropů nebo kleneb v rozsahu do 50 %</t>
  </si>
  <si>
    <t>1235324589</t>
  </si>
  <si>
    <t>103,25*1,15+(4,06+4,12+7,63)*1,5</t>
  </si>
  <si>
    <t>150</t>
  </si>
  <si>
    <t>978012161</t>
  </si>
  <si>
    <t>Otlučení (osekání) vnitřní vápenné nebo vápenocementové omítky stropů rákosových v rozsahu do 50 %</t>
  </si>
  <si>
    <t>-429240220</t>
  </si>
  <si>
    <t>61,22+167,67</t>
  </si>
  <si>
    <t>151</t>
  </si>
  <si>
    <t>978013191</t>
  </si>
  <si>
    <t>Otlučení (osekání) vnitřní vápenné nebo vápenocementové omítky stěn (včetně obkladů) v rozsahu do 100 %</t>
  </si>
  <si>
    <t>-2055477107</t>
  </si>
  <si>
    <t>113,345+702,295</t>
  </si>
  <si>
    <t>152</t>
  </si>
  <si>
    <t>978036191</t>
  </si>
  <si>
    <t>Otlučení (osekání) cementových omítek vnějších ploch v rozsahu do 100 %</t>
  </si>
  <si>
    <t>1778394202</t>
  </si>
  <si>
    <t>20,6*7,25+20,65*7,55+3,439*3,8-38,352+22,75*0,35+15,21*0,15+5,45*0,84+52,11*0,25+1,8*2,55+2,5*5,95</t>
  </si>
  <si>
    <t>153</t>
  </si>
  <si>
    <t>766691914</t>
  </si>
  <si>
    <t>Vyvěšení nebo zavěšení dřevěných křídel dveří pl do 2 m2</t>
  </si>
  <si>
    <t>-319952909</t>
  </si>
  <si>
    <t>11+10</t>
  </si>
  <si>
    <t>154</t>
  </si>
  <si>
    <t>766691915</t>
  </si>
  <si>
    <t>Vyvěšení nebo zavěšení dřevěných křídel dveří pl přes 2 m2</t>
  </si>
  <si>
    <t>-1247543519</t>
  </si>
  <si>
    <t>155</t>
  </si>
  <si>
    <t>762521811</t>
  </si>
  <si>
    <t>Demontáž podlah bez polštářů z prken tloušťky do 32 mm</t>
  </si>
  <si>
    <t>1761576480</t>
  </si>
  <si>
    <t>23,2</t>
  </si>
  <si>
    <t>156</t>
  </si>
  <si>
    <t>762421828</t>
  </si>
  <si>
    <t>Demontáž obložení stropů z desek dřevoštěpkových tl přes 15 mm na pero a drážku šroubovaných</t>
  </si>
  <si>
    <t>1889481189</t>
  </si>
  <si>
    <t>3,2*4,4</t>
  </si>
  <si>
    <t>157</t>
  </si>
  <si>
    <t>776201812</t>
  </si>
  <si>
    <t>Demontáž lepených povlakových podlah s podložkou ručně</t>
  </si>
  <si>
    <t>1196168962</t>
  </si>
  <si>
    <t>26,23+12,02+15,41+22,46</t>
  </si>
  <si>
    <t>158</t>
  </si>
  <si>
    <t>767132812</t>
  </si>
  <si>
    <t>Demontáž příček nebo stěn svařovaných</t>
  </si>
  <si>
    <t>-557757941</t>
  </si>
  <si>
    <t>3,34*2</t>
  </si>
  <si>
    <t>159</t>
  </si>
  <si>
    <t>985131111</t>
  </si>
  <si>
    <t>Očištění ploch schodišť tlakovou vodou</t>
  </si>
  <si>
    <t>1612057284</t>
  </si>
  <si>
    <t>22*1,35*(0,28+0,18)+1,32*1,65+1,38*1,4</t>
  </si>
  <si>
    <t>160</t>
  </si>
  <si>
    <t>985131311</t>
  </si>
  <si>
    <t>Ruční dočištění ploch schodišť ocelovými kartáči</t>
  </si>
  <si>
    <t>-611549099</t>
  </si>
  <si>
    <t>17,772</t>
  </si>
  <si>
    <t>161</t>
  </si>
  <si>
    <t>HZS1291</t>
  </si>
  <si>
    <t>Hodinová zúčtovací sazba pomocný stavební dělník - ostatní bourací práce (drážky, otvory apod.), bourací práce pro profese (včetně demontáže rozvodů, zařiz. předmětů apod.)</t>
  </si>
  <si>
    <t>-1340270792</t>
  </si>
  <si>
    <t>360</t>
  </si>
  <si>
    <t>162</t>
  </si>
  <si>
    <t>975053151</t>
  </si>
  <si>
    <t>Víceřadové podchycení stropů nebo kleneb pro osazení nosníků v do 3,5 m pro zatížení přes 1500 kg/m2</t>
  </si>
  <si>
    <t>-897920275</t>
  </si>
  <si>
    <t>2*(4,3+2,5+3,85+1,2)</t>
  </si>
  <si>
    <t>Přesun hmot a manipulace se sutí</t>
  </si>
  <si>
    <t>163</t>
  </si>
  <si>
    <t>998018002</t>
  </si>
  <si>
    <t>Přesun hmot ruční pro budovy v do 12 m</t>
  </si>
  <si>
    <t>1227355475</t>
  </si>
  <si>
    <t>Automat. výpočet</t>
  </si>
  <si>
    <t>216,577</t>
  </si>
  <si>
    <t>164</t>
  </si>
  <si>
    <t>997013213</t>
  </si>
  <si>
    <t>Vnitrostaveništní doprava suti a vybouraných hmot pro budovy v do 12 m ručně</t>
  </si>
  <si>
    <t>-96630294</t>
  </si>
  <si>
    <t>213,869</t>
  </si>
  <si>
    <t>165</t>
  </si>
  <si>
    <t>997013311</t>
  </si>
  <si>
    <t>Montáž a demontáž shozu suti v do 10 m</t>
  </si>
  <si>
    <t>-832137740</t>
  </si>
  <si>
    <t>2*6</t>
  </si>
  <si>
    <t>166</t>
  </si>
  <si>
    <t>997013321</t>
  </si>
  <si>
    <t>Příplatek k shozu suti v do 10 m za první a ZKD den použití</t>
  </si>
  <si>
    <t>-775780678</t>
  </si>
  <si>
    <t>12*30</t>
  </si>
  <si>
    <t>167</t>
  </si>
  <si>
    <t>997013511</t>
  </si>
  <si>
    <t>Odvoz suti a vybouraných hmot na skládku do 1 km s naložením a se složením</t>
  </si>
  <si>
    <t>-432282029</t>
  </si>
  <si>
    <t>168</t>
  </si>
  <si>
    <t>997013509</t>
  </si>
  <si>
    <t>Příplatek k odvozu suti a vybouraných hmot na skládku ZKD 1 km přes 1 km</t>
  </si>
  <si>
    <t>-618394504</t>
  </si>
  <si>
    <t>213,869*9</t>
  </si>
  <si>
    <t>169</t>
  </si>
  <si>
    <t>997013831</t>
  </si>
  <si>
    <t>Poplatek za uložení na skládce (skládkovné) stavebního odpadu směsného</t>
  </si>
  <si>
    <t>1638382707</t>
  </si>
  <si>
    <t>PSV</t>
  </si>
  <si>
    <t>Práce a dodávky PSV</t>
  </si>
  <si>
    <t>711</t>
  </si>
  <si>
    <t>Izolace proti vodě</t>
  </si>
  <si>
    <t>170</t>
  </si>
  <si>
    <t>711111001</t>
  </si>
  <si>
    <t>Provedení izolace proti zemní vlhkosti vodorovné za studena nátěrem penetračním</t>
  </si>
  <si>
    <t>1148053057</t>
  </si>
  <si>
    <t>26,55*0,6</t>
  </si>
  <si>
    <t>171</t>
  </si>
  <si>
    <t>11163150</t>
  </si>
  <si>
    <t>Lak asfaltový penetrační</t>
  </si>
  <si>
    <t>277870738</t>
  </si>
  <si>
    <t>15,93*0,0003</t>
  </si>
  <si>
    <t>172</t>
  </si>
  <si>
    <t>711141559</t>
  </si>
  <si>
    <t>Provedení izolace proti zemní vlhkosti pásy přitavením vodorovné NAIP</t>
  </si>
  <si>
    <t>306131653</t>
  </si>
  <si>
    <t>15,93</t>
  </si>
  <si>
    <t>173</t>
  </si>
  <si>
    <t>62841170</t>
  </si>
  <si>
    <t>Pásy s modifikovaným asfaltem vložka PE rouno minerální jemnozrnný posyp tl 3mm</t>
  </si>
  <si>
    <t>123603142</t>
  </si>
  <si>
    <t>15,93*1,15</t>
  </si>
  <si>
    <t>174</t>
  </si>
  <si>
    <t>711113111</t>
  </si>
  <si>
    <t>Izolace proti zemní vlhkosti na vodorovné ploše za studena emulzí elastickou</t>
  </si>
  <si>
    <t>-343578718</t>
  </si>
  <si>
    <t>5,63+1,5+3,82+3,71+3,58+3,61+5,65</t>
  </si>
  <si>
    <t>175</t>
  </si>
  <si>
    <t>711113121</t>
  </si>
  <si>
    <t>Izolace proti zemní vlhkosti na svislé ploše za studena emulzí elastickou</t>
  </si>
  <si>
    <t>1409102826</t>
  </si>
  <si>
    <t>(9,98+4,43+7,35+7,1+7,046+7,078+10,08)*0,25+(3,7+5*2)*2</t>
  </si>
  <si>
    <t>176</t>
  </si>
  <si>
    <t>24771220</t>
  </si>
  <si>
    <t>Páska těsnící pro utěsnění rohů a přechodových spár</t>
  </si>
  <si>
    <t>1646376227</t>
  </si>
  <si>
    <t>53,064*1,1</t>
  </si>
  <si>
    <t>177</t>
  </si>
  <si>
    <t>998711202</t>
  </si>
  <si>
    <t>Přesun hmot procentní pro izolace proti vodě, vlhkosti a plynům v objektech v do 12 m</t>
  </si>
  <si>
    <t>%</t>
  </si>
  <si>
    <t>1085540411</t>
  </si>
  <si>
    <t>713</t>
  </si>
  <si>
    <t>Izolace tepelné</t>
  </si>
  <si>
    <t>178</t>
  </si>
  <si>
    <t>713121111</t>
  </si>
  <si>
    <t>Montáž izolace tepelné podlah volně kladenými rohožemi, pásy, dílci, deskami 1 vrstva</t>
  </si>
  <si>
    <t>-2138302263</t>
  </si>
  <si>
    <t>179</t>
  </si>
  <si>
    <t>28372308</t>
  </si>
  <si>
    <t>Deska EPS 100 tl 80mm</t>
  </si>
  <si>
    <t>257454296</t>
  </si>
  <si>
    <t>19,043*1,05</t>
  </si>
  <si>
    <t>180</t>
  </si>
  <si>
    <t>998713202</t>
  </si>
  <si>
    <t>Přesun hmot procentní pro izolace tepelné v objektech v do 12 m</t>
  </si>
  <si>
    <t>-83725536</t>
  </si>
  <si>
    <t>721</t>
  </si>
  <si>
    <t>Zdravotechnika - vnitřní kanalizace</t>
  </si>
  <si>
    <t>181</t>
  </si>
  <si>
    <t>721173401</t>
  </si>
  <si>
    <t>Potrubí kanalizační z PVC SN 4 DN 110 včetně tvarovek</t>
  </si>
  <si>
    <t>1822319254</t>
  </si>
  <si>
    <t>Půdorysy, řezy, výpis</t>
  </si>
  <si>
    <t>182</t>
  </si>
  <si>
    <t>721173402</t>
  </si>
  <si>
    <t>Potrubí kanalizační z PVC SN 4 DN 125 včetně tvarovek</t>
  </si>
  <si>
    <t>1760328946</t>
  </si>
  <si>
    <t>183</t>
  </si>
  <si>
    <t>721173403</t>
  </si>
  <si>
    <t>Potrubí kanalizační z PVC SN 4 DN 160 včetně tvarovek</t>
  </si>
  <si>
    <t>2118502133</t>
  </si>
  <si>
    <t>184</t>
  </si>
  <si>
    <t>721174042</t>
  </si>
  <si>
    <t>Potrubí kanalizační z PP DN 32-40 včetně tvarovek</t>
  </si>
  <si>
    <t>1961504336</t>
  </si>
  <si>
    <t>185</t>
  </si>
  <si>
    <t>721174043</t>
  </si>
  <si>
    <t>Potrubí kanalizační z PP DN 50 včetně tvarovek</t>
  </si>
  <si>
    <t>-1699992298</t>
  </si>
  <si>
    <t>186</t>
  </si>
  <si>
    <t>721174024</t>
  </si>
  <si>
    <t>Potrubí kanalizační z PP DN 70-75</t>
  </si>
  <si>
    <t>276970598</t>
  </si>
  <si>
    <t>187</t>
  </si>
  <si>
    <t>721174025</t>
  </si>
  <si>
    <t>Potrubí kanalizační z PP DN 100-110 včetně tvarovek</t>
  </si>
  <si>
    <t>-1816842660</t>
  </si>
  <si>
    <t>70+3,5+4,5</t>
  </si>
  <si>
    <t>188</t>
  </si>
  <si>
    <t>721194105</t>
  </si>
  <si>
    <t>Vyvedení a upevnění odpadních výpustek DN 50</t>
  </si>
  <si>
    <t>1252732137</t>
  </si>
  <si>
    <t>189</t>
  </si>
  <si>
    <t>721194109</t>
  </si>
  <si>
    <t>Vyvedení a upevnění odpadních výpustek DN 100-110</t>
  </si>
  <si>
    <t>356307753</t>
  </si>
  <si>
    <t>190</t>
  </si>
  <si>
    <t>28615602</t>
  </si>
  <si>
    <t>Čistící kanalizační tvarovka PP DN 50-75</t>
  </si>
  <si>
    <t>-2085864751</t>
  </si>
  <si>
    <t>191</t>
  </si>
  <si>
    <t>28615603</t>
  </si>
  <si>
    <t>Čistící kanalizační tvarovka PP DN 100-110</t>
  </si>
  <si>
    <t>801247202</t>
  </si>
  <si>
    <t>192</t>
  </si>
  <si>
    <t>721273153</t>
  </si>
  <si>
    <t>Hlavice ventilační polypropylen PP DN 110</t>
  </si>
  <si>
    <t>1282965606</t>
  </si>
  <si>
    <t>193</t>
  </si>
  <si>
    <t>721274122</t>
  </si>
  <si>
    <t>Přivzdušňovací ventil vnitřní odpadních potrubí DN 70-75</t>
  </si>
  <si>
    <t>-2126142482</t>
  </si>
  <si>
    <t>194</t>
  </si>
  <si>
    <t>721274123</t>
  </si>
  <si>
    <t>Přivzdušňovací ventil vnitřní odpadních potrubí DN 100-110</t>
  </si>
  <si>
    <t>989081312</t>
  </si>
  <si>
    <t>195</t>
  </si>
  <si>
    <t>721226511</t>
  </si>
  <si>
    <t>Zápachová uzávěrka podomítková pro pračku a myčku DN 40-50</t>
  </si>
  <si>
    <t>889077055</t>
  </si>
  <si>
    <t>196</t>
  </si>
  <si>
    <t>721226573</t>
  </si>
  <si>
    <t>Zápachová uzávěrka podomítková pro odvod kondenzátu</t>
  </si>
  <si>
    <t>256963657</t>
  </si>
  <si>
    <t>197</t>
  </si>
  <si>
    <t>721226579</t>
  </si>
  <si>
    <t>Vtok kondenzátu se zápachovou uzávěrkou</t>
  </si>
  <si>
    <t>2016199921</t>
  </si>
  <si>
    <t>198</t>
  </si>
  <si>
    <t>721299112</t>
  </si>
  <si>
    <t>Napojení potrubí na stávající kanalizaci</t>
  </si>
  <si>
    <t>-566440621</t>
  </si>
  <si>
    <t>199</t>
  </si>
  <si>
    <t>721290111</t>
  </si>
  <si>
    <t>Zkouška těsnosti potrubí kanalizace do DN 125</t>
  </si>
  <si>
    <t>-1628224775</t>
  </si>
  <si>
    <t>200</t>
  </si>
  <si>
    <t>998721202</t>
  </si>
  <si>
    <t>Přesun hmot procentní pro vnitřní kanalizace v objektech v do 12 m</t>
  </si>
  <si>
    <t>-1461417316</t>
  </si>
  <si>
    <t>722</t>
  </si>
  <si>
    <t>Zdravotechnika - vnitřní vodovod</t>
  </si>
  <si>
    <t>201</t>
  </si>
  <si>
    <t>722174001</t>
  </si>
  <si>
    <t>Potrubí vodovodní plastové D 16 včetně tvarovek</t>
  </si>
  <si>
    <t>-1641323847</t>
  </si>
  <si>
    <t>202</t>
  </si>
  <si>
    <t>722173302</t>
  </si>
  <si>
    <t>Příplatek k potrubí vodovodnímu plastovému za členitý rozvod D 16</t>
  </si>
  <si>
    <t>1619118980</t>
  </si>
  <si>
    <t>203</t>
  </si>
  <si>
    <t>722174002</t>
  </si>
  <si>
    <t>Potrubí vodovodní plastové D 20 včetně tvarovek</t>
  </si>
  <si>
    <t>150262403</t>
  </si>
  <si>
    <t>204</t>
  </si>
  <si>
    <t>722173303</t>
  </si>
  <si>
    <t>Příplatek k potrubí vodovodnímu plastovému za členitý rozvod D 20</t>
  </si>
  <si>
    <t>1959902952</t>
  </si>
  <si>
    <t>205</t>
  </si>
  <si>
    <t>722174003</t>
  </si>
  <si>
    <t>Potrubí vodovodní plastové D 25(26) včetně tvarovek</t>
  </si>
  <si>
    <t>1280870691</t>
  </si>
  <si>
    <t>206</t>
  </si>
  <si>
    <t>722173304</t>
  </si>
  <si>
    <t>Příplatek k potrubí vodovodnímu plastovému za členitý rozvod D 25(26)</t>
  </si>
  <si>
    <t>1389512366</t>
  </si>
  <si>
    <t>39,5</t>
  </si>
  <si>
    <t>207</t>
  </si>
  <si>
    <t>722174004</t>
  </si>
  <si>
    <t>Potrubí vodovodní plastové D 32 včetně tvarovek</t>
  </si>
  <si>
    <t>734086858</t>
  </si>
  <si>
    <t>208</t>
  </si>
  <si>
    <t>722174005</t>
  </si>
  <si>
    <t>Potrubí vodovodní plastové D 40 včetně tvarovek</t>
  </si>
  <si>
    <t>1612875463</t>
  </si>
  <si>
    <t>209</t>
  </si>
  <si>
    <t>725813111</t>
  </si>
  <si>
    <t>Ventil rohový s filtrem</t>
  </si>
  <si>
    <t>200387307</t>
  </si>
  <si>
    <t>210</t>
  </si>
  <si>
    <t>725813112</t>
  </si>
  <si>
    <t>Ventil pračkový se zpětnou klapkou G 3/4</t>
  </si>
  <si>
    <t>1208580102</t>
  </si>
  <si>
    <t>211</t>
  </si>
  <si>
    <t>722231141</t>
  </si>
  <si>
    <t>Ventil odvzdušňovací automatický G 1/2</t>
  </si>
  <si>
    <t>-1214875676</t>
  </si>
  <si>
    <t>212</t>
  </si>
  <si>
    <t>722230103</t>
  </si>
  <si>
    <t>Ventil přímý G 1</t>
  </si>
  <si>
    <t>-1799575442</t>
  </si>
  <si>
    <t>213</t>
  </si>
  <si>
    <t>722220121</t>
  </si>
  <si>
    <t>Nástěnka pro baterii G 1/2</t>
  </si>
  <si>
    <t>pár</t>
  </si>
  <si>
    <t>-108683347</t>
  </si>
  <si>
    <t>214</t>
  </si>
  <si>
    <t>722181221</t>
  </si>
  <si>
    <t>Ochrana vodovodního potrubí přilepenými termoizolačními trubicemi z PE tl do 9 mm DN do 22 mm</t>
  </si>
  <si>
    <t>1886669817</t>
  </si>
  <si>
    <t>215</t>
  </si>
  <si>
    <t>722181222</t>
  </si>
  <si>
    <t>Ochrana vodovodního potrubí přilepenými termoizolačními trubicemi z PE tl do 9 mm DN do 45 mm</t>
  </si>
  <si>
    <t>-1330140569</t>
  </si>
  <si>
    <t>65+7+18</t>
  </si>
  <si>
    <t>216</t>
  </si>
  <si>
    <t>722181251</t>
  </si>
  <si>
    <t>Ochrana vodovodního potrubí přilepenými termoizolačními trubicemi z PE tl do 30 mm DN do 22 mm</t>
  </si>
  <si>
    <t>-899402209</t>
  </si>
  <si>
    <t>1+29</t>
  </si>
  <si>
    <t>217</t>
  </si>
  <si>
    <t>722181252</t>
  </si>
  <si>
    <t>Ochrana vodovodního potrubí přilepenými termoizolačními trubicemi z PE tl do 30 mm DN do 45 mm</t>
  </si>
  <si>
    <t>-1456379719</t>
  </si>
  <si>
    <t>218</t>
  </si>
  <si>
    <t>722262213</t>
  </si>
  <si>
    <t>Vodoměr podružný</t>
  </si>
  <si>
    <t>-2001175180</t>
  </si>
  <si>
    <t>219</t>
  </si>
  <si>
    <t>722270101</t>
  </si>
  <si>
    <t>Sestava vodoměrová podružných vodoměrů</t>
  </si>
  <si>
    <t>-302404095</t>
  </si>
  <si>
    <t>220</t>
  </si>
  <si>
    <t>722250133</t>
  </si>
  <si>
    <t>Hydrantový systém s tvarově stálou hadicí D 19(25) x 30 m celoplechový</t>
  </si>
  <si>
    <t>-674143445</t>
  </si>
  <si>
    <t>221</t>
  </si>
  <si>
    <t>722270109</t>
  </si>
  <si>
    <t>Sestava hlavní vodoměrová - kul. uzávěr, vodoměrné šroubení, vodoměr, kul. uzávěr se zpětnou klapkou s vypouštěním, držák</t>
  </si>
  <si>
    <t>-1450211369</t>
  </si>
  <si>
    <t>222</t>
  </si>
  <si>
    <t>722280240</t>
  </si>
  <si>
    <t>Připojovací sada pro zásobník - uzavír. ventil, zpětná klapka, pojistný ventil, vypouštěcí ventil</t>
  </si>
  <si>
    <t>-837425786</t>
  </si>
  <si>
    <t>223</t>
  </si>
  <si>
    <t>722290215</t>
  </si>
  <si>
    <t>Zkouška těsnosti vodovodního potrubí do DN 100</t>
  </si>
  <si>
    <t>1397278517</t>
  </si>
  <si>
    <t>1+69+75+7+18</t>
  </si>
  <si>
    <t>224</t>
  </si>
  <si>
    <t>722290234</t>
  </si>
  <si>
    <t>Proplach a dezinfekce vodovodního potrubí do DN 80</t>
  </si>
  <si>
    <t>-1919168643</t>
  </si>
  <si>
    <t>225</t>
  </si>
  <si>
    <t>998722202</t>
  </si>
  <si>
    <t>Přesun hmot procentní pro vnitřní vodovod v objektech v do 12 m</t>
  </si>
  <si>
    <t>-15588877</t>
  </si>
  <si>
    <t>725</t>
  </si>
  <si>
    <t>Zdravotechnika - zařizovací předměty</t>
  </si>
  <si>
    <t>226</t>
  </si>
  <si>
    <t>725211602</t>
  </si>
  <si>
    <t>Umyvadlo keramické připevněné na stěnu šrouby bílé 550 mm</t>
  </si>
  <si>
    <t>-413368822</t>
  </si>
  <si>
    <t>227</t>
  </si>
  <si>
    <t>725112171</t>
  </si>
  <si>
    <t>Kombi klozet s hlubokým splachováním včetně instalační sady a sedátka</t>
  </si>
  <si>
    <t>-1754524105</t>
  </si>
  <si>
    <t>228</t>
  </si>
  <si>
    <t>725222119</t>
  </si>
  <si>
    <t>Vana akrylátová s bočním panelem 1700x700 mm</t>
  </si>
  <si>
    <t>-328118147</t>
  </si>
  <si>
    <t>229</t>
  </si>
  <si>
    <t>725241142</t>
  </si>
  <si>
    <t>Vanička sprchová akrylátová čtvrtkruhová 900x900 mm</t>
  </si>
  <si>
    <t>1306725364</t>
  </si>
  <si>
    <t>230</t>
  </si>
  <si>
    <t>725245131</t>
  </si>
  <si>
    <t>Zástěna sprchová včetně dveří do výšky 2000 mm a šířky 900 mm pro vaničky čtvrtkruhové</t>
  </si>
  <si>
    <t>-1446605623</t>
  </si>
  <si>
    <t>231</t>
  </si>
  <si>
    <t>725311121</t>
  </si>
  <si>
    <t>Dřez jednoduchý nerezový se zápachovou uzávěrkou s odkapávací plochou 560x480 mm a miskou (do kuchyňské linky)</t>
  </si>
  <si>
    <t>960220152</t>
  </si>
  <si>
    <t>232</t>
  </si>
  <si>
    <t>725532114</t>
  </si>
  <si>
    <t>Elektrický ohřívač zásobníkový akumulační závěsný svislý 80 l</t>
  </si>
  <si>
    <t>73653737</t>
  </si>
  <si>
    <t>233</t>
  </si>
  <si>
    <t>725821326</t>
  </si>
  <si>
    <t>Baterie dřezová stojánková páková s otáčivým kulatým ústím</t>
  </si>
  <si>
    <t>819825918</t>
  </si>
  <si>
    <t>234</t>
  </si>
  <si>
    <t>725822611</t>
  </si>
  <si>
    <t>Baterie umyvadlová stojánková páková bez výpusti</t>
  </si>
  <si>
    <t>1024940534</t>
  </si>
  <si>
    <t>235</t>
  </si>
  <si>
    <t>725831315</t>
  </si>
  <si>
    <t>Baterie vanová nástěnná páková s přepínačem a sprchou</t>
  </si>
  <si>
    <t>138484133</t>
  </si>
  <si>
    <t>236</t>
  </si>
  <si>
    <t>725841333</t>
  </si>
  <si>
    <t>Baterie sprchová podomítková s přepínačem a sprchou</t>
  </si>
  <si>
    <t>-617795576</t>
  </si>
  <si>
    <t>237</t>
  </si>
  <si>
    <t>725851315</t>
  </si>
  <si>
    <t>Ventil odpadní dřezový s přepadem G 6/4</t>
  </si>
  <si>
    <t>665717133</t>
  </si>
  <si>
    <t>238</t>
  </si>
  <si>
    <t>725851325</t>
  </si>
  <si>
    <t>Ventil odpadní umyvadlový bez přepadu G 5/4</t>
  </si>
  <si>
    <t>578334932</t>
  </si>
  <si>
    <t>239</t>
  </si>
  <si>
    <t>725861102</t>
  </si>
  <si>
    <t>Zápachová uzávěrka pro umyvadla DN 40</t>
  </si>
  <si>
    <t>-2121803240</t>
  </si>
  <si>
    <t>725862103</t>
  </si>
  <si>
    <t>Zápachová uzávěrka pro dřezy DN 40/50</t>
  </si>
  <si>
    <t>-1255816176</t>
  </si>
  <si>
    <t>241</t>
  </si>
  <si>
    <t>725864311</t>
  </si>
  <si>
    <t>Zápachová uzávěrka van DN 40/50 s kulovým kloubem na odtoku</t>
  </si>
  <si>
    <t>1815088570</t>
  </si>
  <si>
    <t>242</t>
  </si>
  <si>
    <t>725865312</t>
  </si>
  <si>
    <t>Zápachová uzávěrka sprchových van DN 40/50 s kulovým kloubem na odtoku a odpadním ventilem</t>
  </si>
  <si>
    <t>272698535</t>
  </si>
  <si>
    <t>243</t>
  </si>
  <si>
    <t>725980123</t>
  </si>
  <si>
    <t>Dvířka 30/30</t>
  </si>
  <si>
    <t>-1557195100</t>
  </si>
  <si>
    <t>244</t>
  </si>
  <si>
    <t>998725202</t>
  </si>
  <si>
    <t>Přesun hmot procentní pro zařizovací předměty v objektech v do 12 m</t>
  </si>
  <si>
    <t>-1087144292</t>
  </si>
  <si>
    <t>741</t>
  </si>
  <si>
    <t>Elektroinstalace - silnoproud</t>
  </si>
  <si>
    <t>245</t>
  </si>
  <si>
    <t>741110121</t>
  </si>
  <si>
    <t>Montáž trubka pancéřová plastová tuhá D přes 16 do 23 mm uložená pod omítku</t>
  </si>
  <si>
    <t>843647623</t>
  </si>
  <si>
    <t>246</t>
  </si>
  <si>
    <t>34571154</t>
  </si>
  <si>
    <t>Trubka elektroinstalační D 22,9/28,5 mm</t>
  </si>
  <si>
    <t>870479899</t>
  </si>
  <si>
    <t>247</t>
  </si>
  <si>
    <t>741112001</t>
  </si>
  <si>
    <t>Montáž krabice zapuštěná plastová</t>
  </si>
  <si>
    <t>-103763895</t>
  </si>
  <si>
    <t>248</t>
  </si>
  <si>
    <t>741112061</t>
  </si>
  <si>
    <t>Montáž krabice přístrojová zapuštěná plastová</t>
  </si>
  <si>
    <t>2116063854</t>
  </si>
  <si>
    <t>249</t>
  </si>
  <si>
    <t>34571512</t>
  </si>
  <si>
    <t>Krabice přístrojová</t>
  </si>
  <si>
    <t>773646588</t>
  </si>
  <si>
    <t>250</t>
  </si>
  <si>
    <t>34571521</t>
  </si>
  <si>
    <t>Krabice pod omítku</t>
  </si>
  <si>
    <t>261325952</t>
  </si>
  <si>
    <t>251</t>
  </si>
  <si>
    <t>34571431</t>
  </si>
  <si>
    <t>Krabice odbočná se svorkovnicí</t>
  </si>
  <si>
    <t>581356524</t>
  </si>
  <si>
    <t>252</t>
  </si>
  <si>
    <t>34562696</t>
  </si>
  <si>
    <t>Svorka krabicová s vodiči do 2,5 mm2</t>
  </si>
  <si>
    <t>302957608</t>
  </si>
  <si>
    <t>253</t>
  </si>
  <si>
    <t>741122011</t>
  </si>
  <si>
    <t>Montáž kabel Cu 2x1,5 až 2,5 mm2 (CYKY)</t>
  </si>
  <si>
    <t>72017145</t>
  </si>
  <si>
    <t>254</t>
  </si>
  <si>
    <t>741122015</t>
  </si>
  <si>
    <t>Montáž kabel Cu 3x1,5 mm2 (CYKY)</t>
  </si>
  <si>
    <t>-772492899</t>
  </si>
  <si>
    <t>520</t>
  </si>
  <si>
    <t>255</t>
  </si>
  <si>
    <t>741122016</t>
  </si>
  <si>
    <t>Montáž kabel Cu 3x2,5 až 6 mm2 (CYKY)</t>
  </si>
  <si>
    <t>492271542</t>
  </si>
  <si>
    <t>380</t>
  </si>
  <si>
    <t>256</t>
  </si>
  <si>
    <t>741122024</t>
  </si>
  <si>
    <t>Montáž kabel Cu 4x10 mm2 (CYKY)</t>
  </si>
  <si>
    <t>1675349413</t>
  </si>
  <si>
    <t>257</t>
  </si>
  <si>
    <t>741122025</t>
  </si>
  <si>
    <t>Montáž kabel Cu 4x16 až 25 mm2 (CYKY)</t>
  </si>
  <si>
    <t>-1589273363</t>
  </si>
  <si>
    <t>258</t>
  </si>
  <si>
    <t>741122031</t>
  </si>
  <si>
    <t>Montáž kabel Cu 5x1,5 až 2,5 mm2 (CYKY)</t>
  </si>
  <si>
    <t>662299813</t>
  </si>
  <si>
    <t>20+45</t>
  </si>
  <si>
    <t>259</t>
  </si>
  <si>
    <t>741120541</t>
  </si>
  <si>
    <t>Montáž šňůra Cu do 5x 2,5 mm2</t>
  </si>
  <si>
    <t>511703159</t>
  </si>
  <si>
    <t>260</t>
  </si>
  <si>
    <t>34111005</t>
  </si>
  <si>
    <t>Kabel silový s Cu jádrem 1 kV 2x1,5mm2</t>
  </si>
  <si>
    <t>1089142217</t>
  </si>
  <si>
    <t>261</t>
  </si>
  <si>
    <t>34111030</t>
  </si>
  <si>
    <t>Kabel silový s Cu jádrem 1 kV 3x1,5mm2</t>
  </si>
  <si>
    <t>893663434</t>
  </si>
  <si>
    <t>262</t>
  </si>
  <si>
    <t>34111036</t>
  </si>
  <si>
    <t>Kabel silový s Cu jádrem 1 kV 3x2,5mm2</t>
  </si>
  <si>
    <t>-663164558</t>
  </si>
  <si>
    <t>263</t>
  </si>
  <si>
    <t>34111076</t>
  </si>
  <si>
    <t>Kabel silový s Cu jádrem 1 kV 4x10mm2</t>
  </si>
  <si>
    <t>-196333095</t>
  </si>
  <si>
    <t>264</t>
  </si>
  <si>
    <t>34111610</t>
  </si>
  <si>
    <t>Kabel silový s Cu jádrem 1 kV 4x25mm2</t>
  </si>
  <si>
    <t>763153488</t>
  </si>
  <si>
    <t>265</t>
  </si>
  <si>
    <t>34111090</t>
  </si>
  <si>
    <t>Kabel silový s Cu jádrem 1 kV 5x1,5mm2</t>
  </si>
  <si>
    <t>1986327793</t>
  </si>
  <si>
    <t>266</t>
  </si>
  <si>
    <t>34111094</t>
  </si>
  <si>
    <t>Kabel silový s Cu jádrem 1 kV 5x2,5mm2</t>
  </si>
  <si>
    <t>-1469364709</t>
  </si>
  <si>
    <t>267</t>
  </si>
  <si>
    <t>34143308</t>
  </si>
  <si>
    <t>Šňůra s Cu jádrem stíněná 5x2,50mm2</t>
  </si>
  <si>
    <t>-317236497</t>
  </si>
  <si>
    <t>268</t>
  </si>
  <si>
    <t>741120001</t>
  </si>
  <si>
    <t>Montáž vodič Cu izolovaný žíla 0,35-6 mm2 (CY)</t>
  </si>
  <si>
    <t>-203847238</t>
  </si>
  <si>
    <t>269</t>
  </si>
  <si>
    <t>741120003</t>
  </si>
  <si>
    <t>Montáž vodič Cu izolovaný žíla 10-16 mm2 (CY)</t>
  </si>
  <si>
    <t>-1053039029</t>
  </si>
  <si>
    <t>270</t>
  </si>
  <si>
    <t>34140842</t>
  </si>
  <si>
    <t>Vodič izolovaný s Cu jádrem 4mm2</t>
  </si>
  <si>
    <t>553240930</t>
  </si>
  <si>
    <t>271</t>
  </si>
  <si>
    <t>34140850</t>
  </si>
  <si>
    <t>Vodič izolovaný s Cu jádrem 16 mm2</t>
  </si>
  <si>
    <t>1065040445</t>
  </si>
  <si>
    <t>272</t>
  </si>
  <si>
    <t>741132132</t>
  </si>
  <si>
    <t>Ukončení kabelů do 4x10 mm2</t>
  </si>
  <si>
    <t>1782941584</t>
  </si>
  <si>
    <t>273</t>
  </si>
  <si>
    <t>741132147</t>
  </si>
  <si>
    <t>Ukončení kabelů do 5x10 mm2</t>
  </si>
  <si>
    <t>1640607143</t>
  </si>
  <si>
    <t>274</t>
  </si>
  <si>
    <t>741132134</t>
  </si>
  <si>
    <t>Ukončení kabelů do 4x25 mm2</t>
  </si>
  <si>
    <t>602503012</t>
  </si>
  <si>
    <t>275</t>
  </si>
  <si>
    <t>741410071</t>
  </si>
  <si>
    <t>Ukončení vodiče pospojování</t>
  </si>
  <si>
    <t>1379991076</t>
  </si>
  <si>
    <t>276</t>
  </si>
  <si>
    <t>35442029</t>
  </si>
  <si>
    <t>Svorka pospojování</t>
  </si>
  <si>
    <t>714952126</t>
  </si>
  <si>
    <t>277</t>
  </si>
  <si>
    <t>35442979</t>
  </si>
  <si>
    <t>Svorkovnice pospojování</t>
  </si>
  <si>
    <t>-762175369</t>
  </si>
  <si>
    <t>278</t>
  </si>
  <si>
    <t>741210002</t>
  </si>
  <si>
    <t>Montáž rozvodnice oceloplechová nebo plastová běžná do 50 kg</t>
  </si>
  <si>
    <t>417652512</t>
  </si>
  <si>
    <t>279</t>
  </si>
  <si>
    <t>741210003</t>
  </si>
  <si>
    <t>Montáž rozvodnice oceloplechová nebo plastová běžná do 100 kg</t>
  </si>
  <si>
    <t>-853516644</t>
  </si>
  <si>
    <t>280</t>
  </si>
  <si>
    <t>35711690</t>
  </si>
  <si>
    <t>Rozvaděč elektroměrový RE</t>
  </si>
  <si>
    <t>1946869982</t>
  </si>
  <si>
    <t>281</t>
  </si>
  <si>
    <t>35711691</t>
  </si>
  <si>
    <t>Rozvaděč RS</t>
  </si>
  <si>
    <t>-1042910079</t>
  </si>
  <si>
    <t>282</t>
  </si>
  <si>
    <t>35711692</t>
  </si>
  <si>
    <t>Rozvaděč bytu</t>
  </si>
  <si>
    <t>-438668663</t>
  </si>
  <si>
    <t>283</t>
  </si>
  <si>
    <t>35711699</t>
  </si>
  <si>
    <t>Svodič přepětí B včetně skříně</t>
  </si>
  <si>
    <t>1529146667</t>
  </si>
  <si>
    <t>284</t>
  </si>
  <si>
    <t>741320023</t>
  </si>
  <si>
    <t>Montáž pojistka do 500 V, 100 A</t>
  </si>
  <si>
    <t>-1449142104</t>
  </si>
  <si>
    <t>35825252</t>
  </si>
  <si>
    <t>Pojistka nožová 80A</t>
  </si>
  <si>
    <t>183245760</t>
  </si>
  <si>
    <t>286</t>
  </si>
  <si>
    <t>741310001</t>
  </si>
  <si>
    <t>Montáž vypínač nástěnný 1-jednopólový prostředí normální</t>
  </si>
  <si>
    <t>1078076142</t>
  </si>
  <si>
    <t>287</t>
  </si>
  <si>
    <t>741310021</t>
  </si>
  <si>
    <t>Montáž přepínač nástěnný 5-sériový prostředí normální</t>
  </si>
  <si>
    <t>-758723757</t>
  </si>
  <si>
    <t>288</t>
  </si>
  <si>
    <t>741310022</t>
  </si>
  <si>
    <t>Montáž přepínač nástěnný 6-střídavý prostředí normální</t>
  </si>
  <si>
    <t>943858197</t>
  </si>
  <si>
    <t>289</t>
  </si>
  <si>
    <t>741310024</t>
  </si>
  <si>
    <t>Montáž přepínač nástěnný 6+6 dvojitý střídavý nebo s vypínačem prostředí normální</t>
  </si>
  <si>
    <t>991438401</t>
  </si>
  <si>
    <t>2+3</t>
  </si>
  <si>
    <t>290</t>
  </si>
  <si>
    <t>741310025</t>
  </si>
  <si>
    <t>Montáž přepínač nástěnný 7-křížový prostředí normální</t>
  </si>
  <si>
    <t>1191350839</t>
  </si>
  <si>
    <t>291</t>
  </si>
  <si>
    <t>741310013</t>
  </si>
  <si>
    <t>Montáž ovladač nástěnný 1/0So-tlačítkový zapínací s doutnavkou prostředí normální</t>
  </si>
  <si>
    <t>843270910</t>
  </si>
  <si>
    <t>292</t>
  </si>
  <si>
    <t>34535512</t>
  </si>
  <si>
    <t>Spínač jednopólový 10A bílý</t>
  </si>
  <si>
    <t>422349966</t>
  </si>
  <si>
    <t>293</t>
  </si>
  <si>
    <t>34535573</t>
  </si>
  <si>
    <t>Spínač řazení 5 10A bílý</t>
  </si>
  <si>
    <t>2030847841</t>
  </si>
  <si>
    <t>294</t>
  </si>
  <si>
    <t>34535553</t>
  </si>
  <si>
    <t>Přepínač střídavý řazení 6 10A bílý</t>
  </si>
  <si>
    <t>672866239</t>
  </si>
  <si>
    <t>295</t>
  </si>
  <si>
    <t>34535793</t>
  </si>
  <si>
    <t>Přepínač střídavý dvojitý 10A bílý</t>
  </si>
  <si>
    <t>-2023381944</t>
  </si>
  <si>
    <t>296</t>
  </si>
  <si>
    <t>34535794</t>
  </si>
  <si>
    <t>Přepínač střídavý s vypínačem 10A bílý</t>
  </si>
  <si>
    <t>-897392266</t>
  </si>
  <si>
    <t>297</t>
  </si>
  <si>
    <t>34535710</t>
  </si>
  <si>
    <t>Přepínač křížový řazení 7 10A bílý</t>
  </si>
  <si>
    <t>1790749275</t>
  </si>
  <si>
    <t>298</t>
  </si>
  <si>
    <t>34535802</t>
  </si>
  <si>
    <t>Ovladač zapínací tlačítkový s doutnavkou 10A bílý</t>
  </si>
  <si>
    <t>-336101098</t>
  </si>
  <si>
    <t>299</t>
  </si>
  <si>
    <t>741313002</t>
  </si>
  <si>
    <t>Montáž zásuvek se zapojením vodičů</t>
  </si>
  <si>
    <t>2135797177</t>
  </si>
  <si>
    <t>300</t>
  </si>
  <si>
    <t>741313006</t>
  </si>
  <si>
    <t>Montáž zásuvka 2x se zapojením vodičů</t>
  </si>
  <si>
    <t>709245954</t>
  </si>
  <si>
    <t>301</t>
  </si>
  <si>
    <t>34555101</t>
  </si>
  <si>
    <t>Zásuvka 1násobná 16A bílá</t>
  </si>
  <si>
    <t>-918275848</t>
  </si>
  <si>
    <t>302</t>
  </si>
  <si>
    <t>34555121</t>
  </si>
  <si>
    <t>Zásuvka 2násobná 16A bílá</t>
  </si>
  <si>
    <t>-358933154</t>
  </si>
  <si>
    <t>303</t>
  </si>
  <si>
    <t>34536700</t>
  </si>
  <si>
    <t>Rámeček pro spínače a zásuvky jednonásobný</t>
  </si>
  <si>
    <t>2036377253</t>
  </si>
  <si>
    <t>304</t>
  </si>
  <si>
    <t>34536705</t>
  </si>
  <si>
    <t>Rámeček pro spínače a zásuvky dvojnásobný, vodorovný</t>
  </si>
  <si>
    <t>542619892</t>
  </si>
  <si>
    <t>305</t>
  </si>
  <si>
    <t>741330763</t>
  </si>
  <si>
    <t>Montáž relé časové</t>
  </si>
  <si>
    <t>-878888562</t>
  </si>
  <si>
    <t>306</t>
  </si>
  <si>
    <t>35835190</t>
  </si>
  <si>
    <t>Relé časové</t>
  </si>
  <si>
    <t>371295485</t>
  </si>
  <si>
    <t>307</t>
  </si>
  <si>
    <t>741311021</t>
  </si>
  <si>
    <t>Montáž přípojka sporáková s doutnavkou se zapojením vodičů</t>
  </si>
  <si>
    <t>642625677</t>
  </si>
  <si>
    <t>308</t>
  </si>
  <si>
    <t>741311089</t>
  </si>
  <si>
    <t>Montáž sporáku</t>
  </si>
  <si>
    <t>408409997</t>
  </si>
  <si>
    <t>309</t>
  </si>
  <si>
    <t>35811071</t>
  </si>
  <si>
    <t>Zásuvka nepropustná nástěnná 16A 400 V</t>
  </si>
  <si>
    <t>-1272149864</t>
  </si>
  <si>
    <t>310</t>
  </si>
  <si>
    <t>54111972</t>
  </si>
  <si>
    <t>Sporák elektrický</t>
  </si>
  <si>
    <t>-196449738</t>
  </si>
  <si>
    <t>311</t>
  </si>
  <si>
    <t>741372061</t>
  </si>
  <si>
    <t>Montáž svítidel LED</t>
  </si>
  <si>
    <t>1511513705</t>
  </si>
  <si>
    <t>312</t>
  </si>
  <si>
    <t>348901</t>
  </si>
  <si>
    <t>Přisazené LED svítidlo s krytem 37W A</t>
  </si>
  <si>
    <t>-2005394410</t>
  </si>
  <si>
    <t>313</t>
  </si>
  <si>
    <t>348902</t>
  </si>
  <si>
    <t>Přisazené LED svítidlo s krytem 28W B</t>
  </si>
  <si>
    <t>1015074192</t>
  </si>
  <si>
    <t>314</t>
  </si>
  <si>
    <t>348903</t>
  </si>
  <si>
    <t>Přisazené LED svítidlo s krytem 28W IP44 C</t>
  </si>
  <si>
    <t>631393176</t>
  </si>
  <si>
    <t>315</t>
  </si>
  <si>
    <t>348904</t>
  </si>
  <si>
    <t>Osvětlení zrcadla LED 18W D</t>
  </si>
  <si>
    <t>461094029</t>
  </si>
  <si>
    <t>316</t>
  </si>
  <si>
    <t>348905</t>
  </si>
  <si>
    <t>Přisazené svítidlo IP65 1x26W E</t>
  </si>
  <si>
    <t>1667991304</t>
  </si>
  <si>
    <t>317</t>
  </si>
  <si>
    <t>348906</t>
  </si>
  <si>
    <t>Přisazené venkovní svítidlo LED se senzorem pohybu 28W F</t>
  </si>
  <si>
    <t>-1927034473</t>
  </si>
  <si>
    <t>318</t>
  </si>
  <si>
    <t>348907</t>
  </si>
  <si>
    <t>Nouzové svítidlo s piktogramem LED 3W</t>
  </si>
  <si>
    <t>-830685617</t>
  </si>
  <si>
    <t>319</t>
  </si>
  <si>
    <t>74819911</t>
  </si>
  <si>
    <t>Kabelový vývod pro svítidlo se svorkovnicí</t>
  </si>
  <si>
    <t>258743257</t>
  </si>
  <si>
    <t>320</t>
  </si>
  <si>
    <t>741410021</t>
  </si>
  <si>
    <t>Montáž vodič uzemňovací pásek průřezu do 120 mm2 v městské zástavbě v zemi</t>
  </si>
  <si>
    <t>1070138505</t>
  </si>
  <si>
    <t>10+40</t>
  </si>
  <si>
    <t>321</t>
  </si>
  <si>
    <t>741420001</t>
  </si>
  <si>
    <t>Montáž drát nebo lano hromosvodné svodové D do 10 mm s podpěrou</t>
  </si>
  <si>
    <t>1610714178</t>
  </si>
  <si>
    <t>322</t>
  </si>
  <si>
    <t>741420022</t>
  </si>
  <si>
    <t>Montáž svorka hromosvodná</t>
  </si>
  <si>
    <t>-1957038464</t>
  </si>
  <si>
    <t>323</t>
  </si>
  <si>
    <t>741420051</t>
  </si>
  <si>
    <t>Montáž vedení hromosvodné-úhelník nebo trubka s držáky do zdiva</t>
  </si>
  <si>
    <t>484571606</t>
  </si>
  <si>
    <t>324</t>
  </si>
  <si>
    <t>741430004</t>
  </si>
  <si>
    <t>Montáž tyč jímací délky do 3 m a pomocný jímač</t>
  </si>
  <si>
    <t>362905438</t>
  </si>
  <si>
    <t>325</t>
  </si>
  <si>
    <t>35442062</t>
  </si>
  <si>
    <t>Pás zemnící 30x4mm FeZn</t>
  </si>
  <si>
    <t>kg</t>
  </si>
  <si>
    <t>2041179312</t>
  </si>
  <si>
    <t>40*0,95*1,1</t>
  </si>
  <si>
    <t>326</t>
  </si>
  <si>
    <t>35441073</t>
  </si>
  <si>
    <t>Drát D 10mm FeZn</t>
  </si>
  <si>
    <t>-84909746</t>
  </si>
  <si>
    <t>10*0,62*1,1</t>
  </si>
  <si>
    <t>327</t>
  </si>
  <si>
    <t>35441077</t>
  </si>
  <si>
    <t>Drát D 8mm AlMgSi</t>
  </si>
  <si>
    <t>9794426</t>
  </si>
  <si>
    <t>80*0,135*1,1</t>
  </si>
  <si>
    <t>328</t>
  </si>
  <si>
    <t>35441520</t>
  </si>
  <si>
    <t>Podpěra vedení FeZn pro vlnitou krytinu</t>
  </si>
  <si>
    <t>571853569</t>
  </si>
  <si>
    <t>329</t>
  </si>
  <si>
    <t>35441415</t>
  </si>
  <si>
    <t>Podpěra vedení FeZn do zdiva</t>
  </si>
  <si>
    <t>2115225449</t>
  </si>
  <si>
    <t>330</t>
  </si>
  <si>
    <t>35441885</t>
  </si>
  <si>
    <t>Svorka spojovací pro lano D 8-10 mm</t>
  </si>
  <si>
    <t>1748305572</t>
  </si>
  <si>
    <t>331</t>
  </si>
  <si>
    <t>35441905</t>
  </si>
  <si>
    <t>Svorka připojovací k připojení okapových žlabů</t>
  </si>
  <si>
    <t>-1330908838</t>
  </si>
  <si>
    <t>332</t>
  </si>
  <si>
    <t>35441895</t>
  </si>
  <si>
    <t>Svorka připojovací k připojení kovových částí</t>
  </si>
  <si>
    <t>-72828659</t>
  </si>
  <si>
    <t>333</t>
  </si>
  <si>
    <t>35442003</t>
  </si>
  <si>
    <t>Svorka na potrubí, FeZn</t>
  </si>
  <si>
    <t>1707229073</t>
  </si>
  <si>
    <t>334</t>
  </si>
  <si>
    <t>35441860</t>
  </si>
  <si>
    <t>Svorka FeZn k jímací tyči - 4 šrouby</t>
  </si>
  <si>
    <t>-1554869451</t>
  </si>
  <si>
    <t>335</t>
  </si>
  <si>
    <t>35441925</t>
  </si>
  <si>
    <t>Svorka zkušební pro lano D 6-12 mm, FeZn</t>
  </si>
  <si>
    <t>465698181</t>
  </si>
  <si>
    <t>336</t>
  </si>
  <si>
    <t>35441128</t>
  </si>
  <si>
    <t>Tyč jímací 1500 mm včetně držáku na hřeben</t>
  </si>
  <si>
    <t>-755912386</t>
  </si>
  <si>
    <t>337</t>
  </si>
  <si>
    <t>35441069</t>
  </si>
  <si>
    <t>Pomocný jímač</t>
  </si>
  <si>
    <t>-1733828755</t>
  </si>
  <si>
    <t>338</t>
  </si>
  <si>
    <t>35441831</t>
  </si>
  <si>
    <t>Úhelník ochranný na ochranu svodu - 2000 mm, FeZn</t>
  </si>
  <si>
    <t>-1667754294</t>
  </si>
  <si>
    <t>339</t>
  </si>
  <si>
    <t>35442110</t>
  </si>
  <si>
    <t>Štítek plastový</t>
  </si>
  <si>
    <t>458201698</t>
  </si>
  <si>
    <t>340</t>
  </si>
  <si>
    <t>HZS2222</t>
  </si>
  <si>
    <t>Hodinová zúčtovací sazba elektrikář odborný - revize a ostatní práce</t>
  </si>
  <si>
    <t>-272965049</t>
  </si>
  <si>
    <t>341</t>
  </si>
  <si>
    <t>998741202</t>
  </si>
  <si>
    <t>Přesun hmot procentní pro silnoproud v objektech v do 12 m</t>
  </si>
  <si>
    <t>441068425</t>
  </si>
  <si>
    <t>742</t>
  </si>
  <si>
    <t>Elektroinstalace - slaboproud</t>
  </si>
  <si>
    <t>342</t>
  </si>
  <si>
    <t>742110001</t>
  </si>
  <si>
    <t>Montáž trubek pro slaboproud plastových ohebných uložených pod omítku</t>
  </si>
  <si>
    <t>1747482563</t>
  </si>
  <si>
    <t>343</t>
  </si>
  <si>
    <t>34571072</t>
  </si>
  <si>
    <t>Trubka elektroinstalační ohebná z PVC (EN) 2320 včetně protahovacího vodiče</t>
  </si>
  <si>
    <t>1436669852</t>
  </si>
  <si>
    <t>344</t>
  </si>
  <si>
    <t>34571074</t>
  </si>
  <si>
    <t>Trubka elektroinstalační ohebná z PVC (EN) 2332 včetně protahovacího vodiče</t>
  </si>
  <si>
    <t>1092723100</t>
  </si>
  <si>
    <t>345</t>
  </si>
  <si>
    <t>742110501</t>
  </si>
  <si>
    <t>Montáž krabic pro slaboproud zapuštěných plastových</t>
  </si>
  <si>
    <t>270485144</t>
  </si>
  <si>
    <t>346</t>
  </si>
  <si>
    <t>443533761</t>
  </si>
  <si>
    <t>347</t>
  </si>
  <si>
    <t>34571519</t>
  </si>
  <si>
    <t>Krabice protahovací</t>
  </si>
  <si>
    <t>1936419559</t>
  </si>
  <si>
    <t>348</t>
  </si>
  <si>
    <t>742121002</t>
  </si>
  <si>
    <t>Montáž kabelů sdělovacích pro vnitřní rozvody</t>
  </si>
  <si>
    <t>-509328119</t>
  </si>
  <si>
    <t>400</t>
  </si>
  <si>
    <t>349</t>
  </si>
  <si>
    <t>34123563</t>
  </si>
  <si>
    <t>Kabel sdělovací Cu 4x1</t>
  </si>
  <si>
    <t>171994407</t>
  </si>
  <si>
    <t>350</t>
  </si>
  <si>
    <t>34126168</t>
  </si>
  <si>
    <t>Kabel sdělovací UTP 5</t>
  </si>
  <si>
    <t>1847026194</t>
  </si>
  <si>
    <t>351</t>
  </si>
  <si>
    <t>34126543</t>
  </si>
  <si>
    <t>Kabel sdělovací H125 75 ohmů</t>
  </si>
  <si>
    <t>788038176</t>
  </si>
  <si>
    <t>352</t>
  </si>
  <si>
    <t>74226950</t>
  </si>
  <si>
    <t>Ukončení koaxiálního kabelu</t>
  </si>
  <si>
    <t>512022239</t>
  </si>
  <si>
    <t>353</t>
  </si>
  <si>
    <t>74226951</t>
  </si>
  <si>
    <t>Ukončení kabelu UTP</t>
  </si>
  <si>
    <t>-75602660</t>
  </si>
  <si>
    <t>354</t>
  </si>
  <si>
    <t>74226952</t>
  </si>
  <si>
    <t>Ukončení kabelu 4x1</t>
  </si>
  <si>
    <t>-1834058861</t>
  </si>
  <si>
    <t>355</t>
  </si>
  <si>
    <t>742310001</t>
  </si>
  <si>
    <t>Montáž napájecího modulu k domácímu telefonu</t>
  </si>
  <si>
    <t>-164598636</t>
  </si>
  <si>
    <t>356</t>
  </si>
  <si>
    <t>742310002</t>
  </si>
  <si>
    <t>Montáž komunikačního tabla</t>
  </si>
  <si>
    <t>1069454852</t>
  </si>
  <si>
    <t>357</t>
  </si>
  <si>
    <t>742310006</t>
  </si>
  <si>
    <t>Montáž domácího nástěnného audio/video telefonu</t>
  </si>
  <si>
    <t>785644926</t>
  </si>
  <si>
    <t>358</t>
  </si>
  <si>
    <t>742320001</t>
  </si>
  <si>
    <t>Montáž elektrického zámku</t>
  </si>
  <si>
    <t>-1462551357</t>
  </si>
  <si>
    <t>359</t>
  </si>
  <si>
    <t>389190</t>
  </si>
  <si>
    <t>Napaječ domovního telefonu</t>
  </si>
  <si>
    <t>-909096613</t>
  </si>
  <si>
    <t>389191</t>
  </si>
  <si>
    <t>Tablo domovního telefonu 6 tl.</t>
  </si>
  <si>
    <t>229419969</t>
  </si>
  <si>
    <t>361</t>
  </si>
  <si>
    <t>389192</t>
  </si>
  <si>
    <t>Domácí telefon</t>
  </si>
  <si>
    <t>-1924927282</t>
  </si>
  <si>
    <t>362</t>
  </si>
  <si>
    <t>389193</t>
  </si>
  <si>
    <t>Elektrický zámek</t>
  </si>
  <si>
    <t>2065516520</t>
  </si>
  <si>
    <t>363</t>
  </si>
  <si>
    <t>742420061</t>
  </si>
  <si>
    <t>Montáž rozvodnice TV+R</t>
  </si>
  <si>
    <t>-1113473023</t>
  </si>
  <si>
    <t>364</t>
  </si>
  <si>
    <t>390091</t>
  </si>
  <si>
    <t>Rozvaděč TV+R</t>
  </si>
  <si>
    <t>1951519895</t>
  </si>
  <si>
    <t>365</t>
  </si>
  <si>
    <t>742420021</t>
  </si>
  <si>
    <t>Montáž anténního stožáru včetně upevňovacího materiálu</t>
  </si>
  <si>
    <t>-1794957407</t>
  </si>
  <si>
    <t>366</t>
  </si>
  <si>
    <t>742420009</t>
  </si>
  <si>
    <t>Montáž anténního systému</t>
  </si>
  <si>
    <t>-970507517</t>
  </si>
  <si>
    <t>367</t>
  </si>
  <si>
    <t>742420121</t>
  </si>
  <si>
    <t>Montáž televizní a telefonní zásuvky</t>
  </si>
  <si>
    <t>2093352754</t>
  </si>
  <si>
    <t>368</t>
  </si>
  <si>
    <t>390901</t>
  </si>
  <si>
    <t>Anténní stožár 3 m</t>
  </si>
  <si>
    <t>2083211051</t>
  </si>
  <si>
    <t>369</t>
  </si>
  <si>
    <t>390990</t>
  </si>
  <si>
    <t>Anténní systém pozemního vysílání TV+R</t>
  </si>
  <si>
    <t>1883331343</t>
  </si>
  <si>
    <t>370</t>
  </si>
  <si>
    <t>37451231</t>
  </si>
  <si>
    <t>Zásuvka telefonní bílá</t>
  </si>
  <si>
    <t>702358360</t>
  </si>
  <si>
    <t>371</t>
  </si>
  <si>
    <t>37451121</t>
  </si>
  <si>
    <t>Zásuvka tv+r bílá</t>
  </si>
  <si>
    <t>-1078764954</t>
  </si>
  <si>
    <t>372</t>
  </si>
  <si>
    <t>730382689</t>
  </si>
  <si>
    <t>373</t>
  </si>
  <si>
    <t>742210121</t>
  </si>
  <si>
    <t>Montáž hlásiče automatického bodového</t>
  </si>
  <si>
    <t>-1209264384</t>
  </si>
  <si>
    <t>374</t>
  </si>
  <si>
    <t>40483010</t>
  </si>
  <si>
    <t>Detektor kouře se zálohou, 230 V</t>
  </si>
  <si>
    <t>-961317485</t>
  </si>
  <si>
    <t>375</t>
  </si>
  <si>
    <t>HZS3222</t>
  </si>
  <si>
    <t>Hodinová zúčtovací sazba montér slaboproudých zařízení odborný - kompletace a nastavení</t>
  </si>
  <si>
    <t>233523288</t>
  </si>
  <si>
    <t>376</t>
  </si>
  <si>
    <t>998742202</t>
  </si>
  <si>
    <t>Přesun hmot procentní pro slaboproud v objektech v do 12 m</t>
  </si>
  <si>
    <t>1339518857</t>
  </si>
  <si>
    <t>751</t>
  </si>
  <si>
    <t>Vzduchotechnika</t>
  </si>
  <si>
    <t>377</t>
  </si>
  <si>
    <t>751111012</t>
  </si>
  <si>
    <t>Mtž vent ax ntl nástěnného základního D do 200 mm</t>
  </si>
  <si>
    <t>-1865031895</t>
  </si>
  <si>
    <t>378</t>
  </si>
  <si>
    <t>42914137</t>
  </si>
  <si>
    <t>Ventilátor axiální stěnový zpětná klapka a zpožděný doběh skříň z plastu D 120-125mm IP44</t>
  </si>
  <si>
    <t>-2100552033</t>
  </si>
  <si>
    <t>379</t>
  </si>
  <si>
    <t>751510042</t>
  </si>
  <si>
    <t>Vzduchotechnické potrubí D do 200 mm kompletní provedení včetně tvarovek, spodního kusu a přeruš kondenzátu</t>
  </si>
  <si>
    <t>-242398544</t>
  </si>
  <si>
    <t>751514776</t>
  </si>
  <si>
    <t>Mtž protidešťové stříšky nebo výfukové hlavice potrubí kruhové bez příruby D do 200 mm</t>
  </si>
  <si>
    <t>1677572908</t>
  </si>
  <si>
    <t>381</t>
  </si>
  <si>
    <t>42981267</t>
  </si>
  <si>
    <t>Hlavice výfuková D do 200mm</t>
  </si>
  <si>
    <t>-15434570</t>
  </si>
  <si>
    <t>382</t>
  </si>
  <si>
    <t>HZS3212</t>
  </si>
  <si>
    <t>Hodinová zúčtovací sazba montér vzduchotechniky a chlazení odborný - zkoušky a ostatní práce</t>
  </si>
  <si>
    <t>1176735493</t>
  </si>
  <si>
    <t>383</t>
  </si>
  <si>
    <t>998751201</t>
  </si>
  <si>
    <t>Přesun hmot procentní pro vzduchotechniku v objektech v do 12 m</t>
  </si>
  <si>
    <t>1631262653</t>
  </si>
  <si>
    <t>762</t>
  </si>
  <si>
    <t>Konstrukce tesařské</t>
  </si>
  <si>
    <t>384</t>
  </si>
  <si>
    <t>762523914</t>
  </si>
  <si>
    <t>Doplnění části podlah hrubými prkny tl do 32 mm plochy jednotlivě do 4 m2</t>
  </si>
  <si>
    <t>-945173131</t>
  </si>
  <si>
    <t>385</t>
  </si>
  <si>
    <t>HZS2112</t>
  </si>
  <si>
    <t>Hodinová zúčtovací sazba tesař odborný - úpravy dřevěných stropů a krovu (otvory, prostupy) včetně materiálu</t>
  </si>
  <si>
    <t>-1367937381</t>
  </si>
  <si>
    <t>386</t>
  </si>
  <si>
    <t>998762202</t>
  </si>
  <si>
    <t>Přesun hmot procentní pro kce tesařské v objektech v do 12 m</t>
  </si>
  <si>
    <t>-518428601</t>
  </si>
  <si>
    <t>763</t>
  </si>
  <si>
    <t>Konstrukce suché výstavby</t>
  </si>
  <si>
    <t>387</t>
  </si>
  <si>
    <t>763131441</t>
  </si>
  <si>
    <t>SDK podhled desky 2xDF 12,5 bez TI dvouvrstvá spodní kce profil CD+UD</t>
  </si>
  <si>
    <t>-1047644310</t>
  </si>
  <si>
    <t>388</t>
  </si>
  <si>
    <t>763131453</t>
  </si>
  <si>
    <t>SDK podhled deska 1xH2 15 bez TI dvouvrstvá spodní kce profil CD+UD</t>
  </si>
  <si>
    <t>-872956065</t>
  </si>
  <si>
    <t>3,82+3,71+3,58+3,61+5,65</t>
  </si>
  <si>
    <t>389</t>
  </si>
  <si>
    <t>763131751</t>
  </si>
  <si>
    <t>Montáž parotěsné zábrany do SDK podhledu</t>
  </si>
  <si>
    <t>587724464</t>
  </si>
  <si>
    <t>14,08+20,37</t>
  </si>
  <si>
    <t>390</t>
  </si>
  <si>
    <t>28329276</t>
  </si>
  <si>
    <t>Folie nehořlavá parotěsná pro interiér 140 g/m2, včetně doplňků</t>
  </si>
  <si>
    <t>514227973</t>
  </si>
  <si>
    <t>34,45*1,2</t>
  </si>
  <si>
    <t>391</t>
  </si>
  <si>
    <t>763164546</t>
  </si>
  <si>
    <t>SDK obklad tvaru L š do 0,8 m desky 1xH2DF 15</t>
  </si>
  <si>
    <t>-597236695</t>
  </si>
  <si>
    <t>1,025</t>
  </si>
  <si>
    <t>392</t>
  </si>
  <si>
    <t>763164646</t>
  </si>
  <si>
    <t>SDK obklad kovových kcí tvaru U š do 1,2 m desky 1xH2DF 15</t>
  </si>
  <si>
    <t>379797314</t>
  </si>
  <si>
    <t>2,125</t>
  </si>
  <si>
    <t>393</t>
  </si>
  <si>
    <t>998763402</t>
  </si>
  <si>
    <t>Přesun hmot procentní pro sádrokartonové konstrukce v objektech v do 12 m</t>
  </si>
  <si>
    <t>-134080903</t>
  </si>
  <si>
    <t>764</t>
  </si>
  <si>
    <t>Konstrukce klempířské</t>
  </si>
  <si>
    <t>394</t>
  </si>
  <si>
    <t>764314611</t>
  </si>
  <si>
    <t>Lemování prostupů střech s krytinou prejzovou nebo vlnitou z Pz s povrchovou úpravou</t>
  </si>
  <si>
    <t>427039274</t>
  </si>
  <si>
    <t>Půdorys střechy, výpis</t>
  </si>
  <si>
    <t>1,35+7*0,5</t>
  </si>
  <si>
    <t>395</t>
  </si>
  <si>
    <t>764216644</t>
  </si>
  <si>
    <t>Oplechování rovných parapetů celoplošně lepené z Pz s povrchovou úpravou rš do 330 mm</t>
  </si>
  <si>
    <t>-1459980766</t>
  </si>
  <si>
    <t>0,5+2*0,6+1+1,2</t>
  </si>
  <si>
    <t>396</t>
  </si>
  <si>
    <t>764216645</t>
  </si>
  <si>
    <t>Oplechování rovných parapetů celoplošně lepené z Pz s povrchovou úpravou rš do 400 mm</t>
  </si>
  <si>
    <t>968665773</t>
  </si>
  <si>
    <t>3*1,2</t>
  </si>
  <si>
    <t>397</t>
  </si>
  <si>
    <t>764216646</t>
  </si>
  <si>
    <t>Oplechování rovných parapetů celoplošně lepené z Pz s povrchovou úpravou rš do 500 mm</t>
  </si>
  <si>
    <t>-1350638891</t>
  </si>
  <si>
    <t>1,2</t>
  </si>
  <si>
    <t>398</t>
  </si>
  <si>
    <t>HZS2152</t>
  </si>
  <si>
    <t>Hodinová zúčtovací sazba klempíř odborný - očištění, příp. úpravy, vyspravení stávajících klempířských prvků včetně materiálu</t>
  </si>
  <si>
    <t>1743763672</t>
  </si>
  <si>
    <t>399</t>
  </si>
  <si>
    <t>998764202</t>
  </si>
  <si>
    <t>Přesun hmot procentní pro konstrukce klempířské v objektech v do 12 m</t>
  </si>
  <si>
    <t>-561542250</t>
  </si>
  <si>
    <t>765</t>
  </si>
  <si>
    <t>Krytina skládaná</t>
  </si>
  <si>
    <t>HZS2142</t>
  </si>
  <si>
    <t>Hodinová zúčtovací sazba pokrývač odborný - úpravy stávající střešní krytiny - částečná demontáž, zpětné doplnění včetně materiálu</t>
  </si>
  <si>
    <t>-2108264146</t>
  </si>
  <si>
    <t>401</t>
  </si>
  <si>
    <t>998765202</t>
  </si>
  <si>
    <t>Přesun hmot procentní pro krytiny skládané v objektech v do 12 m</t>
  </si>
  <si>
    <t>-466201860</t>
  </si>
  <si>
    <t>766</t>
  </si>
  <si>
    <t>Konstrukce truhlářské</t>
  </si>
  <si>
    <t>402</t>
  </si>
  <si>
    <t>766001</t>
  </si>
  <si>
    <t>Dodávka a montáž plastových oken a dveří, parametry a vybavení dle PD, včeně kování, doplňků, vnitřních parapetů a ošetření připojovacích spár</t>
  </si>
  <si>
    <t>-1665961521</t>
  </si>
  <si>
    <t>Půdorysy, výpisy</t>
  </si>
  <si>
    <t>Cena je stanovena na základě průzkumu trhu</t>
  </si>
  <si>
    <t>8,764</t>
  </si>
  <si>
    <t>403</t>
  </si>
  <si>
    <t>766660001</t>
  </si>
  <si>
    <t>Montáž dveřních křídel otvíravých 1křídlových š do 0,8 m do ocelové zárubně</t>
  </si>
  <si>
    <t>1954365926</t>
  </si>
  <si>
    <t>404</t>
  </si>
  <si>
    <t>766660002</t>
  </si>
  <si>
    <t>Montáž dveřních křídel otvíravých 1křídlových š přes 0,8 m do ocelové zárubně</t>
  </si>
  <si>
    <t>1919560283</t>
  </si>
  <si>
    <t>405</t>
  </si>
  <si>
    <t>766660021</t>
  </si>
  <si>
    <t>Montáž dveřních křídel otvíravých 1křídlových š do 0,8 m požárních do ocelové zárubně</t>
  </si>
  <si>
    <t>1544669936</t>
  </si>
  <si>
    <t>406</t>
  </si>
  <si>
    <t>766660022</t>
  </si>
  <si>
    <t>Montáž dveřních křídel otvíravých 1křídlových š přes 0,8 m požárních do ocelové zárubně</t>
  </si>
  <si>
    <t>1252547877</t>
  </si>
  <si>
    <t>407</t>
  </si>
  <si>
    <t>766660311</t>
  </si>
  <si>
    <t>Montáž posuvných dveří jednokřídlových průchozí šířky do 800 mm do pouzdra s jednou kapsou</t>
  </si>
  <si>
    <t>1651955085</t>
  </si>
  <si>
    <t>408</t>
  </si>
  <si>
    <t>61161717</t>
  </si>
  <si>
    <t>Dveře vnitřní hladké plné 1křídlové 70x197cm s povrchovou úpravou</t>
  </si>
  <si>
    <t>1376246412</t>
  </si>
  <si>
    <t>409</t>
  </si>
  <si>
    <t>61161721</t>
  </si>
  <si>
    <t>Dveře vnitřní hladké plné 1křídlové 80x197cm s povrchovou úpravou</t>
  </si>
  <si>
    <t>-970288330</t>
  </si>
  <si>
    <t>410</t>
  </si>
  <si>
    <t>61161760</t>
  </si>
  <si>
    <t>Dveře vnitřní hladké 2/3sklo 1křídlové 80x197cm s povrchovou úpravou</t>
  </si>
  <si>
    <t>562158214</t>
  </si>
  <si>
    <t>411</t>
  </si>
  <si>
    <t>61165310</t>
  </si>
  <si>
    <t>Dveře vnitřní protipožární hladké plné 1křídlové 80x197cm s povrchovou úpravou</t>
  </si>
  <si>
    <t>2012663605</t>
  </si>
  <si>
    <t>412</t>
  </si>
  <si>
    <t>61165319</t>
  </si>
  <si>
    <t>Dveře vnitřní protipožární hladké plné 1křídlové atypický rozměr 80x134cm s povrchovou úpravou</t>
  </si>
  <si>
    <t>60471558</t>
  </si>
  <si>
    <t>413</t>
  </si>
  <si>
    <t>61165314</t>
  </si>
  <si>
    <t>Dveře vnitřní protipožární hladké plné 1křídlové 90x197cm s povrchovou úpravou</t>
  </si>
  <si>
    <t>-1207525718</t>
  </si>
  <si>
    <t>414</t>
  </si>
  <si>
    <t>61173131</t>
  </si>
  <si>
    <t>Dveře vchodové dřevěné plné 70x197 cm s povrchovou úpravou</t>
  </si>
  <si>
    <t>-1881271923</t>
  </si>
  <si>
    <t>415</t>
  </si>
  <si>
    <t>61173120</t>
  </si>
  <si>
    <t>Dveře vchodové dřevěné plné 80x197 cm s povrchovou úpravou</t>
  </si>
  <si>
    <t>-1469904120</t>
  </si>
  <si>
    <t>416</t>
  </si>
  <si>
    <t>61173121</t>
  </si>
  <si>
    <t>Dveře vchodové dřevěné plné 90x197 cm s povrchovou úpravou</t>
  </si>
  <si>
    <t>1167904373</t>
  </si>
  <si>
    <t>417</t>
  </si>
  <si>
    <t>766682111</t>
  </si>
  <si>
    <t>Montáž zárubní obložkových pro dveře jednokřídlové tl stěny do 170 mm</t>
  </si>
  <si>
    <t>-494510508</t>
  </si>
  <si>
    <t>418</t>
  </si>
  <si>
    <t>61182258</t>
  </si>
  <si>
    <t>Zárubeň obložková pro dveře 1křídlové 60,70,80,90x197cm tl 6-17cm s povrchovou úpravou</t>
  </si>
  <si>
    <t>33162917</t>
  </si>
  <si>
    <t>419</t>
  </si>
  <si>
    <t>766660722</t>
  </si>
  <si>
    <t>Montáž dveřního kování</t>
  </si>
  <si>
    <t>2098450748</t>
  </si>
  <si>
    <t>420</t>
  </si>
  <si>
    <t>54914620</t>
  </si>
  <si>
    <t>Kování vrchní dveřní (klika / koule / WC) včetně rozet-štítů a montážního materiálu</t>
  </si>
  <si>
    <t>-622589781</t>
  </si>
  <si>
    <t>421</t>
  </si>
  <si>
    <t>54964110</t>
  </si>
  <si>
    <t>Vložka zámková cylindrická oboustranná</t>
  </si>
  <si>
    <t>1981458669</t>
  </si>
  <si>
    <t>422</t>
  </si>
  <si>
    <t>766695213</t>
  </si>
  <si>
    <t>Montáž truhlářských prahů dveří 1křídlových šířky přes 10 cm</t>
  </si>
  <si>
    <t>1234705531</t>
  </si>
  <si>
    <t>423</t>
  </si>
  <si>
    <t>61187401</t>
  </si>
  <si>
    <t>Práh dveřní dřevěný bukový tl 2cm dl 82cm š do 15cm včetně povrchové úpravy</t>
  </si>
  <si>
    <t>-2014661456</t>
  </si>
  <si>
    <t>424</t>
  </si>
  <si>
    <t>61187421</t>
  </si>
  <si>
    <t>Práh dveřní dřevěný bukový tl 2cm dl 92cm š do 15cm včetně povrchové úpravy</t>
  </si>
  <si>
    <t>756155928</t>
  </si>
  <si>
    <t>425</t>
  </si>
  <si>
    <t>766660717</t>
  </si>
  <si>
    <t>Montáž dveřních křídel samozavírače na ocelovou zárubeň</t>
  </si>
  <si>
    <t>-1131081181</t>
  </si>
  <si>
    <t>426</t>
  </si>
  <si>
    <t>54917265</t>
  </si>
  <si>
    <t>Samozavírač dveří hydraulický</t>
  </si>
  <si>
    <t>-1509551397</t>
  </si>
  <si>
    <t>427</t>
  </si>
  <si>
    <t>766008</t>
  </si>
  <si>
    <t>Dodávka a montáž kuchyňských linek, parametry a vybavení dle PD</t>
  </si>
  <si>
    <t>1712075616</t>
  </si>
  <si>
    <t>428</t>
  </si>
  <si>
    <t>HZS2122</t>
  </si>
  <si>
    <t>Hodinová zúčtovací sazba truhlář odborný - vyspravení stávajícího dřevěného schodiště včetně materiálu</t>
  </si>
  <si>
    <t>1598200158</t>
  </si>
  <si>
    <t>429</t>
  </si>
  <si>
    <t>998766202</t>
  </si>
  <si>
    <t>Přesun hmot procentní pro konstrukce truhlářské v objektech v do 12 m</t>
  </si>
  <si>
    <t>570264196</t>
  </si>
  <si>
    <t>767</t>
  </si>
  <si>
    <t>Konstrukce zámečnické</t>
  </si>
  <si>
    <t>430</t>
  </si>
  <si>
    <t>HZS2132</t>
  </si>
  <si>
    <t>Hodinová zúčtovací sazba zámečník odborný - očištění a vyspravení schodišťových madel včetně materiálu</t>
  </si>
  <si>
    <t>154414403</t>
  </si>
  <si>
    <t>431</t>
  </si>
  <si>
    <t>767122112</t>
  </si>
  <si>
    <t>Montáž stěn s výplní z kovové sítě</t>
  </si>
  <si>
    <t>1872599865</t>
  </si>
  <si>
    <t>Půdorys, výpis</t>
  </si>
  <si>
    <t>(1,019+2,97+2,97+2,12+2)*2,4</t>
  </si>
  <si>
    <t>432</t>
  </si>
  <si>
    <t>767122129</t>
  </si>
  <si>
    <t>Příplatek za provedení dveří včetně dodání pantů a kování</t>
  </si>
  <si>
    <t>620514683</t>
  </si>
  <si>
    <t>433</t>
  </si>
  <si>
    <t>14550246</t>
  </si>
  <si>
    <t>Profily ocelové</t>
  </si>
  <si>
    <t>-540452265</t>
  </si>
  <si>
    <t>0,61*1,1</t>
  </si>
  <si>
    <t>434</t>
  </si>
  <si>
    <t>31324912</t>
  </si>
  <si>
    <t>Žebírkové pletivo v rámu</t>
  </si>
  <si>
    <t>-1227859446</t>
  </si>
  <si>
    <t>26,95*1,4</t>
  </si>
  <si>
    <t>435</t>
  </si>
  <si>
    <t>998767202</t>
  </si>
  <si>
    <t>Přesun hmot procentní pro zámečnické konstrukce v objektech v do 12 m</t>
  </si>
  <si>
    <t>-1091468401</t>
  </si>
  <si>
    <t>771</t>
  </si>
  <si>
    <t>Podlahy z dlaždic</t>
  </si>
  <si>
    <t>436</t>
  </si>
  <si>
    <t>771473112</t>
  </si>
  <si>
    <t>Montáž soklíků z dlaždic keramických lepených rovných v do 90 mm</t>
  </si>
  <si>
    <t>1848778626</t>
  </si>
  <si>
    <t>23,81+1,65+6,7+10,38+6,151+15,48+12,245</t>
  </si>
  <si>
    <t>21,064+1,5+1,85++2,15+2,2+2,15+1,85</t>
  </si>
  <si>
    <t>437</t>
  </si>
  <si>
    <t>771473132</t>
  </si>
  <si>
    <t>Montáž soklíků z dlaždic keramických schodišťových stupňovitých lepených v do 90 mm</t>
  </si>
  <si>
    <t>1000920070</t>
  </si>
  <si>
    <t>22,44+2*1,44</t>
  </si>
  <si>
    <t>438</t>
  </si>
  <si>
    <t>771274123</t>
  </si>
  <si>
    <t>Montáž obkladů stupnic z dlaždic protiskluzných keramických lepených š do 300 mm</t>
  </si>
  <si>
    <t>692086910</t>
  </si>
  <si>
    <t>439</t>
  </si>
  <si>
    <t>771274242</t>
  </si>
  <si>
    <t>Montáž obkladů podstupnic z dlaždic protiskluzných keramických lepených v do 200 mm</t>
  </si>
  <si>
    <t>-1596672858</t>
  </si>
  <si>
    <t>9,06</t>
  </si>
  <si>
    <t>440</t>
  </si>
  <si>
    <t>771574131</t>
  </si>
  <si>
    <t>Montáž podlah keramických protiskluzných lepených do 50 ks/m2</t>
  </si>
  <si>
    <t>1791512576</t>
  </si>
  <si>
    <t>24,64+1,15+5,63+1,5+29,74</t>
  </si>
  <si>
    <t>19,28+1,47+3,82+1,16+3,71+1,13+3,58+1,11+1,025+3,61+0,84+5,65</t>
  </si>
  <si>
    <t>441</t>
  </si>
  <si>
    <t>771591195</t>
  </si>
  <si>
    <t>Zvýraznění krajních stupňů schodišť</t>
  </si>
  <si>
    <t>742424688</t>
  </si>
  <si>
    <t>2*3,02+6*1,35</t>
  </si>
  <si>
    <t>442</t>
  </si>
  <si>
    <t>771990112</t>
  </si>
  <si>
    <t>Vyrovnání podkladu samonivelační stěrkou tl do 4 mm pevnosti 30 Mpa</t>
  </si>
  <si>
    <t>-625719720</t>
  </si>
  <si>
    <t>109,045</t>
  </si>
  <si>
    <t>443</t>
  </si>
  <si>
    <t>59761290</t>
  </si>
  <si>
    <t>Dlaždice keramické protiskluzné (barevné) přes 9 do 12 ks/m2</t>
  </si>
  <si>
    <t>-581181770</t>
  </si>
  <si>
    <t>((109,18+25,32)*0,15+109,045+9,06*(0,3+0,13))*1,15</t>
  </si>
  <si>
    <t>444</t>
  </si>
  <si>
    <t>998771202</t>
  </si>
  <si>
    <t>Přesun hmot procentní pro podlahy z dlaždic v objektech v do 12 m</t>
  </si>
  <si>
    <t>932225203</t>
  </si>
  <si>
    <t>776</t>
  </si>
  <si>
    <t>Podlahy povlakové</t>
  </si>
  <si>
    <t>445</t>
  </si>
  <si>
    <t>776121111</t>
  </si>
  <si>
    <t>Vodou ředitelná penetrace savého podkladu povlakových podlah</t>
  </si>
  <si>
    <t>1904113116</t>
  </si>
  <si>
    <t>19,03+17,1</t>
  </si>
  <si>
    <t>4,16+15,77+2,7+9,68+22,32+16,58+3,96+18,45+14,085+11,08</t>
  </si>
  <si>
    <t>446</t>
  </si>
  <si>
    <t>776141112</t>
  </si>
  <si>
    <t>Vyrovnání podkladu povlakových podlah stěrkou tl do 5 mm</t>
  </si>
  <si>
    <t>-1957267399</t>
  </si>
  <si>
    <t>154,915</t>
  </si>
  <si>
    <t>447</t>
  </si>
  <si>
    <t>776221111</t>
  </si>
  <si>
    <t>Lepení pásů z PVC standardním lepidlem</t>
  </si>
  <si>
    <t>1713739589</t>
  </si>
  <si>
    <t>448</t>
  </si>
  <si>
    <t>28412285</t>
  </si>
  <si>
    <t>Krytina podlahová PVC</t>
  </si>
  <si>
    <t>1291004359</t>
  </si>
  <si>
    <t>154,915*1,2</t>
  </si>
  <si>
    <t>449</t>
  </si>
  <si>
    <t>776411111</t>
  </si>
  <si>
    <t>Montáž obvodových soklíků výšky do 80 mm</t>
  </si>
  <si>
    <t>-894626758</t>
  </si>
  <si>
    <t>16,81+16,34</t>
  </si>
  <si>
    <t>6,31+14,92+4,336+11,61+17,982+16,448+5,16+15,99+12,98+10,522</t>
  </si>
  <si>
    <t>450</t>
  </si>
  <si>
    <t>28411003</t>
  </si>
  <si>
    <t>Lišta soklová PVC 30 x 30 mm</t>
  </si>
  <si>
    <t>1465389723</t>
  </si>
  <si>
    <t>149,408*1,1</t>
  </si>
  <si>
    <t>451</t>
  </si>
  <si>
    <t>776421311</t>
  </si>
  <si>
    <t>Montáž přechodových samolepících lišt</t>
  </si>
  <si>
    <t>-1381965109</t>
  </si>
  <si>
    <t>2*0,9+0,8+2,55+6*0,9+5*0,8+3,55+2,5+2,15+2,22+2,13+1,85</t>
  </si>
  <si>
    <t>452</t>
  </si>
  <si>
    <t>55343115</t>
  </si>
  <si>
    <t>Profil přechodový Al 30 mm</t>
  </si>
  <si>
    <t>1779437666</t>
  </si>
  <si>
    <t>28,95*1,2</t>
  </si>
  <si>
    <t>453</t>
  </si>
  <si>
    <t>998776202</t>
  </si>
  <si>
    <t>Přesun hmot procentní pro podlahy povlakové v objektech v do 12 m</t>
  </si>
  <si>
    <t>2090675057</t>
  </si>
  <si>
    <t>781</t>
  </si>
  <si>
    <t>Dokončovací práce - obklady</t>
  </si>
  <si>
    <t>454</t>
  </si>
  <si>
    <t>781474115</t>
  </si>
  <si>
    <t>Montáž obkladů vnitřních keramických hladkých do 25 ks/m2 lepených (včetně lišt)</t>
  </si>
  <si>
    <t>-94730391</t>
  </si>
  <si>
    <t>7,005*2,05-2,8</t>
  </si>
  <si>
    <t>2,565*2,05-1,4</t>
  </si>
  <si>
    <t>2,2*0,6</t>
  </si>
  <si>
    <t>2,425*0,6</t>
  </si>
  <si>
    <t>4,325*2,05-1,4</t>
  </si>
  <si>
    <t>3*0,6</t>
  </si>
  <si>
    <t>5,35*2,05-1,4</t>
  </si>
  <si>
    <t>2,15*0,6</t>
  </si>
  <si>
    <t>4,623*2,05-1,4</t>
  </si>
  <si>
    <t>2,4*0,6</t>
  </si>
  <si>
    <t>4,388*2,05-1,4</t>
  </si>
  <si>
    <t>0,634*0,6</t>
  </si>
  <si>
    <t>1,576*2,05</t>
  </si>
  <si>
    <t>1,25*0,46+1,231*0,7+0,45*0,75+0,5*0,85</t>
  </si>
  <si>
    <t>455</t>
  </si>
  <si>
    <t>781479194</t>
  </si>
  <si>
    <t>Příplatek k montáži obkladů vnitřních keramických hladkých za vyrovnání podkladu</t>
  </si>
  <si>
    <t>274451375</t>
  </si>
  <si>
    <t>122,167</t>
  </si>
  <si>
    <t>456</t>
  </si>
  <si>
    <t>59761071</t>
  </si>
  <si>
    <t>Obkládačky keramické koupelnové (barevné) přes 12 ks/m2</t>
  </si>
  <si>
    <t>-565744380</t>
  </si>
  <si>
    <t>122,167*1,15</t>
  </si>
  <si>
    <t>457</t>
  </si>
  <si>
    <t>998781202</t>
  </si>
  <si>
    <t>Přesun hmot procentní pro obklady keramické v objektech v do 12 m</t>
  </si>
  <si>
    <t>-1183921246</t>
  </si>
  <si>
    <t>783</t>
  </si>
  <si>
    <t>Dokončovací práce - nátěry</t>
  </si>
  <si>
    <t>458</t>
  </si>
  <si>
    <t>783223121</t>
  </si>
  <si>
    <t>Napouštěcí dvojnásobný akrylátový biocidní nátěr tesařských konstrukcí zabudovaných do konstrukce</t>
  </si>
  <si>
    <t>416695120</t>
  </si>
  <si>
    <t>23,2*2+8,5</t>
  </si>
  <si>
    <t>459</t>
  </si>
  <si>
    <t>783314201</t>
  </si>
  <si>
    <t>Základní antikorozní jednonásobný syntetický standardní nátěr zámečnických konstrukcí</t>
  </si>
  <si>
    <t>-1827938060</t>
  </si>
  <si>
    <t>5*1,41+13*1,44+1,044+2*1,47+8,56*0,16+26,59*2,5</t>
  </si>
  <si>
    <t>460</t>
  </si>
  <si>
    <t>783315101</t>
  </si>
  <si>
    <t>Mezinátěr jednonásobný syntetický standardní zámečnických konstrukcí</t>
  </si>
  <si>
    <t>1562943717</t>
  </si>
  <si>
    <t>97,599</t>
  </si>
  <si>
    <t>461</t>
  </si>
  <si>
    <t>783317101</t>
  </si>
  <si>
    <t>Krycí jednonásobný syntetický standardní nátěr zámečnických konstrukcí</t>
  </si>
  <si>
    <t>-409091531</t>
  </si>
  <si>
    <t>784</t>
  </si>
  <si>
    <t>Dokončovací práce - malby a tapety</t>
  </si>
  <si>
    <t>462</t>
  </si>
  <si>
    <t>784121001</t>
  </si>
  <si>
    <t>Oškrabání malby v mísnostech výšky do 3,80 m</t>
  </si>
  <si>
    <t>-388317742</t>
  </si>
  <si>
    <t>71,226+114,445</t>
  </si>
  <si>
    <t>463</t>
  </si>
  <si>
    <t>784161411</t>
  </si>
  <si>
    <t>Celoplošné vyrovnání podkladu sádrovou stěrkou v místnostech výšky do 3,80 m</t>
  </si>
  <si>
    <t>-1886796432</t>
  </si>
  <si>
    <t>185,671</t>
  </si>
  <si>
    <t>464</t>
  </si>
  <si>
    <t>784181101</t>
  </si>
  <si>
    <t>Základní akrylátová jednonásobná penetrace podkladu v místnostech výšky do 3,80m</t>
  </si>
  <si>
    <t>-295716547</t>
  </si>
  <si>
    <t>142,453+228,89+708,055+227,952+14,08+20,37+1,025*0,8+2,125*1,2</t>
  </si>
  <si>
    <t>465</t>
  </si>
  <si>
    <t>784211121</t>
  </si>
  <si>
    <t>Dvojnásobné bílé malby ze směsí za mokra středně otěruvzdorných v místnostech výšky do 3,80 m</t>
  </si>
  <si>
    <t>-1359433702</t>
  </si>
  <si>
    <t>1345,17</t>
  </si>
  <si>
    <t>795</t>
  </si>
  <si>
    <t>Lokální vytápění</t>
  </si>
  <si>
    <t>466</t>
  </si>
  <si>
    <t>795991002</t>
  </si>
  <si>
    <t>Umístění přenosných kamen na tuhá paliva, krbokamen a sporáků o hmotnosti do 150 kg</t>
  </si>
  <si>
    <t>-1911356284</t>
  </si>
  <si>
    <t>467</t>
  </si>
  <si>
    <t>54141125</t>
  </si>
  <si>
    <t>Kamna krbová standard, výkon min. 2,5 kW</t>
  </si>
  <si>
    <t>-64204596</t>
  </si>
  <si>
    <t>468</t>
  </si>
  <si>
    <t>795942002</t>
  </si>
  <si>
    <t>Napojení přímé ohniště na komínový průduch kouřovodem ocelovým nebo nerezovým D 130 mm</t>
  </si>
  <si>
    <t>-1038904693</t>
  </si>
  <si>
    <t>469</t>
  </si>
  <si>
    <t>795942012</t>
  </si>
  <si>
    <t>Napojení lomené ohniště na komínový průduch kouřovodem ocelovým nebo nerezovým D 130 mm</t>
  </si>
  <si>
    <t>-311701270</t>
  </si>
  <si>
    <t>470</t>
  </si>
  <si>
    <t>54171016</t>
  </si>
  <si>
    <t>Roura kouřová dl do 1m D 130mm</t>
  </si>
  <si>
    <t>-272607600</t>
  </si>
  <si>
    <t>471</t>
  </si>
  <si>
    <t>54171163</t>
  </si>
  <si>
    <t>Koleno kouřové D 130mm</t>
  </si>
  <si>
    <t>1264640008</t>
  </si>
  <si>
    <t>472</t>
  </si>
  <si>
    <t>54171581</t>
  </si>
  <si>
    <t>Oblouk přestavitelný 0-90° D 130mm</t>
  </si>
  <si>
    <t>-83643398</t>
  </si>
  <si>
    <t>473</t>
  </si>
  <si>
    <t>54171182</t>
  </si>
  <si>
    <t>Růžice kouřová D 132mm</t>
  </si>
  <si>
    <t>-1292466472</t>
  </si>
  <si>
    <t>474</t>
  </si>
  <si>
    <t>54171222</t>
  </si>
  <si>
    <t>Zděř kouřová D 132mm</t>
  </si>
  <si>
    <t>1282534390</t>
  </si>
  <si>
    <t>475</t>
  </si>
  <si>
    <t>998795202</t>
  </si>
  <si>
    <t>Přesun hmot procentní pro lokální vytápění v objektech v do 12 m</t>
  </si>
  <si>
    <t>1440168422</t>
  </si>
  <si>
    <t>VRN</t>
  </si>
  <si>
    <t>Vedlejší rozpočtové náklady</t>
  </si>
  <si>
    <t>476</t>
  </si>
  <si>
    <t>011002000</t>
  </si>
  <si>
    <t>Průzkumné práce (sondy)</t>
  </si>
  <si>
    <t>ks</t>
  </si>
  <si>
    <t>1024</t>
  </si>
  <si>
    <t>-1765924076</t>
  </si>
  <si>
    <t>477</t>
  </si>
  <si>
    <t>012002000</t>
  </si>
  <si>
    <t>Geodetické práce</t>
  </si>
  <si>
    <t>1430264688</t>
  </si>
  <si>
    <t>478</t>
  </si>
  <si>
    <t>013002000</t>
  </si>
  <si>
    <t>Projektové práce (dokumentace skutečného provedení)</t>
  </si>
  <si>
    <t>85492001</t>
  </si>
  <si>
    <t>479</t>
  </si>
  <si>
    <t>020001000</t>
  </si>
  <si>
    <t>Příprava staveniště</t>
  </si>
  <si>
    <t>-1398812730</t>
  </si>
  <si>
    <t>480</t>
  </si>
  <si>
    <t>030001000</t>
  </si>
  <si>
    <t>Zařízení staveniště</t>
  </si>
  <si>
    <t>-1832788224</t>
  </si>
  <si>
    <t>481</t>
  </si>
  <si>
    <t>040001000</t>
  </si>
  <si>
    <t>Inženýrská a kompletační činnost</t>
  </si>
  <si>
    <t>559875590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</si>
</sst>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 wrapText="1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50000000000003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1:74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8" t="s">
        <v>14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0"/>
      <c r="AQ5" s="20"/>
      <c r="AR5" s="18"/>
      <c r="BE5" s="266" t="s">
        <v>15</v>
      </c>
      <c r="BS5" s="15" t="s">
        <v>6</v>
      </c>
    </row>
    <row r="6" spans="1:74" ht="36.950000000000003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0" t="s">
        <v>17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0"/>
      <c r="AQ6" s="20"/>
      <c r="AR6" s="18"/>
      <c r="BE6" s="267"/>
      <c r="BS6" s="15" t="s">
        <v>6</v>
      </c>
    </row>
    <row r="7" spans="1:74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67"/>
      <c r="BS7" s="15" t="s">
        <v>6</v>
      </c>
    </row>
    <row r="8" spans="1:74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67"/>
      <c r="BS8" s="15" t="s">
        <v>6</v>
      </c>
    </row>
    <row r="9" spans="1:74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67"/>
      <c r="BS9" s="15" t="s">
        <v>6</v>
      </c>
    </row>
    <row r="10" spans="1:74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67"/>
      <c r="BS10" s="15" t="s">
        <v>6</v>
      </c>
    </row>
    <row r="11" spans="1:74" ht="18.399999999999999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67"/>
      <c r="BS11" s="15" t="s">
        <v>6</v>
      </c>
    </row>
    <row r="12" spans="1:74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67"/>
      <c r="BS12" s="15" t="s">
        <v>6</v>
      </c>
    </row>
    <row r="13" spans="1:74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28</v>
      </c>
      <c r="AO13" s="20"/>
      <c r="AP13" s="20"/>
      <c r="AQ13" s="20"/>
      <c r="AR13" s="18"/>
      <c r="BE13" s="267"/>
      <c r="BS13" s="15" t="s">
        <v>6</v>
      </c>
    </row>
    <row r="14" spans="1:74">
      <c r="B14" s="19"/>
      <c r="C14" s="20"/>
      <c r="D14" s="20"/>
      <c r="E14" s="261" t="s">
        <v>28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7" t="s">
        <v>26</v>
      </c>
      <c r="AL14" s="20"/>
      <c r="AM14" s="20"/>
      <c r="AN14" s="29" t="s">
        <v>28</v>
      </c>
      <c r="AO14" s="20"/>
      <c r="AP14" s="20"/>
      <c r="AQ14" s="20"/>
      <c r="AR14" s="18"/>
      <c r="BE14" s="267"/>
      <c r="BS14" s="15" t="s">
        <v>6</v>
      </c>
    </row>
    <row r="15" spans="1:74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67"/>
      <c r="BS15" s="15" t="s">
        <v>4</v>
      </c>
    </row>
    <row r="16" spans="1:74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67"/>
      <c r="BS16" s="15" t="s">
        <v>4</v>
      </c>
    </row>
    <row r="17" spans="2:71" ht="18.399999999999999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67"/>
      <c r="BS17" s="15" t="s">
        <v>30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67"/>
      <c r="BS18" s="15" t="s">
        <v>6</v>
      </c>
    </row>
    <row r="19" spans="2:71" ht="12" customHeight="1">
      <c r="B19" s="19"/>
      <c r="C19" s="20"/>
      <c r="D19" s="27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67"/>
      <c r="BS19" s="15" t="s">
        <v>6</v>
      </c>
    </row>
    <row r="20" spans="2:71" ht="18.399999999999999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67"/>
      <c r="BS20" s="15" t="s">
        <v>30</v>
      </c>
    </row>
    <row r="21" spans="2:7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67"/>
    </row>
    <row r="22" spans="2:71" ht="12" customHeight="1">
      <c r="B22" s="19"/>
      <c r="C22" s="20"/>
      <c r="D22" s="27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67"/>
    </row>
    <row r="23" spans="2:71" ht="45" customHeight="1">
      <c r="B23" s="19"/>
      <c r="C23" s="20"/>
      <c r="D23" s="20"/>
      <c r="E23" s="263" t="s">
        <v>33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0"/>
      <c r="AP23" s="20"/>
      <c r="AQ23" s="20"/>
      <c r="AR23" s="18"/>
      <c r="BE23" s="267"/>
    </row>
    <row r="24" spans="2:7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67"/>
    </row>
    <row r="25" spans="2:7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67"/>
    </row>
    <row r="26" spans="2:71" s="1" customFormat="1" ht="25.9" customHeight="1"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8">
        <f>ROUND(AG54,2)</f>
        <v>0</v>
      </c>
      <c r="AL26" s="269"/>
      <c r="AM26" s="269"/>
      <c r="AN26" s="269"/>
      <c r="AO26" s="269"/>
      <c r="AP26" s="33"/>
      <c r="AQ26" s="33"/>
      <c r="AR26" s="36"/>
      <c r="BE26" s="267"/>
    </row>
    <row r="27" spans="2:7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67"/>
    </row>
    <row r="28" spans="2:71" s="1" customForma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4" t="s">
        <v>35</v>
      </c>
      <c r="M28" s="264"/>
      <c r="N28" s="264"/>
      <c r="O28" s="264"/>
      <c r="P28" s="264"/>
      <c r="Q28" s="33"/>
      <c r="R28" s="33"/>
      <c r="S28" s="33"/>
      <c r="T28" s="33"/>
      <c r="U28" s="33"/>
      <c r="V28" s="33"/>
      <c r="W28" s="264" t="s">
        <v>36</v>
      </c>
      <c r="X28" s="264"/>
      <c r="Y28" s="264"/>
      <c r="Z28" s="264"/>
      <c r="AA28" s="264"/>
      <c r="AB28" s="264"/>
      <c r="AC28" s="264"/>
      <c r="AD28" s="264"/>
      <c r="AE28" s="264"/>
      <c r="AF28" s="33"/>
      <c r="AG28" s="33"/>
      <c r="AH28" s="33"/>
      <c r="AI28" s="33"/>
      <c r="AJ28" s="33"/>
      <c r="AK28" s="264" t="s">
        <v>37</v>
      </c>
      <c r="AL28" s="264"/>
      <c r="AM28" s="264"/>
      <c r="AN28" s="264"/>
      <c r="AO28" s="264"/>
      <c r="AP28" s="33"/>
      <c r="AQ28" s="33"/>
      <c r="AR28" s="36"/>
      <c r="BE28" s="267"/>
    </row>
    <row r="29" spans="2:71" s="2" customFormat="1" ht="14.45" customHeight="1">
      <c r="B29" s="37"/>
      <c r="C29" s="38"/>
      <c r="D29" s="27" t="s">
        <v>38</v>
      </c>
      <c r="E29" s="38"/>
      <c r="F29" s="27" t="s">
        <v>39</v>
      </c>
      <c r="G29" s="38"/>
      <c r="H29" s="38"/>
      <c r="I29" s="38"/>
      <c r="J29" s="38"/>
      <c r="K29" s="38"/>
      <c r="L29" s="239">
        <v>0.21</v>
      </c>
      <c r="M29" s="240"/>
      <c r="N29" s="240"/>
      <c r="O29" s="240"/>
      <c r="P29" s="240"/>
      <c r="Q29" s="38"/>
      <c r="R29" s="38"/>
      <c r="S29" s="38"/>
      <c r="T29" s="38"/>
      <c r="U29" s="38"/>
      <c r="V29" s="38"/>
      <c r="W29" s="265">
        <f>ROUND(AZ54, 2)</f>
        <v>0</v>
      </c>
      <c r="X29" s="240"/>
      <c r="Y29" s="240"/>
      <c r="Z29" s="240"/>
      <c r="AA29" s="240"/>
      <c r="AB29" s="240"/>
      <c r="AC29" s="240"/>
      <c r="AD29" s="240"/>
      <c r="AE29" s="240"/>
      <c r="AF29" s="38"/>
      <c r="AG29" s="38"/>
      <c r="AH29" s="38"/>
      <c r="AI29" s="38"/>
      <c r="AJ29" s="38"/>
      <c r="AK29" s="265">
        <f>ROUND(AV54, 2)</f>
        <v>0</v>
      </c>
      <c r="AL29" s="240"/>
      <c r="AM29" s="240"/>
      <c r="AN29" s="240"/>
      <c r="AO29" s="240"/>
      <c r="AP29" s="38"/>
      <c r="AQ29" s="38"/>
      <c r="AR29" s="39"/>
      <c r="BE29" s="267"/>
    </row>
    <row r="30" spans="2:71" s="2" customFormat="1" ht="14.45" customHeight="1">
      <c r="B30" s="37"/>
      <c r="C30" s="38"/>
      <c r="D30" s="38"/>
      <c r="E30" s="38"/>
      <c r="F30" s="27" t="s">
        <v>40</v>
      </c>
      <c r="G30" s="38"/>
      <c r="H30" s="38"/>
      <c r="I30" s="38"/>
      <c r="J30" s="38"/>
      <c r="K30" s="38"/>
      <c r="L30" s="239">
        <v>0.15</v>
      </c>
      <c r="M30" s="240"/>
      <c r="N30" s="240"/>
      <c r="O30" s="240"/>
      <c r="P30" s="240"/>
      <c r="Q30" s="38"/>
      <c r="R30" s="38"/>
      <c r="S30" s="38"/>
      <c r="T30" s="38"/>
      <c r="U30" s="38"/>
      <c r="V30" s="38"/>
      <c r="W30" s="265">
        <f>ROUND(BA54, 2)</f>
        <v>0</v>
      </c>
      <c r="X30" s="240"/>
      <c r="Y30" s="240"/>
      <c r="Z30" s="240"/>
      <c r="AA30" s="240"/>
      <c r="AB30" s="240"/>
      <c r="AC30" s="240"/>
      <c r="AD30" s="240"/>
      <c r="AE30" s="240"/>
      <c r="AF30" s="38"/>
      <c r="AG30" s="38"/>
      <c r="AH30" s="38"/>
      <c r="AI30" s="38"/>
      <c r="AJ30" s="38"/>
      <c r="AK30" s="265">
        <f>ROUND(AW54, 2)</f>
        <v>0</v>
      </c>
      <c r="AL30" s="240"/>
      <c r="AM30" s="240"/>
      <c r="AN30" s="240"/>
      <c r="AO30" s="240"/>
      <c r="AP30" s="38"/>
      <c r="AQ30" s="38"/>
      <c r="AR30" s="39"/>
      <c r="BE30" s="267"/>
    </row>
    <row r="31" spans="2:71" s="2" customFormat="1" ht="14.45" hidden="1" customHeight="1">
      <c r="B31" s="37"/>
      <c r="C31" s="38"/>
      <c r="D31" s="38"/>
      <c r="E31" s="38"/>
      <c r="F31" s="27" t="s">
        <v>41</v>
      </c>
      <c r="G31" s="38"/>
      <c r="H31" s="38"/>
      <c r="I31" s="38"/>
      <c r="J31" s="38"/>
      <c r="K31" s="38"/>
      <c r="L31" s="239">
        <v>0.21</v>
      </c>
      <c r="M31" s="240"/>
      <c r="N31" s="240"/>
      <c r="O31" s="240"/>
      <c r="P31" s="240"/>
      <c r="Q31" s="38"/>
      <c r="R31" s="38"/>
      <c r="S31" s="38"/>
      <c r="T31" s="38"/>
      <c r="U31" s="38"/>
      <c r="V31" s="38"/>
      <c r="W31" s="265">
        <f>ROUND(BB54, 2)</f>
        <v>0</v>
      </c>
      <c r="X31" s="240"/>
      <c r="Y31" s="240"/>
      <c r="Z31" s="240"/>
      <c r="AA31" s="240"/>
      <c r="AB31" s="240"/>
      <c r="AC31" s="240"/>
      <c r="AD31" s="240"/>
      <c r="AE31" s="240"/>
      <c r="AF31" s="38"/>
      <c r="AG31" s="38"/>
      <c r="AH31" s="38"/>
      <c r="AI31" s="38"/>
      <c r="AJ31" s="38"/>
      <c r="AK31" s="265">
        <v>0</v>
      </c>
      <c r="AL31" s="240"/>
      <c r="AM31" s="240"/>
      <c r="AN31" s="240"/>
      <c r="AO31" s="240"/>
      <c r="AP31" s="38"/>
      <c r="AQ31" s="38"/>
      <c r="AR31" s="39"/>
      <c r="BE31" s="267"/>
    </row>
    <row r="32" spans="2:71" s="2" customFormat="1" ht="14.45" hidden="1" customHeight="1">
      <c r="B32" s="37"/>
      <c r="C32" s="38"/>
      <c r="D32" s="38"/>
      <c r="E32" s="38"/>
      <c r="F32" s="27" t="s">
        <v>42</v>
      </c>
      <c r="G32" s="38"/>
      <c r="H32" s="38"/>
      <c r="I32" s="38"/>
      <c r="J32" s="38"/>
      <c r="K32" s="38"/>
      <c r="L32" s="239">
        <v>0.15</v>
      </c>
      <c r="M32" s="240"/>
      <c r="N32" s="240"/>
      <c r="O32" s="240"/>
      <c r="P32" s="240"/>
      <c r="Q32" s="38"/>
      <c r="R32" s="38"/>
      <c r="S32" s="38"/>
      <c r="T32" s="38"/>
      <c r="U32" s="38"/>
      <c r="V32" s="38"/>
      <c r="W32" s="265">
        <f>ROUND(BC54, 2)</f>
        <v>0</v>
      </c>
      <c r="X32" s="240"/>
      <c r="Y32" s="240"/>
      <c r="Z32" s="240"/>
      <c r="AA32" s="240"/>
      <c r="AB32" s="240"/>
      <c r="AC32" s="240"/>
      <c r="AD32" s="240"/>
      <c r="AE32" s="240"/>
      <c r="AF32" s="38"/>
      <c r="AG32" s="38"/>
      <c r="AH32" s="38"/>
      <c r="AI32" s="38"/>
      <c r="AJ32" s="38"/>
      <c r="AK32" s="265">
        <v>0</v>
      </c>
      <c r="AL32" s="240"/>
      <c r="AM32" s="240"/>
      <c r="AN32" s="240"/>
      <c r="AO32" s="240"/>
      <c r="AP32" s="38"/>
      <c r="AQ32" s="38"/>
      <c r="AR32" s="39"/>
      <c r="BE32" s="267"/>
    </row>
    <row r="33" spans="2:57" s="2" customFormat="1" ht="14.45" hidden="1" customHeight="1">
      <c r="B33" s="37"/>
      <c r="C33" s="38"/>
      <c r="D33" s="38"/>
      <c r="E33" s="38"/>
      <c r="F33" s="27" t="s">
        <v>43</v>
      </c>
      <c r="G33" s="38"/>
      <c r="H33" s="38"/>
      <c r="I33" s="38"/>
      <c r="J33" s="38"/>
      <c r="K33" s="38"/>
      <c r="L33" s="239">
        <v>0</v>
      </c>
      <c r="M33" s="240"/>
      <c r="N33" s="240"/>
      <c r="O33" s="240"/>
      <c r="P33" s="240"/>
      <c r="Q33" s="38"/>
      <c r="R33" s="38"/>
      <c r="S33" s="38"/>
      <c r="T33" s="38"/>
      <c r="U33" s="38"/>
      <c r="V33" s="38"/>
      <c r="W33" s="265">
        <f>ROUND(BD54, 2)</f>
        <v>0</v>
      </c>
      <c r="X33" s="240"/>
      <c r="Y33" s="240"/>
      <c r="Z33" s="240"/>
      <c r="AA33" s="240"/>
      <c r="AB33" s="240"/>
      <c r="AC33" s="240"/>
      <c r="AD33" s="240"/>
      <c r="AE33" s="240"/>
      <c r="AF33" s="38"/>
      <c r="AG33" s="38"/>
      <c r="AH33" s="38"/>
      <c r="AI33" s="38"/>
      <c r="AJ33" s="38"/>
      <c r="AK33" s="265">
        <v>0</v>
      </c>
      <c r="AL33" s="240"/>
      <c r="AM33" s="240"/>
      <c r="AN33" s="240"/>
      <c r="AO33" s="240"/>
      <c r="AP33" s="38"/>
      <c r="AQ33" s="38"/>
      <c r="AR33" s="39"/>
      <c r="BE33" s="267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67"/>
    </row>
    <row r="35" spans="2:57" s="1" customFormat="1" ht="25.9" customHeight="1"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42" t="s">
        <v>46</v>
      </c>
      <c r="Y35" s="243"/>
      <c r="Z35" s="243"/>
      <c r="AA35" s="243"/>
      <c r="AB35" s="243"/>
      <c r="AC35" s="42"/>
      <c r="AD35" s="42"/>
      <c r="AE35" s="42"/>
      <c r="AF35" s="42"/>
      <c r="AG35" s="42"/>
      <c r="AH35" s="42"/>
      <c r="AI35" s="42"/>
      <c r="AJ35" s="42"/>
      <c r="AK35" s="244">
        <f>SUM(AK26:AK33)</f>
        <v>0</v>
      </c>
      <c r="AL35" s="243"/>
      <c r="AM35" s="243"/>
      <c r="AN35" s="243"/>
      <c r="AO35" s="245"/>
      <c r="AP35" s="40"/>
      <c r="AQ35" s="40"/>
      <c r="AR35" s="36"/>
    </row>
    <row r="36" spans="2:57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57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57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57" s="1" customFormat="1" ht="24.95" customHeight="1">
      <c r="B42" s="32"/>
      <c r="C42" s="21" t="s">
        <v>47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57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57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Soc-b-BN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57" s="3" customFormat="1" ht="36.950000000000003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55" t="str">
        <f>K6</f>
        <v>Stavební úpravy objektu sociálního bydlení, Vlašimská 897, Benešov</v>
      </c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50"/>
      <c r="AQ45" s="50"/>
      <c r="AR45" s="51"/>
    </row>
    <row r="46" spans="2:57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57" s="1" customFormat="1" ht="12" customHeight="1">
      <c r="B47" s="32"/>
      <c r="C47" s="27" t="s">
        <v>20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22</v>
      </c>
      <c r="AJ47" s="33"/>
      <c r="AK47" s="33"/>
      <c r="AL47" s="33"/>
      <c r="AM47" s="257" t="str">
        <f>IF(AN8= "","",AN8)</f>
        <v>13. 3. 2018</v>
      </c>
      <c r="AN47" s="257"/>
      <c r="AO47" s="33"/>
      <c r="AP47" s="33"/>
      <c r="AQ47" s="33"/>
      <c r="AR47" s="36"/>
    </row>
    <row r="48" spans="2:57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1:91" s="1" customFormat="1" ht="13.7" customHeight="1"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33" t="str">
        <f>IF(E11= 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29</v>
      </c>
      <c r="AJ49" s="33"/>
      <c r="AK49" s="33"/>
      <c r="AL49" s="33"/>
      <c r="AM49" s="253" t="str">
        <f>IF(E17="","",E17)</f>
        <v xml:space="preserve"> </v>
      </c>
      <c r="AN49" s="254"/>
      <c r="AO49" s="254"/>
      <c r="AP49" s="254"/>
      <c r="AQ49" s="33"/>
      <c r="AR49" s="36"/>
      <c r="AS49" s="247" t="s">
        <v>48</v>
      </c>
      <c r="AT49" s="248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1:91" s="1" customFormat="1" ht="13.7" customHeight="1">
      <c r="B50" s="32"/>
      <c r="C50" s="27" t="s">
        <v>27</v>
      </c>
      <c r="D50" s="33"/>
      <c r="E50" s="33"/>
      <c r="F50" s="33"/>
      <c r="G50" s="33"/>
      <c r="H50" s="33"/>
      <c r="I50" s="33"/>
      <c r="J50" s="33"/>
      <c r="K50" s="33"/>
      <c r="L50" s="33" t="str">
        <f>IF(E14= 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31</v>
      </c>
      <c r="AJ50" s="33"/>
      <c r="AK50" s="33"/>
      <c r="AL50" s="33"/>
      <c r="AM50" s="253" t="str">
        <f>IF(E20="","",E20)</f>
        <v xml:space="preserve"> </v>
      </c>
      <c r="AN50" s="254"/>
      <c r="AO50" s="254"/>
      <c r="AP50" s="254"/>
      <c r="AQ50" s="33"/>
      <c r="AR50" s="36"/>
      <c r="AS50" s="249"/>
      <c r="AT50" s="250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1:91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51"/>
      <c r="AT51" s="252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1:91" s="1" customFormat="1" ht="29.25" customHeight="1">
      <c r="B52" s="32"/>
      <c r="C52" s="241" t="s">
        <v>49</v>
      </c>
      <c r="D52" s="232"/>
      <c r="E52" s="232"/>
      <c r="F52" s="232"/>
      <c r="G52" s="232"/>
      <c r="H52" s="60"/>
      <c r="I52" s="233" t="s">
        <v>50</v>
      </c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1" t="s">
        <v>51</v>
      </c>
      <c r="AH52" s="232"/>
      <c r="AI52" s="232"/>
      <c r="AJ52" s="232"/>
      <c r="AK52" s="232"/>
      <c r="AL52" s="232"/>
      <c r="AM52" s="232"/>
      <c r="AN52" s="233" t="s">
        <v>52</v>
      </c>
      <c r="AO52" s="232"/>
      <c r="AP52" s="234"/>
      <c r="AQ52" s="61" t="s">
        <v>53</v>
      </c>
      <c r="AR52" s="36"/>
      <c r="AS52" s="62" t="s">
        <v>54</v>
      </c>
      <c r="AT52" s="63" t="s">
        <v>55</v>
      </c>
      <c r="AU52" s="63" t="s">
        <v>56</v>
      </c>
      <c r="AV52" s="63" t="s">
        <v>57</v>
      </c>
      <c r="AW52" s="63" t="s">
        <v>58</v>
      </c>
      <c r="AX52" s="63" t="s">
        <v>59</v>
      </c>
      <c r="AY52" s="63" t="s">
        <v>60</v>
      </c>
      <c r="AZ52" s="63" t="s">
        <v>61</v>
      </c>
      <c r="BA52" s="63" t="s">
        <v>62</v>
      </c>
      <c r="BB52" s="63" t="s">
        <v>63</v>
      </c>
      <c r="BC52" s="63" t="s">
        <v>64</v>
      </c>
      <c r="BD52" s="64" t="s">
        <v>65</v>
      </c>
    </row>
    <row r="53" spans="1:91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1:91" s="4" customFormat="1" ht="32.450000000000003" customHeight="1">
      <c r="B54" s="68"/>
      <c r="C54" s="69" t="s">
        <v>66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29">
        <f>ROUND(AG55,2)</f>
        <v>0</v>
      </c>
      <c r="AH54" s="229"/>
      <c r="AI54" s="229"/>
      <c r="AJ54" s="229"/>
      <c r="AK54" s="229"/>
      <c r="AL54" s="229"/>
      <c r="AM54" s="229"/>
      <c r="AN54" s="230">
        <f>SUM(AG54,AT54)</f>
        <v>0</v>
      </c>
      <c r="AO54" s="230"/>
      <c r="AP54" s="230"/>
      <c r="AQ54" s="72" t="s">
        <v>1</v>
      </c>
      <c r="AR54" s="73"/>
      <c r="AS54" s="74">
        <f>ROUND(AS55,2)</f>
        <v>0</v>
      </c>
      <c r="AT54" s="75">
        <f>ROUND(SUM(AV54:AW54),2)</f>
        <v>0</v>
      </c>
      <c r="AU54" s="76">
        <f>ROUND(AU55,5)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 t="shared" ref="AZ54:BD55" si="0">ROUND(AZ55,2)</f>
        <v>0</v>
      </c>
      <c r="BA54" s="75">
        <f t="shared" si="0"/>
        <v>0</v>
      </c>
      <c r="BB54" s="75">
        <f t="shared" si="0"/>
        <v>0</v>
      </c>
      <c r="BC54" s="75">
        <f t="shared" si="0"/>
        <v>0</v>
      </c>
      <c r="BD54" s="77">
        <f t="shared" si="0"/>
        <v>0</v>
      </c>
      <c r="BS54" s="78" t="s">
        <v>67</v>
      </c>
      <c r="BT54" s="78" t="s">
        <v>68</v>
      </c>
      <c r="BU54" s="79" t="s">
        <v>69</v>
      </c>
      <c r="BV54" s="78" t="s">
        <v>70</v>
      </c>
      <c r="BW54" s="78" t="s">
        <v>5</v>
      </c>
      <c r="BX54" s="78" t="s">
        <v>71</v>
      </c>
      <c r="CL54" s="78" t="s">
        <v>1</v>
      </c>
    </row>
    <row r="55" spans="1:91" s="5" customFormat="1" ht="16.5" customHeight="1">
      <c r="B55" s="80"/>
      <c r="C55" s="81"/>
      <c r="D55" s="238" t="s">
        <v>72</v>
      </c>
      <c r="E55" s="238"/>
      <c r="F55" s="238"/>
      <c r="G55" s="238"/>
      <c r="H55" s="238"/>
      <c r="I55" s="82"/>
      <c r="J55" s="238" t="s">
        <v>73</v>
      </c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7">
        <f>ROUND(AG56,2)</f>
        <v>0</v>
      </c>
      <c r="AH55" s="236"/>
      <c r="AI55" s="236"/>
      <c r="AJ55" s="236"/>
      <c r="AK55" s="236"/>
      <c r="AL55" s="236"/>
      <c r="AM55" s="236"/>
      <c r="AN55" s="235">
        <f>SUM(AG55,AT55)</f>
        <v>0</v>
      </c>
      <c r="AO55" s="236"/>
      <c r="AP55" s="236"/>
      <c r="AQ55" s="83" t="s">
        <v>74</v>
      </c>
      <c r="AR55" s="84"/>
      <c r="AS55" s="85">
        <f>ROUND(AS56,2)</f>
        <v>0</v>
      </c>
      <c r="AT55" s="86">
        <f>ROUND(SUM(AV55:AW55),2)</f>
        <v>0</v>
      </c>
      <c r="AU55" s="87">
        <f>ROUND(AU56,5)</f>
        <v>0</v>
      </c>
      <c r="AV55" s="86">
        <f>ROUND(AZ55*L29,2)</f>
        <v>0</v>
      </c>
      <c r="AW55" s="86">
        <f>ROUND(BA55*L30,2)</f>
        <v>0</v>
      </c>
      <c r="AX55" s="86">
        <f>ROUND(BB55*L29,2)</f>
        <v>0</v>
      </c>
      <c r="AY55" s="86">
        <f>ROUND(BC55*L30,2)</f>
        <v>0</v>
      </c>
      <c r="AZ55" s="86">
        <f t="shared" si="0"/>
        <v>0</v>
      </c>
      <c r="BA55" s="86">
        <f t="shared" si="0"/>
        <v>0</v>
      </c>
      <c r="BB55" s="86">
        <f t="shared" si="0"/>
        <v>0</v>
      </c>
      <c r="BC55" s="86">
        <f t="shared" si="0"/>
        <v>0</v>
      </c>
      <c r="BD55" s="88">
        <f t="shared" si="0"/>
        <v>0</v>
      </c>
      <c r="BS55" s="89" t="s">
        <v>67</v>
      </c>
      <c r="BT55" s="89" t="s">
        <v>75</v>
      </c>
      <c r="BU55" s="89" t="s">
        <v>69</v>
      </c>
      <c r="BV55" s="89" t="s">
        <v>70</v>
      </c>
      <c r="BW55" s="89" t="s">
        <v>76</v>
      </c>
      <c r="BX55" s="89" t="s">
        <v>5</v>
      </c>
      <c r="CL55" s="89" t="s">
        <v>1</v>
      </c>
      <c r="CM55" s="89" t="s">
        <v>75</v>
      </c>
    </row>
    <row r="56" spans="1:91" s="6" customFormat="1" ht="16.5" customHeight="1">
      <c r="A56" s="90" t="s">
        <v>77</v>
      </c>
      <c r="B56" s="91"/>
      <c r="C56" s="92"/>
      <c r="D56" s="92"/>
      <c r="E56" s="228" t="s">
        <v>78</v>
      </c>
      <c r="F56" s="228"/>
      <c r="G56" s="228"/>
      <c r="H56" s="228"/>
      <c r="I56" s="228"/>
      <c r="J56" s="92"/>
      <c r="K56" s="228" t="s">
        <v>79</v>
      </c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6">
        <f>'C 01 - Stavební úpravy'!J32</f>
        <v>0</v>
      </c>
      <c r="AH56" s="227"/>
      <c r="AI56" s="227"/>
      <c r="AJ56" s="227"/>
      <c r="AK56" s="227"/>
      <c r="AL56" s="227"/>
      <c r="AM56" s="227"/>
      <c r="AN56" s="226">
        <f>SUM(AG56,AT56)</f>
        <v>0</v>
      </c>
      <c r="AO56" s="227"/>
      <c r="AP56" s="227"/>
      <c r="AQ56" s="93" t="s">
        <v>80</v>
      </c>
      <c r="AR56" s="94"/>
      <c r="AS56" s="95">
        <v>0</v>
      </c>
      <c r="AT56" s="96">
        <f>ROUND(SUM(AV56:AW56),2)</f>
        <v>0</v>
      </c>
      <c r="AU56" s="97">
        <f>'C 01 - Stavební úpravy'!P116</f>
        <v>0</v>
      </c>
      <c r="AV56" s="96">
        <f>'C 01 - Stavební úpravy'!J35</f>
        <v>0</v>
      </c>
      <c r="AW56" s="96">
        <f>'C 01 - Stavební úpravy'!J36</f>
        <v>0</v>
      </c>
      <c r="AX56" s="96">
        <f>'C 01 - Stavební úpravy'!J37</f>
        <v>0</v>
      </c>
      <c r="AY56" s="96">
        <f>'C 01 - Stavební úpravy'!J38</f>
        <v>0</v>
      </c>
      <c r="AZ56" s="96">
        <f>'C 01 - Stavební úpravy'!F35</f>
        <v>0</v>
      </c>
      <c r="BA56" s="96">
        <f>'C 01 - Stavební úpravy'!F36</f>
        <v>0</v>
      </c>
      <c r="BB56" s="96">
        <f>'C 01 - Stavební úpravy'!F37</f>
        <v>0</v>
      </c>
      <c r="BC56" s="96">
        <f>'C 01 - Stavební úpravy'!F38</f>
        <v>0</v>
      </c>
      <c r="BD56" s="98">
        <f>'C 01 - Stavební úpravy'!F39</f>
        <v>0</v>
      </c>
      <c r="BT56" s="99" t="s">
        <v>81</v>
      </c>
      <c r="BV56" s="99" t="s">
        <v>70</v>
      </c>
      <c r="BW56" s="99" t="s">
        <v>82</v>
      </c>
      <c r="BX56" s="99" t="s">
        <v>76</v>
      </c>
      <c r="CL56" s="99" t="s">
        <v>1</v>
      </c>
    </row>
    <row r="57" spans="1:91" s="1" customFormat="1" ht="30" customHeight="1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6"/>
    </row>
    <row r="58" spans="1:91" s="1" customFormat="1" ht="6.95" customHeigh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36"/>
    </row>
  </sheetData>
  <sheetProtection algorithmName="SHA-512" hashValue="bMMjM5DygQj736tjfjg6D5qdqU3X/64kMBjJyf70YQm86Ys6TlbqKmkxwCr5lMmNSQCcsN9SPaWyhmYpqCiXeg==" saltValue="RFLGU1KHZT2zWE1kCBfZZoDkSjWlVfut/4NaBVLG1fRnKA+AUtnRXdpbVyJauT7D0IuO9sItvXSzRUE33yEWsA==" spinCount="100000" sheet="1" objects="1" scenarios="1" formatColumns="0" formatRows="0"/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52:G52"/>
    <mergeCell ref="I52:AF52"/>
    <mergeCell ref="X35:AB35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</mergeCells>
  <hyperlinks>
    <hyperlink ref="A56" location="'C 01 - Stavební úpravy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00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0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82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8"/>
      <c r="AT3" s="15" t="s">
        <v>75</v>
      </c>
    </row>
    <row r="4" spans="2:46" ht="24.95" customHeight="1">
      <c r="B4" s="18"/>
      <c r="D4" s="104" t="s">
        <v>83</v>
      </c>
      <c r="L4" s="18"/>
      <c r="M4" s="22" t="s">
        <v>10</v>
      </c>
      <c r="AT4" s="15" t="s">
        <v>4</v>
      </c>
    </row>
    <row r="5" spans="2:46" ht="6.95" customHeight="1">
      <c r="B5" s="18"/>
      <c r="L5" s="18"/>
    </row>
    <row r="6" spans="2:46" ht="12" customHeight="1">
      <c r="B6" s="18"/>
      <c r="D6" s="105" t="s">
        <v>16</v>
      </c>
      <c r="L6" s="18"/>
    </row>
    <row r="7" spans="2:46" ht="16.5" customHeight="1">
      <c r="B7" s="18"/>
      <c r="E7" s="272" t="str">
        <f>'Rekapitulace stavby'!K6</f>
        <v>Stavební úpravy objektu sociálního bydlení, Vlašimská 897, Benešov</v>
      </c>
      <c r="F7" s="273"/>
      <c r="G7" s="273"/>
      <c r="H7" s="273"/>
      <c r="L7" s="18"/>
    </row>
    <row r="8" spans="2:46" ht="12" customHeight="1">
      <c r="B8" s="18"/>
      <c r="D8" s="105" t="s">
        <v>84</v>
      </c>
      <c r="L8" s="18"/>
    </row>
    <row r="9" spans="2:46" s="1" customFormat="1" ht="16.5" customHeight="1">
      <c r="B9" s="36"/>
      <c r="E9" s="272" t="s">
        <v>85</v>
      </c>
      <c r="F9" s="274"/>
      <c r="G9" s="274"/>
      <c r="H9" s="274"/>
      <c r="I9" s="106"/>
      <c r="L9" s="36"/>
    </row>
    <row r="10" spans="2:46" s="1" customFormat="1" ht="12" customHeight="1">
      <c r="B10" s="36"/>
      <c r="D10" s="105" t="s">
        <v>86</v>
      </c>
      <c r="I10" s="106"/>
      <c r="L10" s="36"/>
    </row>
    <row r="11" spans="2:46" s="1" customFormat="1" ht="36.950000000000003" customHeight="1">
      <c r="B11" s="36"/>
      <c r="E11" s="275" t="s">
        <v>87</v>
      </c>
      <c r="F11" s="274"/>
      <c r="G11" s="274"/>
      <c r="H11" s="274"/>
      <c r="I11" s="106"/>
      <c r="L11" s="36"/>
    </row>
    <row r="12" spans="2:46" s="1" customFormat="1">
      <c r="B12" s="36"/>
      <c r="I12" s="106"/>
      <c r="L12" s="36"/>
    </row>
    <row r="13" spans="2:46" s="1" customFormat="1" ht="12" customHeight="1">
      <c r="B13" s="36"/>
      <c r="D13" s="105" t="s">
        <v>18</v>
      </c>
      <c r="F13" s="15" t="s">
        <v>1</v>
      </c>
      <c r="I13" s="107" t="s">
        <v>19</v>
      </c>
      <c r="J13" s="15" t="s">
        <v>1</v>
      </c>
      <c r="L13" s="36"/>
    </row>
    <row r="14" spans="2:46" s="1" customFormat="1" ht="12" customHeight="1">
      <c r="B14" s="36"/>
      <c r="D14" s="105" t="s">
        <v>20</v>
      </c>
      <c r="F14" s="15" t="s">
        <v>21</v>
      </c>
      <c r="I14" s="107" t="s">
        <v>22</v>
      </c>
      <c r="J14" s="108" t="str">
        <f>'Rekapitulace stavby'!AN8</f>
        <v>13. 3. 2018</v>
      </c>
      <c r="L14" s="36"/>
    </row>
    <row r="15" spans="2:46" s="1" customFormat="1" ht="10.9" customHeight="1">
      <c r="B15" s="36"/>
      <c r="I15" s="106"/>
      <c r="L15" s="36"/>
    </row>
    <row r="16" spans="2:46" s="1" customFormat="1" ht="12" customHeight="1">
      <c r="B16" s="36"/>
      <c r="D16" s="105" t="s">
        <v>24</v>
      </c>
      <c r="I16" s="107" t="s">
        <v>25</v>
      </c>
      <c r="J16" s="15" t="str">
        <f>IF('Rekapitulace stavby'!AN10="","",'Rekapitulace stavby'!AN10)</f>
        <v/>
      </c>
      <c r="L16" s="36"/>
    </row>
    <row r="17" spans="2:12" s="1" customFormat="1" ht="18" customHeight="1">
      <c r="B17" s="36"/>
      <c r="E17" s="15" t="str">
        <f>IF('Rekapitulace stavby'!E11="","",'Rekapitulace stavby'!E11)</f>
        <v xml:space="preserve"> </v>
      </c>
      <c r="I17" s="107" t="s">
        <v>26</v>
      </c>
      <c r="J17" s="15" t="str">
        <f>IF('Rekapitulace stavby'!AN11="","",'Rekapitulace stavby'!AN11)</f>
        <v/>
      </c>
      <c r="L17" s="36"/>
    </row>
    <row r="18" spans="2:12" s="1" customFormat="1" ht="6.95" customHeight="1">
      <c r="B18" s="36"/>
      <c r="I18" s="106"/>
      <c r="L18" s="36"/>
    </row>
    <row r="19" spans="2:12" s="1" customFormat="1" ht="12" customHeight="1">
      <c r="B19" s="36"/>
      <c r="D19" s="105" t="s">
        <v>27</v>
      </c>
      <c r="I19" s="107" t="s">
        <v>25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276" t="str">
        <f>'Rekapitulace stavby'!E14</f>
        <v>Vyplň údaj</v>
      </c>
      <c r="F20" s="277"/>
      <c r="G20" s="277"/>
      <c r="H20" s="277"/>
      <c r="I20" s="107" t="s">
        <v>26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06"/>
      <c r="L21" s="36"/>
    </row>
    <row r="22" spans="2:12" s="1" customFormat="1" ht="12" customHeight="1">
      <c r="B22" s="36"/>
      <c r="D22" s="105" t="s">
        <v>29</v>
      </c>
      <c r="I22" s="107" t="s">
        <v>25</v>
      </c>
      <c r="J22" s="15" t="str">
        <f>IF('Rekapitulace stavby'!AN16="","",'Rekapitulace stavby'!AN16)</f>
        <v/>
      </c>
      <c r="L22" s="36"/>
    </row>
    <row r="23" spans="2:12" s="1" customFormat="1" ht="18" customHeight="1">
      <c r="B23" s="36"/>
      <c r="E23" s="15" t="str">
        <f>IF('Rekapitulace stavby'!E17="","",'Rekapitulace stavby'!E17)</f>
        <v xml:space="preserve"> </v>
      </c>
      <c r="I23" s="107" t="s">
        <v>26</v>
      </c>
      <c r="J23" s="15" t="str">
        <f>IF('Rekapitulace stavby'!AN17="","",'Rekapitulace stavby'!AN17)</f>
        <v/>
      </c>
      <c r="L23" s="36"/>
    </row>
    <row r="24" spans="2:12" s="1" customFormat="1" ht="6.95" customHeight="1">
      <c r="B24" s="36"/>
      <c r="I24" s="106"/>
      <c r="L24" s="36"/>
    </row>
    <row r="25" spans="2:12" s="1" customFormat="1" ht="12" customHeight="1">
      <c r="B25" s="36"/>
      <c r="D25" s="105" t="s">
        <v>31</v>
      </c>
      <c r="I25" s="107" t="s">
        <v>25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07" t="s">
        <v>26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06"/>
      <c r="L27" s="36"/>
    </row>
    <row r="28" spans="2:12" s="1" customFormat="1" ht="12" customHeight="1">
      <c r="B28" s="36"/>
      <c r="D28" s="105" t="s">
        <v>32</v>
      </c>
      <c r="I28" s="106"/>
      <c r="L28" s="36"/>
    </row>
    <row r="29" spans="2:12" s="7" customFormat="1" ht="16.5" customHeight="1">
      <c r="B29" s="109"/>
      <c r="E29" s="278" t="s">
        <v>1</v>
      </c>
      <c r="F29" s="278"/>
      <c r="G29" s="278"/>
      <c r="H29" s="278"/>
      <c r="I29" s="110"/>
      <c r="L29" s="109"/>
    </row>
    <row r="30" spans="2:12" s="1" customFormat="1" ht="6.95" customHeight="1">
      <c r="B30" s="36"/>
      <c r="I30" s="106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1"/>
      <c r="J31" s="54"/>
      <c r="K31" s="54"/>
      <c r="L31" s="36"/>
    </row>
    <row r="32" spans="2:12" s="1" customFormat="1" ht="25.35" customHeight="1">
      <c r="B32" s="36"/>
      <c r="D32" s="112" t="s">
        <v>34</v>
      </c>
      <c r="I32" s="106"/>
      <c r="J32" s="113">
        <f>ROUND(J116, 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1"/>
      <c r="J33" s="54"/>
      <c r="K33" s="54"/>
      <c r="L33" s="36"/>
    </row>
    <row r="34" spans="2:12" s="1" customFormat="1" ht="14.45" customHeight="1">
      <c r="B34" s="36"/>
      <c r="F34" s="114" t="s">
        <v>36</v>
      </c>
      <c r="I34" s="115" t="s">
        <v>35</v>
      </c>
      <c r="J34" s="114" t="s">
        <v>37</v>
      </c>
      <c r="L34" s="36"/>
    </row>
    <row r="35" spans="2:12" s="1" customFormat="1" ht="14.45" customHeight="1">
      <c r="B35" s="36"/>
      <c r="D35" s="105" t="s">
        <v>38</v>
      </c>
      <c r="E35" s="105" t="s">
        <v>39</v>
      </c>
      <c r="F35" s="116">
        <f>ROUND((SUM(BE116:BE1399)),  2)</f>
        <v>0</v>
      </c>
      <c r="I35" s="117">
        <v>0.21</v>
      </c>
      <c r="J35" s="116">
        <f>ROUND(((SUM(BE116:BE1399))*I35),  2)</f>
        <v>0</v>
      </c>
      <c r="L35" s="36"/>
    </row>
    <row r="36" spans="2:12" s="1" customFormat="1" ht="14.45" customHeight="1">
      <c r="B36" s="36"/>
      <c r="E36" s="105" t="s">
        <v>40</v>
      </c>
      <c r="F36" s="116">
        <f>ROUND((SUM(BF116:BF1399)),  2)</f>
        <v>0</v>
      </c>
      <c r="I36" s="117">
        <v>0.15</v>
      </c>
      <c r="J36" s="116">
        <f>ROUND(((SUM(BF116:BF1399))*I36),  2)</f>
        <v>0</v>
      </c>
      <c r="L36" s="36"/>
    </row>
    <row r="37" spans="2:12" s="1" customFormat="1" ht="14.45" hidden="1" customHeight="1">
      <c r="B37" s="36"/>
      <c r="E37" s="105" t="s">
        <v>41</v>
      </c>
      <c r="F37" s="116">
        <f>ROUND((SUM(BG116:BG1399)),  2)</f>
        <v>0</v>
      </c>
      <c r="I37" s="117">
        <v>0.21</v>
      </c>
      <c r="J37" s="116">
        <f>0</f>
        <v>0</v>
      </c>
      <c r="L37" s="36"/>
    </row>
    <row r="38" spans="2:12" s="1" customFormat="1" ht="14.45" hidden="1" customHeight="1">
      <c r="B38" s="36"/>
      <c r="E38" s="105" t="s">
        <v>42</v>
      </c>
      <c r="F38" s="116">
        <f>ROUND((SUM(BH116:BH1399)),  2)</f>
        <v>0</v>
      </c>
      <c r="I38" s="117">
        <v>0.15</v>
      </c>
      <c r="J38" s="116">
        <f>0</f>
        <v>0</v>
      </c>
      <c r="L38" s="36"/>
    </row>
    <row r="39" spans="2:12" s="1" customFormat="1" ht="14.45" hidden="1" customHeight="1">
      <c r="B39" s="36"/>
      <c r="E39" s="105" t="s">
        <v>43</v>
      </c>
      <c r="F39" s="116">
        <f>ROUND((SUM(BI116:BI1399)),  2)</f>
        <v>0</v>
      </c>
      <c r="I39" s="117">
        <v>0</v>
      </c>
      <c r="J39" s="116">
        <f>0</f>
        <v>0</v>
      </c>
      <c r="L39" s="36"/>
    </row>
    <row r="40" spans="2:12" s="1" customFormat="1" ht="6.95" customHeight="1">
      <c r="B40" s="36"/>
      <c r="I40" s="106"/>
      <c r="L40" s="36"/>
    </row>
    <row r="41" spans="2:12" s="1" customFormat="1" ht="25.35" customHeight="1">
      <c r="B41" s="36"/>
      <c r="C41" s="118"/>
      <c r="D41" s="119" t="s">
        <v>44</v>
      </c>
      <c r="E41" s="120"/>
      <c r="F41" s="120"/>
      <c r="G41" s="121" t="s">
        <v>45</v>
      </c>
      <c r="H41" s="122" t="s">
        <v>46</v>
      </c>
      <c r="I41" s="123"/>
      <c r="J41" s="124">
        <f>SUM(J32:J39)</f>
        <v>0</v>
      </c>
      <c r="K41" s="125"/>
      <c r="L41" s="36"/>
    </row>
    <row r="42" spans="2:12" s="1" customFormat="1" ht="14.45" customHeight="1">
      <c r="B42" s="126"/>
      <c r="C42" s="127"/>
      <c r="D42" s="127"/>
      <c r="E42" s="127"/>
      <c r="F42" s="127"/>
      <c r="G42" s="127"/>
      <c r="H42" s="127"/>
      <c r="I42" s="128"/>
      <c r="J42" s="127"/>
      <c r="K42" s="127"/>
      <c r="L42" s="36"/>
    </row>
    <row r="46" spans="2:12" s="1" customFormat="1" ht="6.95" customHeight="1">
      <c r="B46" s="129"/>
      <c r="C46" s="130"/>
      <c r="D46" s="130"/>
      <c r="E46" s="130"/>
      <c r="F46" s="130"/>
      <c r="G46" s="130"/>
      <c r="H46" s="130"/>
      <c r="I46" s="131"/>
      <c r="J46" s="130"/>
      <c r="K46" s="130"/>
      <c r="L46" s="36"/>
    </row>
    <row r="47" spans="2:12" s="1" customFormat="1" ht="24.95" customHeight="1">
      <c r="B47" s="32"/>
      <c r="C47" s="21" t="s">
        <v>88</v>
      </c>
      <c r="D47" s="33"/>
      <c r="E47" s="33"/>
      <c r="F47" s="33"/>
      <c r="G47" s="33"/>
      <c r="H47" s="33"/>
      <c r="I47" s="106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06"/>
      <c r="J48" s="33"/>
      <c r="K48" s="33"/>
      <c r="L48" s="36"/>
    </row>
    <row r="49" spans="2:47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06"/>
      <c r="J49" s="33"/>
      <c r="K49" s="33"/>
      <c r="L49" s="36"/>
    </row>
    <row r="50" spans="2:47" s="1" customFormat="1" ht="16.5" customHeight="1">
      <c r="B50" s="32"/>
      <c r="C50" s="33"/>
      <c r="D50" s="33"/>
      <c r="E50" s="270" t="str">
        <f>E7</f>
        <v>Stavební úpravy objektu sociálního bydlení, Vlašimská 897, Benešov</v>
      </c>
      <c r="F50" s="271"/>
      <c r="G50" s="271"/>
      <c r="H50" s="271"/>
      <c r="I50" s="106"/>
      <c r="J50" s="33"/>
      <c r="K50" s="33"/>
      <c r="L50" s="36"/>
    </row>
    <row r="51" spans="2:47" ht="12" customHeight="1">
      <c r="B51" s="19"/>
      <c r="C51" s="27" t="s">
        <v>84</v>
      </c>
      <c r="D51" s="20"/>
      <c r="E51" s="20"/>
      <c r="F51" s="20"/>
      <c r="G51" s="20"/>
      <c r="H51" s="20"/>
      <c r="J51" s="20"/>
      <c r="K51" s="20"/>
      <c r="L51" s="18"/>
    </row>
    <row r="52" spans="2:47" s="1" customFormat="1" ht="16.5" customHeight="1">
      <c r="B52" s="32"/>
      <c r="C52" s="33"/>
      <c r="D52" s="33"/>
      <c r="E52" s="270" t="s">
        <v>85</v>
      </c>
      <c r="F52" s="254"/>
      <c r="G52" s="254"/>
      <c r="H52" s="254"/>
      <c r="I52" s="106"/>
      <c r="J52" s="33"/>
      <c r="K52" s="33"/>
      <c r="L52" s="36"/>
    </row>
    <row r="53" spans="2:47" s="1" customFormat="1" ht="12" customHeight="1">
      <c r="B53" s="32"/>
      <c r="C53" s="27" t="s">
        <v>86</v>
      </c>
      <c r="D53" s="33"/>
      <c r="E53" s="33"/>
      <c r="F53" s="33"/>
      <c r="G53" s="33"/>
      <c r="H53" s="33"/>
      <c r="I53" s="106"/>
      <c r="J53" s="33"/>
      <c r="K53" s="33"/>
      <c r="L53" s="36"/>
    </row>
    <row r="54" spans="2:47" s="1" customFormat="1" ht="16.5" customHeight="1">
      <c r="B54" s="32"/>
      <c r="C54" s="33"/>
      <c r="D54" s="33"/>
      <c r="E54" s="255" t="str">
        <f>E11</f>
        <v>C 01 - Stavební úpravy</v>
      </c>
      <c r="F54" s="254"/>
      <c r="G54" s="254"/>
      <c r="H54" s="254"/>
      <c r="I54" s="106"/>
      <c r="J54" s="33"/>
      <c r="K54" s="33"/>
      <c r="L54" s="36"/>
    </row>
    <row r="55" spans="2:47" s="1" customFormat="1" ht="6.95" customHeight="1">
      <c r="B55" s="32"/>
      <c r="C55" s="33"/>
      <c r="D55" s="33"/>
      <c r="E55" s="33"/>
      <c r="F55" s="33"/>
      <c r="G55" s="33"/>
      <c r="H55" s="33"/>
      <c r="I55" s="106"/>
      <c r="J55" s="33"/>
      <c r="K55" s="33"/>
      <c r="L55" s="36"/>
    </row>
    <row r="56" spans="2:47" s="1" customFormat="1" ht="12" customHeight="1">
      <c r="B56" s="32"/>
      <c r="C56" s="27" t="s">
        <v>20</v>
      </c>
      <c r="D56" s="33"/>
      <c r="E56" s="33"/>
      <c r="F56" s="25" t="str">
        <f>F14</f>
        <v xml:space="preserve"> </v>
      </c>
      <c r="G56" s="33"/>
      <c r="H56" s="33"/>
      <c r="I56" s="107" t="s">
        <v>22</v>
      </c>
      <c r="J56" s="53" t="str">
        <f>IF(J14="","",J14)</f>
        <v>13. 3. 2018</v>
      </c>
      <c r="K56" s="33"/>
      <c r="L56" s="36"/>
    </row>
    <row r="57" spans="2:47" s="1" customFormat="1" ht="6.95" customHeight="1">
      <c r="B57" s="32"/>
      <c r="C57" s="33"/>
      <c r="D57" s="33"/>
      <c r="E57" s="33"/>
      <c r="F57" s="33"/>
      <c r="G57" s="33"/>
      <c r="H57" s="33"/>
      <c r="I57" s="106"/>
      <c r="J57" s="33"/>
      <c r="K57" s="33"/>
      <c r="L57" s="36"/>
    </row>
    <row r="58" spans="2:47" s="1" customFormat="1" ht="13.7" customHeight="1">
      <c r="B58" s="32"/>
      <c r="C58" s="27" t="s">
        <v>24</v>
      </c>
      <c r="D58" s="33"/>
      <c r="E58" s="33"/>
      <c r="F58" s="25" t="str">
        <f>E17</f>
        <v xml:space="preserve"> </v>
      </c>
      <c r="G58" s="33"/>
      <c r="H58" s="33"/>
      <c r="I58" s="107" t="s">
        <v>29</v>
      </c>
      <c r="J58" s="30" t="str">
        <f>E23</f>
        <v xml:space="preserve"> </v>
      </c>
      <c r="K58" s="33"/>
      <c r="L58" s="36"/>
    </row>
    <row r="59" spans="2:47" s="1" customFormat="1" ht="13.7" customHeight="1">
      <c r="B59" s="32"/>
      <c r="C59" s="27" t="s">
        <v>27</v>
      </c>
      <c r="D59" s="33"/>
      <c r="E59" s="33"/>
      <c r="F59" s="25" t="str">
        <f>IF(E20="","",E20)</f>
        <v>Vyplň údaj</v>
      </c>
      <c r="G59" s="33"/>
      <c r="H59" s="33"/>
      <c r="I59" s="107" t="s">
        <v>31</v>
      </c>
      <c r="J59" s="30" t="str">
        <f>E26</f>
        <v xml:space="preserve"> </v>
      </c>
      <c r="K59" s="33"/>
      <c r="L59" s="36"/>
    </row>
    <row r="60" spans="2:47" s="1" customFormat="1" ht="10.35" customHeight="1">
      <c r="B60" s="32"/>
      <c r="C60" s="33"/>
      <c r="D60" s="33"/>
      <c r="E60" s="33"/>
      <c r="F60" s="33"/>
      <c r="G60" s="33"/>
      <c r="H60" s="33"/>
      <c r="I60" s="106"/>
      <c r="J60" s="33"/>
      <c r="K60" s="33"/>
      <c r="L60" s="36"/>
    </row>
    <row r="61" spans="2:47" s="1" customFormat="1" ht="29.25" customHeight="1">
      <c r="B61" s="32"/>
      <c r="C61" s="132" t="s">
        <v>89</v>
      </c>
      <c r="D61" s="133"/>
      <c r="E61" s="133"/>
      <c r="F61" s="133"/>
      <c r="G61" s="133"/>
      <c r="H61" s="133"/>
      <c r="I61" s="134"/>
      <c r="J61" s="135" t="s">
        <v>90</v>
      </c>
      <c r="K61" s="133"/>
      <c r="L61" s="36"/>
    </row>
    <row r="62" spans="2:47" s="1" customFormat="1" ht="10.35" customHeight="1">
      <c r="B62" s="32"/>
      <c r="C62" s="33"/>
      <c r="D62" s="33"/>
      <c r="E62" s="33"/>
      <c r="F62" s="33"/>
      <c r="G62" s="33"/>
      <c r="H62" s="33"/>
      <c r="I62" s="106"/>
      <c r="J62" s="33"/>
      <c r="K62" s="33"/>
      <c r="L62" s="36"/>
    </row>
    <row r="63" spans="2:47" s="1" customFormat="1" ht="22.9" customHeight="1">
      <c r="B63" s="32"/>
      <c r="C63" s="136" t="s">
        <v>91</v>
      </c>
      <c r="D63" s="33"/>
      <c r="E63" s="33"/>
      <c r="F63" s="33"/>
      <c r="G63" s="33"/>
      <c r="H63" s="33"/>
      <c r="I63" s="106"/>
      <c r="J63" s="71">
        <f>J116</f>
        <v>0</v>
      </c>
      <c r="K63" s="33"/>
      <c r="L63" s="36"/>
      <c r="AU63" s="15" t="s">
        <v>92</v>
      </c>
    </row>
    <row r="64" spans="2:47" s="8" customFormat="1" ht="24.95" customHeight="1">
      <c r="B64" s="137"/>
      <c r="C64" s="138"/>
      <c r="D64" s="139" t="s">
        <v>93</v>
      </c>
      <c r="E64" s="140"/>
      <c r="F64" s="140"/>
      <c r="G64" s="140"/>
      <c r="H64" s="140"/>
      <c r="I64" s="141"/>
      <c r="J64" s="142">
        <f>J117</f>
        <v>0</v>
      </c>
      <c r="K64" s="138"/>
      <c r="L64" s="143"/>
    </row>
    <row r="65" spans="2:12" s="9" customFormat="1" ht="19.899999999999999" customHeight="1">
      <c r="B65" s="144"/>
      <c r="C65" s="92"/>
      <c r="D65" s="145" t="s">
        <v>94</v>
      </c>
      <c r="E65" s="146"/>
      <c r="F65" s="146"/>
      <c r="G65" s="146"/>
      <c r="H65" s="146"/>
      <c r="I65" s="147"/>
      <c r="J65" s="148">
        <f>J118</f>
        <v>0</v>
      </c>
      <c r="K65" s="92"/>
      <c r="L65" s="149"/>
    </row>
    <row r="66" spans="2:12" s="9" customFormat="1" ht="19.899999999999999" customHeight="1">
      <c r="B66" s="144"/>
      <c r="C66" s="92"/>
      <c r="D66" s="145" t="s">
        <v>95</v>
      </c>
      <c r="E66" s="146"/>
      <c r="F66" s="146"/>
      <c r="G66" s="146"/>
      <c r="H66" s="146"/>
      <c r="I66" s="147"/>
      <c r="J66" s="148">
        <f>J158</f>
        <v>0</v>
      </c>
      <c r="K66" s="92"/>
      <c r="L66" s="149"/>
    </row>
    <row r="67" spans="2:12" s="9" customFormat="1" ht="19.899999999999999" customHeight="1">
      <c r="B67" s="144"/>
      <c r="C67" s="92"/>
      <c r="D67" s="145" t="s">
        <v>96</v>
      </c>
      <c r="E67" s="146"/>
      <c r="F67" s="146"/>
      <c r="G67" s="146"/>
      <c r="H67" s="146"/>
      <c r="I67" s="147"/>
      <c r="J67" s="148">
        <f>J162</f>
        <v>0</v>
      </c>
      <c r="K67" s="92"/>
      <c r="L67" s="149"/>
    </row>
    <row r="68" spans="2:12" s="9" customFormat="1" ht="19.899999999999999" customHeight="1">
      <c r="B68" s="144"/>
      <c r="C68" s="92"/>
      <c r="D68" s="145" t="s">
        <v>97</v>
      </c>
      <c r="E68" s="146"/>
      <c r="F68" s="146"/>
      <c r="G68" s="146"/>
      <c r="H68" s="146"/>
      <c r="I68" s="147"/>
      <c r="J68" s="148">
        <f>J229</f>
        <v>0</v>
      </c>
      <c r="K68" s="92"/>
      <c r="L68" s="149"/>
    </row>
    <row r="69" spans="2:12" s="9" customFormat="1" ht="19.899999999999999" customHeight="1">
      <c r="B69" s="144"/>
      <c r="C69" s="92"/>
      <c r="D69" s="145" t="s">
        <v>98</v>
      </c>
      <c r="E69" s="146"/>
      <c r="F69" s="146"/>
      <c r="G69" s="146"/>
      <c r="H69" s="146"/>
      <c r="I69" s="147"/>
      <c r="J69" s="148">
        <f>J252</f>
        <v>0</v>
      </c>
      <c r="K69" s="92"/>
      <c r="L69" s="149"/>
    </row>
    <row r="70" spans="2:12" s="9" customFormat="1" ht="19.899999999999999" customHeight="1">
      <c r="B70" s="144"/>
      <c r="C70" s="92"/>
      <c r="D70" s="145" t="s">
        <v>99</v>
      </c>
      <c r="E70" s="146"/>
      <c r="F70" s="146"/>
      <c r="G70" s="146"/>
      <c r="H70" s="146"/>
      <c r="I70" s="147"/>
      <c r="J70" s="148">
        <f>J275</f>
        <v>0</v>
      </c>
      <c r="K70" s="92"/>
      <c r="L70" s="149"/>
    </row>
    <row r="71" spans="2:12" s="9" customFormat="1" ht="19.899999999999999" customHeight="1">
      <c r="B71" s="144"/>
      <c r="C71" s="92"/>
      <c r="D71" s="145" t="s">
        <v>100</v>
      </c>
      <c r="E71" s="146"/>
      <c r="F71" s="146"/>
      <c r="G71" s="146"/>
      <c r="H71" s="146"/>
      <c r="I71" s="147"/>
      <c r="J71" s="148">
        <f>J434</f>
        <v>0</v>
      </c>
      <c r="K71" s="92"/>
      <c r="L71" s="149"/>
    </row>
    <row r="72" spans="2:12" s="9" customFormat="1" ht="19.899999999999999" customHeight="1">
      <c r="B72" s="144"/>
      <c r="C72" s="92"/>
      <c r="D72" s="145" t="s">
        <v>101</v>
      </c>
      <c r="E72" s="146"/>
      <c r="F72" s="146"/>
      <c r="G72" s="146"/>
      <c r="H72" s="146"/>
      <c r="I72" s="147"/>
      <c r="J72" s="148">
        <f>J589</f>
        <v>0</v>
      </c>
      <c r="K72" s="92"/>
      <c r="L72" s="149"/>
    </row>
    <row r="73" spans="2:12" s="8" customFormat="1" ht="24.95" customHeight="1">
      <c r="B73" s="137"/>
      <c r="C73" s="138"/>
      <c r="D73" s="139" t="s">
        <v>102</v>
      </c>
      <c r="E73" s="140"/>
      <c r="F73" s="140"/>
      <c r="G73" s="140"/>
      <c r="H73" s="140"/>
      <c r="I73" s="141"/>
      <c r="J73" s="142">
        <f>J609</f>
        <v>0</v>
      </c>
      <c r="K73" s="138"/>
      <c r="L73" s="143"/>
    </row>
    <row r="74" spans="2:12" s="9" customFormat="1" ht="19.899999999999999" customHeight="1">
      <c r="B74" s="144"/>
      <c r="C74" s="92"/>
      <c r="D74" s="145" t="s">
        <v>103</v>
      </c>
      <c r="E74" s="146"/>
      <c r="F74" s="146"/>
      <c r="G74" s="146"/>
      <c r="H74" s="146"/>
      <c r="I74" s="147"/>
      <c r="J74" s="148">
        <f>J610</f>
        <v>0</v>
      </c>
      <c r="K74" s="92"/>
      <c r="L74" s="149"/>
    </row>
    <row r="75" spans="2:12" s="9" customFormat="1" ht="19.899999999999999" customHeight="1">
      <c r="B75" s="144"/>
      <c r="C75" s="92"/>
      <c r="D75" s="145" t="s">
        <v>104</v>
      </c>
      <c r="E75" s="146"/>
      <c r="F75" s="146"/>
      <c r="G75" s="146"/>
      <c r="H75" s="146"/>
      <c r="I75" s="147"/>
      <c r="J75" s="148">
        <f>J629</f>
        <v>0</v>
      </c>
      <c r="K75" s="92"/>
      <c r="L75" s="149"/>
    </row>
    <row r="76" spans="2:12" s="9" customFormat="1" ht="19.899999999999999" customHeight="1">
      <c r="B76" s="144"/>
      <c r="C76" s="92"/>
      <c r="D76" s="145" t="s">
        <v>105</v>
      </c>
      <c r="E76" s="146"/>
      <c r="F76" s="146"/>
      <c r="G76" s="146"/>
      <c r="H76" s="146"/>
      <c r="I76" s="147"/>
      <c r="J76" s="148">
        <f>J636</f>
        <v>0</v>
      </c>
      <c r="K76" s="92"/>
      <c r="L76" s="149"/>
    </row>
    <row r="77" spans="2:12" s="9" customFormat="1" ht="19.899999999999999" customHeight="1">
      <c r="B77" s="144"/>
      <c r="C77" s="92"/>
      <c r="D77" s="145" t="s">
        <v>106</v>
      </c>
      <c r="E77" s="146"/>
      <c r="F77" s="146"/>
      <c r="G77" s="146"/>
      <c r="H77" s="146"/>
      <c r="I77" s="147"/>
      <c r="J77" s="148">
        <f>J695</f>
        <v>0</v>
      </c>
      <c r="K77" s="92"/>
      <c r="L77" s="149"/>
    </row>
    <row r="78" spans="2:12" s="9" customFormat="1" ht="19.899999999999999" customHeight="1">
      <c r="B78" s="144"/>
      <c r="C78" s="92"/>
      <c r="D78" s="145" t="s">
        <v>107</v>
      </c>
      <c r="E78" s="146"/>
      <c r="F78" s="146"/>
      <c r="G78" s="146"/>
      <c r="H78" s="146"/>
      <c r="I78" s="147"/>
      <c r="J78" s="148">
        <f>J764</f>
        <v>0</v>
      </c>
      <c r="K78" s="92"/>
      <c r="L78" s="149"/>
    </row>
    <row r="79" spans="2:12" s="9" customFormat="1" ht="19.899999999999999" customHeight="1">
      <c r="B79" s="144"/>
      <c r="C79" s="92"/>
      <c r="D79" s="145" t="s">
        <v>108</v>
      </c>
      <c r="E79" s="146"/>
      <c r="F79" s="146"/>
      <c r="G79" s="146"/>
      <c r="H79" s="146"/>
      <c r="I79" s="147"/>
      <c r="J79" s="148">
        <f>J809</f>
        <v>0</v>
      </c>
      <c r="K79" s="92"/>
      <c r="L79" s="149"/>
    </row>
    <row r="80" spans="2:12" s="9" customFormat="1" ht="19.899999999999999" customHeight="1">
      <c r="B80" s="144"/>
      <c r="C80" s="92"/>
      <c r="D80" s="145" t="s">
        <v>109</v>
      </c>
      <c r="E80" s="146"/>
      <c r="F80" s="146"/>
      <c r="G80" s="146"/>
      <c r="H80" s="146"/>
      <c r="I80" s="147"/>
      <c r="J80" s="148">
        <f>J1040</f>
        <v>0</v>
      </c>
      <c r="K80" s="92"/>
      <c r="L80" s="149"/>
    </row>
    <row r="81" spans="2:12" s="9" customFormat="1" ht="19.899999999999999" customHeight="1">
      <c r="B81" s="144"/>
      <c r="C81" s="92"/>
      <c r="D81" s="145" t="s">
        <v>110</v>
      </c>
      <c r="E81" s="146"/>
      <c r="F81" s="146"/>
      <c r="G81" s="146"/>
      <c r="H81" s="146"/>
      <c r="I81" s="147"/>
      <c r="J81" s="148">
        <f>J1125</f>
        <v>0</v>
      </c>
      <c r="K81" s="92"/>
      <c r="L81" s="149"/>
    </row>
    <row r="82" spans="2:12" s="9" customFormat="1" ht="19.899999999999999" customHeight="1">
      <c r="B82" s="144"/>
      <c r="C82" s="92"/>
      <c r="D82" s="145" t="s">
        <v>111</v>
      </c>
      <c r="E82" s="146"/>
      <c r="F82" s="146"/>
      <c r="G82" s="146"/>
      <c r="H82" s="146"/>
      <c r="I82" s="147"/>
      <c r="J82" s="148">
        <f>J1142</f>
        <v>0</v>
      </c>
      <c r="K82" s="92"/>
      <c r="L82" s="149"/>
    </row>
    <row r="83" spans="2:12" s="9" customFormat="1" ht="19.899999999999999" customHeight="1">
      <c r="B83" s="144"/>
      <c r="C83" s="92"/>
      <c r="D83" s="145" t="s">
        <v>112</v>
      </c>
      <c r="E83" s="146"/>
      <c r="F83" s="146"/>
      <c r="G83" s="146"/>
      <c r="H83" s="146"/>
      <c r="I83" s="147"/>
      <c r="J83" s="148">
        <f>J1149</f>
        <v>0</v>
      </c>
      <c r="K83" s="92"/>
      <c r="L83" s="149"/>
    </row>
    <row r="84" spans="2:12" s="9" customFormat="1" ht="19.899999999999999" customHeight="1">
      <c r="B84" s="144"/>
      <c r="C84" s="92"/>
      <c r="D84" s="145" t="s">
        <v>113</v>
      </c>
      <c r="E84" s="146"/>
      <c r="F84" s="146"/>
      <c r="G84" s="146"/>
      <c r="H84" s="146"/>
      <c r="I84" s="147"/>
      <c r="J84" s="148">
        <f>J1167</f>
        <v>0</v>
      </c>
      <c r="K84" s="92"/>
      <c r="L84" s="149"/>
    </row>
    <row r="85" spans="2:12" s="9" customFormat="1" ht="19.899999999999999" customHeight="1">
      <c r="B85" s="144"/>
      <c r="C85" s="92"/>
      <c r="D85" s="145" t="s">
        <v>114</v>
      </c>
      <c r="E85" s="146"/>
      <c r="F85" s="146"/>
      <c r="G85" s="146"/>
      <c r="H85" s="146"/>
      <c r="I85" s="147"/>
      <c r="J85" s="148">
        <f>J1183</f>
        <v>0</v>
      </c>
      <c r="K85" s="92"/>
      <c r="L85" s="149"/>
    </row>
    <row r="86" spans="2:12" s="9" customFormat="1" ht="19.899999999999999" customHeight="1">
      <c r="B86" s="144"/>
      <c r="C86" s="92"/>
      <c r="D86" s="145" t="s">
        <v>115</v>
      </c>
      <c r="E86" s="146"/>
      <c r="F86" s="146"/>
      <c r="G86" s="146"/>
      <c r="H86" s="146"/>
      <c r="I86" s="147"/>
      <c r="J86" s="148">
        <f>J1187</f>
        <v>0</v>
      </c>
      <c r="K86" s="92"/>
      <c r="L86" s="149"/>
    </row>
    <row r="87" spans="2:12" s="9" customFormat="1" ht="19.899999999999999" customHeight="1">
      <c r="B87" s="144"/>
      <c r="C87" s="92"/>
      <c r="D87" s="145" t="s">
        <v>116</v>
      </c>
      <c r="E87" s="146"/>
      <c r="F87" s="146"/>
      <c r="G87" s="146"/>
      <c r="H87" s="146"/>
      <c r="I87" s="147"/>
      <c r="J87" s="148">
        <f>J1255</f>
        <v>0</v>
      </c>
      <c r="K87" s="92"/>
      <c r="L87" s="149"/>
    </row>
    <row r="88" spans="2:12" s="9" customFormat="1" ht="19.899999999999999" customHeight="1">
      <c r="B88" s="144"/>
      <c r="C88" s="92"/>
      <c r="D88" s="145" t="s">
        <v>117</v>
      </c>
      <c r="E88" s="146"/>
      <c r="F88" s="146"/>
      <c r="G88" s="146"/>
      <c r="H88" s="146"/>
      <c r="I88" s="147"/>
      <c r="J88" s="148">
        <f>J1270</f>
        <v>0</v>
      </c>
      <c r="K88" s="92"/>
      <c r="L88" s="149"/>
    </row>
    <row r="89" spans="2:12" s="9" customFormat="1" ht="19.899999999999999" customHeight="1">
      <c r="B89" s="144"/>
      <c r="C89" s="92"/>
      <c r="D89" s="145" t="s">
        <v>118</v>
      </c>
      <c r="E89" s="146"/>
      <c r="F89" s="146"/>
      <c r="G89" s="146"/>
      <c r="H89" s="146"/>
      <c r="I89" s="147"/>
      <c r="J89" s="148">
        <f>J1295</f>
        <v>0</v>
      </c>
      <c r="K89" s="92"/>
      <c r="L89" s="149"/>
    </row>
    <row r="90" spans="2:12" s="9" customFormat="1" ht="19.899999999999999" customHeight="1">
      <c r="B90" s="144"/>
      <c r="C90" s="92"/>
      <c r="D90" s="145" t="s">
        <v>119</v>
      </c>
      <c r="E90" s="146"/>
      <c r="F90" s="146"/>
      <c r="G90" s="146"/>
      <c r="H90" s="146"/>
      <c r="I90" s="147"/>
      <c r="J90" s="148">
        <f>J1318</f>
        <v>0</v>
      </c>
      <c r="K90" s="92"/>
      <c r="L90" s="149"/>
    </row>
    <row r="91" spans="2:12" s="9" customFormat="1" ht="19.899999999999999" customHeight="1">
      <c r="B91" s="144"/>
      <c r="C91" s="92"/>
      <c r="D91" s="145" t="s">
        <v>120</v>
      </c>
      <c r="E91" s="146"/>
      <c r="F91" s="146"/>
      <c r="G91" s="146"/>
      <c r="H91" s="146"/>
      <c r="I91" s="147"/>
      <c r="J91" s="148">
        <f>J1352</f>
        <v>0</v>
      </c>
      <c r="K91" s="92"/>
      <c r="L91" s="149"/>
    </row>
    <row r="92" spans="2:12" s="9" customFormat="1" ht="19.899999999999999" customHeight="1">
      <c r="B92" s="144"/>
      <c r="C92" s="92"/>
      <c r="D92" s="145" t="s">
        <v>121</v>
      </c>
      <c r="E92" s="146"/>
      <c r="F92" s="146"/>
      <c r="G92" s="146"/>
      <c r="H92" s="146"/>
      <c r="I92" s="147"/>
      <c r="J92" s="148">
        <f>J1361</f>
        <v>0</v>
      </c>
      <c r="K92" s="92"/>
      <c r="L92" s="149"/>
    </row>
    <row r="93" spans="2:12" s="9" customFormat="1" ht="19.899999999999999" customHeight="1">
      <c r="B93" s="144"/>
      <c r="C93" s="92"/>
      <c r="D93" s="145" t="s">
        <v>122</v>
      </c>
      <c r="E93" s="146"/>
      <c r="F93" s="146"/>
      <c r="G93" s="146"/>
      <c r="H93" s="146"/>
      <c r="I93" s="147"/>
      <c r="J93" s="148">
        <f>J1370</f>
        <v>0</v>
      </c>
      <c r="K93" s="92"/>
      <c r="L93" s="149"/>
    </row>
    <row r="94" spans="2:12" s="8" customFormat="1" ht="24.95" customHeight="1">
      <c r="B94" s="137"/>
      <c r="C94" s="138"/>
      <c r="D94" s="139" t="s">
        <v>123</v>
      </c>
      <c r="E94" s="140"/>
      <c r="F94" s="140"/>
      <c r="G94" s="140"/>
      <c r="H94" s="140"/>
      <c r="I94" s="141"/>
      <c r="J94" s="142">
        <f>J1393</f>
        <v>0</v>
      </c>
      <c r="K94" s="138"/>
      <c r="L94" s="143"/>
    </row>
    <row r="95" spans="2:12" s="1" customFormat="1" ht="21.75" customHeight="1">
      <c r="B95" s="32"/>
      <c r="C95" s="33"/>
      <c r="D95" s="33"/>
      <c r="E95" s="33"/>
      <c r="F95" s="33"/>
      <c r="G95" s="33"/>
      <c r="H95" s="33"/>
      <c r="I95" s="106"/>
      <c r="J95" s="33"/>
      <c r="K95" s="33"/>
      <c r="L95" s="36"/>
    </row>
    <row r="96" spans="2:12" s="1" customFormat="1" ht="6.95" customHeight="1">
      <c r="B96" s="44"/>
      <c r="C96" s="45"/>
      <c r="D96" s="45"/>
      <c r="E96" s="45"/>
      <c r="F96" s="45"/>
      <c r="G96" s="45"/>
      <c r="H96" s="45"/>
      <c r="I96" s="128"/>
      <c r="J96" s="45"/>
      <c r="K96" s="45"/>
      <c r="L96" s="36"/>
    </row>
    <row r="100" spans="2:12" s="1" customFormat="1" ht="6.95" customHeight="1">
      <c r="B100" s="46"/>
      <c r="C100" s="47"/>
      <c r="D100" s="47"/>
      <c r="E100" s="47"/>
      <c r="F100" s="47"/>
      <c r="G100" s="47"/>
      <c r="H100" s="47"/>
      <c r="I100" s="131"/>
      <c r="J100" s="47"/>
      <c r="K100" s="47"/>
      <c r="L100" s="36"/>
    </row>
    <row r="101" spans="2:12" s="1" customFormat="1" ht="24.95" customHeight="1">
      <c r="B101" s="32"/>
      <c r="C101" s="21" t="s">
        <v>124</v>
      </c>
      <c r="D101" s="33"/>
      <c r="E101" s="33"/>
      <c r="F101" s="33"/>
      <c r="G101" s="33"/>
      <c r="H101" s="33"/>
      <c r="I101" s="106"/>
      <c r="J101" s="33"/>
      <c r="K101" s="33"/>
      <c r="L101" s="36"/>
    </row>
    <row r="102" spans="2:12" s="1" customFormat="1" ht="6.95" customHeight="1">
      <c r="B102" s="32"/>
      <c r="C102" s="33"/>
      <c r="D102" s="33"/>
      <c r="E102" s="33"/>
      <c r="F102" s="33"/>
      <c r="G102" s="33"/>
      <c r="H102" s="33"/>
      <c r="I102" s="106"/>
      <c r="J102" s="33"/>
      <c r="K102" s="33"/>
      <c r="L102" s="36"/>
    </row>
    <row r="103" spans="2:12" s="1" customFormat="1" ht="12" customHeight="1">
      <c r="B103" s="32"/>
      <c r="C103" s="27" t="s">
        <v>16</v>
      </c>
      <c r="D103" s="33"/>
      <c r="E103" s="33"/>
      <c r="F103" s="33"/>
      <c r="G103" s="33"/>
      <c r="H103" s="33"/>
      <c r="I103" s="106"/>
      <c r="J103" s="33"/>
      <c r="K103" s="33"/>
      <c r="L103" s="36"/>
    </row>
    <row r="104" spans="2:12" s="1" customFormat="1" ht="16.5" customHeight="1">
      <c r="B104" s="32"/>
      <c r="C104" s="33"/>
      <c r="D104" s="33"/>
      <c r="E104" s="270" t="str">
        <f>E7</f>
        <v>Stavební úpravy objektu sociálního bydlení, Vlašimská 897, Benešov</v>
      </c>
      <c r="F104" s="271"/>
      <c r="G104" s="271"/>
      <c r="H104" s="271"/>
      <c r="I104" s="106"/>
      <c r="J104" s="33"/>
      <c r="K104" s="33"/>
      <c r="L104" s="36"/>
    </row>
    <row r="105" spans="2:12" ht="12" customHeight="1">
      <c r="B105" s="19"/>
      <c r="C105" s="27" t="s">
        <v>84</v>
      </c>
      <c r="D105" s="20"/>
      <c r="E105" s="20"/>
      <c r="F105" s="20"/>
      <c r="G105" s="20"/>
      <c r="H105" s="20"/>
      <c r="J105" s="20"/>
      <c r="K105" s="20"/>
      <c r="L105" s="18"/>
    </row>
    <row r="106" spans="2:12" s="1" customFormat="1" ht="16.5" customHeight="1">
      <c r="B106" s="32"/>
      <c r="C106" s="33"/>
      <c r="D106" s="33"/>
      <c r="E106" s="270" t="s">
        <v>85</v>
      </c>
      <c r="F106" s="254"/>
      <c r="G106" s="254"/>
      <c r="H106" s="254"/>
      <c r="I106" s="106"/>
      <c r="J106" s="33"/>
      <c r="K106" s="33"/>
      <c r="L106" s="36"/>
    </row>
    <row r="107" spans="2:12" s="1" customFormat="1" ht="12" customHeight="1">
      <c r="B107" s="32"/>
      <c r="C107" s="27" t="s">
        <v>86</v>
      </c>
      <c r="D107" s="33"/>
      <c r="E107" s="33"/>
      <c r="F107" s="33"/>
      <c r="G107" s="33"/>
      <c r="H107" s="33"/>
      <c r="I107" s="106"/>
      <c r="J107" s="33"/>
      <c r="K107" s="33"/>
      <c r="L107" s="36"/>
    </row>
    <row r="108" spans="2:12" s="1" customFormat="1" ht="16.5" customHeight="1">
      <c r="B108" s="32"/>
      <c r="C108" s="33"/>
      <c r="D108" s="33"/>
      <c r="E108" s="255" t="str">
        <f>E11</f>
        <v>C 01 - Stavební úpravy</v>
      </c>
      <c r="F108" s="254"/>
      <c r="G108" s="254"/>
      <c r="H108" s="254"/>
      <c r="I108" s="106"/>
      <c r="J108" s="33"/>
      <c r="K108" s="33"/>
      <c r="L108" s="36"/>
    </row>
    <row r="109" spans="2:12" s="1" customFormat="1" ht="6.95" customHeight="1">
      <c r="B109" s="32"/>
      <c r="C109" s="33"/>
      <c r="D109" s="33"/>
      <c r="E109" s="33"/>
      <c r="F109" s="33"/>
      <c r="G109" s="33"/>
      <c r="H109" s="33"/>
      <c r="I109" s="106"/>
      <c r="J109" s="33"/>
      <c r="K109" s="33"/>
      <c r="L109" s="36"/>
    </row>
    <row r="110" spans="2:12" s="1" customFormat="1" ht="12" customHeight="1">
      <c r="B110" s="32"/>
      <c r="C110" s="27" t="s">
        <v>20</v>
      </c>
      <c r="D110" s="33"/>
      <c r="E110" s="33"/>
      <c r="F110" s="25" t="str">
        <f>F14</f>
        <v xml:space="preserve"> </v>
      </c>
      <c r="G110" s="33"/>
      <c r="H110" s="33"/>
      <c r="I110" s="107" t="s">
        <v>22</v>
      </c>
      <c r="J110" s="53" t="str">
        <f>IF(J14="","",J14)</f>
        <v>13. 3. 2018</v>
      </c>
      <c r="K110" s="33"/>
      <c r="L110" s="36"/>
    </row>
    <row r="111" spans="2:12" s="1" customFormat="1" ht="6.95" customHeight="1">
      <c r="B111" s="32"/>
      <c r="C111" s="33"/>
      <c r="D111" s="33"/>
      <c r="E111" s="33"/>
      <c r="F111" s="33"/>
      <c r="G111" s="33"/>
      <c r="H111" s="33"/>
      <c r="I111" s="106"/>
      <c r="J111" s="33"/>
      <c r="K111" s="33"/>
      <c r="L111" s="36"/>
    </row>
    <row r="112" spans="2:12" s="1" customFormat="1" ht="13.7" customHeight="1">
      <c r="B112" s="32"/>
      <c r="C112" s="27" t="s">
        <v>24</v>
      </c>
      <c r="D112" s="33"/>
      <c r="E112" s="33"/>
      <c r="F112" s="25" t="str">
        <f>E17</f>
        <v xml:space="preserve"> </v>
      </c>
      <c r="G112" s="33"/>
      <c r="H112" s="33"/>
      <c r="I112" s="107" t="s">
        <v>29</v>
      </c>
      <c r="J112" s="30" t="str">
        <f>E23</f>
        <v xml:space="preserve"> </v>
      </c>
      <c r="K112" s="33"/>
      <c r="L112" s="36"/>
    </row>
    <row r="113" spans="2:65" s="1" customFormat="1" ht="13.7" customHeight="1">
      <c r="B113" s="32"/>
      <c r="C113" s="27" t="s">
        <v>27</v>
      </c>
      <c r="D113" s="33"/>
      <c r="E113" s="33"/>
      <c r="F113" s="25" t="str">
        <f>IF(E20="","",E20)</f>
        <v>Vyplň údaj</v>
      </c>
      <c r="G113" s="33"/>
      <c r="H113" s="33"/>
      <c r="I113" s="107" t="s">
        <v>31</v>
      </c>
      <c r="J113" s="30" t="str">
        <f>E26</f>
        <v xml:space="preserve"> </v>
      </c>
      <c r="K113" s="33"/>
      <c r="L113" s="36"/>
    </row>
    <row r="114" spans="2:65" s="1" customFormat="1" ht="10.35" customHeight="1">
      <c r="B114" s="32"/>
      <c r="C114" s="33"/>
      <c r="D114" s="33"/>
      <c r="E114" s="33"/>
      <c r="F114" s="33"/>
      <c r="G114" s="33"/>
      <c r="H114" s="33"/>
      <c r="I114" s="106"/>
      <c r="J114" s="33"/>
      <c r="K114" s="33"/>
      <c r="L114" s="36"/>
    </row>
    <row r="115" spans="2:65" s="10" customFormat="1" ht="29.25" customHeight="1">
      <c r="B115" s="150"/>
      <c r="C115" s="151" t="s">
        <v>125</v>
      </c>
      <c r="D115" s="152" t="s">
        <v>53</v>
      </c>
      <c r="E115" s="152" t="s">
        <v>49</v>
      </c>
      <c r="F115" s="152" t="s">
        <v>50</v>
      </c>
      <c r="G115" s="152" t="s">
        <v>126</v>
      </c>
      <c r="H115" s="152" t="s">
        <v>127</v>
      </c>
      <c r="I115" s="153" t="s">
        <v>128</v>
      </c>
      <c r="J115" s="152" t="s">
        <v>90</v>
      </c>
      <c r="K115" s="154" t="s">
        <v>129</v>
      </c>
      <c r="L115" s="155"/>
      <c r="M115" s="62" t="s">
        <v>1</v>
      </c>
      <c r="N115" s="63" t="s">
        <v>38</v>
      </c>
      <c r="O115" s="63" t="s">
        <v>130</v>
      </c>
      <c r="P115" s="63" t="s">
        <v>131</v>
      </c>
      <c r="Q115" s="63" t="s">
        <v>132</v>
      </c>
      <c r="R115" s="63" t="s">
        <v>133</v>
      </c>
      <c r="S115" s="63" t="s">
        <v>134</v>
      </c>
      <c r="T115" s="64" t="s">
        <v>135</v>
      </c>
    </row>
    <row r="116" spans="2:65" s="1" customFormat="1" ht="22.9" customHeight="1">
      <c r="B116" s="32"/>
      <c r="C116" s="69" t="s">
        <v>136</v>
      </c>
      <c r="D116" s="33"/>
      <c r="E116" s="33"/>
      <c r="F116" s="33"/>
      <c r="G116" s="33"/>
      <c r="H116" s="33"/>
      <c r="I116" s="106"/>
      <c r="J116" s="156">
        <f>BK116</f>
        <v>0</v>
      </c>
      <c r="K116" s="33"/>
      <c r="L116" s="36"/>
      <c r="M116" s="65"/>
      <c r="N116" s="66"/>
      <c r="O116" s="66"/>
      <c r="P116" s="157">
        <f>P117+P609+P1393</f>
        <v>0</v>
      </c>
      <c r="Q116" s="66"/>
      <c r="R116" s="157">
        <f>R117+R609+R1393</f>
        <v>232.92423681999998</v>
      </c>
      <c r="S116" s="66"/>
      <c r="T116" s="158">
        <f>T117+T609+T1393</f>
        <v>213.92683790999996</v>
      </c>
      <c r="AT116" s="15" t="s">
        <v>67</v>
      </c>
      <c r="AU116" s="15" t="s">
        <v>92</v>
      </c>
      <c r="BK116" s="159">
        <f>BK117+BK609+BK1393</f>
        <v>0</v>
      </c>
    </row>
    <row r="117" spans="2:65" s="11" customFormat="1" ht="25.9" customHeight="1">
      <c r="B117" s="160"/>
      <c r="C117" s="161"/>
      <c r="D117" s="162" t="s">
        <v>67</v>
      </c>
      <c r="E117" s="163" t="s">
        <v>137</v>
      </c>
      <c r="F117" s="163" t="s">
        <v>138</v>
      </c>
      <c r="G117" s="161"/>
      <c r="H117" s="161"/>
      <c r="I117" s="164"/>
      <c r="J117" s="165">
        <f>BK117</f>
        <v>0</v>
      </c>
      <c r="K117" s="161"/>
      <c r="L117" s="166"/>
      <c r="M117" s="167"/>
      <c r="N117" s="168"/>
      <c r="O117" s="168"/>
      <c r="P117" s="169">
        <f>P118+P158+P162+P229+P252+P275+P434+P589</f>
        <v>0</v>
      </c>
      <c r="Q117" s="168"/>
      <c r="R117" s="169">
        <f>R118+R158+R162+R229+R252+R275+R434+R589</f>
        <v>216.57679369999997</v>
      </c>
      <c r="S117" s="168"/>
      <c r="T117" s="170">
        <f>T118+T158+T162+T229+T252+T275+T434+T589</f>
        <v>213.86927989999995</v>
      </c>
      <c r="AR117" s="171" t="s">
        <v>75</v>
      </c>
      <c r="AT117" s="172" t="s">
        <v>67</v>
      </c>
      <c r="AU117" s="172" t="s">
        <v>68</v>
      </c>
      <c r="AY117" s="171" t="s">
        <v>139</v>
      </c>
      <c r="BK117" s="173">
        <f>BK118+BK158+BK162+BK229+BK252+BK275+BK434+BK589</f>
        <v>0</v>
      </c>
    </row>
    <row r="118" spans="2:65" s="11" customFormat="1" ht="22.9" customHeight="1">
      <c r="B118" s="160"/>
      <c r="C118" s="161"/>
      <c r="D118" s="162" t="s">
        <v>67</v>
      </c>
      <c r="E118" s="174" t="s">
        <v>75</v>
      </c>
      <c r="F118" s="174" t="s">
        <v>140</v>
      </c>
      <c r="G118" s="161"/>
      <c r="H118" s="161"/>
      <c r="I118" s="164"/>
      <c r="J118" s="175">
        <f>BK118</f>
        <v>0</v>
      </c>
      <c r="K118" s="161"/>
      <c r="L118" s="166"/>
      <c r="M118" s="167"/>
      <c r="N118" s="168"/>
      <c r="O118" s="168"/>
      <c r="P118" s="169">
        <f>SUM(P119:P157)</f>
        <v>0</v>
      </c>
      <c r="Q118" s="168"/>
      <c r="R118" s="169">
        <f>SUM(R119:R157)</f>
        <v>11.295999999999999</v>
      </c>
      <c r="S118" s="168"/>
      <c r="T118" s="170">
        <f>SUM(T119:T157)</f>
        <v>0</v>
      </c>
      <c r="AR118" s="171" t="s">
        <v>75</v>
      </c>
      <c r="AT118" s="172" t="s">
        <v>67</v>
      </c>
      <c r="AU118" s="172" t="s">
        <v>75</v>
      </c>
      <c r="AY118" s="171" t="s">
        <v>139</v>
      </c>
      <c r="BK118" s="173">
        <f>SUM(BK119:BK157)</f>
        <v>0</v>
      </c>
    </row>
    <row r="119" spans="2:65" s="1" customFormat="1" ht="16.5" customHeight="1">
      <c r="B119" s="32"/>
      <c r="C119" s="176" t="s">
        <v>75</v>
      </c>
      <c r="D119" s="176" t="s">
        <v>141</v>
      </c>
      <c r="E119" s="177" t="s">
        <v>142</v>
      </c>
      <c r="F119" s="178" t="s">
        <v>143</v>
      </c>
      <c r="G119" s="179" t="s">
        <v>144</v>
      </c>
      <c r="H119" s="180">
        <v>1.893</v>
      </c>
      <c r="I119" s="181"/>
      <c r="J119" s="182">
        <f>ROUND(I119*H119,2)</f>
        <v>0</v>
      </c>
      <c r="K119" s="178" t="s">
        <v>145</v>
      </c>
      <c r="L119" s="36"/>
      <c r="M119" s="183" t="s">
        <v>1</v>
      </c>
      <c r="N119" s="184" t="s">
        <v>40</v>
      </c>
      <c r="O119" s="58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AR119" s="15" t="s">
        <v>146</v>
      </c>
      <c r="AT119" s="15" t="s">
        <v>141</v>
      </c>
      <c r="AU119" s="15" t="s">
        <v>81</v>
      </c>
      <c r="AY119" s="15" t="s">
        <v>139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5" t="s">
        <v>81</v>
      </c>
      <c r="BK119" s="187">
        <f>ROUND(I119*H119,2)</f>
        <v>0</v>
      </c>
      <c r="BL119" s="15" t="s">
        <v>146</v>
      </c>
      <c r="BM119" s="15" t="s">
        <v>147</v>
      </c>
    </row>
    <row r="120" spans="2:65" s="12" customFormat="1">
      <c r="B120" s="188"/>
      <c r="C120" s="189"/>
      <c r="D120" s="190" t="s">
        <v>148</v>
      </c>
      <c r="E120" s="191" t="s">
        <v>1</v>
      </c>
      <c r="F120" s="192" t="s">
        <v>149</v>
      </c>
      <c r="G120" s="189"/>
      <c r="H120" s="191" t="s">
        <v>1</v>
      </c>
      <c r="I120" s="193"/>
      <c r="J120" s="189"/>
      <c r="K120" s="189"/>
      <c r="L120" s="194"/>
      <c r="M120" s="195"/>
      <c r="N120" s="196"/>
      <c r="O120" s="196"/>
      <c r="P120" s="196"/>
      <c r="Q120" s="196"/>
      <c r="R120" s="196"/>
      <c r="S120" s="196"/>
      <c r="T120" s="197"/>
      <c r="AT120" s="198" t="s">
        <v>148</v>
      </c>
      <c r="AU120" s="198" t="s">
        <v>81</v>
      </c>
      <c r="AV120" s="12" t="s">
        <v>75</v>
      </c>
      <c r="AW120" s="12" t="s">
        <v>30</v>
      </c>
      <c r="AX120" s="12" t="s">
        <v>68</v>
      </c>
      <c r="AY120" s="198" t="s">
        <v>139</v>
      </c>
    </row>
    <row r="121" spans="2:65" s="13" customFormat="1">
      <c r="B121" s="199"/>
      <c r="C121" s="200"/>
      <c r="D121" s="190" t="s">
        <v>148</v>
      </c>
      <c r="E121" s="201" t="s">
        <v>1</v>
      </c>
      <c r="F121" s="202" t="s">
        <v>150</v>
      </c>
      <c r="G121" s="200"/>
      <c r="H121" s="203">
        <v>1.893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148</v>
      </c>
      <c r="AU121" s="209" t="s">
        <v>81</v>
      </c>
      <c r="AV121" s="13" t="s">
        <v>81</v>
      </c>
      <c r="AW121" s="13" t="s">
        <v>30</v>
      </c>
      <c r="AX121" s="13" t="s">
        <v>68</v>
      </c>
      <c r="AY121" s="209" t="s">
        <v>139</v>
      </c>
    </row>
    <row r="122" spans="2:65" s="1" customFormat="1" ht="16.5" customHeight="1">
      <c r="B122" s="32"/>
      <c r="C122" s="176" t="s">
        <v>81</v>
      </c>
      <c r="D122" s="176" t="s">
        <v>141</v>
      </c>
      <c r="E122" s="177" t="s">
        <v>151</v>
      </c>
      <c r="F122" s="178" t="s">
        <v>152</v>
      </c>
      <c r="G122" s="179" t="s">
        <v>144</v>
      </c>
      <c r="H122" s="180">
        <v>1.893</v>
      </c>
      <c r="I122" s="181"/>
      <c r="J122" s="182">
        <f>ROUND(I122*H122,2)</f>
        <v>0</v>
      </c>
      <c r="K122" s="178" t="s">
        <v>145</v>
      </c>
      <c r="L122" s="36"/>
      <c r="M122" s="183" t="s">
        <v>1</v>
      </c>
      <c r="N122" s="184" t="s">
        <v>40</v>
      </c>
      <c r="O122" s="58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AR122" s="15" t="s">
        <v>146</v>
      </c>
      <c r="AT122" s="15" t="s">
        <v>141</v>
      </c>
      <c r="AU122" s="15" t="s">
        <v>81</v>
      </c>
      <c r="AY122" s="15" t="s">
        <v>139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5" t="s">
        <v>81</v>
      </c>
      <c r="BK122" s="187">
        <f>ROUND(I122*H122,2)</f>
        <v>0</v>
      </c>
      <c r="BL122" s="15" t="s">
        <v>146</v>
      </c>
      <c r="BM122" s="15" t="s">
        <v>153</v>
      </c>
    </row>
    <row r="123" spans="2:65" s="13" customFormat="1">
      <c r="B123" s="199"/>
      <c r="C123" s="200"/>
      <c r="D123" s="190" t="s">
        <v>148</v>
      </c>
      <c r="E123" s="201" t="s">
        <v>1</v>
      </c>
      <c r="F123" s="202" t="s">
        <v>154</v>
      </c>
      <c r="G123" s="200"/>
      <c r="H123" s="203">
        <v>1.893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148</v>
      </c>
      <c r="AU123" s="209" t="s">
        <v>81</v>
      </c>
      <c r="AV123" s="13" t="s">
        <v>81</v>
      </c>
      <c r="AW123" s="13" t="s">
        <v>30</v>
      </c>
      <c r="AX123" s="13" t="s">
        <v>68</v>
      </c>
      <c r="AY123" s="209" t="s">
        <v>139</v>
      </c>
    </row>
    <row r="124" spans="2:65" s="1" customFormat="1" ht="16.5" customHeight="1">
      <c r="B124" s="32"/>
      <c r="C124" s="176" t="s">
        <v>155</v>
      </c>
      <c r="D124" s="176" t="s">
        <v>141</v>
      </c>
      <c r="E124" s="177" t="s">
        <v>156</v>
      </c>
      <c r="F124" s="178" t="s">
        <v>157</v>
      </c>
      <c r="G124" s="179" t="s">
        <v>144</v>
      </c>
      <c r="H124" s="180">
        <v>16.36</v>
      </c>
      <c r="I124" s="181"/>
      <c r="J124" s="182">
        <f>ROUND(I124*H124,2)</f>
        <v>0</v>
      </c>
      <c r="K124" s="178" t="s">
        <v>145</v>
      </c>
      <c r="L124" s="36"/>
      <c r="M124" s="183" t="s">
        <v>1</v>
      </c>
      <c r="N124" s="184" t="s">
        <v>40</v>
      </c>
      <c r="O124" s="58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AR124" s="15" t="s">
        <v>146</v>
      </c>
      <c r="AT124" s="15" t="s">
        <v>141</v>
      </c>
      <c r="AU124" s="15" t="s">
        <v>81</v>
      </c>
      <c r="AY124" s="15" t="s">
        <v>139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5" t="s">
        <v>81</v>
      </c>
      <c r="BK124" s="187">
        <f>ROUND(I124*H124,2)</f>
        <v>0</v>
      </c>
      <c r="BL124" s="15" t="s">
        <v>146</v>
      </c>
      <c r="BM124" s="15" t="s">
        <v>158</v>
      </c>
    </row>
    <row r="125" spans="2:65" s="12" customFormat="1">
      <c r="B125" s="188"/>
      <c r="C125" s="189"/>
      <c r="D125" s="190" t="s">
        <v>148</v>
      </c>
      <c r="E125" s="191" t="s">
        <v>1</v>
      </c>
      <c r="F125" s="192" t="s">
        <v>149</v>
      </c>
      <c r="G125" s="189"/>
      <c r="H125" s="191" t="s">
        <v>1</v>
      </c>
      <c r="I125" s="193"/>
      <c r="J125" s="189"/>
      <c r="K125" s="189"/>
      <c r="L125" s="194"/>
      <c r="M125" s="195"/>
      <c r="N125" s="196"/>
      <c r="O125" s="196"/>
      <c r="P125" s="196"/>
      <c r="Q125" s="196"/>
      <c r="R125" s="196"/>
      <c r="S125" s="196"/>
      <c r="T125" s="197"/>
      <c r="AT125" s="198" t="s">
        <v>148</v>
      </c>
      <c r="AU125" s="198" t="s">
        <v>81</v>
      </c>
      <c r="AV125" s="12" t="s">
        <v>75</v>
      </c>
      <c r="AW125" s="12" t="s">
        <v>30</v>
      </c>
      <c r="AX125" s="12" t="s">
        <v>68</v>
      </c>
      <c r="AY125" s="198" t="s">
        <v>139</v>
      </c>
    </row>
    <row r="126" spans="2:65" s="13" customFormat="1">
      <c r="B126" s="199"/>
      <c r="C126" s="200"/>
      <c r="D126" s="190" t="s">
        <v>148</v>
      </c>
      <c r="E126" s="201" t="s">
        <v>1</v>
      </c>
      <c r="F126" s="202" t="s">
        <v>159</v>
      </c>
      <c r="G126" s="200"/>
      <c r="H126" s="203">
        <v>16.36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148</v>
      </c>
      <c r="AU126" s="209" t="s">
        <v>81</v>
      </c>
      <c r="AV126" s="13" t="s">
        <v>81</v>
      </c>
      <c r="AW126" s="13" t="s">
        <v>30</v>
      </c>
      <c r="AX126" s="13" t="s">
        <v>68</v>
      </c>
      <c r="AY126" s="209" t="s">
        <v>139</v>
      </c>
    </row>
    <row r="127" spans="2:65" s="1" customFormat="1" ht="16.5" customHeight="1">
      <c r="B127" s="32"/>
      <c r="C127" s="176" t="s">
        <v>146</v>
      </c>
      <c r="D127" s="176" t="s">
        <v>141</v>
      </c>
      <c r="E127" s="177" t="s">
        <v>160</v>
      </c>
      <c r="F127" s="178" t="s">
        <v>161</v>
      </c>
      <c r="G127" s="179" t="s">
        <v>144</v>
      </c>
      <c r="H127" s="180">
        <v>16.36</v>
      </c>
      <c r="I127" s="181"/>
      <c r="J127" s="182">
        <f>ROUND(I127*H127,2)</f>
        <v>0</v>
      </c>
      <c r="K127" s="178" t="s">
        <v>145</v>
      </c>
      <c r="L127" s="36"/>
      <c r="M127" s="183" t="s">
        <v>1</v>
      </c>
      <c r="N127" s="184" t="s">
        <v>40</v>
      </c>
      <c r="O127" s="58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AR127" s="15" t="s">
        <v>146</v>
      </c>
      <c r="AT127" s="15" t="s">
        <v>141</v>
      </c>
      <c r="AU127" s="15" t="s">
        <v>81</v>
      </c>
      <c r="AY127" s="15" t="s">
        <v>139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5" t="s">
        <v>81</v>
      </c>
      <c r="BK127" s="187">
        <f>ROUND(I127*H127,2)</f>
        <v>0</v>
      </c>
      <c r="BL127" s="15" t="s">
        <v>146</v>
      </c>
      <c r="BM127" s="15" t="s">
        <v>162</v>
      </c>
    </row>
    <row r="128" spans="2:65" s="13" customFormat="1">
      <c r="B128" s="199"/>
      <c r="C128" s="200"/>
      <c r="D128" s="190" t="s">
        <v>148</v>
      </c>
      <c r="E128" s="201" t="s">
        <v>1</v>
      </c>
      <c r="F128" s="202" t="s">
        <v>163</v>
      </c>
      <c r="G128" s="200"/>
      <c r="H128" s="203">
        <v>16.36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148</v>
      </c>
      <c r="AU128" s="209" t="s">
        <v>81</v>
      </c>
      <c r="AV128" s="13" t="s">
        <v>81</v>
      </c>
      <c r="AW128" s="13" t="s">
        <v>30</v>
      </c>
      <c r="AX128" s="13" t="s">
        <v>68</v>
      </c>
      <c r="AY128" s="209" t="s">
        <v>139</v>
      </c>
    </row>
    <row r="129" spans="2:65" s="1" customFormat="1" ht="16.5" customHeight="1">
      <c r="B129" s="32"/>
      <c r="C129" s="176" t="s">
        <v>164</v>
      </c>
      <c r="D129" s="176" t="s">
        <v>141</v>
      </c>
      <c r="E129" s="177" t="s">
        <v>165</v>
      </c>
      <c r="F129" s="178" t="s">
        <v>166</v>
      </c>
      <c r="G129" s="179" t="s">
        <v>144</v>
      </c>
      <c r="H129" s="180">
        <v>12.744</v>
      </c>
      <c r="I129" s="181"/>
      <c r="J129" s="182">
        <f>ROUND(I129*H129,2)</f>
        <v>0</v>
      </c>
      <c r="K129" s="178" t="s">
        <v>145</v>
      </c>
      <c r="L129" s="36"/>
      <c r="M129" s="183" t="s">
        <v>1</v>
      </c>
      <c r="N129" s="184" t="s">
        <v>40</v>
      </c>
      <c r="O129" s="58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AR129" s="15" t="s">
        <v>146</v>
      </c>
      <c r="AT129" s="15" t="s">
        <v>141</v>
      </c>
      <c r="AU129" s="15" t="s">
        <v>81</v>
      </c>
      <c r="AY129" s="15" t="s">
        <v>139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5" t="s">
        <v>81</v>
      </c>
      <c r="BK129" s="187">
        <f>ROUND(I129*H129,2)</f>
        <v>0</v>
      </c>
      <c r="BL129" s="15" t="s">
        <v>146</v>
      </c>
      <c r="BM129" s="15" t="s">
        <v>167</v>
      </c>
    </row>
    <row r="130" spans="2:65" s="12" customFormat="1">
      <c r="B130" s="188"/>
      <c r="C130" s="189"/>
      <c r="D130" s="190" t="s">
        <v>148</v>
      </c>
      <c r="E130" s="191" t="s">
        <v>1</v>
      </c>
      <c r="F130" s="192" t="s">
        <v>149</v>
      </c>
      <c r="G130" s="189"/>
      <c r="H130" s="191" t="s">
        <v>1</v>
      </c>
      <c r="I130" s="193"/>
      <c r="J130" s="189"/>
      <c r="K130" s="189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148</v>
      </c>
      <c r="AU130" s="198" t="s">
        <v>81</v>
      </c>
      <c r="AV130" s="12" t="s">
        <v>75</v>
      </c>
      <c r="AW130" s="12" t="s">
        <v>30</v>
      </c>
      <c r="AX130" s="12" t="s">
        <v>68</v>
      </c>
      <c r="AY130" s="198" t="s">
        <v>139</v>
      </c>
    </row>
    <row r="131" spans="2:65" s="13" customFormat="1">
      <c r="B131" s="199"/>
      <c r="C131" s="200"/>
      <c r="D131" s="190" t="s">
        <v>148</v>
      </c>
      <c r="E131" s="201" t="s">
        <v>1</v>
      </c>
      <c r="F131" s="202" t="s">
        <v>168</v>
      </c>
      <c r="G131" s="200"/>
      <c r="H131" s="203">
        <v>12.744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148</v>
      </c>
      <c r="AU131" s="209" t="s">
        <v>81</v>
      </c>
      <c r="AV131" s="13" t="s">
        <v>81</v>
      </c>
      <c r="AW131" s="13" t="s">
        <v>30</v>
      </c>
      <c r="AX131" s="13" t="s">
        <v>68</v>
      </c>
      <c r="AY131" s="209" t="s">
        <v>139</v>
      </c>
    </row>
    <row r="132" spans="2:65" s="1" customFormat="1" ht="16.5" customHeight="1">
      <c r="B132" s="32"/>
      <c r="C132" s="176" t="s">
        <v>169</v>
      </c>
      <c r="D132" s="176" t="s">
        <v>141</v>
      </c>
      <c r="E132" s="177" t="s">
        <v>170</v>
      </c>
      <c r="F132" s="178" t="s">
        <v>171</v>
      </c>
      <c r="G132" s="179" t="s">
        <v>144</v>
      </c>
      <c r="H132" s="180">
        <v>12.744</v>
      </c>
      <c r="I132" s="181"/>
      <c r="J132" s="182">
        <f>ROUND(I132*H132,2)</f>
        <v>0</v>
      </c>
      <c r="K132" s="178" t="s">
        <v>145</v>
      </c>
      <c r="L132" s="36"/>
      <c r="M132" s="183" t="s">
        <v>1</v>
      </c>
      <c r="N132" s="184" t="s">
        <v>40</v>
      </c>
      <c r="O132" s="58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AR132" s="15" t="s">
        <v>146</v>
      </c>
      <c r="AT132" s="15" t="s">
        <v>141</v>
      </c>
      <c r="AU132" s="15" t="s">
        <v>81</v>
      </c>
      <c r="AY132" s="15" t="s">
        <v>139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5" t="s">
        <v>81</v>
      </c>
      <c r="BK132" s="187">
        <f>ROUND(I132*H132,2)</f>
        <v>0</v>
      </c>
      <c r="BL132" s="15" t="s">
        <v>146</v>
      </c>
      <c r="BM132" s="15" t="s">
        <v>172</v>
      </c>
    </row>
    <row r="133" spans="2:65" s="13" customFormat="1">
      <c r="B133" s="199"/>
      <c r="C133" s="200"/>
      <c r="D133" s="190" t="s">
        <v>148</v>
      </c>
      <c r="E133" s="201" t="s">
        <v>1</v>
      </c>
      <c r="F133" s="202" t="s">
        <v>173</v>
      </c>
      <c r="G133" s="200"/>
      <c r="H133" s="203">
        <v>12.744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148</v>
      </c>
      <c r="AU133" s="209" t="s">
        <v>81</v>
      </c>
      <c r="AV133" s="13" t="s">
        <v>81</v>
      </c>
      <c r="AW133" s="13" t="s">
        <v>30</v>
      </c>
      <c r="AX133" s="13" t="s">
        <v>68</v>
      </c>
      <c r="AY133" s="209" t="s">
        <v>139</v>
      </c>
    </row>
    <row r="134" spans="2:65" s="1" customFormat="1" ht="16.5" customHeight="1">
      <c r="B134" s="32"/>
      <c r="C134" s="176" t="s">
        <v>174</v>
      </c>
      <c r="D134" s="176" t="s">
        <v>141</v>
      </c>
      <c r="E134" s="177" t="s">
        <v>175</v>
      </c>
      <c r="F134" s="178" t="s">
        <v>176</v>
      </c>
      <c r="G134" s="179" t="s">
        <v>144</v>
      </c>
      <c r="H134" s="180">
        <v>12.744</v>
      </c>
      <c r="I134" s="181"/>
      <c r="J134" s="182">
        <f>ROUND(I134*H134,2)</f>
        <v>0</v>
      </c>
      <c r="K134" s="178" t="s">
        <v>145</v>
      </c>
      <c r="L134" s="36"/>
      <c r="M134" s="183" t="s">
        <v>1</v>
      </c>
      <c r="N134" s="184" t="s">
        <v>40</v>
      </c>
      <c r="O134" s="58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AR134" s="15" t="s">
        <v>146</v>
      </c>
      <c r="AT134" s="15" t="s">
        <v>141</v>
      </c>
      <c r="AU134" s="15" t="s">
        <v>81</v>
      </c>
      <c r="AY134" s="15" t="s">
        <v>139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5" t="s">
        <v>81</v>
      </c>
      <c r="BK134" s="187">
        <f>ROUND(I134*H134,2)</f>
        <v>0</v>
      </c>
      <c r="BL134" s="15" t="s">
        <v>146</v>
      </c>
      <c r="BM134" s="15" t="s">
        <v>177</v>
      </c>
    </row>
    <row r="135" spans="2:65" s="13" customFormat="1">
      <c r="B135" s="199"/>
      <c r="C135" s="200"/>
      <c r="D135" s="190" t="s">
        <v>148</v>
      </c>
      <c r="E135" s="201" t="s">
        <v>1</v>
      </c>
      <c r="F135" s="202" t="s">
        <v>173</v>
      </c>
      <c r="G135" s="200"/>
      <c r="H135" s="203">
        <v>12.744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148</v>
      </c>
      <c r="AU135" s="209" t="s">
        <v>81</v>
      </c>
      <c r="AV135" s="13" t="s">
        <v>81</v>
      </c>
      <c r="AW135" s="13" t="s">
        <v>30</v>
      </c>
      <c r="AX135" s="13" t="s">
        <v>68</v>
      </c>
      <c r="AY135" s="209" t="s">
        <v>139</v>
      </c>
    </row>
    <row r="136" spans="2:65" s="1" customFormat="1" ht="16.5" customHeight="1">
      <c r="B136" s="32"/>
      <c r="C136" s="176" t="s">
        <v>178</v>
      </c>
      <c r="D136" s="176" t="s">
        <v>141</v>
      </c>
      <c r="E136" s="177" t="s">
        <v>179</v>
      </c>
      <c r="F136" s="178" t="s">
        <v>180</v>
      </c>
      <c r="G136" s="179" t="s">
        <v>144</v>
      </c>
      <c r="H136" s="180">
        <v>12.744</v>
      </c>
      <c r="I136" s="181"/>
      <c r="J136" s="182">
        <f>ROUND(I136*H136,2)</f>
        <v>0</v>
      </c>
      <c r="K136" s="178" t="s">
        <v>145</v>
      </c>
      <c r="L136" s="36"/>
      <c r="M136" s="183" t="s">
        <v>1</v>
      </c>
      <c r="N136" s="184" t="s">
        <v>40</v>
      </c>
      <c r="O136" s="58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AR136" s="15" t="s">
        <v>146</v>
      </c>
      <c r="AT136" s="15" t="s">
        <v>141</v>
      </c>
      <c r="AU136" s="15" t="s">
        <v>81</v>
      </c>
      <c r="AY136" s="15" t="s">
        <v>139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5" t="s">
        <v>81</v>
      </c>
      <c r="BK136" s="187">
        <f>ROUND(I136*H136,2)</f>
        <v>0</v>
      </c>
      <c r="BL136" s="15" t="s">
        <v>146</v>
      </c>
      <c r="BM136" s="15" t="s">
        <v>181</v>
      </c>
    </row>
    <row r="137" spans="2:65" s="13" customFormat="1">
      <c r="B137" s="199"/>
      <c r="C137" s="200"/>
      <c r="D137" s="190" t="s">
        <v>148</v>
      </c>
      <c r="E137" s="201" t="s">
        <v>1</v>
      </c>
      <c r="F137" s="202" t="s">
        <v>173</v>
      </c>
      <c r="G137" s="200"/>
      <c r="H137" s="203">
        <v>12.744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148</v>
      </c>
      <c r="AU137" s="209" t="s">
        <v>81</v>
      </c>
      <c r="AV137" s="13" t="s">
        <v>81</v>
      </c>
      <c r="AW137" s="13" t="s">
        <v>30</v>
      </c>
      <c r="AX137" s="13" t="s">
        <v>68</v>
      </c>
      <c r="AY137" s="209" t="s">
        <v>139</v>
      </c>
    </row>
    <row r="138" spans="2:65" s="1" customFormat="1" ht="16.5" customHeight="1">
      <c r="B138" s="32"/>
      <c r="C138" s="176" t="s">
        <v>182</v>
      </c>
      <c r="D138" s="176" t="s">
        <v>141</v>
      </c>
      <c r="E138" s="177" t="s">
        <v>183</v>
      </c>
      <c r="F138" s="178" t="s">
        <v>184</v>
      </c>
      <c r="G138" s="179" t="s">
        <v>144</v>
      </c>
      <c r="H138" s="180">
        <v>6.77</v>
      </c>
      <c r="I138" s="181"/>
      <c r="J138" s="182">
        <f>ROUND(I138*H138,2)</f>
        <v>0</v>
      </c>
      <c r="K138" s="178" t="s">
        <v>145</v>
      </c>
      <c r="L138" s="36"/>
      <c r="M138" s="183" t="s">
        <v>1</v>
      </c>
      <c r="N138" s="184" t="s">
        <v>40</v>
      </c>
      <c r="O138" s="58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AR138" s="15" t="s">
        <v>146</v>
      </c>
      <c r="AT138" s="15" t="s">
        <v>141</v>
      </c>
      <c r="AU138" s="15" t="s">
        <v>81</v>
      </c>
      <c r="AY138" s="15" t="s">
        <v>139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5" t="s">
        <v>81</v>
      </c>
      <c r="BK138" s="187">
        <f>ROUND(I138*H138,2)</f>
        <v>0</v>
      </c>
      <c r="BL138" s="15" t="s">
        <v>146</v>
      </c>
      <c r="BM138" s="15" t="s">
        <v>185</v>
      </c>
    </row>
    <row r="139" spans="2:65" s="13" customFormat="1">
      <c r="B139" s="199"/>
      <c r="C139" s="200"/>
      <c r="D139" s="190" t="s">
        <v>148</v>
      </c>
      <c r="E139" s="201" t="s">
        <v>1</v>
      </c>
      <c r="F139" s="202" t="s">
        <v>186</v>
      </c>
      <c r="G139" s="200"/>
      <c r="H139" s="203">
        <v>6.77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148</v>
      </c>
      <c r="AU139" s="209" t="s">
        <v>81</v>
      </c>
      <c r="AV139" s="13" t="s">
        <v>81</v>
      </c>
      <c r="AW139" s="13" t="s">
        <v>30</v>
      </c>
      <c r="AX139" s="13" t="s">
        <v>68</v>
      </c>
      <c r="AY139" s="209" t="s">
        <v>139</v>
      </c>
    </row>
    <row r="140" spans="2:65" s="1" customFormat="1" ht="16.5" customHeight="1">
      <c r="B140" s="32"/>
      <c r="C140" s="176" t="s">
        <v>187</v>
      </c>
      <c r="D140" s="176" t="s">
        <v>141</v>
      </c>
      <c r="E140" s="177" t="s">
        <v>170</v>
      </c>
      <c r="F140" s="178" t="s">
        <v>171</v>
      </c>
      <c r="G140" s="179" t="s">
        <v>144</v>
      </c>
      <c r="H140" s="180">
        <v>6.77</v>
      </c>
      <c r="I140" s="181"/>
      <c r="J140" s="182">
        <f>ROUND(I140*H140,2)</f>
        <v>0</v>
      </c>
      <c r="K140" s="178" t="s">
        <v>145</v>
      </c>
      <c r="L140" s="36"/>
      <c r="M140" s="183" t="s">
        <v>1</v>
      </c>
      <c r="N140" s="184" t="s">
        <v>40</v>
      </c>
      <c r="O140" s="58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AR140" s="15" t="s">
        <v>146</v>
      </c>
      <c r="AT140" s="15" t="s">
        <v>141</v>
      </c>
      <c r="AU140" s="15" t="s">
        <v>81</v>
      </c>
      <c r="AY140" s="15" t="s">
        <v>139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5" t="s">
        <v>81</v>
      </c>
      <c r="BK140" s="187">
        <f>ROUND(I140*H140,2)</f>
        <v>0</v>
      </c>
      <c r="BL140" s="15" t="s">
        <v>146</v>
      </c>
      <c r="BM140" s="15" t="s">
        <v>188</v>
      </c>
    </row>
    <row r="141" spans="2:65" s="13" customFormat="1">
      <c r="B141" s="199"/>
      <c r="C141" s="200"/>
      <c r="D141" s="190" t="s">
        <v>148</v>
      </c>
      <c r="E141" s="201" t="s">
        <v>1</v>
      </c>
      <c r="F141" s="202" t="s">
        <v>189</v>
      </c>
      <c r="G141" s="200"/>
      <c r="H141" s="203">
        <v>6.77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148</v>
      </c>
      <c r="AU141" s="209" t="s">
        <v>81</v>
      </c>
      <c r="AV141" s="13" t="s">
        <v>81</v>
      </c>
      <c r="AW141" s="13" t="s">
        <v>30</v>
      </c>
      <c r="AX141" s="13" t="s">
        <v>68</v>
      </c>
      <c r="AY141" s="209" t="s">
        <v>139</v>
      </c>
    </row>
    <row r="142" spans="2:65" s="1" customFormat="1" ht="16.5" customHeight="1">
      <c r="B142" s="32"/>
      <c r="C142" s="176" t="s">
        <v>190</v>
      </c>
      <c r="D142" s="176" t="s">
        <v>141</v>
      </c>
      <c r="E142" s="177" t="s">
        <v>175</v>
      </c>
      <c r="F142" s="178" t="s">
        <v>176</v>
      </c>
      <c r="G142" s="179" t="s">
        <v>144</v>
      </c>
      <c r="H142" s="180">
        <v>6.77</v>
      </c>
      <c r="I142" s="181"/>
      <c r="J142" s="182">
        <f>ROUND(I142*H142,2)</f>
        <v>0</v>
      </c>
      <c r="K142" s="178" t="s">
        <v>145</v>
      </c>
      <c r="L142" s="36"/>
      <c r="M142" s="183" t="s">
        <v>1</v>
      </c>
      <c r="N142" s="184" t="s">
        <v>40</v>
      </c>
      <c r="O142" s="58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AR142" s="15" t="s">
        <v>146</v>
      </c>
      <c r="AT142" s="15" t="s">
        <v>141</v>
      </c>
      <c r="AU142" s="15" t="s">
        <v>81</v>
      </c>
      <c r="AY142" s="15" t="s">
        <v>139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5" t="s">
        <v>81</v>
      </c>
      <c r="BK142" s="187">
        <f>ROUND(I142*H142,2)</f>
        <v>0</v>
      </c>
      <c r="BL142" s="15" t="s">
        <v>146</v>
      </c>
      <c r="BM142" s="15" t="s">
        <v>191</v>
      </c>
    </row>
    <row r="143" spans="2:65" s="13" customFormat="1">
      <c r="B143" s="199"/>
      <c r="C143" s="200"/>
      <c r="D143" s="190" t="s">
        <v>148</v>
      </c>
      <c r="E143" s="201" t="s">
        <v>1</v>
      </c>
      <c r="F143" s="202" t="s">
        <v>189</v>
      </c>
      <c r="G143" s="200"/>
      <c r="H143" s="203">
        <v>6.77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148</v>
      </c>
      <c r="AU143" s="209" t="s">
        <v>81</v>
      </c>
      <c r="AV143" s="13" t="s">
        <v>81</v>
      </c>
      <c r="AW143" s="13" t="s">
        <v>30</v>
      </c>
      <c r="AX143" s="13" t="s">
        <v>68</v>
      </c>
      <c r="AY143" s="209" t="s">
        <v>139</v>
      </c>
    </row>
    <row r="144" spans="2:65" s="1" customFormat="1" ht="16.5" customHeight="1">
      <c r="B144" s="32"/>
      <c r="C144" s="176" t="s">
        <v>192</v>
      </c>
      <c r="D144" s="176" t="s">
        <v>141</v>
      </c>
      <c r="E144" s="177" t="s">
        <v>193</v>
      </c>
      <c r="F144" s="178" t="s">
        <v>194</v>
      </c>
      <c r="G144" s="179" t="s">
        <v>144</v>
      </c>
      <c r="H144" s="180">
        <v>6.77</v>
      </c>
      <c r="I144" s="181"/>
      <c r="J144" s="182">
        <f>ROUND(I144*H144,2)</f>
        <v>0</v>
      </c>
      <c r="K144" s="178" t="s">
        <v>145</v>
      </c>
      <c r="L144" s="36"/>
      <c r="M144" s="183" t="s">
        <v>1</v>
      </c>
      <c r="N144" s="184" t="s">
        <v>40</v>
      </c>
      <c r="O144" s="58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AR144" s="15" t="s">
        <v>146</v>
      </c>
      <c r="AT144" s="15" t="s">
        <v>141</v>
      </c>
      <c r="AU144" s="15" t="s">
        <v>81</v>
      </c>
      <c r="AY144" s="15" t="s">
        <v>139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5" t="s">
        <v>81</v>
      </c>
      <c r="BK144" s="187">
        <f>ROUND(I144*H144,2)</f>
        <v>0</v>
      </c>
      <c r="BL144" s="15" t="s">
        <v>146</v>
      </c>
      <c r="BM144" s="15" t="s">
        <v>195</v>
      </c>
    </row>
    <row r="145" spans="2:65" s="13" customFormat="1">
      <c r="B145" s="199"/>
      <c r="C145" s="200"/>
      <c r="D145" s="190" t="s">
        <v>148</v>
      </c>
      <c r="E145" s="201" t="s">
        <v>1</v>
      </c>
      <c r="F145" s="202" t="s">
        <v>189</v>
      </c>
      <c r="G145" s="200"/>
      <c r="H145" s="203">
        <v>6.77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148</v>
      </c>
      <c r="AU145" s="209" t="s">
        <v>81</v>
      </c>
      <c r="AV145" s="13" t="s">
        <v>81</v>
      </c>
      <c r="AW145" s="13" t="s">
        <v>30</v>
      </c>
      <c r="AX145" s="13" t="s">
        <v>68</v>
      </c>
      <c r="AY145" s="209" t="s">
        <v>139</v>
      </c>
    </row>
    <row r="146" spans="2:65" s="1" customFormat="1" ht="16.5" customHeight="1">
      <c r="B146" s="32"/>
      <c r="C146" s="176" t="s">
        <v>196</v>
      </c>
      <c r="D146" s="176" t="s">
        <v>141</v>
      </c>
      <c r="E146" s="177" t="s">
        <v>197</v>
      </c>
      <c r="F146" s="178" t="s">
        <v>198</v>
      </c>
      <c r="G146" s="179" t="s">
        <v>144</v>
      </c>
      <c r="H146" s="180">
        <v>16.36</v>
      </c>
      <c r="I146" s="181"/>
      <c r="J146" s="182">
        <f>ROUND(I146*H146,2)</f>
        <v>0</v>
      </c>
      <c r="K146" s="178" t="s">
        <v>145</v>
      </c>
      <c r="L146" s="36"/>
      <c r="M146" s="183" t="s">
        <v>1</v>
      </c>
      <c r="N146" s="184" t="s">
        <v>40</v>
      </c>
      <c r="O146" s="58"/>
      <c r="P146" s="185">
        <f>O146*H146</f>
        <v>0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AR146" s="15" t="s">
        <v>146</v>
      </c>
      <c r="AT146" s="15" t="s">
        <v>141</v>
      </c>
      <c r="AU146" s="15" t="s">
        <v>81</v>
      </c>
      <c r="AY146" s="15" t="s">
        <v>139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5" t="s">
        <v>81</v>
      </c>
      <c r="BK146" s="187">
        <f>ROUND(I146*H146,2)</f>
        <v>0</v>
      </c>
      <c r="BL146" s="15" t="s">
        <v>146</v>
      </c>
      <c r="BM146" s="15" t="s">
        <v>199</v>
      </c>
    </row>
    <row r="147" spans="2:65" s="13" customFormat="1">
      <c r="B147" s="199"/>
      <c r="C147" s="200"/>
      <c r="D147" s="190" t="s">
        <v>148</v>
      </c>
      <c r="E147" s="201" t="s">
        <v>1</v>
      </c>
      <c r="F147" s="202" t="s">
        <v>163</v>
      </c>
      <c r="G147" s="200"/>
      <c r="H147" s="203">
        <v>16.36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148</v>
      </c>
      <c r="AU147" s="209" t="s">
        <v>81</v>
      </c>
      <c r="AV147" s="13" t="s">
        <v>81</v>
      </c>
      <c r="AW147" s="13" t="s">
        <v>30</v>
      </c>
      <c r="AX147" s="13" t="s">
        <v>68</v>
      </c>
      <c r="AY147" s="209" t="s">
        <v>139</v>
      </c>
    </row>
    <row r="148" spans="2:65" s="1" customFormat="1" ht="16.5" customHeight="1">
      <c r="B148" s="32"/>
      <c r="C148" s="176" t="s">
        <v>200</v>
      </c>
      <c r="D148" s="176" t="s">
        <v>141</v>
      </c>
      <c r="E148" s="177" t="s">
        <v>201</v>
      </c>
      <c r="F148" s="178" t="s">
        <v>202</v>
      </c>
      <c r="G148" s="179" t="s">
        <v>144</v>
      </c>
      <c r="H148" s="180">
        <v>7.867</v>
      </c>
      <c r="I148" s="181"/>
      <c r="J148" s="182">
        <f>ROUND(I148*H148,2)</f>
        <v>0</v>
      </c>
      <c r="K148" s="178" t="s">
        <v>145</v>
      </c>
      <c r="L148" s="36"/>
      <c r="M148" s="183" t="s">
        <v>1</v>
      </c>
      <c r="N148" s="184" t="s">
        <v>40</v>
      </c>
      <c r="O148" s="58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AR148" s="15" t="s">
        <v>146</v>
      </c>
      <c r="AT148" s="15" t="s">
        <v>141</v>
      </c>
      <c r="AU148" s="15" t="s">
        <v>81</v>
      </c>
      <c r="AY148" s="15" t="s">
        <v>139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5" t="s">
        <v>81</v>
      </c>
      <c r="BK148" s="187">
        <f>ROUND(I148*H148,2)</f>
        <v>0</v>
      </c>
      <c r="BL148" s="15" t="s">
        <v>146</v>
      </c>
      <c r="BM148" s="15" t="s">
        <v>203</v>
      </c>
    </row>
    <row r="149" spans="2:65" s="13" customFormat="1">
      <c r="B149" s="199"/>
      <c r="C149" s="200"/>
      <c r="D149" s="190" t="s">
        <v>148</v>
      </c>
      <c r="E149" s="201" t="s">
        <v>1</v>
      </c>
      <c r="F149" s="202" t="s">
        <v>204</v>
      </c>
      <c r="G149" s="200"/>
      <c r="H149" s="203">
        <v>7.867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148</v>
      </c>
      <c r="AU149" s="209" t="s">
        <v>81</v>
      </c>
      <c r="AV149" s="13" t="s">
        <v>81</v>
      </c>
      <c r="AW149" s="13" t="s">
        <v>30</v>
      </c>
      <c r="AX149" s="13" t="s">
        <v>68</v>
      </c>
      <c r="AY149" s="209" t="s">
        <v>139</v>
      </c>
    </row>
    <row r="150" spans="2:65" s="1" customFormat="1" ht="16.5" customHeight="1">
      <c r="B150" s="32"/>
      <c r="C150" s="176" t="s">
        <v>8</v>
      </c>
      <c r="D150" s="176" t="s">
        <v>141</v>
      </c>
      <c r="E150" s="177" t="s">
        <v>179</v>
      </c>
      <c r="F150" s="178" t="s">
        <v>180</v>
      </c>
      <c r="G150" s="179" t="s">
        <v>144</v>
      </c>
      <c r="H150" s="180">
        <v>7.867</v>
      </c>
      <c r="I150" s="181"/>
      <c r="J150" s="182">
        <f>ROUND(I150*H150,2)</f>
        <v>0</v>
      </c>
      <c r="K150" s="178" t="s">
        <v>145</v>
      </c>
      <c r="L150" s="36"/>
      <c r="M150" s="183" t="s">
        <v>1</v>
      </c>
      <c r="N150" s="184" t="s">
        <v>40</v>
      </c>
      <c r="O150" s="58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AR150" s="15" t="s">
        <v>146</v>
      </c>
      <c r="AT150" s="15" t="s">
        <v>141</v>
      </c>
      <c r="AU150" s="15" t="s">
        <v>81</v>
      </c>
      <c r="AY150" s="15" t="s">
        <v>139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5" t="s">
        <v>81</v>
      </c>
      <c r="BK150" s="187">
        <f>ROUND(I150*H150,2)</f>
        <v>0</v>
      </c>
      <c r="BL150" s="15" t="s">
        <v>146</v>
      </c>
      <c r="BM150" s="15" t="s">
        <v>205</v>
      </c>
    </row>
    <row r="151" spans="2:65" s="13" customFormat="1">
      <c r="B151" s="199"/>
      <c r="C151" s="200"/>
      <c r="D151" s="190" t="s">
        <v>148</v>
      </c>
      <c r="E151" s="201" t="s">
        <v>1</v>
      </c>
      <c r="F151" s="202" t="s">
        <v>206</v>
      </c>
      <c r="G151" s="200"/>
      <c r="H151" s="203">
        <v>7.867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148</v>
      </c>
      <c r="AU151" s="209" t="s">
        <v>81</v>
      </c>
      <c r="AV151" s="13" t="s">
        <v>81</v>
      </c>
      <c r="AW151" s="13" t="s">
        <v>30</v>
      </c>
      <c r="AX151" s="13" t="s">
        <v>68</v>
      </c>
      <c r="AY151" s="209" t="s">
        <v>139</v>
      </c>
    </row>
    <row r="152" spans="2:65" s="1" customFormat="1" ht="16.5" customHeight="1">
      <c r="B152" s="32"/>
      <c r="C152" s="176" t="s">
        <v>207</v>
      </c>
      <c r="D152" s="176" t="s">
        <v>141</v>
      </c>
      <c r="E152" s="177" t="s">
        <v>208</v>
      </c>
      <c r="F152" s="178" t="s">
        <v>209</v>
      </c>
      <c r="G152" s="179" t="s">
        <v>210</v>
      </c>
      <c r="H152" s="180">
        <v>16.992999999999999</v>
      </c>
      <c r="I152" s="181"/>
      <c r="J152" s="182">
        <f>ROUND(I152*H152,2)</f>
        <v>0</v>
      </c>
      <c r="K152" s="178" t="s">
        <v>145</v>
      </c>
      <c r="L152" s="36"/>
      <c r="M152" s="183" t="s">
        <v>1</v>
      </c>
      <c r="N152" s="184" t="s">
        <v>40</v>
      </c>
      <c r="O152" s="58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AR152" s="15" t="s">
        <v>146</v>
      </c>
      <c r="AT152" s="15" t="s">
        <v>141</v>
      </c>
      <c r="AU152" s="15" t="s">
        <v>81</v>
      </c>
      <c r="AY152" s="15" t="s">
        <v>139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5" t="s">
        <v>81</v>
      </c>
      <c r="BK152" s="187">
        <f>ROUND(I152*H152,2)</f>
        <v>0</v>
      </c>
      <c r="BL152" s="15" t="s">
        <v>146</v>
      </c>
      <c r="BM152" s="15" t="s">
        <v>211</v>
      </c>
    </row>
    <row r="153" spans="2:65" s="13" customFormat="1">
      <c r="B153" s="199"/>
      <c r="C153" s="200"/>
      <c r="D153" s="190" t="s">
        <v>148</v>
      </c>
      <c r="E153" s="201" t="s">
        <v>1</v>
      </c>
      <c r="F153" s="202" t="s">
        <v>212</v>
      </c>
      <c r="G153" s="200"/>
      <c r="H153" s="203">
        <v>16.992999999999999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148</v>
      </c>
      <c r="AU153" s="209" t="s">
        <v>81</v>
      </c>
      <c r="AV153" s="13" t="s">
        <v>81</v>
      </c>
      <c r="AW153" s="13" t="s">
        <v>30</v>
      </c>
      <c r="AX153" s="13" t="s">
        <v>68</v>
      </c>
      <c r="AY153" s="209" t="s">
        <v>139</v>
      </c>
    </row>
    <row r="154" spans="2:65" s="1" customFormat="1" ht="16.5" customHeight="1">
      <c r="B154" s="32"/>
      <c r="C154" s="176" t="s">
        <v>213</v>
      </c>
      <c r="D154" s="176" t="s">
        <v>141</v>
      </c>
      <c r="E154" s="177" t="s">
        <v>214</v>
      </c>
      <c r="F154" s="178" t="s">
        <v>215</v>
      </c>
      <c r="G154" s="179" t="s">
        <v>144</v>
      </c>
      <c r="H154" s="180">
        <v>5.6479999999999997</v>
      </c>
      <c r="I154" s="181"/>
      <c r="J154" s="182">
        <f>ROUND(I154*H154,2)</f>
        <v>0</v>
      </c>
      <c r="K154" s="178" t="s">
        <v>145</v>
      </c>
      <c r="L154" s="36"/>
      <c r="M154" s="183" t="s">
        <v>1</v>
      </c>
      <c r="N154" s="184" t="s">
        <v>40</v>
      </c>
      <c r="O154" s="58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AR154" s="15" t="s">
        <v>146</v>
      </c>
      <c r="AT154" s="15" t="s">
        <v>141</v>
      </c>
      <c r="AU154" s="15" t="s">
        <v>81</v>
      </c>
      <c r="AY154" s="15" t="s">
        <v>139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5" t="s">
        <v>81</v>
      </c>
      <c r="BK154" s="187">
        <f>ROUND(I154*H154,2)</f>
        <v>0</v>
      </c>
      <c r="BL154" s="15" t="s">
        <v>146</v>
      </c>
      <c r="BM154" s="15" t="s">
        <v>216</v>
      </c>
    </row>
    <row r="155" spans="2:65" s="13" customFormat="1">
      <c r="B155" s="199"/>
      <c r="C155" s="200"/>
      <c r="D155" s="190" t="s">
        <v>148</v>
      </c>
      <c r="E155" s="201" t="s">
        <v>1</v>
      </c>
      <c r="F155" s="202" t="s">
        <v>217</v>
      </c>
      <c r="G155" s="200"/>
      <c r="H155" s="203">
        <v>5.6479999999999997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148</v>
      </c>
      <c r="AU155" s="209" t="s">
        <v>81</v>
      </c>
      <c r="AV155" s="13" t="s">
        <v>81</v>
      </c>
      <c r="AW155" s="13" t="s">
        <v>30</v>
      </c>
      <c r="AX155" s="13" t="s">
        <v>68</v>
      </c>
      <c r="AY155" s="209" t="s">
        <v>139</v>
      </c>
    </row>
    <row r="156" spans="2:65" s="1" customFormat="1" ht="16.5" customHeight="1">
      <c r="B156" s="32"/>
      <c r="C156" s="210" t="s">
        <v>218</v>
      </c>
      <c r="D156" s="210" t="s">
        <v>219</v>
      </c>
      <c r="E156" s="211" t="s">
        <v>220</v>
      </c>
      <c r="F156" s="212" t="s">
        <v>221</v>
      </c>
      <c r="G156" s="213" t="s">
        <v>210</v>
      </c>
      <c r="H156" s="214">
        <v>11.295999999999999</v>
      </c>
      <c r="I156" s="215"/>
      <c r="J156" s="216">
        <f>ROUND(I156*H156,2)</f>
        <v>0</v>
      </c>
      <c r="K156" s="212" t="s">
        <v>145</v>
      </c>
      <c r="L156" s="217"/>
      <c r="M156" s="218" t="s">
        <v>1</v>
      </c>
      <c r="N156" s="219" t="s">
        <v>40</v>
      </c>
      <c r="O156" s="58"/>
      <c r="P156" s="185">
        <f>O156*H156</f>
        <v>0</v>
      </c>
      <c r="Q156" s="185">
        <v>1</v>
      </c>
      <c r="R156" s="185">
        <f>Q156*H156</f>
        <v>11.295999999999999</v>
      </c>
      <c r="S156" s="185">
        <v>0</v>
      </c>
      <c r="T156" s="186">
        <f>S156*H156</f>
        <v>0</v>
      </c>
      <c r="AR156" s="15" t="s">
        <v>178</v>
      </c>
      <c r="AT156" s="15" t="s">
        <v>219</v>
      </c>
      <c r="AU156" s="15" t="s">
        <v>81</v>
      </c>
      <c r="AY156" s="15" t="s">
        <v>139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5" t="s">
        <v>81</v>
      </c>
      <c r="BK156" s="187">
        <f>ROUND(I156*H156,2)</f>
        <v>0</v>
      </c>
      <c r="BL156" s="15" t="s">
        <v>146</v>
      </c>
      <c r="BM156" s="15" t="s">
        <v>222</v>
      </c>
    </row>
    <row r="157" spans="2:65" s="13" customFormat="1">
      <c r="B157" s="199"/>
      <c r="C157" s="200"/>
      <c r="D157" s="190" t="s">
        <v>148</v>
      </c>
      <c r="E157" s="201" t="s">
        <v>1</v>
      </c>
      <c r="F157" s="202" t="s">
        <v>223</v>
      </c>
      <c r="G157" s="200"/>
      <c r="H157" s="203">
        <v>11.295999999999999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148</v>
      </c>
      <c r="AU157" s="209" t="s">
        <v>81</v>
      </c>
      <c r="AV157" s="13" t="s">
        <v>81</v>
      </c>
      <c r="AW157" s="13" t="s">
        <v>30</v>
      </c>
      <c r="AX157" s="13" t="s">
        <v>68</v>
      </c>
      <c r="AY157" s="209" t="s">
        <v>139</v>
      </c>
    </row>
    <row r="158" spans="2:65" s="11" customFormat="1" ht="22.9" customHeight="1">
      <c r="B158" s="160"/>
      <c r="C158" s="161"/>
      <c r="D158" s="162" t="s">
        <v>67</v>
      </c>
      <c r="E158" s="174" t="s">
        <v>81</v>
      </c>
      <c r="F158" s="174" t="s">
        <v>224</v>
      </c>
      <c r="G158" s="161"/>
      <c r="H158" s="161"/>
      <c r="I158" s="164"/>
      <c r="J158" s="175">
        <f>BK158</f>
        <v>0</v>
      </c>
      <c r="K158" s="161"/>
      <c r="L158" s="166"/>
      <c r="M158" s="167"/>
      <c r="N158" s="168"/>
      <c r="O158" s="168"/>
      <c r="P158" s="169">
        <f>SUM(P159:P161)</f>
        <v>0</v>
      </c>
      <c r="Q158" s="168"/>
      <c r="R158" s="169">
        <f>SUM(R159:R161)</f>
        <v>3.5943496199999996</v>
      </c>
      <c r="S158" s="168"/>
      <c r="T158" s="170">
        <f>SUM(T159:T161)</f>
        <v>0</v>
      </c>
      <c r="AR158" s="171" t="s">
        <v>75</v>
      </c>
      <c r="AT158" s="172" t="s">
        <v>67</v>
      </c>
      <c r="AU158" s="172" t="s">
        <v>75</v>
      </c>
      <c r="AY158" s="171" t="s">
        <v>139</v>
      </c>
      <c r="BK158" s="173">
        <f>SUM(BK159:BK161)</f>
        <v>0</v>
      </c>
    </row>
    <row r="159" spans="2:65" s="1" customFormat="1" ht="16.5" customHeight="1">
      <c r="B159" s="32"/>
      <c r="C159" s="176" t="s">
        <v>225</v>
      </c>
      <c r="D159" s="176" t="s">
        <v>141</v>
      </c>
      <c r="E159" s="177" t="s">
        <v>226</v>
      </c>
      <c r="F159" s="178" t="s">
        <v>227</v>
      </c>
      <c r="G159" s="179" t="s">
        <v>144</v>
      </c>
      <c r="H159" s="180">
        <v>1.593</v>
      </c>
      <c r="I159" s="181"/>
      <c r="J159" s="182">
        <f>ROUND(I159*H159,2)</f>
        <v>0</v>
      </c>
      <c r="K159" s="178" t="s">
        <v>145</v>
      </c>
      <c r="L159" s="36"/>
      <c r="M159" s="183" t="s">
        <v>1</v>
      </c>
      <c r="N159" s="184" t="s">
        <v>40</v>
      </c>
      <c r="O159" s="58"/>
      <c r="P159" s="185">
        <f>O159*H159</f>
        <v>0</v>
      </c>
      <c r="Q159" s="185">
        <v>2.2563399999999998</v>
      </c>
      <c r="R159" s="185">
        <f>Q159*H159</f>
        <v>3.5943496199999996</v>
      </c>
      <c r="S159" s="185">
        <v>0</v>
      </c>
      <c r="T159" s="186">
        <f>S159*H159</f>
        <v>0</v>
      </c>
      <c r="AR159" s="15" t="s">
        <v>146</v>
      </c>
      <c r="AT159" s="15" t="s">
        <v>141</v>
      </c>
      <c r="AU159" s="15" t="s">
        <v>81</v>
      </c>
      <c r="AY159" s="15" t="s">
        <v>139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5" t="s">
        <v>81</v>
      </c>
      <c r="BK159" s="187">
        <f>ROUND(I159*H159,2)</f>
        <v>0</v>
      </c>
      <c r="BL159" s="15" t="s">
        <v>146</v>
      </c>
      <c r="BM159" s="15" t="s">
        <v>228</v>
      </c>
    </row>
    <row r="160" spans="2:65" s="12" customFormat="1">
      <c r="B160" s="188"/>
      <c r="C160" s="189"/>
      <c r="D160" s="190" t="s">
        <v>148</v>
      </c>
      <c r="E160" s="191" t="s">
        <v>1</v>
      </c>
      <c r="F160" s="192" t="s">
        <v>229</v>
      </c>
      <c r="G160" s="189"/>
      <c r="H160" s="191" t="s">
        <v>1</v>
      </c>
      <c r="I160" s="193"/>
      <c r="J160" s="189"/>
      <c r="K160" s="189"/>
      <c r="L160" s="194"/>
      <c r="M160" s="195"/>
      <c r="N160" s="196"/>
      <c r="O160" s="196"/>
      <c r="P160" s="196"/>
      <c r="Q160" s="196"/>
      <c r="R160" s="196"/>
      <c r="S160" s="196"/>
      <c r="T160" s="197"/>
      <c r="AT160" s="198" t="s">
        <v>148</v>
      </c>
      <c r="AU160" s="198" t="s">
        <v>81</v>
      </c>
      <c r="AV160" s="12" t="s">
        <v>75</v>
      </c>
      <c r="AW160" s="12" t="s">
        <v>30</v>
      </c>
      <c r="AX160" s="12" t="s">
        <v>68</v>
      </c>
      <c r="AY160" s="198" t="s">
        <v>139</v>
      </c>
    </row>
    <row r="161" spans="2:65" s="13" customFormat="1">
      <c r="B161" s="199"/>
      <c r="C161" s="200"/>
      <c r="D161" s="190" t="s">
        <v>148</v>
      </c>
      <c r="E161" s="201" t="s">
        <v>1</v>
      </c>
      <c r="F161" s="202" t="s">
        <v>230</v>
      </c>
      <c r="G161" s="200"/>
      <c r="H161" s="203">
        <v>1.593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148</v>
      </c>
      <c r="AU161" s="209" t="s">
        <v>81</v>
      </c>
      <c r="AV161" s="13" t="s">
        <v>81</v>
      </c>
      <c r="AW161" s="13" t="s">
        <v>30</v>
      </c>
      <c r="AX161" s="13" t="s">
        <v>68</v>
      </c>
      <c r="AY161" s="209" t="s">
        <v>139</v>
      </c>
    </row>
    <row r="162" spans="2:65" s="11" customFormat="1" ht="22.9" customHeight="1">
      <c r="B162" s="160"/>
      <c r="C162" s="161"/>
      <c r="D162" s="162" t="s">
        <v>67</v>
      </c>
      <c r="E162" s="174" t="s">
        <v>155</v>
      </c>
      <c r="F162" s="174" t="s">
        <v>231</v>
      </c>
      <c r="G162" s="161"/>
      <c r="H162" s="161"/>
      <c r="I162" s="164"/>
      <c r="J162" s="175">
        <f>BK162</f>
        <v>0</v>
      </c>
      <c r="K162" s="161"/>
      <c r="L162" s="166"/>
      <c r="M162" s="167"/>
      <c r="N162" s="168"/>
      <c r="O162" s="168"/>
      <c r="P162" s="169">
        <f>SUM(P163:P228)</f>
        <v>0</v>
      </c>
      <c r="Q162" s="168"/>
      <c r="R162" s="169">
        <f>SUM(R163:R228)</f>
        <v>53.104788900000017</v>
      </c>
      <c r="S162" s="168"/>
      <c r="T162" s="170">
        <f>SUM(T163:T228)</f>
        <v>4.3875000000000002</v>
      </c>
      <c r="AR162" s="171" t="s">
        <v>75</v>
      </c>
      <c r="AT162" s="172" t="s">
        <v>67</v>
      </c>
      <c r="AU162" s="172" t="s">
        <v>75</v>
      </c>
      <c r="AY162" s="171" t="s">
        <v>139</v>
      </c>
      <c r="BK162" s="173">
        <f>SUM(BK163:BK228)</f>
        <v>0</v>
      </c>
    </row>
    <row r="163" spans="2:65" s="1" customFormat="1" ht="16.5" customHeight="1">
      <c r="B163" s="32"/>
      <c r="C163" s="176" t="s">
        <v>232</v>
      </c>
      <c r="D163" s="176" t="s">
        <v>141</v>
      </c>
      <c r="E163" s="177" t="s">
        <v>233</v>
      </c>
      <c r="F163" s="178" t="s">
        <v>234</v>
      </c>
      <c r="G163" s="179" t="s">
        <v>144</v>
      </c>
      <c r="H163" s="180">
        <v>0.17599999999999999</v>
      </c>
      <c r="I163" s="181"/>
      <c r="J163" s="182">
        <f>ROUND(I163*H163,2)</f>
        <v>0</v>
      </c>
      <c r="K163" s="178" t="s">
        <v>145</v>
      </c>
      <c r="L163" s="36"/>
      <c r="M163" s="183" t="s">
        <v>1</v>
      </c>
      <c r="N163" s="184" t="s">
        <v>40</v>
      </c>
      <c r="O163" s="58"/>
      <c r="P163" s="185">
        <f>O163*H163</f>
        <v>0</v>
      </c>
      <c r="Q163" s="185">
        <v>1.8774999999999999</v>
      </c>
      <c r="R163" s="185">
        <f>Q163*H163</f>
        <v>0.33043999999999996</v>
      </c>
      <c r="S163" s="185">
        <v>0</v>
      </c>
      <c r="T163" s="186">
        <f>S163*H163</f>
        <v>0</v>
      </c>
      <c r="AR163" s="15" t="s">
        <v>146</v>
      </c>
      <c r="AT163" s="15" t="s">
        <v>141</v>
      </c>
      <c r="AU163" s="15" t="s">
        <v>81</v>
      </c>
      <c r="AY163" s="15" t="s">
        <v>139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5" t="s">
        <v>81</v>
      </c>
      <c r="BK163" s="187">
        <f>ROUND(I163*H163,2)</f>
        <v>0</v>
      </c>
      <c r="BL163" s="15" t="s">
        <v>146</v>
      </c>
      <c r="BM163" s="15" t="s">
        <v>235</v>
      </c>
    </row>
    <row r="164" spans="2:65" s="12" customFormat="1">
      <c r="B164" s="188"/>
      <c r="C164" s="189"/>
      <c r="D164" s="190" t="s">
        <v>148</v>
      </c>
      <c r="E164" s="191" t="s">
        <v>1</v>
      </c>
      <c r="F164" s="192" t="s">
        <v>229</v>
      </c>
      <c r="G164" s="189"/>
      <c r="H164" s="191" t="s">
        <v>1</v>
      </c>
      <c r="I164" s="193"/>
      <c r="J164" s="189"/>
      <c r="K164" s="189"/>
      <c r="L164" s="194"/>
      <c r="M164" s="195"/>
      <c r="N164" s="196"/>
      <c r="O164" s="196"/>
      <c r="P164" s="196"/>
      <c r="Q164" s="196"/>
      <c r="R164" s="196"/>
      <c r="S164" s="196"/>
      <c r="T164" s="197"/>
      <c r="AT164" s="198" t="s">
        <v>148</v>
      </c>
      <c r="AU164" s="198" t="s">
        <v>81</v>
      </c>
      <c r="AV164" s="12" t="s">
        <v>75</v>
      </c>
      <c r="AW164" s="12" t="s">
        <v>30</v>
      </c>
      <c r="AX164" s="12" t="s">
        <v>68</v>
      </c>
      <c r="AY164" s="198" t="s">
        <v>139</v>
      </c>
    </row>
    <row r="165" spans="2:65" s="13" customFormat="1">
      <c r="B165" s="199"/>
      <c r="C165" s="200"/>
      <c r="D165" s="190" t="s">
        <v>148</v>
      </c>
      <c r="E165" s="201" t="s">
        <v>1</v>
      </c>
      <c r="F165" s="202" t="s">
        <v>236</v>
      </c>
      <c r="G165" s="200"/>
      <c r="H165" s="203">
        <v>0.17599999999999999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148</v>
      </c>
      <c r="AU165" s="209" t="s">
        <v>81</v>
      </c>
      <c r="AV165" s="13" t="s">
        <v>81</v>
      </c>
      <c r="AW165" s="13" t="s">
        <v>30</v>
      </c>
      <c r="AX165" s="13" t="s">
        <v>68</v>
      </c>
      <c r="AY165" s="209" t="s">
        <v>139</v>
      </c>
    </row>
    <row r="166" spans="2:65" s="1" customFormat="1" ht="16.5" customHeight="1">
      <c r="B166" s="32"/>
      <c r="C166" s="176" t="s">
        <v>7</v>
      </c>
      <c r="D166" s="176" t="s">
        <v>141</v>
      </c>
      <c r="E166" s="177" t="s">
        <v>237</v>
      </c>
      <c r="F166" s="178" t="s">
        <v>238</v>
      </c>
      <c r="G166" s="179" t="s">
        <v>144</v>
      </c>
      <c r="H166" s="180">
        <v>8.125</v>
      </c>
      <c r="I166" s="181"/>
      <c r="J166" s="182">
        <f>ROUND(I166*H166,2)</f>
        <v>0</v>
      </c>
      <c r="K166" s="178" t="s">
        <v>145</v>
      </c>
      <c r="L166" s="36"/>
      <c r="M166" s="183" t="s">
        <v>1</v>
      </c>
      <c r="N166" s="184" t="s">
        <v>40</v>
      </c>
      <c r="O166" s="58"/>
      <c r="P166" s="185">
        <f>O166*H166</f>
        <v>0</v>
      </c>
      <c r="Q166" s="185">
        <v>1.3271500000000001</v>
      </c>
      <c r="R166" s="185">
        <f>Q166*H166</f>
        <v>10.783093750000001</v>
      </c>
      <c r="S166" s="185">
        <v>0</v>
      </c>
      <c r="T166" s="186">
        <f>S166*H166</f>
        <v>0</v>
      </c>
      <c r="AR166" s="15" t="s">
        <v>146</v>
      </c>
      <c r="AT166" s="15" t="s">
        <v>141</v>
      </c>
      <c r="AU166" s="15" t="s">
        <v>81</v>
      </c>
      <c r="AY166" s="15" t="s">
        <v>139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5" t="s">
        <v>81</v>
      </c>
      <c r="BK166" s="187">
        <f>ROUND(I166*H166,2)</f>
        <v>0</v>
      </c>
      <c r="BL166" s="15" t="s">
        <v>146</v>
      </c>
      <c r="BM166" s="15" t="s">
        <v>239</v>
      </c>
    </row>
    <row r="167" spans="2:65" s="12" customFormat="1">
      <c r="B167" s="188"/>
      <c r="C167" s="189"/>
      <c r="D167" s="190" t="s">
        <v>148</v>
      </c>
      <c r="E167" s="191" t="s">
        <v>1</v>
      </c>
      <c r="F167" s="192" t="s">
        <v>229</v>
      </c>
      <c r="G167" s="189"/>
      <c r="H167" s="191" t="s">
        <v>1</v>
      </c>
      <c r="I167" s="193"/>
      <c r="J167" s="189"/>
      <c r="K167" s="189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148</v>
      </c>
      <c r="AU167" s="198" t="s">
        <v>81</v>
      </c>
      <c r="AV167" s="12" t="s">
        <v>75</v>
      </c>
      <c r="AW167" s="12" t="s">
        <v>30</v>
      </c>
      <c r="AX167" s="12" t="s">
        <v>68</v>
      </c>
      <c r="AY167" s="198" t="s">
        <v>139</v>
      </c>
    </row>
    <row r="168" spans="2:65" s="13" customFormat="1">
      <c r="B168" s="199"/>
      <c r="C168" s="200"/>
      <c r="D168" s="190" t="s">
        <v>148</v>
      </c>
      <c r="E168" s="201" t="s">
        <v>1</v>
      </c>
      <c r="F168" s="202" t="s">
        <v>240</v>
      </c>
      <c r="G168" s="200"/>
      <c r="H168" s="203">
        <v>8.125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148</v>
      </c>
      <c r="AU168" s="209" t="s">
        <v>81</v>
      </c>
      <c r="AV168" s="13" t="s">
        <v>81</v>
      </c>
      <c r="AW168" s="13" t="s">
        <v>30</v>
      </c>
      <c r="AX168" s="13" t="s">
        <v>68</v>
      </c>
      <c r="AY168" s="209" t="s">
        <v>139</v>
      </c>
    </row>
    <row r="169" spans="2:65" s="1" customFormat="1" ht="16.5" customHeight="1">
      <c r="B169" s="32"/>
      <c r="C169" s="176" t="s">
        <v>241</v>
      </c>
      <c r="D169" s="176" t="s">
        <v>141</v>
      </c>
      <c r="E169" s="177" t="s">
        <v>242</v>
      </c>
      <c r="F169" s="178" t="s">
        <v>243</v>
      </c>
      <c r="G169" s="179" t="s">
        <v>244</v>
      </c>
      <c r="H169" s="180">
        <v>4.3129999999999997</v>
      </c>
      <c r="I169" s="181"/>
      <c r="J169" s="182">
        <f>ROUND(I169*H169,2)</f>
        <v>0</v>
      </c>
      <c r="K169" s="178" t="s">
        <v>145</v>
      </c>
      <c r="L169" s="36"/>
      <c r="M169" s="183" t="s">
        <v>1</v>
      </c>
      <c r="N169" s="184" t="s">
        <v>40</v>
      </c>
      <c r="O169" s="58"/>
      <c r="P169" s="185">
        <f>O169*H169</f>
        <v>0</v>
      </c>
      <c r="Q169" s="185">
        <v>0.45432</v>
      </c>
      <c r="R169" s="185">
        <f>Q169*H169</f>
        <v>1.9594821599999999</v>
      </c>
      <c r="S169" s="185">
        <v>0</v>
      </c>
      <c r="T169" s="186">
        <f>S169*H169</f>
        <v>0</v>
      </c>
      <c r="AR169" s="15" t="s">
        <v>146</v>
      </c>
      <c r="AT169" s="15" t="s">
        <v>141</v>
      </c>
      <c r="AU169" s="15" t="s">
        <v>81</v>
      </c>
      <c r="AY169" s="15" t="s">
        <v>139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5" t="s">
        <v>81</v>
      </c>
      <c r="BK169" s="187">
        <f>ROUND(I169*H169,2)</f>
        <v>0</v>
      </c>
      <c r="BL169" s="15" t="s">
        <v>146</v>
      </c>
      <c r="BM169" s="15" t="s">
        <v>245</v>
      </c>
    </row>
    <row r="170" spans="2:65" s="12" customFormat="1">
      <c r="B170" s="188"/>
      <c r="C170" s="189"/>
      <c r="D170" s="190" t="s">
        <v>148</v>
      </c>
      <c r="E170" s="191" t="s">
        <v>1</v>
      </c>
      <c r="F170" s="192" t="s">
        <v>229</v>
      </c>
      <c r="G170" s="189"/>
      <c r="H170" s="191" t="s">
        <v>1</v>
      </c>
      <c r="I170" s="193"/>
      <c r="J170" s="189"/>
      <c r="K170" s="189"/>
      <c r="L170" s="194"/>
      <c r="M170" s="195"/>
      <c r="N170" s="196"/>
      <c r="O170" s="196"/>
      <c r="P170" s="196"/>
      <c r="Q170" s="196"/>
      <c r="R170" s="196"/>
      <c r="S170" s="196"/>
      <c r="T170" s="197"/>
      <c r="AT170" s="198" t="s">
        <v>148</v>
      </c>
      <c r="AU170" s="198" t="s">
        <v>81</v>
      </c>
      <c r="AV170" s="12" t="s">
        <v>75</v>
      </c>
      <c r="AW170" s="12" t="s">
        <v>30</v>
      </c>
      <c r="AX170" s="12" t="s">
        <v>68</v>
      </c>
      <c r="AY170" s="198" t="s">
        <v>139</v>
      </c>
    </row>
    <row r="171" spans="2:65" s="13" customFormat="1">
      <c r="B171" s="199"/>
      <c r="C171" s="200"/>
      <c r="D171" s="190" t="s">
        <v>148</v>
      </c>
      <c r="E171" s="201" t="s">
        <v>1</v>
      </c>
      <c r="F171" s="202" t="s">
        <v>246</v>
      </c>
      <c r="G171" s="200"/>
      <c r="H171" s="203">
        <v>4.3129999999999997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148</v>
      </c>
      <c r="AU171" s="209" t="s">
        <v>81</v>
      </c>
      <c r="AV171" s="13" t="s">
        <v>81</v>
      </c>
      <c r="AW171" s="13" t="s">
        <v>30</v>
      </c>
      <c r="AX171" s="13" t="s">
        <v>68</v>
      </c>
      <c r="AY171" s="209" t="s">
        <v>139</v>
      </c>
    </row>
    <row r="172" spans="2:65" s="1" customFormat="1" ht="16.5" customHeight="1">
      <c r="B172" s="32"/>
      <c r="C172" s="176" t="s">
        <v>247</v>
      </c>
      <c r="D172" s="176" t="s">
        <v>141</v>
      </c>
      <c r="E172" s="177" t="s">
        <v>248</v>
      </c>
      <c r="F172" s="178" t="s">
        <v>249</v>
      </c>
      <c r="G172" s="179" t="s">
        <v>144</v>
      </c>
      <c r="H172" s="180">
        <v>0.27</v>
      </c>
      <c r="I172" s="181"/>
      <c r="J172" s="182">
        <f>ROUND(I172*H172,2)</f>
        <v>0</v>
      </c>
      <c r="K172" s="178" t="s">
        <v>145</v>
      </c>
      <c r="L172" s="36"/>
      <c r="M172" s="183" t="s">
        <v>1</v>
      </c>
      <c r="N172" s="184" t="s">
        <v>40</v>
      </c>
      <c r="O172" s="58"/>
      <c r="P172" s="185">
        <f>O172*H172</f>
        <v>0</v>
      </c>
      <c r="Q172" s="185">
        <v>2.2903600000000002</v>
      </c>
      <c r="R172" s="185">
        <f>Q172*H172</f>
        <v>0.61839720000000009</v>
      </c>
      <c r="S172" s="185">
        <v>0</v>
      </c>
      <c r="T172" s="186">
        <f>S172*H172</f>
        <v>0</v>
      </c>
      <c r="AR172" s="15" t="s">
        <v>146</v>
      </c>
      <c r="AT172" s="15" t="s">
        <v>141</v>
      </c>
      <c r="AU172" s="15" t="s">
        <v>81</v>
      </c>
      <c r="AY172" s="15" t="s">
        <v>139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5" t="s">
        <v>81</v>
      </c>
      <c r="BK172" s="187">
        <f>ROUND(I172*H172,2)</f>
        <v>0</v>
      </c>
      <c r="BL172" s="15" t="s">
        <v>146</v>
      </c>
      <c r="BM172" s="15" t="s">
        <v>250</v>
      </c>
    </row>
    <row r="173" spans="2:65" s="12" customFormat="1">
      <c r="B173" s="188"/>
      <c r="C173" s="189"/>
      <c r="D173" s="190" t="s">
        <v>148</v>
      </c>
      <c r="E173" s="191" t="s">
        <v>1</v>
      </c>
      <c r="F173" s="192" t="s">
        <v>149</v>
      </c>
      <c r="G173" s="189"/>
      <c r="H173" s="191" t="s">
        <v>1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148</v>
      </c>
      <c r="AU173" s="198" t="s">
        <v>81</v>
      </c>
      <c r="AV173" s="12" t="s">
        <v>75</v>
      </c>
      <c r="AW173" s="12" t="s">
        <v>30</v>
      </c>
      <c r="AX173" s="12" t="s">
        <v>68</v>
      </c>
      <c r="AY173" s="198" t="s">
        <v>139</v>
      </c>
    </row>
    <row r="174" spans="2:65" s="13" customFormat="1">
      <c r="B174" s="199"/>
      <c r="C174" s="200"/>
      <c r="D174" s="190" t="s">
        <v>148</v>
      </c>
      <c r="E174" s="201" t="s">
        <v>1</v>
      </c>
      <c r="F174" s="202" t="s">
        <v>251</v>
      </c>
      <c r="G174" s="200"/>
      <c r="H174" s="203">
        <v>0.27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148</v>
      </c>
      <c r="AU174" s="209" t="s">
        <v>81</v>
      </c>
      <c r="AV174" s="13" t="s">
        <v>81</v>
      </c>
      <c r="AW174" s="13" t="s">
        <v>30</v>
      </c>
      <c r="AX174" s="13" t="s">
        <v>68</v>
      </c>
      <c r="AY174" s="209" t="s">
        <v>139</v>
      </c>
    </row>
    <row r="175" spans="2:65" s="1" customFormat="1" ht="16.5" customHeight="1">
      <c r="B175" s="32"/>
      <c r="C175" s="176" t="s">
        <v>252</v>
      </c>
      <c r="D175" s="176" t="s">
        <v>141</v>
      </c>
      <c r="E175" s="177" t="s">
        <v>253</v>
      </c>
      <c r="F175" s="178" t="s">
        <v>254</v>
      </c>
      <c r="G175" s="179" t="s">
        <v>244</v>
      </c>
      <c r="H175" s="180">
        <v>33.429000000000002</v>
      </c>
      <c r="I175" s="181"/>
      <c r="J175" s="182">
        <f>ROUND(I175*H175,2)</f>
        <v>0</v>
      </c>
      <c r="K175" s="178" t="s">
        <v>145</v>
      </c>
      <c r="L175" s="36"/>
      <c r="M175" s="183" t="s">
        <v>1</v>
      </c>
      <c r="N175" s="184" t="s">
        <v>40</v>
      </c>
      <c r="O175" s="58"/>
      <c r="P175" s="185">
        <f>O175*H175</f>
        <v>0</v>
      </c>
      <c r="Q175" s="185">
        <v>8.6260000000000003E-2</v>
      </c>
      <c r="R175" s="185">
        <f>Q175*H175</f>
        <v>2.8835855400000003</v>
      </c>
      <c r="S175" s="185">
        <v>0</v>
      </c>
      <c r="T175" s="186">
        <f>S175*H175</f>
        <v>0</v>
      </c>
      <c r="AR175" s="15" t="s">
        <v>146</v>
      </c>
      <c r="AT175" s="15" t="s">
        <v>141</v>
      </c>
      <c r="AU175" s="15" t="s">
        <v>81</v>
      </c>
      <c r="AY175" s="15" t="s">
        <v>139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5" t="s">
        <v>81</v>
      </c>
      <c r="BK175" s="187">
        <f>ROUND(I175*H175,2)</f>
        <v>0</v>
      </c>
      <c r="BL175" s="15" t="s">
        <v>146</v>
      </c>
      <c r="BM175" s="15" t="s">
        <v>255</v>
      </c>
    </row>
    <row r="176" spans="2:65" s="12" customFormat="1">
      <c r="B176" s="188"/>
      <c r="C176" s="189"/>
      <c r="D176" s="190" t="s">
        <v>148</v>
      </c>
      <c r="E176" s="191" t="s">
        <v>1</v>
      </c>
      <c r="F176" s="192" t="s">
        <v>229</v>
      </c>
      <c r="G176" s="189"/>
      <c r="H176" s="191" t="s">
        <v>1</v>
      </c>
      <c r="I176" s="193"/>
      <c r="J176" s="189"/>
      <c r="K176" s="189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148</v>
      </c>
      <c r="AU176" s="198" t="s">
        <v>81</v>
      </c>
      <c r="AV176" s="12" t="s">
        <v>75</v>
      </c>
      <c r="AW176" s="12" t="s">
        <v>30</v>
      </c>
      <c r="AX176" s="12" t="s">
        <v>68</v>
      </c>
      <c r="AY176" s="198" t="s">
        <v>139</v>
      </c>
    </row>
    <row r="177" spans="2:65" s="13" customFormat="1" ht="22.5">
      <c r="B177" s="199"/>
      <c r="C177" s="200"/>
      <c r="D177" s="190" t="s">
        <v>148</v>
      </c>
      <c r="E177" s="201" t="s">
        <v>1</v>
      </c>
      <c r="F177" s="202" t="s">
        <v>256</v>
      </c>
      <c r="G177" s="200"/>
      <c r="H177" s="203">
        <v>33.429000000000002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148</v>
      </c>
      <c r="AU177" s="209" t="s">
        <v>81</v>
      </c>
      <c r="AV177" s="13" t="s">
        <v>81</v>
      </c>
      <c r="AW177" s="13" t="s">
        <v>30</v>
      </c>
      <c r="AX177" s="13" t="s">
        <v>68</v>
      </c>
      <c r="AY177" s="209" t="s">
        <v>139</v>
      </c>
    </row>
    <row r="178" spans="2:65" s="1" customFormat="1" ht="16.5" customHeight="1">
      <c r="B178" s="32"/>
      <c r="C178" s="176" t="s">
        <v>257</v>
      </c>
      <c r="D178" s="176" t="s">
        <v>141</v>
      </c>
      <c r="E178" s="177" t="s">
        <v>258</v>
      </c>
      <c r="F178" s="178" t="s">
        <v>259</v>
      </c>
      <c r="G178" s="179" t="s">
        <v>244</v>
      </c>
      <c r="H178" s="180">
        <v>67.129000000000005</v>
      </c>
      <c r="I178" s="181"/>
      <c r="J178" s="182">
        <f>ROUND(I178*H178,2)</f>
        <v>0</v>
      </c>
      <c r="K178" s="178" t="s">
        <v>145</v>
      </c>
      <c r="L178" s="36"/>
      <c r="M178" s="183" t="s">
        <v>1</v>
      </c>
      <c r="N178" s="184" t="s">
        <v>40</v>
      </c>
      <c r="O178" s="58"/>
      <c r="P178" s="185">
        <f>O178*H178</f>
        <v>0</v>
      </c>
      <c r="Q178" s="185">
        <v>0.10324999999999999</v>
      </c>
      <c r="R178" s="185">
        <f>Q178*H178</f>
        <v>6.9310692500000002</v>
      </c>
      <c r="S178" s="185">
        <v>0</v>
      </c>
      <c r="T178" s="186">
        <f>S178*H178</f>
        <v>0</v>
      </c>
      <c r="AR178" s="15" t="s">
        <v>146</v>
      </c>
      <c r="AT178" s="15" t="s">
        <v>141</v>
      </c>
      <c r="AU178" s="15" t="s">
        <v>81</v>
      </c>
      <c r="AY178" s="15" t="s">
        <v>139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5" t="s">
        <v>81</v>
      </c>
      <c r="BK178" s="187">
        <f>ROUND(I178*H178,2)</f>
        <v>0</v>
      </c>
      <c r="BL178" s="15" t="s">
        <v>146</v>
      </c>
      <c r="BM178" s="15" t="s">
        <v>260</v>
      </c>
    </row>
    <row r="179" spans="2:65" s="12" customFormat="1">
      <c r="B179" s="188"/>
      <c r="C179" s="189"/>
      <c r="D179" s="190" t="s">
        <v>148</v>
      </c>
      <c r="E179" s="191" t="s">
        <v>1</v>
      </c>
      <c r="F179" s="192" t="s">
        <v>229</v>
      </c>
      <c r="G179" s="189"/>
      <c r="H179" s="191" t="s">
        <v>1</v>
      </c>
      <c r="I179" s="193"/>
      <c r="J179" s="189"/>
      <c r="K179" s="189"/>
      <c r="L179" s="194"/>
      <c r="M179" s="195"/>
      <c r="N179" s="196"/>
      <c r="O179" s="196"/>
      <c r="P179" s="196"/>
      <c r="Q179" s="196"/>
      <c r="R179" s="196"/>
      <c r="S179" s="196"/>
      <c r="T179" s="197"/>
      <c r="AT179" s="198" t="s">
        <v>148</v>
      </c>
      <c r="AU179" s="198" t="s">
        <v>81</v>
      </c>
      <c r="AV179" s="12" t="s">
        <v>75</v>
      </c>
      <c r="AW179" s="12" t="s">
        <v>30</v>
      </c>
      <c r="AX179" s="12" t="s">
        <v>68</v>
      </c>
      <c r="AY179" s="198" t="s">
        <v>139</v>
      </c>
    </row>
    <row r="180" spans="2:65" s="13" customFormat="1" ht="22.5">
      <c r="B180" s="199"/>
      <c r="C180" s="200"/>
      <c r="D180" s="190" t="s">
        <v>148</v>
      </c>
      <c r="E180" s="201" t="s">
        <v>1</v>
      </c>
      <c r="F180" s="202" t="s">
        <v>261</v>
      </c>
      <c r="G180" s="200"/>
      <c r="H180" s="203">
        <v>67.129000000000005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148</v>
      </c>
      <c r="AU180" s="209" t="s">
        <v>81</v>
      </c>
      <c r="AV180" s="13" t="s">
        <v>81</v>
      </c>
      <c r="AW180" s="13" t="s">
        <v>30</v>
      </c>
      <c r="AX180" s="13" t="s">
        <v>68</v>
      </c>
      <c r="AY180" s="209" t="s">
        <v>139</v>
      </c>
    </row>
    <row r="181" spans="2:65" s="1" customFormat="1" ht="16.5" customHeight="1">
      <c r="B181" s="32"/>
      <c r="C181" s="176" t="s">
        <v>262</v>
      </c>
      <c r="D181" s="176" t="s">
        <v>141</v>
      </c>
      <c r="E181" s="177" t="s">
        <v>263</v>
      </c>
      <c r="F181" s="178" t="s">
        <v>264</v>
      </c>
      <c r="G181" s="179" t="s">
        <v>265</v>
      </c>
      <c r="H181" s="180">
        <v>38.088000000000001</v>
      </c>
      <c r="I181" s="181"/>
      <c r="J181" s="182">
        <f>ROUND(I181*H181,2)</f>
        <v>0</v>
      </c>
      <c r="K181" s="178" t="s">
        <v>145</v>
      </c>
      <c r="L181" s="36"/>
      <c r="M181" s="183" t="s">
        <v>1</v>
      </c>
      <c r="N181" s="184" t="s">
        <v>40</v>
      </c>
      <c r="O181" s="58"/>
      <c r="P181" s="185">
        <f>O181*H181</f>
        <v>0</v>
      </c>
      <c r="Q181" s="185">
        <v>1.2E-4</v>
      </c>
      <c r="R181" s="185">
        <f>Q181*H181</f>
        <v>4.5705600000000004E-3</v>
      </c>
      <c r="S181" s="185">
        <v>0</v>
      </c>
      <c r="T181" s="186">
        <f>S181*H181</f>
        <v>0</v>
      </c>
      <c r="AR181" s="15" t="s">
        <v>146</v>
      </c>
      <c r="AT181" s="15" t="s">
        <v>141</v>
      </c>
      <c r="AU181" s="15" t="s">
        <v>81</v>
      </c>
      <c r="AY181" s="15" t="s">
        <v>139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5" t="s">
        <v>81</v>
      </c>
      <c r="BK181" s="187">
        <f>ROUND(I181*H181,2)</f>
        <v>0</v>
      </c>
      <c r="BL181" s="15" t="s">
        <v>146</v>
      </c>
      <c r="BM181" s="15" t="s">
        <v>266</v>
      </c>
    </row>
    <row r="182" spans="2:65" s="12" customFormat="1">
      <c r="B182" s="188"/>
      <c r="C182" s="189"/>
      <c r="D182" s="190" t="s">
        <v>148</v>
      </c>
      <c r="E182" s="191" t="s">
        <v>1</v>
      </c>
      <c r="F182" s="192" t="s">
        <v>229</v>
      </c>
      <c r="G182" s="189"/>
      <c r="H182" s="191" t="s">
        <v>1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148</v>
      </c>
      <c r="AU182" s="198" t="s">
        <v>81</v>
      </c>
      <c r="AV182" s="12" t="s">
        <v>75</v>
      </c>
      <c r="AW182" s="12" t="s">
        <v>30</v>
      </c>
      <c r="AX182" s="12" t="s">
        <v>68</v>
      </c>
      <c r="AY182" s="198" t="s">
        <v>139</v>
      </c>
    </row>
    <row r="183" spans="2:65" s="13" customFormat="1">
      <c r="B183" s="199"/>
      <c r="C183" s="200"/>
      <c r="D183" s="190" t="s">
        <v>148</v>
      </c>
      <c r="E183" s="201" t="s">
        <v>1</v>
      </c>
      <c r="F183" s="202" t="s">
        <v>267</v>
      </c>
      <c r="G183" s="200"/>
      <c r="H183" s="203">
        <v>38.088000000000001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148</v>
      </c>
      <c r="AU183" s="209" t="s">
        <v>81</v>
      </c>
      <c r="AV183" s="13" t="s">
        <v>81</v>
      </c>
      <c r="AW183" s="13" t="s">
        <v>30</v>
      </c>
      <c r="AX183" s="13" t="s">
        <v>68</v>
      </c>
      <c r="AY183" s="209" t="s">
        <v>139</v>
      </c>
    </row>
    <row r="184" spans="2:65" s="1" customFormat="1" ht="16.5" customHeight="1">
      <c r="B184" s="32"/>
      <c r="C184" s="176" t="s">
        <v>268</v>
      </c>
      <c r="D184" s="176" t="s">
        <v>141</v>
      </c>
      <c r="E184" s="177" t="s">
        <v>269</v>
      </c>
      <c r="F184" s="178" t="s">
        <v>270</v>
      </c>
      <c r="G184" s="179" t="s">
        <v>265</v>
      </c>
      <c r="H184" s="180">
        <v>67.2</v>
      </c>
      <c r="I184" s="181"/>
      <c r="J184" s="182">
        <f>ROUND(I184*H184,2)</f>
        <v>0</v>
      </c>
      <c r="K184" s="178" t="s">
        <v>145</v>
      </c>
      <c r="L184" s="36"/>
      <c r="M184" s="183" t="s">
        <v>1</v>
      </c>
      <c r="N184" s="184" t="s">
        <v>40</v>
      </c>
      <c r="O184" s="58"/>
      <c r="P184" s="185">
        <f>O184*H184</f>
        <v>0</v>
      </c>
      <c r="Q184" s="185">
        <v>1.2E-4</v>
      </c>
      <c r="R184" s="185">
        <f>Q184*H184</f>
        <v>8.064E-3</v>
      </c>
      <c r="S184" s="185">
        <v>0</v>
      </c>
      <c r="T184" s="186">
        <f>S184*H184</f>
        <v>0</v>
      </c>
      <c r="AR184" s="15" t="s">
        <v>146</v>
      </c>
      <c r="AT184" s="15" t="s">
        <v>141</v>
      </c>
      <c r="AU184" s="15" t="s">
        <v>81</v>
      </c>
      <c r="AY184" s="15" t="s">
        <v>139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5" t="s">
        <v>81</v>
      </c>
      <c r="BK184" s="187">
        <f>ROUND(I184*H184,2)</f>
        <v>0</v>
      </c>
      <c r="BL184" s="15" t="s">
        <v>146</v>
      </c>
      <c r="BM184" s="15" t="s">
        <v>271</v>
      </c>
    </row>
    <row r="185" spans="2:65" s="12" customFormat="1">
      <c r="B185" s="188"/>
      <c r="C185" s="189"/>
      <c r="D185" s="190" t="s">
        <v>148</v>
      </c>
      <c r="E185" s="191" t="s">
        <v>1</v>
      </c>
      <c r="F185" s="192" t="s">
        <v>229</v>
      </c>
      <c r="G185" s="189"/>
      <c r="H185" s="191" t="s">
        <v>1</v>
      </c>
      <c r="I185" s="193"/>
      <c r="J185" s="189"/>
      <c r="K185" s="189"/>
      <c r="L185" s="194"/>
      <c r="M185" s="195"/>
      <c r="N185" s="196"/>
      <c r="O185" s="196"/>
      <c r="P185" s="196"/>
      <c r="Q185" s="196"/>
      <c r="R185" s="196"/>
      <c r="S185" s="196"/>
      <c r="T185" s="197"/>
      <c r="AT185" s="198" t="s">
        <v>148</v>
      </c>
      <c r="AU185" s="198" t="s">
        <v>81</v>
      </c>
      <c r="AV185" s="12" t="s">
        <v>75</v>
      </c>
      <c r="AW185" s="12" t="s">
        <v>30</v>
      </c>
      <c r="AX185" s="12" t="s">
        <v>68</v>
      </c>
      <c r="AY185" s="198" t="s">
        <v>139</v>
      </c>
    </row>
    <row r="186" spans="2:65" s="13" customFormat="1">
      <c r="B186" s="199"/>
      <c r="C186" s="200"/>
      <c r="D186" s="190" t="s">
        <v>148</v>
      </c>
      <c r="E186" s="201" t="s">
        <v>1</v>
      </c>
      <c r="F186" s="202" t="s">
        <v>272</v>
      </c>
      <c r="G186" s="200"/>
      <c r="H186" s="203">
        <v>67.2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148</v>
      </c>
      <c r="AU186" s="209" t="s">
        <v>81</v>
      </c>
      <c r="AV186" s="13" t="s">
        <v>81</v>
      </c>
      <c r="AW186" s="13" t="s">
        <v>30</v>
      </c>
      <c r="AX186" s="13" t="s">
        <v>68</v>
      </c>
      <c r="AY186" s="209" t="s">
        <v>139</v>
      </c>
    </row>
    <row r="187" spans="2:65" s="1" customFormat="1" ht="16.5" customHeight="1">
      <c r="B187" s="32"/>
      <c r="C187" s="176" t="s">
        <v>273</v>
      </c>
      <c r="D187" s="176" t="s">
        <v>141</v>
      </c>
      <c r="E187" s="177" t="s">
        <v>274</v>
      </c>
      <c r="F187" s="178" t="s">
        <v>275</v>
      </c>
      <c r="G187" s="179" t="s">
        <v>244</v>
      </c>
      <c r="H187" s="180">
        <v>122.346</v>
      </c>
      <c r="I187" s="181"/>
      <c r="J187" s="182">
        <f>ROUND(I187*H187,2)</f>
        <v>0</v>
      </c>
      <c r="K187" s="178" t="s">
        <v>145</v>
      </c>
      <c r="L187" s="36"/>
      <c r="M187" s="183" t="s">
        <v>1</v>
      </c>
      <c r="N187" s="184" t="s">
        <v>40</v>
      </c>
      <c r="O187" s="58"/>
      <c r="P187" s="185">
        <f>O187*H187</f>
        <v>0</v>
      </c>
      <c r="Q187" s="185">
        <v>4.795E-2</v>
      </c>
      <c r="R187" s="185">
        <f>Q187*H187</f>
        <v>5.8664906999999999</v>
      </c>
      <c r="S187" s="185">
        <v>0</v>
      </c>
      <c r="T187" s="186">
        <f>S187*H187</f>
        <v>0</v>
      </c>
      <c r="AR187" s="15" t="s">
        <v>146</v>
      </c>
      <c r="AT187" s="15" t="s">
        <v>141</v>
      </c>
      <c r="AU187" s="15" t="s">
        <v>81</v>
      </c>
      <c r="AY187" s="15" t="s">
        <v>139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5" t="s">
        <v>81</v>
      </c>
      <c r="BK187" s="187">
        <f>ROUND(I187*H187,2)</f>
        <v>0</v>
      </c>
      <c r="BL187" s="15" t="s">
        <v>146</v>
      </c>
      <c r="BM187" s="15" t="s">
        <v>276</v>
      </c>
    </row>
    <row r="188" spans="2:65" s="12" customFormat="1">
      <c r="B188" s="188"/>
      <c r="C188" s="189"/>
      <c r="D188" s="190" t="s">
        <v>148</v>
      </c>
      <c r="E188" s="191" t="s">
        <v>1</v>
      </c>
      <c r="F188" s="192" t="s">
        <v>229</v>
      </c>
      <c r="G188" s="189"/>
      <c r="H188" s="191" t="s">
        <v>1</v>
      </c>
      <c r="I188" s="193"/>
      <c r="J188" s="189"/>
      <c r="K188" s="189"/>
      <c r="L188" s="194"/>
      <c r="M188" s="195"/>
      <c r="N188" s="196"/>
      <c r="O188" s="196"/>
      <c r="P188" s="196"/>
      <c r="Q188" s="196"/>
      <c r="R188" s="196"/>
      <c r="S188" s="196"/>
      <c r="T188" s="197"/>
      <c r="AT188" s="198" t="s">
        <v>148</v>
      </c>
      <c r="AU188" s="198" t="s">
        <v>81</v>
      </c>
      <c r="AV188" s="12" t="s">
        <v>75</v>
      </c>
      <c r="AW188" s="12" t="s">
        <v>30</v>
      </c>
      <c r="AX188" s="12" t="s">
        <v>68</v>
      </c>
      <c r="AY188" s="198" t="s">
        <v>139</v>
      </c>
    </row>
    <row r="189" spans="2:65" s="13" customFormat="1">
      <c r="B189" s="199"/>
      <c r="C189" s="200"/>
      <c r="D189" s="190" t="s">
        <v>148</v>
      </c>
      <c r="E189" s="201" t="s">
        <v>1</v>
      </c>
      <c r="F189" s="202" t="s">
        <v>277</v>
      </c>
      <c r="G189" s="200"/>
      <c r="H189" s="203">
        <v>122.346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148</v>
      </c>
      <c r="AU189" s="209" t="s">
        <v>81</v>
      </c>
      <c r="AV189" s="13" t="s">
        <v>81</v>
      </c>
      <c r="AW189" s="13" t="s">
        <v>30</v>
      </c>
      <c r="AX189" s="13" t="s">
        <v>68</v>
      </c>
      <c r="AY189" s="209" t="s">
        <v>139</v>
      </c>
    </row>
    <row r="190" spans="2:65" s="1" customFormat="1" ht="16.5" customHeight="1">
      <c r="B190" s="32"/>
      <c r="C190" s="176" t="s">
        <v>278</v>
      </c>
      <c r="D190" s="176" t="s">
        <v>141</v>
      </c>
      <c r="E190" s="177" t="s">
        <v>279</v>
      </c>
      <c r="F190" s="178" t="s">
        <v>280</v>
      </c>
      <c r="G190" s="179" t="s">
        <v>244</v>
      </c>
      <c r="H190" s="180">
        <v>312.72399999999999</v>
      </c>
      <c r="I190" s="181"/>
      <c r="J190" s="182">
        <f>ROUND(I190*H190,2)</f>
        <v>0</v>
      </c>
      <c r="K190" s="178" t="s">
        <v>145</v>
      </c>
      <c r="L190" s="36"/>
      <c r="M190" s="183" t="s">
        <v>1</v>
      </c>
      <c r="N190" s="184" t="s">
        <v>40</v>
      </c>
      <c r="O190" s="58"/>
      <c r="P190" s="185">
        <f>O190*H190</f>
        <v>0</v>
      </c>
      <c r="Q190" s="185">
        <v>2.8570000000000002E-2</v>
      </c>
      <c r="R190" s="185">
        <f>Q190*H190</f>
        <v>8.9345246800000009</v>
      </c>
      <c r="S190" s="185">
        <v>0</v>
      </c>
      <c r="T190" s="186">
        <f>S190*H190</f>
        <v>0</v>
      </c>
      <c r="AR190" s="15" t="s">
        <v>146</v>
      </c>
      <c r="AT190" s="15" t="s">
        <v>141</v>
      </c>
      <c r="AU190" s="15" t="s">
        <v>81</v>
      </c>
      <c r="AY190" s="15" t="s">
        <v>139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5" t="s">
        <v>81</v>
      </c>
      <c r="BK190" s="187">
        <f>ROUND(I190*H190,2)</f>
        <v>0</v>
      </c>
      <c r="BL190" s="15" t="s">
        <v>146</v>
      </c>
      <c r="BM190" s="15" t="s">
        <v>281</v>
      </c>
    </row>
    <row r="191" spans="2:65" s="12" customFormat="1">
      <c r="B191" s="188"/>
      <c r="C191" s="189"/>
      <c r="D191" s="190" t="s">
        <v>148</v>
      </c>
      <c r="E191" s="191" t="s">
        <v>1</v>
      </c>
      <c r="F191" s="192" t="s">
        <v>282</v>
      </c>
      <c r="G191" s="189"/>
      <c r="H191" s="191" t="s">
        <v>1</v>
      </c>
      <c r="I191" s="193"/>
      <c r="J191" s="189"/>
      <c r="K191" s="189"/>
      <c r="L191" s="194"/>
      <c r="M191" s="195"/>
      <c r="N191" s="196"/>
      <c r="O191" s="196"/>
      <c r="P191" s="196"/>
      <c r="Q191" s="196"/>
      <c r="R191" s="196"/>
      <c r="S191" s="196"/>
      <c r="T191" s="197"/>
      <c r="AT191" s="198" t="s">
        <v>148</v>
      </c>
      <c r="AU191" s="198" t="s">
        <v>81</v>
      </c>
      <c r="AV191" s="12" t="s">
        <v>75</v>
      </c>
      <c r="AW191" s="12" t="s">
        <v>30</v>
      </c>
      <c r="AX191" s="12" t="s">
        <v>68</v>
      </c>
      <c r="AY191" s="198" t="s">
        <v>139</v>
      </c>
    </row>
    <row r="192" spans="2:65" s="13" customFormat="1">
      <c r="B192" s="199"/>
      <c r="C192" s="200"/>
      <c r="D192" s="190" t="s">
        <v>148</v>
      </c>
      <c r="E192" s="201" t="s">
        <v>1</v>
      </c>
      <c r="F192" s="202" t="s">
        <v>283</v>
      </c>
      <c r="G192" s="200"/>
      <c r="H192" s="203">
        <v>312.72399999999999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148</v>
      </c>
      <c r="AU192" s="209" t="s">
        <v>81</v>
      </c>
      <c r="AV192" s="13" t="s">
        <v>81</v>
      </c>
      <c r="AW192" s="13" t="s">
        <v>30</v>
      </c>
      <c r="AX192" s="13" t="s">
        <v>68</v>
      </c>
      <c r="AY192" s="209" t="s">
        <v>139</v>
      </c>
    </row>
    <row r="193" spans="2:65" s="1" customFormat="1" ht="16.5" customHeight="1">
      <c r="B193" s="32"/>
      <c r="C193" s="176" t="s">
        <v>284</v>
      </c>
      <c r="D193" s="176" t="s">
        <v>141</v>
      </c>
      <c r="E193" s="177" t="s">
        <v>285</v>
      </c>
      <c r="F193" s="178" t="s">
        <v>286</v>
      </c>
      <c r="G193" s="179" t="s">
        <v>287</v>
      </c>
      <c r="H193" s="180">
        <v>8</v>
      </c>
      <c r="I193" s="181"/>
      <c r="J193" s="182">
        <f>ROUND(I193*H193,2)</f>
        <v>0</v>
      </c>
      <c r="K193" s="178" t="s">
        <v>145</v>
      </c>
      <c r="L193" s="36"/>
      <c r="M193" s="183" t="s">
        <v>1</v>
      </c>
      <c r="N193" s="184" t="s">
        <v>40</v>
      </c>
      <c r="O193" s="58"/>
      <c r="P193" s="185">
        <f>O193*H193</f>
        <v>0</v>
      </c>
      <c r="Q193" s="185">
        <v>3.2079999999999997E-2</v>
      </c>
      <c r="R193" s="185">
        <f>Q193*H193</f>
        <v>0.25663999999999998</v>
      </c>
      <c r="S193" s="185">
        <v>0</v>
      </c>
      <c r="T193" s="186">
        <f>S193*H193</f>
        <v>0</v>
      </c>
      <c r="AR193" s="15" t="s">
        <v>146</v>
      </c>
      <c r="AT193" s="15" t="s">
        <v>141</v>
      </c>
      <c r="AU193" s="15" t="s">
        <v>81</v>
      </c>
      <c r="AY193" s="15" t="s">
        <v>139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5" t="s">
        <v>81</v>
      </c>
      <c r="BK193" s="187">
        <f>ROUND(I193*H193,2)</f>
        <v>0</v>
      </c>
      <c r="BL193" s="15" t="s">
        <v>146</v>
      </c>
      <c r="BM193" s="15" t="s">
        <v>288</v>
      </c>
    </row>
    <row r="194" spans="2:65" s="12" customFormat="1">
      <c r="B194" s="188"/>
      <c r="C194" s="189"/>
      <c r="D194" s="190" t="s">
        <v>148</v>
      </c>
      <c r="E194" s="191" t="s">
        <v>1</v>
      </c>
      <c r="F194" s="192" t="s">
        <v>289</v>
      </c>
      <c r="G194" s="189"/>
      <c r="H194" s="191" t="s">
        <v>1</v>
      </c>
      <c r="I194" s="193"/>
      <c r="J194" s="189"/>
      <c r="K194" s="189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148</v>
      </c>
      <c r="AU194" s="198" t="s">
        <v>81</v>
      </c>
      <c r="AV194" s="12" t="s">
        <v>75</v>
      </c>
      <c r="AW194" s="12" t="s">
        <v>30</v>
      </c>
      <c r="AX194" s="12" t="s">
        <v>68</v>
      </c>
      <c r="AY194" s="198" t="s">
        <v>139</v>
      </c>
    </row>
    <row r="195" spans="2:65" s="13" customFormat="1">
      <c r="B195" s="199"/>
      <c r="C195" s="200"/>
      <c r="D195" s="190" t="s">
        <v>148</v>
      </c>
      <c r="E195" s="201" t="s">
        <v>1</v>
      </c>
      <c r="F195" s="202" t="s">
        <v>178</v>
      </c>
      <c r="G195" s="200"/>
      <c r="H195" s="203">
        <v>8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148</v>
      </c>
      <c r="AU195" s="209" t="s">
        <v>81</v>
      </c>
      <c r="AV195" s="13" t="s">
        <v>81</v>
      </c>
      <c r="AW195" s="13" t="s">
        <v>30</v>
      </c>
      <c r="AX195" s="13" t="s">
        <v>68</v>
      </c>
      <c r="AY195" s="209" t="s">
        <v>139</v>
      </c>
    </row>
    <row r="196" spans="2:65" s="1" customFormat="1" ht="16.5" customHeight="1">
      <c r="B196" s="32"/>
      <c r="C196" s="176" t="s">
        <v>290</v>
      </c>
      <c r="D196" s="176" t="s">
        <v>141</v>
      </c>
      <c r="E196" s="177" t="s">
        <v>291</v>
      </c>
      <c r="F196" s="178" t="s">
        <v>292</v>
      </c>
      <c r="G196" s="179" t="s">
        <v>287</v>
      </c>
      <c r="H196" s="180">
        <v>9</v>
      </c>
      <c r="I196" s="181"/>
      <c r="J196" s="182">
        <f>ROUND(I196*H196,2)</f>
        <v>0</v>
      </c>
      <c r="K196" s="178" t="s">
        <v>145</v>
      </c>
      <c r="L196" s="36"/>
      <c r="M196" s="183" t="s">
        <v>1</v>
      </c>
      <c r="N196" s="184" t="s">
        <v>40</v>
      </c>
      <c r="O196" s="58"/>
      <c r="P196" s="185">
        <f>O196*H196</f>
        <v>0</v>
      </c>
      <c r="Q196" s="185">
        <v>3.909E-2</v>
      </c>
      <c r="R196" s="185">
        <f>Q196*H196</f>
        <v>0.35181000000000001</v>
      </c>
      <c r="S196" s="185">
        <v>0</v>
      </c>
      <c r="T196" s="186">
        <f>S196*H196</f>
        <v>0</v>
      </c>
      <c r="AR196" s="15" t="s">
        <v>146</v>
      </c>
      <c r="AT196" s="15" t="s">
        <v>141</v>
      </c>
      <c r="AU196" s="15" t="s">
        <v>81</v>
      </c>
      <c r="AY196" s="15" t="s">
        <v>139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5" t="s">
        <v>81</v>
      </c>
      <c r="BK196" s="187">
        <f>ROUND(I196*H196,2)</f>
        <v>0</v>
      </c>
      <c r="BL196" s="15" t="s">
        <v>146</v>
      </c>
      <c r="BM196" s="15" t="s">
        <v>293</v>
      </c>
    </row>
    <row r="197" spans="2:65" s="12" customFormat="1">
      <c r="B197" s="188"/>
      <c r="C197" s="189"/>
      <c r="D197" s="190" t="s">
        <v>148</v>
      </c>
      <c r="E197" s="191" t="s">
        <v>1</v>
      </c>
      <c r="F197" s="192" t="s">
        <v>289</v>
      </c>
      <c r="G197" s="189"/>
      <c r="H197" s="191" t="s">
        <v>1</v>
      </c>
      <c r="I197" s="193"/>
      <c r="J197" s="189"/>
      <c r="K197" s="189"/>
      <c r="L197" s="194"/>
      <c r="M197" s="195"/>
      <c r="N197" s="196"/>
      <c r="O197" s="196"/>
      <c r="P197" s="196"/>
      <c r="Q197" s="196"/>
      <c r="R197" s="196"/>
      <c r="S197" s="196"/>
      <c r="T197" s="197"/>
      <c r="AT197" s="198" t="s">
        <v>148</v>
      </c>
      <c r="AU197" s="198" t="s">
        <v>81</v>
      </c>
      <c r="AV197" s="12" t="s">
        <v>75</v>
      </c>
      <c r="AW197" s="12" t="s">
        <v>30</v>
      </c>
      <c r="AX197" s="12" t="s">
        <v>68</v>
      </c>
      <c r="AY197" s="198" t="s">
        <v>139</v>
      </c>
    </row>
    <row r="198" spans="2:65" s="13" customFormat="1">
      <c r="B198" s="199"/>
      <c r="C198" s="200"/>
      <c r="D198" s="190" t="s">
        <v>148</v>
      </c>
      <c r="E198" s="201" t="s">
        <v>1</v>
      </c>
      <c r="F198" s="202" t="s">
        <v>182</v>
      </c>
      <c r="G198" s="200"/>
      <c r="H198" s="203">
        <v>9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148</v>
      </c>
      <c r="AU198" s="209" t="s">
        <v>81</v>
      </c>
      <c r="AV198" s="13" t="s">
        <v>81</v>
      </c>
      <c r="AW198" s="13" t="s">
        <v>30</v>
      </c>
      <c r="AX198" s="13" t="s">
        <v>68</v>
      </c>
      <c r="AY198" s="209" t="s">
        <v>139</v>
      </c>
    </row>
    <row r="199" spans="2:65" s="1" customFormat="1" ht="16.5" customHeight="1">
      <c r="B199" s="32"/>
      <c r="C199" s="176" t="s">
        <v>294</v>
      </c>
      <c r="D199" s="176" t="s">
        <v>141</v>
      </c>
      <c r="E199" s="177" t="s">
        <v>295</v>
      </c>
      <c r="F199" s="178" t="s">
        <v>296</v>
      </c>
      <c r="G199" s="179" t="s">
        <v>210</v>
      </c>
      <c r="H199" s="180">
        <v>3.2000000000000001E-2</v>
      </c>
      <c r="I199" s="181"/>
      <c r="J199" s="182">
        <f>ROUND(I199*H199,2)</f>
        <v>0</v>
      </c>
      <c r="K199" s="178" t="s">
        <v>145</v>
      </c>
      <c r="L199" s="36"/>
      <c r="M199" s="183" t="s">
        <v>1</v>
      </c>
      <c r="N199" s="184" t="s">
        <v>40</v>
      </c>
      <c r="O199" s="58"/>
      <c r="P199" s="185">
        <f>O199*H199</f>
        <v>0</v>
      </c>
      <c r="Q199" s="185">
        <v>1.0900000000000001</v>
      </c>
      <c r="R199" s="185">
        <f>Q199*H199</f>
        <v>3.4880000000000001E-2</v>
      </c>
      <c r="S199" s="185">
        <v>0</v>
      </c>
      <c r="T199" s="186">
        <f>S199*H199</f>
        <v>0</v>
      </c>
      <c r="AR199" s="15" t="s">
        <v>146</v>
      </c>
      <c r="AT199" s="15" t="s">
        <v>141</v>
      </c>
      <c r="AU199" s="15" t="s">
        <v>81</v>
      </c>
      <c r="AY199" s="15" t="s">
        <v>139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5" t="s">
        <v>81</v>
      </c>
      <c r="BK199" s="187">
        <f>ROUND(I199*H199,2)</f>
        <v>0</v>
      </c>
      <c r="BL199" s="15" t="s">
        <v>146</v>
      </c>
      <c r="BM199" s="15" t="s">
        <v>297</v>
      </c>
    </row>
    <row r="200" spans="2:65" s="12" customFormat="1">
      <c r="B200" s="188"/>
      <c r="C200" s="189"/>
      <c r="D200" s="190" t="s">
        <v>148</v>
      </c>
      <c r="E200" s="191" t="s">
        <v>1</v>
      </c>
      <c r="F200" s="192" t="s">
        <v>289</v>
      </c>
      <c r="G200" s="189"/>
      <c r="H200" s="191" t="s">
        <v>1</v>
      </c>
      <c r="I200" s="193"/>
      <c r="J200" s="189"/>
      <c r="K200" s="189"/>
      <c r="L200" s="194"/>
      <c r="M200" s="195"/>
      <c r="N200" s="196"/>
      <c r="O200" s="196"/>
      <c r="P200" s="196"/>
      <c r="Q200" s="196"/>
      <c r="R200" s="196"/>
      <c r="S200" s="196"/>
      <c r="T200" s="197"/>
      <c r="AT200" s="198" t="s">
        <v>148</v>
      </c>
      <c r="AU200" s="198" t="s">
        <v>81</v>
      </c>
      <c r="AV200" s="12" t="s">
        <v>75</v>
      </c>
      <c r="AW200" s="12" t="s">
        <v>30</v>
      </c>
      <c r="AX200" s="12" t="s">
        <v>68</v>
      </c>
      <c r="AY200" s="198" t="s">
        <v>139</v>
      </c>
    </row>
    <row r="201" spans="2:65" s="13" customFormat="1">
      <c r="B201" s="199"/>
      <c r="C201" s="200"/>
      <c r="D201" s="190" t="s">
        <v>148</v>
      </c>
      <c r="E201" s="201" t="s">
        <v>1</v>
      </c>
      <c r="F201" s="202" t="s">
        <v>298</v>
      </c>
      <c r="G201" s="200"/>
      <c r="H201" s="203">
        <v>3.2000000000000001E-2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148</v>
      </c>
      <c r="AU201" s="209" t="s">
        <v>81</v>
      </c>
      <c r="AV201" s="13" t="s">
        <v>81</v>
      </c>
      <c r="AW201" s="13" t="s">
        <v>30</v>
      </c>
      <c r="AX201" s="13" t="s">
        <v>68</v>
      </c>
      <c r="AY201" s="209" t="s">
        <v>139</v>
      </c>
    </row>
    <row r="202" spans="2:65" s="1" customFormat="1" ht="16.5" customHeight="1">
      <c r="B202" s="32"/>
      <c r="C202" s="176" t="s">
        <v>299</v>
      </c>
      <c r="D202" s="176" t="s">
        <v>141</v>
      </c>
      <c r="E202" s="177" t="s">
        <v>300</v>
      </c>
      <c r="F202" s="178" t="s">
        <v>301</v>
      </c>
      <c r="G202" s="179" t="s">
        <v>210</v>
      </c>
      <c r="H202" s="180">
        <v>0.63900000000000001</v>
      </c>
      <c r="I202" s="181"/>
      <c r="J202" s="182">
        <f>ROUND(I202*H202,2)</f>
        <v>0</v>
      </c>
      <c r="K202" s="178" t="s">
        <v>145</v>
      </c>
      <c r="L202" s="36"/>
      <c r="M202" s="183" t="s">
        <v>1</v>
      </c>
      <c r="N202" s="184" t="s">
        <v>40</v>
      </c>
      <c r="O202" s="58"/>
      <c r="P202" s="185">
        <f>O202*H202</f>
        <v>0</v>
      </c>
      <c r="Q202" s="185">
        <v>1.0900000000000001</v>
      </c>
      <c r="R202" s="185">
        <f>Q202*H202</f>
        <v>0.69651000000000007</v>
      </c>
      <c r="S202" s="185">
        <v>0</v>
      </c>
      <c r="T202" s="186">
        <f>S202*H202</f>
        <v>0</v>
      </c>
      <c r="AR202" s="15" t="s">
        <v>146</v>
      </c>
      <c r="AT202" s="15" t="s">
        <v>141</v>
      </c>
      <c r="AU202" s="15" t="s">
        <v>81</v>
      </c>
      <c r="AY202" s="15" t="s">
        <v>139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5" t="s">
        <v>81</v>
      </c>
      <c r="BK202" s="187">
        <f>ROUND(I202*H202,2)</f>
        <v>0</v>
      </c>
      <c r="BL202" s="15" t="s">
        <v>146</v>
      </c>
      <c r="BM202" s="15" t="s">
        <v>302</v>
      </c>
    </row>
    <row r="203" spans="2:65" s="12" customFormat="1">
      <c r="B203" s="188"/>
      <c r="C203" s="189"/>
      <c r="D203" s="190" t="s">
        <v>148</v>
      </c>
      <c r="E203" s="191" t="s">
        <v>1</v>
      </c>
      <c r="F203" s="192" t="s">
        <v>289</v>
      </c>
      <c r="G203" s="189"/>
      <c r="H203" s="191" t="s">
        <v>1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148</v>
      </c>
      <c r="AU203" s="198" t="s">
        <v>81</v>
      </c>
      <c r="AV203" s="12" t="s">
        <v>75</v>
      </c>
      <c r="AW203" s="12" t="s">
        <v>30</v>
      </c>
      <c r="AX203" s="12" t="s">
        <v>68</v>
      </c>
      <c r="AY203" s="198" t="s">
        <v>139</v>
      </c>
    </row>
    <row r="204" spans="2:65" s="13" customFormat="1">
      <c r="B204" s="199"/>
      <c r="C204" s="200"/>
      <c r="D204" s="190" t="s">
        <v>148</v>
      </c>
      <c r="E204" s="201" t="s">
        <v>1</v>
      </c>
      <c r="F204" s="202" t="s">
        <v>303</v>
      </c>
      <c r="G204" s="200"/>
      <c r="H204" s="203">
        <v>0.63900000000000001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148</v>
      </c>
      <c r="AU204" s="209" t="s">
        <v>81</v>
      </c>
      <c r="AV204" s="13" t="s">
        <v>81</v>
      </c>
      <c r="AW204" s="13" t="s">
        <v>30</v>
      </c>
      <c r="AX204" s="13" t="s">
        <v>68</v>
      </c>
      <c r="AY204" s="209" t="s">
        <v>139</v>
      </c>
    </row>
    <row r="205" spans="2:65" s="1" customFormat="1" ht="16.5" customHeight="1">
      <c r="B205" s="32"/>
      <c r="C205" s="176" t="s">
        <v>304</v>
      </c>
      <c r="D205" s="176" t="s">
        <v>141</v>
      </c>
      <c r="E205" s="177" t="s">
        <v>305</v>
      </c>
      <c r="F205" s="178" t="s">
        <v>306</v>
      </c>
      <c r="G205" s="179" t="s">
        <v>244</v>
      </c>
      <c r="H205" s="180">
        <v>7.3890000000000002</v>
      </c>
      <c r="I205" s="181"/>
      <c r="J205" s="182">
        <f>ROUND(I205*H205,2)</f>
        <v>0</v>
      </c>
      <c r="K205" s="178" t="s">
        <v>145</v>
      </c>
      <c r="L205" s="36"/>
      <c r="M205" s="183" t="s">
        <v>1</v>
      </c>
      <c r="N205" s="184" t="s">
        <v>40</v>
      </c>
      <c r="O205" s="58"/>
      <c r="P205" s="185">
        <f>O205*H205</f>
        <v>0</v>
      </c>
      <c r="Q205" s="185">
        <v>0.17818000000000001</v>
      </c>
      <c r="R205" s="185">
        <f>Q205*H205</f>
        <v>1.3165720200000002</v>
      </c>
      <c r="S205" s="185">
        <v>0</v>
      </c>
      <c r="T205" s="186">
        <f>S205*H205</f>
        <v>0</v>
      </c>
      <c r="AR205" s="15" t="s">
        <v>146</v>
      </c>
      <c r="AT205" s="15" t="s">
        <v>141</v>
      </c>
      <c r="AU205" s="15" t="s">
        <v>81</v>
      </c>
      <c r="AY205" s="15" t="s">
        <v>139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5" t="s">
        <v>81</v>
      </c>
      <c r="BK205" s="187">
        <f>ROUND(I205*H205,2)</f>
        <v>0</v>
      </c>
      <c r="BL205" s="15" t="s">
        <v>146</v>
      </c>
      <c r="BM205" s="15" t="s">
        <v>307</v>
      </c>
    </row>
    <row r="206" spans="2:65" s="12" customFormat="1">
      <c r="B206" s="188"/>
      <c r="C206" s="189"/>
      <c r="D206" s="190" t="s">
        <v>148</v>
      </c>
      <c r="E206" s="191" t="s">
        <v>1</v>
      </c>
      <c r="F206" s="192" t="s">
        <v>229</v>
      </c>
      <c r="G206" s="189"/>
      <c r="H206" s="191" t="s">
        <v>1</v>
      </c>
      <c r="I206" s="193"/>
      <c r="J206" s="189"/>
      <c r="K206" s="189"/>
      <c r="L206" s="194"/>
      <c r="M206" s="195"/>
      <c r="N206" s="196"/>
      <c r="O206" s="196"/>
      <c r="P206" s="196"/>
      <c r="Q206" s="196"/>
      <c r="R206" s="196"/>
      <c r="S206" s="196"/>
      <c r="T206" s="197"/>
      <c r="AT206" s="198" t="s">
        <v>148</v>
      </c>
      <c r="AU206" s="198" t="s">
        <v>81</v>
      </c>
      <c r="AV206" s="12" t="s">
        <v>75</v>
      </c>
      <c r="AW206" s="12" t="s">
        <v>30</v>
      </c>
      <c r="AX206" s="12" t="s">
        <v>68</v>
      </c>
      <c r="AY206" s="198" t="s">
        <v>139</v>
      </c>
    </row>
    <row r="207" spans="2:65" s="13" customFormat="1">
      <c r="B207" s="199"/>
      <c r="C207" s="200"/>
      <c r="D207" s="190" t="s">
        <v>148</v>
      </c>
      <c r="E207" s="201" t="s">
        <v>1</v>
      </c>
      <c r="F207" s="202" t="s">
        <v>308</v>
      </c>
      <c r="G207" s="200"/>
      <c r="H207" s="203">
        <v>7.3890000000000002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148</v>
      </c>
      <c r="AU207" s="209" t="s">
        <v>81</v>
      </c>
      <c r="AV207" s="13" t="s">
        <v>81</v>
      </c>
      <c r="AW207" s="13" t="s">
        <v>30</v>
      </c>
      <c r="AX207" s="13" t="s">
        <v>68</v>
      </c>
      <c r="AY207" s="209" t="s">
        <v>139</v>
      </c>
    </row>
    <row r="208" spans="2:65" s="1" customFormat="1" ht="16.5" customHeight="1">
      <c r="B208" s="32"/>
      <c r="C208" s="176" t="s">
        <v>309</v>
      </c>
      <c r="D208" s="176" t="s">
        <v>141</v>
      </c>
      <c r="E208" s="177" t="s">
        <v>310</v>
      </c>
      <c r="F208" s="178" t="s">
        <v>311</v>
      </c>
      <c r="G208" s="179" t="s">
        <v>144</v>
      </c>
      <c r="H208" s="180">
        <v>1.181</v>
      </c>
      <c r="I208" s="181"/>
      <c r="J208" s="182">
        <f>ROUND(I208*H208,2)</f>
        <v>0</v>
      </c>
      <c r="K208" s="178" t="s">
        <v>145</v>
      </c>
      <c r="L208" s="36"/>
      <c r="M208" s="183" t="s">
        <v>1</v>
      </c>
      <c r="N208" s="184" t="s">
        <v>40</v>
      </c>
      <c r="O208" s="58"/>
      <c r="P208" s="185">
        <f>O208*H208</f>
        <v>0</v>
      </c>
      <c r="Q208" s="185">
        <v>0.54034000000000004</v>
      </c>
      <c r="R208" s="185">
        <f>Q208*H208</f>
        <v>0.63814154000000012</v>
      </c>
      <c r="S208" s="185">
        <v>0</v>
      </c>
      <c r="T208" s="186">
        <f>S208*H208</f>
        <v>0</v>
      </c>
      <c r="AR208" s="15" t="s">
        <v>146</v>
      </c>
      <c r="AT208" s="15" t="s">
        <v>141</v>
      </c>
      <c r="AU208" s="15" t="s">
        <v>81</v>
      </c>
      <c r="AY208" s="15" t="s">
        <v>139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5" t="s">
        <v>81</v>
      </c>
      <c r="BK208" s="187">
        <f>ROUND(I208*H208,2)</f>
        <v>0</v>
      </c>
      <c r="BL208" s="15" t="s">
        <v>146</v>
      </c>
      <c r="BM208" s="15" t="s">
        <v>312</v>
      </c>
    </row>
    <row r="209" spans="2:65" s="12" customFormat="1">
      <c r="B209" s="188"/>
      <c r="C209" s="189"/>
      <c r="D209" s="190" t="s">
        <v>148</v>
      </c>
      <c r="E209" s="191" t="s">
        <v>1</v>
      </c>
      <c r="F209" s="192" t="s">
        <v>229</v>
      </c>
      <c r="G209" s="189"/>
      <c r="H209" s="191" t="s">
        <v>1</v>
      </c>
      <c r="I209" s="193"/>
      <c r="J209" s="189"/>
      <c r="K209" s="189"/>
      <c r="L209" s="194"/>
      <c r="M209" s="195"/>
      <c r="N209" s="196"/>
      <c r="O209" s="196"/>
      <c r="P209" s="196"/>
      <c r="Q209" s="196"/>
      <c r="R209" s="196"/>
      <c r="S209" s="196"/>
      <c r="T209" s="197"/>
      <c r="AT209" s="198" t="s">
        <v>148</v>
      </c>
      <c r="AU209" s="198" t="s">
        <v>81</v>
      </c>
      <c r="AV209" s="12" t="s">
        <v>75</v>
      </c>
      <c r="AW209" s="12" t="s">
        <v>30</v>
      </c>
      <c r="AX209" s="12" t="s">
        <v>68</v>
      </c>
      <c r="AY209" s="198" t="s">
        <v>139</v>
      </c>
    </row>
    <row r="210" spans="2:65" s="13" customFormat="1">
      <c r="B210" s="199"/>
      <c r="C210" s="200"/>
      <c r="D210" s="190" t="s">
        <v>148</v>
      </c>
      <c r="E210" s="201" t="s">
        <v>1</v>
      </c>
      <c r="F210" s="202" t="s">
        <v>313</v>
      </c>
      <c r="G210" s="200"/>
      <c r="H210" s="203">
        <v>1.181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148</v>
      </c>
      <c r="AU210" s="209" t="s">
        <v>81</v>
      </c>
      <c r="AV210" s="13" t="s">
        <v>81</v>
      </c>
      <c r="AW210" s="13" t="s">
        <v>30</v>
      </c>
      <c r="AX210" s="13" t="s">
        <v>68</v>
      </c>
      <c r="AY210" s="209" t="s">
        <v>139</v>
      </c>
    </row>
    <row r="211" spans="2:65" s="1" customFormat="1" ht="16.5" customHeight="1">
      <c r="B211" s="32"/>
      <c r="C211" s="176" t="s">
        <v>314</v>
      </c>
      <c r="D211" s="176" t="s">
        <v>141</v>
      </c>
      <c r="E211" s="177" t="s">
        <v>315</v>
      </c>
      <c r="F211" s="178" t="s">
        <v>316</v>
      </c>
      <c r="G211" s="179" t="s">
        <v>144</v>
      </c>
      <c r="H211" s="180">
        <v>2.25</v>
      </c>
      <c r="I211" s="181"/>
      <c r="J211" s="182">
        <f>ROUND(I211*H211,2)</f>
        <v>0</v>
      </c>
      <c r="K211" s="178" t="s">
        <v>145</v>
      </c>
      <c r="L211" s="36"/>
      <c r="M211" s="183" t="s">
        <v>1</v>
      </c>
      <c r="N211" s="184" t="s">
        <v>40</v>
      </c>
      <c r="O211" s="58"/>
      <c r="P211" s="185">
        <f>O211*H211</f>
        <v>0</v>
      </c>
      <c r="Q211" s="185">
        <v>0.50375000000000003</v>
      </c>
      <c r="R211" s="185">
        <f>Q211*H211</f>
        <v>1.1334375000000001</v>
      </c>
      <c r="S211" s="185">
        <v>1.95</v>
      </c>
      <c r="T211" s="186">
        <f>S211*H211</f>
        <v>4.3875000000000002</v>
      </c>
      <c r="AR211" s="15" t="s">
        <v>146</v>
      </c>
      <c r="AT211" s="15" t="s">
        <v>141</v>
      </c>
      <c r="AU211" s="15" t="s">
        <v>81</v>
      </c>
      <c r="AY211" s="15" t="s">
        <v>139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5" t="s">
        <v>81</v>
      </c>
      <c r="BK211" s="187">
        <f>ROUND(I211*H211,2)</f>
        <v>0</v>
      </c>
      <c r="BL211" s="15" t="s">
        <v>146</v>
      </c>
      <c r="BM211" s="15" t="s">
        <v>317</v>
      </c>
    </row>
    <row r="212" spans="2:65" s="12" customFormat="1">
      <c r="B212" s="188"/>
      <c r="C212" s="189"/>
      <c r="D212" s="190" t="s">
        <v>148</v>
      </c>
      <c r="E212" s="191" t="s">
        <v>1</v>
      </c>
      <c r="F212" s="192" t="s">
        <v>318</v>
      </c>
      <c r="G212" s="189"/>
      <c r="H212" s="191" t="s">
        <v>1</v>
      </c>
      <c r="I212" s="193"/>
      <c r="J212" s="189"/>
      <c r="K212" s="189"/>
      <c r="L212" s="194"/>
      <c r="M212" s="195"/>
      <c r="N212" s="196"/>
      <c r="O212" s="196"/>
      <c r="P212" s="196"/>
      <c r="Q212" s="196"/>
      <c r="R212" s="196"/>
      <c r="S212" s="196"/>
      <c r="T212" s="197"/>
      <c r="AT212" s="198" t="s">
        <v>148</v>
      </c>
      <c r="AU212" s="198" t="s">
        <v>81</v>
      </c>
      <c r="AV212" s="12" t="s">
        <v>75</v>
      </c>
      <c r="AW212" s="12" t="s">
        <v>30</v>
      </c>
      <c r="AX212" s="12" t="s">
        <v>68</v>
      </c>
      <c r="AY212" s="198" t="s">
        <v>139</v>
      </c>
    </row>
    <row r="213" spans="2:65" s="13" customFormat="1">
      <c r="B213" s="199"/>
      <c r="C213" s="200"/>
      <c r="D213" s="190" t="s">
        <v>148</v>
      </c>
      <c r="E213" s="201" t="s">
        <v>1</v>
      </c>
      <c r="F213" s="202" t="s">
        <v>319</v>
      </c>
      <c r="G213" s="200"/>
      <c r="H213" s="203">
        <v>2.25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148</v>
      </c>
      <c r="AU213" s="209" t="s">
        <v>81</v>
      </c>
      <c r="AV213" s="13" t="s">
        <v>81</v>
      </c>
      <c r="AW213" s="13" t="s">
        <v>30</v>
      </c>
      <c r="AX213" s="13" t="s">
        <v>68</v>
      </c>
      <c r="AY213" s="209" t="s">
        <v>139</v>
      </c>
    </row>
    <row r="214" spans="2:65" s="1" customFormat="1" ht="16.5" customHeight="1">
      <c r="B214" s="32"/>
      <c r="C214" s="210" t="s">
        <v>320</v>
      </c>
      <c r="D214" s="210" t="s">
        <v>219</v>
      </c>
      <c r="E214" s="211" t="s">
        <v>321</v>
      </c>
      <c r="F214" s="212" t="s">
        <v>322</v>
      </c>
      <c r="G214" s="213" t="s">
        <v>287</v>
      </c>
      <c r="H214" s="214">
        <v>1208</v>
      </c>
      <c r="I214" s="215"/>
      <c r="J214" s="216">
        <f>ROUND(I214*H214,2)</f>
        <v>0</v>
      </c>
      <c r="K214" s="212" t="s">
        <v>145</v>
      </c>
      <c r="L214" s="217"/>
      <c r="M214" s="218" t="s">
        <v>1</v>
      </c>
      <c r="N214" s="219" t="s">
        <v>40</v>
      </c>
      <c r="O214" s="58"/>
      <c r="P214" s="185">
        <f>O214*H214</f>
        <v>0</v>
      </c>
      <c r="Q214" s="185">
        <v>4.1000000000000003E-3</v>
      </c>
      <c r="R214" s="185">
        <f>Q214*H214</f>
        <v>4.9528000000000008</v>
      </c>
      <c r="S214" s="185">
        <v>0</v>
      </c>
      <c r="T214" s="186">
        <f>S214*H214</f>
        <v>0</v>
      </c>
      <c r="AR214" s="15" t="s">
        <v>178</v>
      </c>
      <c r="AT214" s="15" t="s">
        <v>219</v>
      </c>
      <c r="AU214" s="15" t="s">
        <v>81</v>
      </c>
      <c r="AY214" s="15" t="s">
        <v>139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5" t="s">
        <v>81</v>
      </c>
      <c r="BK214" s="187">
        <f>ROUND(I214*H214,2)</f>
        <v>0</v>
      </c>
      <c r="BL214" s="15" t="s">
        <v>146</v>
      </c>
      <c r="BM214" s="15" t="s">
        <v>323</v>
      </c>
    </row>
    <row r="215" spans="2:65" s="13" customFormat="1">
      <c r="B215" s="199"/>
      <c r="C215" s="200"/>
      <c r="D215" s="190" t="s">
        <v>148</v>
      </c>
      <c r="E215" s="201" t="s">
        <v>1</v>
      </c>
      <c r="F215" s="202" t="s">
        <v>324</v>
      </c>
      <c r="G215" s="200"/>
      <c r="H215" s="203">
        <v>1207.712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148</v>
      </c>
      <c r="AU215" s="209" t="s">
        <v>81</v>
      </c>
      <c r="AV215" s="13" t="s">
        <v>81</v>
      </c>
      <c r="AW215" s="13" t="s">
        <v>30</v>
      </c>
      <c r="AX215" s="13" t="s">
        <v>68</v>
      </c>
      <c r="AY215" s="209" t="s">
        <v>139</v>
      </c>
    </row>
    <row r="216" spans="2:65" s="13" customFormat="1">
      <c r="B216" s="199"/>
      <c r="C216" s="200"/>
      <c r="D216" s="190" t="s">
        <v>148</v>
      </c>
      <c r="E216" s="201" t="s">
        <v>1</v>
      </c>
      <c r="F216" s="202" t="s">
        <v>325</v>
      </c>
      <c r="G216" s="200"/>
      <c r="H216" s="203">
        <v>0.28799999999999998</v>
      </c>
      <c r="I216" s="204"/>
      <c r="J216" s="200"/>
      <c r="K216" s="200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148</v>
      </c>
      <c r="AU216" s="209" t="s">
        <v>81</v>
      </c>
      <c r="AV216" s="13" t="s">
        <v>81</v>
      </c>
      <c r="AW216" s="13" t="s">
        <v>30</v>
      </c>
      <c r="AX216" s="13" t="s">
        <v>68</v>
      </c>
      <c r="AY216" s="209" t="s">
        <v>139</v>
      </c>
    </row>
    <row r="217" spans="2:65" s="1" customFormat="1" ht="16.5" customHeight="1">
      <c r="B217" s="32"/>
      <c r="C217" s="176" t="s">
        <v>326</v>
      </c>
      <c r="D217" s="176" t="s">
        <v>141</v>
      </c>
      <c r="E217" s="177" t="s">
        <v>327</v>
      </c>
      <c r="F217" s="178" t="s">
        <v>328</v>
      </c>
      <c r="G217" s="179" t="s">
        <v>329</v>
      </c>
      <c r="H217" s="180">
        <v>1</v>
      </c>
      <c r="I217" s="181"/>
      <c r="J217" s="182">
        <f>ROUND(I217*H217,2)</f>
        <v>0</v>
      </c>
      <c r="K217" s="178" t="s">
        <v>145</v>
      </c>
      <c r="L217" s="36"/>
      <c r="M217" s="183" t="s">
        <v>1</v>
      </c>
      <c r="N217" s="184" t="s">
        <v>40</v>
      </c>
      <c r="O217" s="58"/>
      <c r="P217" s="185">
        <f>O217*H217</f>
        <v>0</v>
      </c>
      <c r="Q217" s="185">
        <v>0.68752999999999997</v>
      </c>
      <c r="R217" s="185">
        <f>Q217*H217</f>
        <v>0.68752999999999997</v>
      </c>
      <c r="S217" s="185">
        <v>0</v>
      </c>
      <c r="T217" s="186">
        <f>S217*H217</f>
        <v>0</v>
      </c>
      <c r="AR217" s="15" t="s">
        <v>146</v>
      </c>
      <c r="AT217" s="15" t="s">
        <v>141</v>
      </c>
      <c r="AU217" s="15" t="s">
        <v>81</v>
      </c>
      <c r="AY217" s="15" t="s">
        <v>139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5" t="s">
        <v>81</v>
      </c>
      <c r="BK217" s="187">
        <f>ROUND(I217*H217,2)</f>
        <v>0</v>
      </c>
      <c r="BL217" s="15" t="s">
        <v>146</v>
      </c>
      <c r="BM217" s="15" t="s">
        <v>330</v>
      </c>
    </row>
    <row r="218" spans="2:65" s="12" customFormat="1">
      <c r="B218" s="188"/>
      <c r="C218" s="189"/>
      <c r="D218" s="190" t="s">
        <v>148</v>
      </c>
      <c r="E218" s="191" t="s">
        <v>1</v>
      </c>
      <c r="F218" s="192" t="s">
        <v>229</v>
      </c>
      <c r="G218" s="189"/>
      <c r="H218" s="191" t="s">
        <v>1</v>
      </c>
      <c r="I218" s="193"/>
      <c r="J218" s="189"/>
      <c r="K218" s="189"/>
      <c r="L218" s="194"/>
      <c r="M218" s="195"/>
      <c r="N218" s="196"/>
      <c r="O218" s="196"/>
      <c r="P218" s="196"/>
      <c r="Q218" s="196"/>
      <c r="R218" s="196"/>
      <c r="S218" s="196"/>
      <c r="T218" s="197"/>
      <c r="AT218" s="198" t="s">
        <v>148</v>
      </c>
      <c r="AU218" s="198" t="s">
        <v>81</v>
      </c>
      <c r="AV218" s="12" t="s">
        <v>75</v>
      </c>
      <c r="AW218" s="12" t="s">
        <v>30</v>
      </c>
      <c r="AX218" s="12" t="s">
        <v>68</v>
      </c>
      <c r="AY218" s="198" t="s">
        <v>139</v>
      </c>
    </row>
    <row r="219" spans="2:65" s="13" customFormat="1">
      <c r="B219" s="199"/>
      <c r="C219" s="200"/>
      <c r="D219" s="190" t="s">
        <v>148</v>
      </c>
      <c r="E219" s="201" t="s">
        <v>1</v>
      </c>
      <c r="F219" s="202" t="s">
        <v>75</v>
      </c>
      <c r="G219" s="200"/>
      <c r="H219" s="203">
        <v>1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148</v>
      </c>
      <c r="AU219" s="209" t="s">
        <v>81</v>
      </c>
      <c r="AV219" s="13" t="s">
        <v>81</v>
      </c>
      <c r="AW219" s="13" t="s">
        <v>30</v>
      </c>
      <c r="AX219" s="13" t="s">
        <v>68</v>
      </c>
      <c r="AY219" s="209" t="s">
        <v>139</v>
      </c>
    </row>
    <row r="220" spans="2:65" s="1" customFormat="1" ht="16.5" customHeight="1">
      <c r="B220" s="32"/>
      <c r="C220" s="176" t="s">
        <v>331</v>
      </c>
      <c r="D220" s="176" t="s">
        <v>141</v>
      </c>
      <c r="E220" s="177" t="s">
        <v>332</v>
      </c>
      <c r="F220" s="178" t="s">
        <v>333</v>
      </c>
      <c r="G220" s="179" t="s">
        <v>265</v>
      </c>
      <c r="H220" s="180">
        <v>6.25</v>
      </c>
      <c r="I220" s="181"/>
      <c r="J220" s="182">
        <f>ROUND(I220*H220,2)</f>
        <v>0</v>
      </c>
      <c r="K220" s="178" t="s">
        <v>145</v>
      </c>
      <c r="L220" s="36"/>
      <c r="M220" s="183" t="s">
        <v>1</v>
      </c>
      <c r="N220" s="184" t="s">
        <v>40</v>
      </c>
      <c r="O220" s="58"/>
      <c r="P220" s="185">
        <f>O220*H220</f>
        <v>0</v>
      </c>
      <c r="Q220" s="185">
        <v>0.20988000000000001</v>
      </c>
      <c r="R220" s="185">
        <f>Q220*H220</f>
        <v>1.31175</v>
      </c>
      <c r="S220" s="185">
        <v>0</v>
      </c>
      <c r="T220" s="186">
        <f>S220*H220</f>
        <v>0</v>
      </c>
      <c r="AR220" s="15" t="s">
        <v>146</v>
      </c>
      <c r="AT220" s="15" t="s">
        <v>141</v>
      </c>
      <c r="AU220" s="15" t="s">
        <v>81</v>
      </c>
      <c r="AY220" s="15" t="s">
        <v>139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5" t="s">
        <v>81</v>
      </c>
      <c r="BK220" s="187">
        <f>ROUND(I220*H220,2)</f>
        <v>0</v>
      </c>
      <c r="BL220" s="15" t="s">
        <v>146</v>
      </c>
      <c r="BM220" s="15" t="s">
        <v>334</v>
      </c>
    </row>
    <row r="221" spans="2:65" s="12" customFormat="1">
      <c r="B221" s="188"/>
      <c r="C221" s="189"/>
      <c r="D221" s="190" t="s">
        <v>148</v>
      </c>
      <c r="E221" s="191" t="s">
        <v>1</v>
      </c>
      <c r="F221" s="192" t="s">
        <v>229</v>
      </c>
      <c r="G221" s="189"/>
      <c r="H221" s="191" t="s">
        <v>1</v>
      </c>
      <c r="I221" s="193"/>
      <c r="J221" s="189"/>
      <c r="K221" s="189"/>
      <c r="L221" s="194"/>
      <c r="M221" s="195"/>
      <c r="N221" s="196"/>
      <c r="O221" s="196"/>
      <c r="P221" s="196"/>
      <c r="Q221" s="196"/>
      <c r="R221" s="196"/>
      <c r="S221" s="196"/>
      <c r="T221" s="197"/>
      <c r="AT221" s="198" t="s">
        <v>148</v>
      </c>
      <c r="AU221" s="198" t="s">
        <v>81</v>
      </c>
      <c r="AV221" s="12" t="s">
        <v>75</v>
      </c>
      <c r="AW221" s="12" t="s">
        <v>30</v>
      </c>
      <c r="AX221" s="12" t="s">
        <v>68</v>
      </c>
      <c r="AY221" s="198" t="s">
        <v>139</v>
      </c>
    </row>
    <row r="222" spans="2:65" s="13" customFormat="1">
      <c r="B222" s="199"/>
      <c r="C222" s="200"/>
      <c r="D222" s="190" t="s">
        <v>148</v>
      </c>
      <c r="E222" s="201" t="s">
        <v>1</v>
      </c>
      <c r="F222" s="202" t="s">
        <v>335</v>
      </c>
      <c r="G222" s="200"/>
      <c r="H222" s="203">
        <v>6.25</v>
      </c>
      <c r="I222" s="204"/>
      <c r="J222" s="200"/>
      <c r="K222" s="200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148</v>
      </c>
      <c r="AU222" s="209" t="s">
        <v>81</v>
      </c>
      <c r="AV222" s="13" t="s">
        <v>81</v>
      </c>
      <c r="AW222" s="13" t="s">
        <v>30</v>
      </c>
      <c r="AX222" s="13" t="s">
        <v>68</v>
      </c>
      <c r="AY222" s="209" t="s">
        <v>139</v>
      </c>
    </row>
    <row r="223" spans="2:65" s="1" customFormat="1" ht="16.5" customHeight="1">
      <c r="B223" s="32"/>
      <c r="C223" s="176" t="s">
        <v>336</v>
      </c>
      <c r="D223" s="176" t="s">
        <v>141</v>
      </c>
      <c r="E223" s="177" t="s">
        <v>337</v>
      </c>
      <c r="F223" s="178" t="s">
        <v>338</v>
      </c>
      <c r="G223" s="179" t="s">
        <v>287</v>
      </c>
      <c r="H223" s="180">
        <v>1</v>
      </c>
      <c r="I223" s="181"/>
      <c r="J223" s="182">
        <f>ROUND(I223*H223,2)</f>
        <v>0</v>
      </c>
      <c r="K223" s="178" t="s">
        <v>145</v>
      </c>
      <c r="L223" s="36"/>
      <c r="M223" s="183" t="s">
        <v>1</v>
      </c>
      <c r="N223" s="184" t="s">
        <v>40</v>
      </c>
      <c r="O223" s="58"/>
      <c r="P223" s="185">
        <f>O223*H223</f>
        <v>0</v>
      </c>
      <c r="Q223" s="185">
        <v>2.5000000000000001E-2</v>
      </c>
      <c r="R223" s="185">
        <f>Q223*H223</f>
        <v>2.5000000000000001E-2</v>
      </c>
      <c r="S223" s="185">
        <v>0</v>
      </c>
      <c r="T223" s="186">
        <f>S223*H223</f>
        <v>0</v>
      </c>
      <c r="AR223" s="15" t="s">
        <v>146</v>
      </c>
      <c r="AT223" s="15" t="s">
        <v>141</v>
      </c>
      <c r="AU223" s="15" t="s">
        <v>81</v>
      </c>
      <c r="AY223" s="15" t="s">
        <v>139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5" t="s">
        <v>81</v>
      </c>
      <c r="BK223" s="187">
        <f>ROUND(I223*H223,2)</f>
        <v>0</v>
      </c>
      <c r="BL223" s="15" t="s">
        <v>146</v>
      </c>
      <c r="BM223" s="15" t="s">
        <v>339</v>
      </c>
    </row>
    <row r="224" spans="2:65" s="12" customFormat="1">
      <c r="B224" s="188"/>
      <c r="C224" s="189"/>
      <c r="D224" s="190" t="s">
        <v>148</v>
      </c>
      <c r="E224" s="191" t="s">
        <v>1</v>
      </c>
      <c r="F224" s="192" t="s">
        <v>229</v>
      </c>
      <c r="G224" s="189"/>
      <c r="H224" s="191" t="s">
        <v>1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148</v>
      </c>
      <c r="AU224" s="198" t="s">
        <v>81</v>
      </c>
      <c r="AV224" s="12" t="s">
        <v>75</v>
      </c>
      <c r="AW224" s="12" t="s">
        <v>30</v>
      </c>
      <c r="AX224" s="12" t="s">
        <v>68</v>
      </c>
      <c r="AY224" s="198" t="s">
        <v>139</v>
      </c>
    </row>
    <row r="225" spans="2:65" s="13" customFormat="1">
      <c r="B225" s="199"/>
      <c r="C225" s="200"/>
      <c r="D225" s="190" t="s">
        <v>148</v>
      </c>
      <c r="E225" s="201" t="s">
        <v>1</v>
      </c>
      <c r="F225" s="202" t="s">
        <v>75</v>
      </c>
      <c r="G225" s="200"/>
      <c r="H225" s="203">
        <v>1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148</v>
      </c>
      <c r="AU225" s="209" t="s">
        <v>81</v>
      </c>
      <c r="AV225" s="13" t="s">
        <v>81</v>
      </c>
      <c r="AW225" s="13" t="s">
        <v>30</v>
      </c>
      <c r="AX225" s="13" t="s">
        <v>68</v>
      </c>
      <c r="AY225" s="209" t="s">
        <v>139</v>
      </c>
    </row>
    <row r="226" spans="2:65" s="1" customFormat="1" ht="16.5" customHeight="1">
      <c r="B226" s="32"/>
      <c r="C226" s="176" t="s">
        <v>340</v>
      </c>
      <c r="D226" s="176" t="s">
        <v>141</v>
      </c>
      <c r="E226" s="177" t="s">
        <v>341</v>
      </c>
      <c r="F226" s="178" t="s">
        <v>342</v>
      </c>
      <c r="G226" s="179" t="s">
        <v>287</v>
      </c>
      <c r="H226" s="180">
        <v>4</v>
      </c>
      <c r="I226" s="181"/>
      <c r="J226" s="182">
        <f>ROUND(I226*H226,2)</f>
        <v>0</v>
      </c>
      <c r="K226" s="178" t="s">
        <v>1</v>
      </c>
      <c r="L226" s="36"/>
      <c r="M226" s="183" t="s">
        <v>1</v>
      </c>
      <c r="N226" s="184" t="s">
        <v>40</v>
      </c>
      <c r="O226" s="58"/>
      <c r="P226" s="185">
        <f>O226*H226</f>
        <v>0</v>
      </c>
      <c r="Q226" s="185">
        <v>0.84499999999999997</v>
      </c>
      <c r="R226" s="185">
        <f>Q226*H226</f>
        <v>3.38</v>
      </c>
      <c r="S226" s="185">
        <v>0</v>
      </c>
      <c r="T226" s="186">
        <f>S226*H226</f>
        <v>0</v>
      </c>
      <c r="AR226" s="15" t="s">
        <v>146</v>
      </c>
      <c r="AT226" s="15" t="s">
        <v>141</v>
      </c>
      <c r="AU226" s="15" t="s">
        <v>81</v>
      </c>
      <c r="AY226" s="15" t="s">
        <v>139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5" t="s">
        <v>81</v>
      </c>
      <c r="BK226" s="187">
        <f>ROUND(I226*H226,2)</f>
        <v>0</v>
      </c>
      <c r="BL226" s="15" t="s">
        <v>146</v>
      </c>
      <c r="BM226" s="15" t="s">
        <v>343</v>
      </c>
    </row>
    <row r="227" spans="2:65" s="12" customFormat="1">
      <c r="B227" s="188"/>
      <c r="C227" s="189"/>
      <c r="D227" s="190" t="s">
        <v>148</v>
      </c>
      <c r="E227" s="191" t="s">
        <v>1</v>
      </c>
      <c r="F227" s="192" t="s">
        <v>289</v>
      </c>
      <c r="G227" s="189"/>
      <c r="H227" s="191" t="s">
        <v>1</v>
      </c>
      <c r="I227" s="193"/>
      <c r="J227" s="189"/>
      <c r="K227" s="189"/>
      <c r="L227" s="194"/>
      <c r="M227" s="195"/>
      <c r="N227" s="196"/>
      <c r="O227" s="196"/>
      <c r="P227" s="196"/>
      <c r="Q227" s="196"/>
      <c r="R227" s="196"/>
      <c r="S227" s="196"/>
      <c r="T227" s="197"/>
      <c r="AT227" s="198" t="s">
        <v>148</v>
      </c>
      <c r="AU227" s="198" t="s">
        <v>81</v>
      </c>
      <c r="AV227" s="12" t="s">
        <v>75</v>
      </c>
      <c r="AW227" s="12" t="s">
        <v>30</v>
      </c>
      <c r="AX227" s="12" t="s">
        <v>68</v>
      </c>
      <c r="AY227" s="198" t="s">
        <v>139</v>
      </c>
    </row>
    <row r="228" spans="2:65" s="13" customFormat="1">
      <c r="B228" s="199"/>
      <c r="C228" s="200"/>
      <c r="D228" s="190" t="s">
        <v>148</v>
      </c>
      <c r="E228" s="201" t="s">
        <v>1</v>
      </c>
      <c r="F228" s="202" t="s">
        <v>146</v>
      </c>
      <c r="G228" s="200"/>
      <c r="H228" s="203">
        <v>4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148</v>
      </c>
      <c r="AU228" s="209" t="s">
        <v>81</v>
      </c>
      <c r="AV228" s="13" t="s">
        <v>81</v>
      </c>
      <c r="AW228" s="13" t="s">
        <v>30</v>
      </c>
      <c r="AX228" s="13" t="s">
        <v>68</v>
      </c>
      <c r="AY228" s="209" t="s">
        <v>139</v>
      </c>
    </row>
    <row r="229" spans="2:65" s="11" customFormat="1" ht="22.9" customHeight="1">
      <c r="B229" s="160"/>
      <c r="C229" s="161"/>
      <c r="D229" s="162" t="s">
        <v>67</v>
      </c>
      <c r="E229" s="174" t="s">
        <v>146</v>
      </c>
      <c r="F229" s="174" t="s">
        <v>344</v>
      </c>
      <c r="G229" s="161"/>
      <c r="H229" s="161"/>
      <c r="I229" s="164"/>
      <c r="J229" s="175">
        <f>BK229</f>
        <v>0</v>
      </c>
      <c r="K229" s="161"/>
      <c r="L229" s="166"/>
      <c r="M229" s="167"/>
      <c r="N229" s="168"/>
      <c r="O229" s="168"/>
      <c r="P229" s="169">
        <f>SUM(P230:P251)</f>
        <v>0</v>
      </c>
      <c r="Q229" s="168"/>
      <c r="R229" s="169">
        <f>SUM(R230:R251)</f>
        <v>1.9870776899999998</v>
      </c>
      <c r="S229" s="168"/>
      <c r="T229" s="170">
        <f>SUM(T230:T251)</f>
        <v>0</v>
      </c>
      <c r="AR229" s="171" t="s">
        <v>75</v>
      </c>
      <c r="AT229" s="172" t="s">
        <v>67</v>
      </c>
      <c r="AU229" s="172" t="s">
        <v>75</v>
      </c>
      <c r="AY229" s="171" t="s">
        <v>139</v>
      </c>
      <c r="BK229" s="173">
        <f>SUM(BK230:BK251)</f>
        <v>0</v>
      </c>
    </row>
    <row r="230" spans="2:65" s="1" customFormat="1" ht="16.5" customHeight="1">
      <c r="B230" s="32"/>
      <c r="C230" s="176" t="s">
        <v>345</v>
      </c>
      <c r="D230" s="176" t="s">
        <v>141</v>
      </c>
      <c r="E230" s="177" t="s">
        <v>346</v>
      </c>
      <c r="F230" s="178" t="s">
        <v>347</v>
      </c>
      <c r="G230" s="179" t="s">
        <v>144</v>
      </c>
      <c r="H230" s="180">
        <v>0.25</v>
      </c>
      <c r="I230" s="181"/>
      <c r="J230" s="182">
        <f>ROUND(I230*H230,2)</f>
        <v>0</v>
      </c>
      <c r="K230" s="178" t="s">
        <v>145</v>
      </c>
      <c r="L230" s="36"/>
      <c r="M230" s="183" t="s">
        <v>1</v>
      </c>
      <c r="N230" s="184" t="s">
        <v>40</v>
      </c>
      <c r="O230" s="58"/>
      <c r="P230" s="185">
        <f>O230*H230</f>
        <v>0</v>
      </c>
      <c r="Q230" s="185">
        <v>2.3955299999999999</v>
      </c>
      <c r="R230" s="185">
        <f>Q230*H230</f>
        <v>0.59888249999999998</v>
      </c>
      <c r="S230" s="185">
        <v>0</v>
      </c>
      <c r="T230" s="186">
        <f>S230*H230</f>
        <v>0</v>
      </c>
      <c r="AR230" s="15" t="s">
        <v>146</v>
      </c>
      <c r="AT230" s="15" t="s">
        <v>141</v>
      </c>
      <c r="AU230" s="15" t="s">
        <v>81</v>
      </c>
      <c r="AY230" s="15" t="s">
        <v>139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5" t="s">
        <v>81</v>
      </c>
      <c r="BK230" s="187">
        <f>ROUND(I230*H230,2)</f>
        <v>0</v>
      </c>
      <c r="BL230" s="15" t="s">
        <v>146</v>
      </c>
      <c r="BM230" s="15" t="s">
        <v>348</v>
      </c>
    </row>
    <row r="231" spans="2:65" s="12" customFormat="1">
      <c r="B231" s="188"/>
      <c r="C231" s="189"/>
      <c r="D231" s="190" t="s">
        <v>148</v>
      </c>
      <c r="E231" s="191" t="s">
        <v>1</v>
      </c>
      <c r="F231" s="192" t="s">
        <v>318</v>
      </c>
      <c r="G231" s="189"/>
      <c r="H231" s="191" t="s">
        <v>1</v>
      </c>
      <c r="I231" s="193"/>
      <c r="J231" s="189"/>
      <c r="K231" s="189"/>
      <c r="L231" s="194"/>
      <c r="M231" s="195"/>
      <c r="N231" s="196"/>
      <c r="O231" s="196"/>
      <c r="P231" s="196"/>
      <c r="Q231" s="196"/>
      <c r="R231" s="196"/>
      <c r="S231" s="196"/>
      <c r="T231" s="197"/>
      <c r="AT231" s="198" t="s">
        <v>148</v>
      </c>
      <c r="AU231" s="198" t="s">
        <v>81</v>
      </c>
      <c r="AV231" s="12" t="s">
        <v>75</v>
      </c>
      <c r="AW231" s="12" t="s">
        <v>30</v>
      </c>
      <c r="AX231" s="12" t="s">
        <v>68</v>
      </c>
      <c r="AY231" s="198" t="s">
        <v>139</v>
      </c>
    </row>
    <row r="232" spans="2:65" s="13" customFormat="1">
      <c r="B232" s="199"/>
      <c r="C232" s="200"/>
      <c r="D232" s="190" t="s">
        <v>148</v>
      </c>
      <c r="E232" s="201" t="s">
        <v>1</v>
      </c>
      <c r="F232" s="202" t="s">
        <v>349</v>
      </c>
      <c r="G232" s="200"/>
      <c r="H232" s="203">
        <v>0.25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148</v>
      </c>
      <c r="AU232" s="209" t="s">
        <v>81</v>
      </c>
      <c r="AV232" s="13" t="s">
        <v>81</v>
      </c>
      <c r="AW232" s="13" t="s">
        <v>30</v>
      </c>
      <c r="AX232" s="13" t="s">
        <v>68</v>
      </c>
      <c r="AY232" s="209" t="s">
        <v>139</v>
      </c>
    </row>
    <row r="233" spans="2:65" s="1" customFormat="1" ht="16.5" customHeight="1">
      <c r="B233" s="32"/>
      <c r="C233" s="176" t="s">
        <v>350</v>
      </c>
      <c r="D233" s="176" t="s">
        <v>141</v>
      </c>
      <c r="E233" s="177" t="s">
        <v>351</v>
      </c>
      <c r="F233" s="178" t="s">
        <v>352</v>
      </c>
      <c r="G233" s="179" t="s">
        <v>144</v>
      </c>
      <c r="H233" s="180">
        <v>0.15</v>
      </c>
      <c r="I233" s="181"/>
      <c r="J233" s="182">
        <f>ROUND(I233*H233,2)</f>
        <v>0</v>
      </c>
      <c r="K233" s="178" t="s">
        <v>145</v>
      </c>
      <c r="L233" s="36"/>
      <c r="M233" s="183" t="s">
        <v>1</v>
      </c>
      <c r="N233" s="184" t="s">
        <v>40</v>
      </c>
      <c r="O233" s="58"/>
      <c r="P233" s="185">
        <f>O233*H233</f>
        <v>0</v>
      </c>
      <c r="Q233" s="185">
        <v>2.45343</v>
      </c>
      <c r="R233" s="185">
        <f>Q233*H233</f>
        <v>0.36801449999999997</v>
      </c>
      <c r="S233" s="185">
        <v>0</v>
      </c>
      <c r="T233" s="186">
        <f>S233*H233</f>
        <v>0</v>
      </c>
      <c r="AR233" s="15" t="s">
        <v>146</v>
      </c>
      <c r="AT233" s="15" t="s">
        <v>141</v>
      </c>
      <c r="AU233" s="15" t="s">
        <v>81</v>
      </c>
      <c r="AY233" s="15" t="s">
        <v>139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5" t="s">
        <v>81</v>
      </c>
      <c r="BK233" s="187">
        <f>ROUND(I233*H233,2)</f>
        <v>0</v>
      </c>
      <c r="BL233" s="15" t="s">
        <v>146</v>
      </c>
      <c r="BM233" s="15" t="s">
        <v>353</v>
      </c>
    </row>
    <row r="234" spans="2:65" s="12" customFormat="1">
      <c r="B234" s="188"/>
      <c r="C234" s="189"/>
      <c r="D234" s="190" t="s">
        <v>148</v>
      </c>
      <c r="E234" s="191" t="s">
        <v>1</v>
      </c>
      <c r="F234" s="192" t="s">
        <v>149</v>
      </c>
      <c r="G234" s="189"/>
      <c r="H234" s="191" t="s">
        <v>1</v>
      </c>
      <c r="I234" s="193"/>
      <c r="J234" s="189"/>
      <c r="K234" s="189"/>
      <c r="L234" s="194"/>
      <c r="M234" s="195"/>
      <c r="N234" s="196"/>
      <c r="O234" s="196"/>
      <c r="P234" s="196"/>
      <c r="Q234" s="196"/>
      <c r="R234" s="196"/>
      <c r="S234" s="196"/>
      <c r="T234" s="197"/>
      <c r="AT234" s="198" t="s">
        <v>148</v>
      </c>
      <c r="AU234" s="198" t="s">
        <v>81</v>
      </c>
      <c r="AV234" s="12" t="s">
        <v>75</v>
      </c>
      <c r="AW234" s="12" t="s">
        <v>30</v>
      </c>
      <c r="AX234" s="12" t="s">
        <v>68</v>
      </c>
      <c r="AY234" s="198" t="s">
        <v>139</v>
      </c>
    </row>
    <row r="235" spans="2:65" s="13" customFormat="1">
      <c r="B235" s="199"/>
      <c r="C235" s="200"/>
      <c r="D235" s="190" t="s">
        <v>148</v>
      </c>
      <c r="E235" s="201" t="s">
        <v>1</v>
      </c>
      <c r="F235" s="202" t="s">
        <v>354</v>
      </c>
      <c r="G235" s="200"/>
      <c r="H235" s="203">
        <v>0.15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148</v>
      </c>
      <c r="AU235" s="209" t="s">
        <v>81</v>
      </c>
      <c r="AV235" s="13" t="s">
        <v>81</v>
      </c>
      <c r="AW235" s="13" t="s">
        <v>30</v>
      </c>
      <c r="AX235" s="13" t="s">
        <v>68</v>
      </c>
      <c r="AY235" s="209" t="s">
        <v>139</v>
      </c>
    </row>
    <row r="236" spans="2:65" s="1" customFormat="1" ht="16.5" customHeight="1">
      <c r="B236" s="32"/>
      <c r="C236" s="176" t="s">
        <v>355</v>
      </c>
      <c r="D236" s="176" t="s">
        <v>141</v>
      </c>
      <c r="E236" s="177" t="s">
        <v>356</v>
      </c>
      <c r="F236" s="178" t="s">
        <v>357</v>
      </c>
      <c r="G236" s="179" t="s">
        <v>244</v>
      </c>
      <c r="H236" s="180">
        <v>1.1499999999999999</v>
      </c>
      <c r="I236" s="181"/>
      <c r="J236" s="182">
        <f>ROUND(I236*H236,2)</f>
        <v>0</v>
      </c>
      <c r="K236" s="178" t="s">
        <v>145</v>
      </c>
      <c r="L236" s="36"/>
      <c r="M236" s="183" t="s">
        <v>1</v>
      </c>
      <c r="N236" s="184" t="s">
        <v>40</v>
      </c>
      <c r="O236" s="58"/>
      <c r="P236" s="185">
        <f>O236*H236</f>
        <v>0</v>
      </c>
      <c r="Q236" s="185">
        <v>5.5199999999999997E-3</v>
      </c>
      <c r="R236" s="185">
        <f>Q236*H236</f>
        <v>6.3479999999999995E-3</v>
      </c>
      <c r="S236" s="185">
        <v>0</v>
      </c>
      <c r="T236" s="186">
        <f>S236*H236</f>
        <v>0</v>
      </c>
      <c r="AR236" s="15" t="s">
        <v>146</v>
      </c>
      <c r="AT236" s="15" t="s">
        <v>141</v>
      </c>
      <c r="AU236" s="15" t="s">
        <v>81</v>
      </c>
      <c r="AY236" s="15" t="s">
        <v>139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5" t="s">
        <v>81</v>
      </c>
      <c r="BK236" s="187">
        <f>ROUND(I236*H236,2)</f>
        <v>0</v>
      </c>
      <c r="BL236" s="15" t="s">
        <v>146</v>
      </c>
      <c r="BM236" s="15" t="s">
        <v>358</v>
      </c>
    </row>
    <row r="237" spans="2:65" s="12" customFormat="1">
      <c r="B237" s="188"/>
      <c r="C237" s="189"/>
      <c r="D237" s="190" t="s">
        <v>148</v>
      </c>
      <c r="E237" s="191" t="s">
        <v>1</v>
      </c>
      <c r="F237" s="192" t="s">
        <v>149</v>
      </c>
      <c r="G237" s="189"/>
      <c r="H237" s="191" t="s">
        <v>1</v>
      </c>
      <c r="I237" s="193"/>
      <c r="J237" s="189"/>
      <c r="K237" s="189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148</v>
      </c>
      <c r="AU237" s="198" t="s">
        <v>81</v>
      </c>
      <c r="AV237" s="12" t="s">
        <v>75</v>
      </c>
      <c r="AW237" s="12" t="s">
        <v>30</v>
      </c>
      <c r="AX237" s="12" t="s">
        <v>68</v>
      </c>
      <c r="AY237" s="198" t="s">
        <v>139</v>
      </c>
    </row>
    <row r="238" spans="2:65" s="13" customFormat="1">
      <c r="B238" s="199"/>
      <c r="C238" s="200"/>
      <c r="D238" s="190" t="s">
        <v>148</v>
      </c>
      <c r="E238" s="201" t="s">
        <v>1</v>
      </c>
      <c r="F238" s="202" t="s">
        <v>359</v>
      </c>
      <c r="G238" s="200"/>
      <c r="H238" s="203">
        <v>1.1499999999999999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148</v>
      </c>
      <c r="AU238" s="209" t="s">
        <v>81</v>
      </c>
      <c r="AV238" s="13" t="s">
        <v>81</v>
      </c>
      <c r="AW238" s="13" t="s">
        <v>30</v>
      </c>
      <c r="AX238" s="13" t="s">
        <v>68</v>
      </c>
      <c r="AY238" s="209" t="s">
        <v>139</v>
      </c>
    </row>
    <row r="239" spans="2:65" s="1" customFormat="1" ht="16.5" customHeight="1">
      <c r="B239" s="32"/>
      <c r="C239" s="176" t="s">
        <v>360</v>
      </c>
      <c r="D239" s="176" t="s">
        <v>141</v>
      </c>
      <c r="E239" s="177" t="s">
        <v>361</v>
      </c>
      <c r="F239" s="178" t="s">
        <v>362</v>
      </c>
      <c r="G239" s="179" t="s">
        <v>244</v>
      </c>
      <c r="H239" s="180">
        <v>1.1499999999999999</v>
      </c>
      <c r="I239" s="181"/>
      <c r="J239" s="182">
        <f>ROUND(I239*H239,2)</f>
        <v>0</v>
      </c>
      <c r="K239" s="178" t="s">
        <v>145</v>
      </c>
      <c r="L239" s="36"/>
      <c r="M239" s="183" t="s">
        <v>1</v>
      </c>
      <c r="N239" s="184" t="s">
        <v>40</v>
      </c>
      <c r="O239" s="58"/>
      <c r="P239" s="185">
        <f>O239*H239</f>
        <v>0</v>
      </c>
      <c r="Q239" s="185">
        <v>0</v>
      </c>
      <c r="R239" s="185">
        <f>Q239*H239</f>
        <v>0</v>
      </c>
      <c r="S239" s="185">
        <v>0</v>
      </c>
      <c r="T239" s="186">
        <f>S239*H239</f>
        <v>0</v>
      </c>
      <c r="AR239" s="15" t="s">
        <v>146</v>
      </c>
      <c r="AT239" s="15" t="s">
        <v>141</v>
      </c>
      <c r="AU239" s="15" t="s">
        <v>81</v>
      </c>
      <c r="AY239" s="15" t="s">
        <v>139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5" t="s">
        <v>81</v>
      </c>
      <c r="BK239" s="187">
        <f>ROUND(I239*H239,2)</f>
        <v>0</v>
      </c>
      <c r="BL239" s="15" t="s">
        <v>146</v>
      </c>
      <c r="BM239" s="15" t="s">
        <v>363</v>
      </c>
    </row>
    <row r="240" spans="2:65" s="13" customFormat="1">
      <c r="B240" s="199"/>
      <c r="C240" s="200"/>
      <c r="D240" s="190" t="s">
        <v>148</v>
      </c>
      <c r="E240" s="201" t="s">
        <v>1</v>
      </c>
      <c r="F240" s="202" t="s">
        <v>364</v>
      </c>
      <c r="G240" s="200"/>
      <c r="H240" s="203">
        <v>1.1499999999999999</v>
      </c>
      <c r="I240" s="204"/>
      <c r="J240" s="200"/>
      <c r="K240" s="200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148</v>
      </c>
      <c r="AU240" s="209" t="s">
        <v>81</v>
      </c>
      <c r="AV240" s="13" t="s">
        <v>81</v>
      </c>
      <c r="AW240" s="13" t="s">
        <v>30</v>
      </c>
      <c r="AX240" s="13" t="s">
        <v>68</v>
      </c>
      <c r="AY240" s="209" t="s">
        <v>139</v>
      </c>
    </row>
    <row r="241" spans="2:65" s="1" customFormat="1" ht="16.5" customHeight="1">
      <c r="B241" s="32"/>
      <c r="C241" s="176" t="s">
        <v>365</v>
      </c>
      <c r="D241" s="176" t="s">
        <v>141</v>
      </c>
      <c r="E241" s="177" t="s">
        <v>366</v>
      </c>
      <c r="F241" s="178" t="s">
        <v>367</v>
      </c>
      <c r="G241" s="179" t="s">
        <v>210</v>
      </c>
      <c r="H241" s="180">
        <v>5.0000000000000001E-3</v>
      </c>
      <c r="I241" s="181"/>
      <c r="J241" s="182">
        <f>ROUND(I241*H241,2)</f>
        <v>0</v>
      </c>
      <c r="K241" s="178" t="s">
        <v>145</v>
      </c>
      <c r="L241" s="36"/>
      <c r="M241" s="183" t="s">
        <v>1</v>
      </c>
      <c r="N241" s="184" t="s">
        <v>40</v>
      </c>
      <c r="O241" s="58"/>
      <c r="P241" s="185">
        <f>O241*H241</f>
        <v>0</v>
      </c>
      <c r="Q241" s="185">
        <v>1.06277</v>
      </c>
      <c r="R241" s="185">
        <f>Q241*H241</f>
        <v>5.3138500000000002E-3</v>
      </c>
      <c r="S241" s="185">
        <v>0</v>
      </c>
      <c r="T241" s="186">
        <f>S241*H241</f>
        <v>0</v>
      </c>
      <c r="AR241" s="15" t="s">
        <v>146</v>
      </c>
      <c r="AT241" s="15" t="s">
        <v>141</v>
      </c>
      <c r="AU241" s="15" t="s">
        <v>81</v>
      </c>
      <c r="AY241" s="15" t="s">
        <v>139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5" t="s">
        <v>81</v>
      </c>
      <c r="BK241" s="187">
        <f>ROUND(I241*H241,2)</f>
        <v>0</v>
      </c>
      <c r="BL241" s="15" t="s">
        <v>146</v>
      </c>
      <c r="BM241" s="15" t="s">
        <v>368</v>
      </c>
    </row>
    <row r="242" spans="2:65" s="12" customFormat="1">
      <c r="B242" s="188"/>
      <c r="C242" s="189"/>
      <c r="D242" s="190" t="s">
        <v>148</v>
      </c>
      <c r="E242" s="191" t="s">
        <v>1</v>
      </c>
      <c r="F242" s="192" t="s">
        <v>149</v>
      </c>
      <c r="G242" s="189"/>
      <c r="H242" s="191" t="s">
        <v>1</v>
      </c>
      <c r="I242" s="193"/>
      <c r="J242" s="189"/>
      <c r="K242" s="189"/>
      <c r="L242" s="194"/>
      <c r="M242" s="195"/>
      <c r="N242" s="196"/>
      <c r="O242" s="196"/>
      <c r="P242" s="196"/>
      <c r="Q242" s="196"/>
      <c r="R242" s="196"/>
      <c r="S242" s="196"/>
      <c r="T242" s="197"/>
      <c r="AT242" s="198" t="s">
        <v>148</v>
      </c>
      <c r="AU242" s="198" t="s">
        <v>81</v>
      </c>
      <c r="AV242" s="12" t="s">
        <v>75</v>
      </c>
      <c r="AW242" s="12" t="s">
        <v>30</v>
      </c>
      <c r="AX242" s="12" t="s">
        <v>68</v>
      </c>
      <c r="AY242" s="198" t="s">
        <v>139</v>
      </c>
    </row>
    <row r="243" spans="2:65" s="13" customFormat="1">
      <c r="B243" s="199"/>
      <c r="C243" s="200"/>
      <c r="D243" s="190" t="s">
        <v>148</v>
      </c>
      <c r="E243" s="201" t="s">
        <v>1</v>
      </c>
      <c r="F243" s="202" t="s">
        <v>369</v>
      </c>
      <c r="G243" s="200"/>
      <c r="H243" s="203">
        <v>5.0000000000000001E-3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148</v>
      </c>
      <c r="AU243" s="209" t="s">
        <v>81</v>
      </c>
      <c r="AV243" s="13" t="s">
        <v>81</v>
      </c>
      <c r="AW243" s="13" t="s">
        <v>30</v>
      </c>
      <c r="AX243" s="13" t="s">
        <v>68</v>
      </c>
      <c r="AY243" s="209" t="s">
        <v>139</v>
      </c>
    </row>
    <row r="244" spans="2:65" s="1" customFormat="1" ht="16.5" customHeight="1">
      <c r="B244" s="32"/>
      <c r="C244" s="176" t="s">
        <v>370</v>
      </c>
      <c r="D244" s="176" t="s">
        <v>141</v>
      </c>
      <c r="E244" s="177" t="s">
        <v>371</v>
      </c>
      <c r="F244" s="178" t="s">
        <v>372</v>
      </c>
      <c r="G244" s="179" t="s">
        <v>265</v>
      </c>
      <c r="H244" s="180">
        <v>9.06</v>
      </c>
      <c r="I244" s="181"/>
      <c r="J244" s="182">
        <f>ROUND(I244*H244,2)</f>
        <v>0</v>
      </c>
      <c r="K244" s="178" t="s">
        <v>145</v>
      </c>
      <c r="L244" s="36"/>
      <c r="M244" s="183" t="s">
        <v>1</v>
      </c>
      <c r="N244" s="184" t="s">
        <v>40</v>
      </c>
      <c r="O244" s="58"/>
      <c r="P244" s="185">
        <f>O244*H244</f>
        <v>0</v>
      </c>
      <c r="Q244" s="185">
        <v>0.11046</v>
      </c>
      <c r="R244" s="185">
        <f>Q244*H244</f>
        <v>1.0007676000000001</v>
      </c>
      <c r="S244" s="185">
        <v>0</v>
      </c>
      <c r="T244" s="186">
        <f>S244*H244</f>
        <v>0</v>
      </c>
      <c r="AR244" s="15" t="s">
        <v>146</v>
      </c>
      <c r="AT244" s="15" t="s">
        <v>141</v>
      </c>
      <c r="AU244" s="15" t="s">
        <v>81</v>
      </c>
      <c r="AY244" s="15" t="s">
        <v>139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5" t="s">
        <v>81</v>
      </c>
      <c r="BK244" s="187">
        <f>ROUND(I244*H244,2)</f>
        <v>0</v>
      </c>
      <c r="BL244" s="15" t="s">
        <v>146</v>
      </c>
      <c r="BM244" s="15" t="s">
        <v>373</v>
      </c>
    </row>
    <row r="245" spans="2:65" s="12" customFormat="1">
      <c r="B245" s="188"/>
      <c r="C245" s="189"/>
      <c r="D245" s="190" t="s">
        <v>148</v>
      </c>
      <c r="E245" s="191" t="s">
        <v>1</v>
      </c>
      <c r="F245" s="192" t="s">
        <v>289</v>
      </c>
      <c r="G245" s="189"/>
      <c r="H245" s="191" t="s">
        <v>1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148</v>
      </c>
      <c r="AU245" s="198" t="s">
        <v>81</v>
      </c>
      <c r="AV245" s="12" t="s">
        <v>75</v>
      </c>
      <c r="AW245" s="12" t="s">
        <v>30</v>
      </c>
      <c r="AX245" s="12" t="s">
        <v>68</v>
      </c>
      <c r="AY245" s="198" t="s">
        <v>139</v>
      </c>
    </row>
    <row r="246" spans="2:65" s="13" customFormat="1">
      <c r="B246" s="199"/>
      <c r="C246" s="200"/>
      <c r="D246" s="190" t="s">
        <v>148</v>
      </c>
      <c r="E246" s="201" t="s">
        <v>1</v>
      </c>
      <c r="F246" s="202" t="s">
        <v>374</v>
      </c>
      <c r="G246" s="200"/>
      <c r="H246" s="203">
        <v>9.06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148</v>
      </c>
      <c r="AU246" s="209" t="s">
        <v>81</v>
      </c>
      <c r="AV246" s="13" t="s">
        <v>81</v>
      </c>
      <c r="AW246" s="13" t="s">
        <v>30</v>
      </c>
      <c r="AX246" s="13" t="s">
        <v>68</v>
      </c>
      <c r="AY246" s="209" t="s">
        <v>139</v>
      </c>
    </row>
    <row r="247" spans="2:65" s="1" customFormat="1" ht="16.5" customHeight="1">
      <c r="B247" s="32"/>
      <c r="C247" s="176" t="s">
        <v>375</v>
      </c>
      <c r="D247" s="176" t="s">
        <v>141</v>
      </c>
      <c r="E247" s="177" t="s">
        <v>376</v>
      </c>
      <c r="F247" s="178" t="s">
        <v>377</v>
      </c>
      <c r="G247" s="179" t="s">
        <v>244</v>
      </c>
      <c r="H247" s="180">
        <v>1.1779999999999999</v>
      </c>
      <c r="I247" s="181"/>
      <c r="J247" s="182">
        <f>ROUND(I247*H247,2)</f>
        <v>0</v>
      </c>
      <c r="K247" s="178" t="s">
        <v>145</v>
      </c>
      <c r="L247" s="36"/>
      <c r="M247" s="183" t="s">
        <v>1</v>
      </c>
      <c r="N247" s="184" t="s">
        <v>40</v>
      </c>
      <c r="O247" s="58"/>
      <c r="P247" s="185">
        <f>O247*H247</f>
        <v>0</v>
      </c>
      <c r="Q247" s="185">
        <v>6.5799999999999999E-3</v>
      </c>
      <c r="R247" s="185">
        <f>Q247*H247</f>
        <v>7.7512399999999995E-3</v>
      </c>
      <c r="S247" s="185">
        <v>0</v>
      </c>
      <c r="T247" s="186">
        <f>S247*H247</f>
        <v>0</v>
      </c>
      <c r="AR247" s="15" t="s">
        <v>146</v>
      </c>
      <c r="AT247" s="15" t="s">
        <v>141</v>
      </c>
      <c r="AU247" s="15" t="s">
        <v>81</v>
      </c>
      <c r="AY247" s="15" t="s">
        <v>139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5" t="s">
        <v>81</v>
      </c>
      <c r="BK247" s="187">
        <f>ROUND(I247*H247,2)</f>
        <v>0</v>
      </c>
      <c r="BL247" s="15" t="s">
        <v>146</v>
      </c>
      <c r="BM247" s="15" t="s">
        <v>378</v>
      </c>
    </row>
    <row r="248" spans="2:65" s="12" customFormat="1">
      <c r="B248" s="188"/>
      <c r="C248" s="189"/>
      <c r="D248" s="190" t="s">
        <v>148</v>
      </c>
      <c r="E248" s="191" t="s">
        <v>1</v>
      </c>
      <c r="F248" s="192" t="s">
        <v>229</v>
      </c>
      <c r="G248" s="189"/>
      <c r="H248" s="191" t="s">
        <v>1</v>
      </c>
      <c r="I248" s="193"/>
      <c r="J248" s="189"/>
      <c r="K248" s="189"/>
      <c r="L248" s="194"/>
      <c r="M248" s="195"/>
      <c r="N248" s="196"/>
      <c r="O248" s="196"/>
      <c r="P248" s="196"/>
      <c r="Q248" s="196"/>
      <c r="R248" s="196"/>
      <c r="S248" s="196"/>
      <c r="T248" s="197"/>
      <c r="AT248" s="198" t="s">
        <v>148</v>
      </c>
      <c r="AU248" s="198" t="s">
        <v>81</v>
      </c>
      <c r="AV248" s="12" t="s">
        <v>75</v>
      </c>
      <c r="AW248" s="12" t="s">
        <v>30</v>
      </c>
      <c r="AX248" s="12" t="s">
        <v>68</v>
      </c>
      <c r="AY248" s="198" t="s">
        <v>139</v>
      </c>
    </row>
    <row r="249" spans="2:65" s="13" customFormat="1">
      <c r="B249" s="199"/>
      <c r="C249" s="200"/>
      <c r="D249" s="190" t="s">
        <v>148</v>
      </c>
      <c r="E249" s="201" t="s">
        <v>1</v>
      </c>
      <c r="F249" s="202" t="s">
        <v>379</v>
      </c>
      <c r="G249" s="200"/>
      <c r="H249" s="203">
        <v>1.1779999999999999</v>
      </c>
      <c r="I249" s="204"/>
      <c r="J249" s="200"/>
      <c r="K249" s="200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148</v>
      </c>
      <c r="AU249" s="209" t="s">
        <v>81</v>
      </c>
      <c r="AV249" s="13" t="s">
        <v>81</v>
      </c>
      <c r="AW249" s="13" t="s">
        <v>30</v>
      </c>
      <c r="AX249" s="13" t="s">
        <v>68</v>
      </c>
      <c r="AY249" s="209" t="s">
        <v>139</v>
      </c>
    </row>
    <row r="250" spans="2:65" s="1" customFormat="1" ht="16.5" customHeight="1">
      <c r="B250" s="32"/>
      <c r="C250" s="176" t="s">
        <v>380</v>
      </c>
      <c r="D250" s="176" t="s">
        <v>141</v>
      </c>
      <c r="E250" s="177" t="s">
        <v>381</v>
      </c>
      <c r="F250" s="178" t="s">
        <v>382</v>
      </c>
      <c r="G250" s="179" t="s">
        <v>244</v>
      </c>
      <c r="H250" s="180">
        <v>1.1779999999999999</v>
      </c>
      <c r="I250" s="181"/>
      <c r="J250" s="182">
        <f>ROUND(I250*H250,2)</f>
        <v>0</v>
      </c>
      <c r="K250" s="178" t="s">
        <v>145</v>
      </c>
      <c r="L250" s="36"/>
      <c r="M250" s="183" t="s">
        <v>1</v>
      </c>
      <c r="N250" s="184" t="s">
        <v>40</v>
      </c>
      <c r="O250" s="58"/>
      <c r="P250" s="185">
        <f>O250*H250</f>
        <v>0</v>
      </c>
      <c r="Q250" s="185">
        <v>0</v>
      </c>
      <c r="R250" s="185">
        <f>Q250*H250</f>
        <v>0</v>
      </c>
      <c r="S250" s="185">
        <v>0</v>
      </c>
      <c r="T250" s="186">
        <f>S250*H250</f>
        <v>0</v>
      </c>
      <c r="AR250" s="15" t="s">
        <v>146</v>
      </c>
      <c r="AT250" s="15" t="s">
        <v>141</v>
      </c>
      <c r="AU250" s="15" t="s">
        <v>81</v>
      </c>
      <c r="AY250" s="15" t="s">
        <v>139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5" t="s">
        <v>81</v>
      </c>
      <c r="BK250" s="187">
        <f>ROUND(I250*H250,2)</f>
        <v>0</v>
      </c>
      <c r="BL250" s="15" t="s">
        <v>146</v>
      </c>
      <c r="BM250" s="15" t="s">
        <v>383</v>
      </c>
    </row>
    <row r="251" spans="2:65" s="13" customFormat="1">
      <c r="B251" s="199"/>
      <c r="C251" s="200"/>
      <c r="D251" s="190" t="s">
        <v>148</v>
      </c>
      <c r="E251" s="201" t="s">
        <v>1</v>
      </c>
      <c r="F251" s="202" t="s">
        <v>384</v>
      </c>
      <c r="G251" s="200"/>
      <c r="H251" s="203">
        <v>1.1779999999999999</v>
      </c>
      <c r="I251" s="204"/>
      <c r="J251" s="200"/>
      <c r="K251" s="200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148</v>
      </c>
      <c r="AU251" s="209" t="s">
        <v>81</v>
      </c>
      <c r="AV251" s="13" t="s">
        <v>81</v>
      </c>
      <c r="AW251" s="13" t="s">
        <v>30</v>
      </c>
      <c r="AX251" s="13" t="s">
        <v>68</v>
      </c>
      <c r="AY251" s="209" t="s">
        <v>139</v>
      </c>
    </row>
    <row r="252" spans="2:65" s="11" customFormat="1" ht="22.9" customHeight="1">
      <c r="B252" s="160"/>
      <c r="C252" s="161"/>
      <c r="D252" s="162" t="s">
        <v>67</v>
      </c>
      <c r="E252" s="174" t="s">
        <v>164</v>
      </c>
      <c r="F252" s="174" t="s">
        <v>385</v>
      </c>
      <c r="G252" s="161"/>
      <c r="H252" s="161"/>
      <c r="I252" s="164"/>
      <c r="J252" s="175">
        <f>BK252</f>
        <v>0</v>
      </c>
      <c r="K252" s="161"/>
      <c r="L252" s="166"/>
      <c r="M252" s="167"/>
      <c r="N252" s="168"/>
      <c r="O252" s="168"/>
      <c r="P252" s="169">
        <f>SUM(P253:P274)</f>
        <v>0</v>
      </c>
      <c r="Q252" s="168"/>
      <c r="R252" s="169">
        <f>SUM(R253:R274)</f>
        <v>10.659418799999999</v>
      </c>
      <c r="S252" s="168"/>
      <c r="T252" s="170">
        <f>SUM(T253:T274)</f>
        <v>8.7132000000000005</v>
      </c>
      <c r="AR252" s="171" t="s">
        <v>75</v>
      </c>
      <c r="AT252" s="172" t="s">
        <v>67</v>
      </c>
      <c r="AU252" s="172" t="s">
        <v>75</v>
      </c>
      <c r="AY252" s="171" t="s">
        <v>139</v>
      </c>
      <c r="BK252" s="173">
        <f>SUM(BK253:BK274)</f>
        <v>0</v>
      </c>
    </row>
    <row r="253" spans="2:65" s="1" customFormat="1" ht="16.5" customHeight="1">
      <c r="B253" s="32"/>
      <c r="C253" s="176" t="s">
        <v>386</v>
      </c>
      <c r="D253" s="176" t="s">
        <v>141</v>
      </c>
      <c r="E253" s="177" t="s">
        <v>387</v>
      </c>
      <c r="F253" s="178" t="s">
        <v>388</v>
      </c>
      <c r="G253" s="179" t="s">
        <v>244</v>
      </c>
      <c r="H253" s="180">
        <v>12.62</v>
      </c>
      <c r="I253" s="181"/>
      <c r="J253" s="182">
        <f>ROUND(I253*H253,2)</f>
        <v>0</v>
      </c>
      <c r="K253" s="178" t="s">
        <v>145</v>
      </c>
      <c r="L253" s="36"/>
      <c r="M253" s="183" t="s">
        <v>1</v>
      </c>
      <c r="N253" s="184" t="s">
        <v>40</v>
      </c>
      <c r="O253" s="58"/>
      <c r="P253" s="185">
        <f>O253*H253</f>
        <v>0</v>
      </c>
      <c r="Q253" s="185">
        <v>0</v>
      </c>
      <c r="R253" s="185">
        <f>Q253*H253</f>
        <v>0</v>
      </c>
      <c r="S253" s="185">
        <v>0.22</v>
      </c>
      <c r="T253" s="186">
        <f>S253*H253</f>
        <v>2.7763999999999998</v>
      </c>
      <c r="AR253" s="15" t="s">
        <v>146</v>
      </c>
      <c r="AT253" s="15" t="s">
        <v>141</v>
      </c>
      <c r="AU253" s="15" t="s">
        <v>81</v>
      </c>
      <c r="AY253" s="15" t="s">
        <v>139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5" t="s">
        <v>81</v>
      </c>
      <c r="BK253" s="187">
        <f>ROUND(I253*H253,2)</f>
        <v>0</v>
      </c>
      <c r="BL253" s="15" t="s">
        <v>146</v>
      </c>
      <c r="BM253" s="15" t="s">
        <v>389</v>
      </c>
    </row>
    <row r="254" spans="2:65" s="12" customFormat="1">
      <c r="B254" s="188"/>
      <c r="C254" s="189"/>
      <c r="D254" s="190" t="s">
        <v>148</v>
      </c>
      <c r="E254" s="191" t="s">
        <v>1</v>
      </c>
      <c r="F254" s="192" t="s">
        <v>390</v>
      </c>
      <c r="G254" s="189"/>
      <c r="H254" s="191" t="s">
        <v>1</v>
      </c>
      <c r="I254" s="193"/>
      <c r="J254" s="189"/>
      <c r="K254" s="189"/>
      <c r="L254" s="194"/>
      <c r="M254" s="195"/>
      <c r="N254" s="196"/>
      <c r="O254" s="196"/>
      <c r="P254" s="196"/>
      <c r="Q254" s="196"/>
      <c r="R254" s="196"/>
      <c r="S254" s="196"/>
      <c r="T254" s="197"/>
      <c r="AT254" s="198" t="s">
        <v>148</v>
      </c>
      <c r="AU254" s="198" t="s">
        <v>81</v>
      </c>
      <c r="AV254" s="12" t="s">
        <v>75</v>
      </c>
      <c r="AW254" s="12" t="s">
        <v>30</v>
      </c>
      <c r="AX254" s="12" t="s">
        <v>68</v>
      </c>
      <c r="AY254" s="198" t="s">
        <v>139</v>
      </c>
    </row>
    <row r="255" spans="2:65" s="13" customFormat="1">
      <c r="B255" s="199"/>
      <c r="C255" s="200"/>
      <c r="D255" s="190" t="s">
        <v>148</v>
      </c>
      <c r="E255" s="201" t="s">
        <v>1</v>
      </c>
      <c r="F255" s="202" t="s">
        <v>391</v>
      </c>
      <c r="G255" s="200"/>
      <c r="H255" s="203">
        <v>12.62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148</v>
      </c>
      <c r="AU255" s="209" t="s">
        <v>81</v>
      </c>
      <c r="AV255" s="13" t="s">
        <v>81</v>
      </c>
      <c r="AW255" s="13" t="s">
        <v>30</v>
      </c>
      <c r="AX255" s="13" t="s">
        <v>68</v>
      </c>
      <c r="AY255" s="209" t="s">
        <v>139</v>
      </c>
    </row>
    <row r="256" spans="2:65" s="1" customFormat="1" ht="16.5" customHeight="1">
      <c r="B256" s="32"/>
      <c r="C256" s="176" t="s">
        <v>392</v>
      </c>
      <c r="D256" s="176" t="s">
        <v>141</v>
      </c>
      <c r="E256" s="177" t="s">
        <v>393</v>
      </c>
      <c r="F256" s="178" t="s">
        <v>394</v>
      </c>
      <c r="G256" s="179" t="s">
        <v>244</v>
      </c>
      <c r="H256" s="180">
        <v>12.62</v>
      </c>
      <c r="I256" s="181"/>
      <c r="J256" s="182">
        <f>ROUND(I256*H256,2)</f>
        <v>0</v>
      </c>
      <c r="K256" s="178" t="s">
        <v>145</v>
      </c>
      <c r="L256" s="36"/>
      <c r="M256" s="183" t="s">
        <v>1</v>
      </c>
      <c r="N256" s="184" t="s">
        <v>40</v>
      </c>
      <c r="O256" s="58"/>
      <c r="P256" s="185">
        <f>O256*H256</f>
        <v>0</v>
      </c>
      <c r="Q256" s="185">
        <v>0</v>
      </c>
      <c r="R256" s="185">
        <f>Q256*H256</f>
        <v>0</v>
      </c>
      <c r="S256" s="185">
        <v>0.28999999999999998</v>
      </c>
      <c r="T256" s="186">
        <f>S256*H256</f>
        <v>3.6597999999999997</v>
      </c>
      <c r="AR256" s="15" t="s">
        <v>146</v>
      </c>
      <c r="AT256" s="15" t="s">
        <v>141</v>
      </c>
      <c r="AU256" s="15" t="s">
        <v>81</v>
      </c>
      <c r="AY256" s="15" t="s">
        <v>139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5" t="s">
        <v>81</v>
      </c>
      <c r="BK256" s="187">
        <f>ROUND(I256*H256,2)</f>
        <v>0</v>
      </c>
      <c r="BL256" s="15" t="s">
        <v>146</v>
      </c>
      <c r="BM256" s="15" t="s">
        <v>395</v>
      </c>
    </row>
    <row r="257" spans="2:65" s="13" customFormat="1">
      <c r="B257" s="199"/>
      <c r="C257" s="200"/>
      <c r="D257" s="190" t="s">
        <v>148</v>
      </c>
      <c r="E257" s="201" t="s">
        <v>1</v>
      </c>
      <c r="F257" s="202" t="s">
        <v>396</v>
      </c>
      <c r="G257" s="200"/>
      <c r="H257" s="203">
        <v>12.62</v>
      </c>
      <c r="I257" s="204"/>
      <c r="J257" s="200"/>
      <c r="K257" s="200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148</v>
      </c>
      <c r="AU257" s="209" t="s">
        <v>81</v>
      </c>
      <c r="AV257" s="13" t="s">
        <v>81</v>
      </c>
      <c r="AW257" s="13" t="s">
        <v>30</v>
      </c>
      <c r="AX257" s="13" t="s">
        <v>68</v>
      </c>
      <c r="AY257" s="209" t="s">
        <v>139</v>
      </c>
    </row>
    <row r="258" spans="2:65" s="1" customFormat="1" ht="16.5" customHeight="1">
      <c r="B258" s="32"/>
      <c r="C258" s="176" t="s">
        <v>397</v>
      </c>
      <c r="D258" s="176" t="s">
        <v>141</v>
      </c>
      <c r="E258" s="177" t="s">
        <v>398</v>
      </c>
      <c r="F258" s="178" t="s">
        <v>399</v>
      </c>
      <c r="G258" s="179" t="s">
        <v>265</v>
      </c>
      <c r="H258" s="180">
        <v>17.5</v>
      </c>
      <c r="I258" s="181"/>
      <c r="J258" s="182">
        <f>ROUND(I258*H258,2)</f>
        <v>0</v>
      </c>
      <c r="K258" s="178" t="s">
        <v>145</v>
      </c>
      <c r="L258" s="36"/>
      <c r="M258" s="183" t="s">
        <v>1</v>
      </c>
      <c r="N258" s="184" t="s">
        <v>40</v>
      </c>
      <c r="O258" s="58"/>
      <c r="P258" s="185">
        <f>O258*H258</f>
        <v>0</v>
      </c>
      <c r="Q258" s="185">
        <v>0</v>
      </c>
      <c r="R258" s="185">
        <f>Q258*H258</f>
        <v>0</v>
      </c>
      <c r="S258" s="185">
        <v>0</v>
      </c>
      <c r="T258" s="186">
        <f>S258*H258</f>
        <v>0</v>
      </c>
      <c r="AR258" s="15" t="s">
        <v>146</v>
      </c>
      <c r="AT258" s="15" t="s">
        <v>141</v>
      </c>
      <c r="AU258" s="15" t="s">
        <v>81</v>
      </c>
      <c r="AY258" s="15" t="s">
        <v>139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5" t="s">
        <v>81</v>
      </c>
      <c r="BK258" s="187">
        <f>ROUND(I258*H258,2)</f>
        <v>0</v>
      </c>
      <c r="BL258" s="15" t="s">
        <v>146</v>
      </c>
      <c r="BM258" s="15" t="s">
        <v>400</v>
      </c>
    </row>
    <row r="259" spans="2:65" s="12" customFormat="1">
      <c r="B259" s="188"/>
      <c r="C259" s="189"/>
      <c r="D259" s="190" t="s">
        <v>148</v>
      </c>
      <c r="E259" s="191" t="s">
        <v>1</v>
      </c>
      <c r="F259" s="192" t="s">
        <v>390</v>
      </c>
      <c r="G259" s="189"/>
      <c r="H259" s="191" t="s">
        <v>1</v>
      </c>
      <c r="I259" s="193"/>
      <c r="J259" s="189"/>
      <c r="K259" s="189"/>
      <c r="L259" s="194"/>
      <c r="M259" s="195"/>
      <c r="N259" s="196"/>
      <c r="O259" s="196"/>
      <c r="P259" s="196"/>
      <c r="Q259" s="196"/>
      <c r="R259" s="196"/>
      <c r="S259" s="196"/>
      <c r="T259" s="197"/>
      <c r="AT259" s="198" t="s">
        <v>148</v>
      </c>
      <c r="AU259" s="198" t="s">
        <v>81</v>
      </c>
      <c r="AV259" s="12" t="s">
        <v>75</v>
      </c>
      <c r="AW259" s="12" t="s">
        <v>30</v>
      </c>
      <c r="AX259" s="12" t="s">
        <v>68</v>
      </c>
      <c r="AY259" s="198" t="s">
        <v>139</v>
      </c>
    </row>
    <row r="260" spans="2:65" s="13" customFormat="1">
      <c r="B260" s="199"/>
      <c r="C260" s="200"/>
      <c r="D260" s="190" t="s">
        <v>148</v>
      </c>
      <c r="E260" s="201" t="s">
        <v>1</v>
      </c>
      <c r="F260" s="202" t="s">
        <v>401</v>
      </c>
      <c r="G260" s="200"/>
      <c r="H260" s="203">
        <v>17.5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148</v>
      </c>
      <c r="AU260" s="209" t="s">
        <v>81</v>
      </c>
      <c r="AV260" s="13" t="s">
        <v>81</v>
      </c>
      <c r="AW260" s="13" t="s">
        <v>30</v>
      </c>
      <c r="AX260" s="13" t="s">
        <v>68</v>
      </c>
      <c r="AY260" s="209" t="s">
        <v>139</v>
      </c>
    </row>
    <row r="261" spans="2:65" s="1" customFormat="1" ht="16.5" customHeight="1">
      <c r="B261" s="32"/>
      <c r="C261" s="176" t="s">
        <v>402</v>
      </c>
      <c r="D261" s="176" t="s">
        <v>141</v>
      </c>
      <c r="E261" s="177" t="s">
        <v>403</v>
      </c>
      <c r="F261" s="178" t="s">
        <v>404</v>
      </c>
      <c r="G261" s="179" t="s">
        <v>265</v>
      </c>
      <c r="H261" s="180">
        <v>9.9</v>
      </c>
      <c r="I261" s="181"/>
      <c r="J261" s="182">
        <f>ROUND(I261*H261,2)</f>
        <v>0</v>
      </c>
      <c r="K261" s="178" t="s">
        <v>145</v>
      </c>
      <c r="L261" s="36"/>
      <c r="M261" s="183" t="s">
        <v>1</v>
      </c>
      <c r="N261" s="184" t="s">
        <v>40</v>
      </c>
      <c r="O261" s="58"/>
      <c r="P261" s="185">
        <f>O261*H261</f>
        <v>0</v>
      </c>
      <c r="Q261" s="185">
        <v>0</v>
      </c>
      <c r="R261" s="185">
        <f>Q261*H261</f>
        <v>0</v>
      </c>
      <c r="S261" s="185">
        <v>0.23</v>
      </c>
      <c r="T261" s="186">
        <f>S261*H261</f>
        <v>2.2770000000000001</v>
      </c>
      <c r="AR261" s="15" t="s">
        <v>146</v>
      </c>
      <c r="AT261" s="15" t="s">
        <v>141</v>
      </c>
      <c r="AU261" s="15" t="s">
        <v>81</v>
      </c>
      <c r="AY261" s="15" t="s">
        <v>139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5" t="s">
        <v>81</v>
      </c>
      <c r="BK261" s="187">
        <f>ROUND(I261*H261,2)</f>
        <v>0</v>
      </c>
      <c r="BL261" s="15" t="s">
        <v>146</v>
      </c>
      <c r="BM261" s="15" t="s">
        <v>405</v>
      </c>
    </row>
    <row r="262" spans="2:65" s="12" customFormat="1">
      <c r="B262" s="188"/>
      <c r="C262" s="189"/>
      <c r="D262" s="190" t="s">
        <v>148</v>
      </c>
      <c r="E262" s="191" t="s">
        <v>1</v>
      </c>
      <c r="F262" s="192" t="s">
        <v>390</v>
      </c>
      <c r="G262" s="189"/>
      <c r="H262" s="191" t="s">
        <v>1</v>
      </c>
      <c r="I262" s="193"/>
      <c r="J262" s="189"/>
      <c r="K262" s="189"/>
      <c r="L262" s="194"/>
      <c r="M262" s="195"/>
      <c r="N262" s="196"/>
      <c r="O262" s="196"/>
      <c r="P262" s="196"/>
      <c r="Q262" s="196"/>
      <c r="R262" s="196"/>
      <c r="S262" s="196"/>
      <c r="T262" s="197"/>
      <c r="AT262" s="198" t="s">
        <v>148</v>
      </c>
      <c r="AU262" s="198" t="s">
        <v>81</v>
      </c>
      <c r="AV262" s="12" t="s">
        <v>75</v>
      </c>
      <c r="AW262" s="12" t="s">
        <v>30</v>
      </c>
      <c r="AX262" s="12" t="s">
        <v>68</v>
      </c>
      <c r="AY262" s="198" t="s">
        <v>139</v>
      </c>
    </row>
    <row r="263" spans="2:65" s="13" customFormat="1">
      <c r="B263" s="199"/>
      <c r="C263" s="200"/>
      <c r="D263" s="190" t="s">
        <v>148</v>
      </c>
      <c r="E263" s="201" t="s">
        <v>1</v>
      </c>
      <c r="F263" s="202" t="s">
        <v>406</v>
      </c>
      <c r="G263" s="200"/>
      <c r="H263" s="203">
        <v>9.9</v>
      </c>
      <c r="I263" s="204"/>
      <c r="J263" s="200"/>
      <c r="K263" s="200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148</v>
      </c>
      <c r="AU263" s="209" t="s">
        <v>81</v>
      </c>
      <c r="AV263" s="13" t="s">
        <v>81</v>
      </c>
      <c r="AW263" s="13" t="s">
        <v>30</v>
      </c>
      <c r="AX263" s="13" t="s">
        <v>68</v>
      </c>
      <c r="AY263" s="209" t="s">
        <v>139</v>
      </c>
    </row>
    <row r="264" spans="2:65" s="1" customFormat="1" ht="16.5" customHeight="1">
      <c r="B264" s="32"/>
      <c r="C264" s="176" t="s">
        <v>407</v>
      </c>
      <c r="D264" s="176" t="s">
        <v>141</v>
      </c>
      <c r="E264" s="177" t="s">
        <v>408</v>
      </c>
      <c r="F264" s="178" t="s">
        <v>409</v>
      </c>
      <c r="G264" s="179" t="s">
        <v>244</v>
      </c>
      <c r="H264" s="180">
        <v>12.62</v>
      </c>
      <c r="I264" s="181"/>
      <c r="J264" s="182">
        <f>ROUND(I264*H264,2)</f>
        <v>0</v>
      </c>
      <c r="K264" s="178" t="s">
        <v>145</v>
      </c>
      <c r="L264" s="36"/>
      <c r="M264" s="183" t="s">
        <v>1</v>
      </c>
      <c r="N264" s="184" t="s">
        <v>40</v>
      </c>
      <c r="O264" s="58"/>
      <c r="P264" s="185">
        <f>O264*H264</f>
        <v>0</v>
      </c>
      <c r="Q264" s="185">
        <v>0.47260000000000002</v>
      </c>
      <c r="R264" s="185">
        <f>Q264*H264</f>
        <v>5.9642119999999998</v>
      </c>
      <c r="S264" s="185">
        <v>0</v>
      </c>
      <c r="T264" s="186">
        <f>S264*H264</f>
        <v>0</v>
      </c>
      <c r="AR264" s="15" t="s">
        <v>146</v>
      </c>
      <c r="AT264" s="15" t="s">
        <v>141</v>
      </c>
      <c r="AU264" s="15" t="s">
        <v>81</v>
      </c>
      <c r="AY264" s="15" t="s">
        <v>139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5" t="s">
        <v>81</v>
      </c>
      <c r="BK264" s="187">
        <f>ROUND(I264*H264,2)</f>
        <v>0</v>
      </c>
      <c r="BL264" s="15" t="s">
        <v>146</v>
      </c>
      <c r="BM264" s="15" t="s">
        <v>410</v>
      </c>
    </row>
    <row r="265" spans="2:65" s="13" customFormat="1">
      <c r="B265" s="199"/>
      <c r="C265" s="200"/>
      <c r="D265" s="190" t="s">
        <v>148</v>
      </c>
      <c r="E265" s="201" t="s">
        <v>1</v>
      </c>
      <c r="F265" s="202" t="s">
        <v>396</v>
      </c>
      <c r="G265" s="200"/>
      <c r="H265" s="203">
        <v>12.62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148</v>
      </c>
      <c r="AU265" s="209" t="s">
        <v>81</v>
      </c>
      <c r="AV265" s="13" t="s">
        <v>81</v>
      </c>
      <c r="AW265" s="13" t="s">
        <v>30</v>
      </c>
      <c r="AX265" s="13" t="s">
        <v>68</v>
      </c>
      <c r="AY265" s="209" t="s">
        <v>139</v>
      </c>
    </row>
    <row r="266" spans="2:65" s="1" customFormat="1" ht="16.5" customHeight="1">
      <c r="B266" s="32"/>
      <c r="C266" s="176" t="s">
        <v>411</v>
      </c>
      <c r="D266" s="176" t="s">
        <v>141</v>
      </c>
      <c r="E266" s="177" t="s">
        <v>412</v>
      </c>
      <c r="F266" s="178" t="s">
        <v>413</v>
      </c>
      <c r="G266" s="179" t="s">
        <v>244</v>
      </c>
      <c r="H266" s="180">
        <v>12.62</v>
      </c>
      <c r="I266" s="181"/>
      <c r="J266" s="182">
        <f>ROUND(I266*H266,2)</f>
        <v>0</v>
      </c>
      <c r="K266" s="178" t="s">
        <v>145</v>
      </c>
      <c r="L266" s="36"/>
      <c r="M266" s="183" t="s">
        <v>1</v>
      </c>
      <c r="N266" s="184" t="s">
        <v>40</v>
      </c>
      <c r="O266" s="58"/>
      <c r="P266" s="185">
        <f>O266*H266</f>
        <v>0</v>
      </c>
      <c r="Q266" s="185">
        <v>0.12966</v>
      </c>
      <c r="R266" s="185">
        <f>Q266*H266</f>
        <v>1.6363091999999999</v>
      </c>
      <c r="S266" s="185">
        <v>0</v>
      </c>
      <c r="T266" s="186">
        <f>S266*H266</f>
        <v>0</v>
      </c>
      <c r="AR266" s="15" t="s">
        <v>146</v>
      </c>
      <c r="AT266" s="15" t="s">
        <v>141</v>
      </c>
      <c r="AU266" s="15" t="s">
        <v>81</v>
      </c>
      <c r="AY266" s="15" t="s">
        <v>139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5" t="s">
        <v>81</v>
      </c>
      <c r="BK266" s="187">
        <f>ROUND(I266*H266,2)</f>
        <v>0</v>
      </c>
      <c r="BL266" s="15" t="s">
        <v>146</v>
      </c>
      <c r="BM266" s="15" t="s">
        <v>414</v>
      </c>
    </row>
    <row r="267" spans="2:65" s="13" customFormat="1">
      <c r="B267" s="199"/>
      <c r="C267" s="200"/>
      <c r="D267" s="190" t="s">
        <v>148</v>
      </c>
      <c r="E267" s="201" t="s">
        <v>1</v>
      </c>
      <c r="F267" s="202" t="s">
        <v>396</v>
      </c>
      <c r="G267" s="200"/>
      <c r="H267" s="203">
        <v>12.62</v>
      </c>
      <c r="I267" s="204"/>
      <c r="J267" s="200"/>
      <c r="K267" s="200"/>
      <c r="L267" s="205"/>
      <c r="M267" s="206"/>
      <c r="N267" s="207"/>
      <c r="O267" s="207"/>
      <c r="P267" s="207"/>
      <c r="Q267" s="207"/>
      <c r="R267" s="207"/>
      <c r="S267" s="207"/>
      <c r="T267" s="208"/>
      <c r="AT267" s="209" t="s">
        <v>148</v>
      </c>
      <c r="AU267" s="209" t="s">
        <v>81</v>
      </c>
      <c r="AV267" s="13" t="s">
        <v>81</v>
      </c>
      <c r="AW267" s="13" t="s">
        <v>30</v>
      </c>
      <c r="AX267" s="13" t="s">
        <v>68</v>
      </c>
      <c r="AY267" s="209" t="s">
        <v>139</v>
      </c>
    </row>
    <row r="268" spans="2:65" s="1" customFormat="1" ht="16.5" customHeight="1">
      <c r="B268" s="32"/>
      <c r="C268" s="176" t="s">
        <v>415</v>
      </c>
      <c r="D268" s="176" t="s">
        <v>141</v>
      </c>
      <c r="E268" s="177" t="s">
        <v>416</v>
      </c>
      <c r="F268" s="178" t="s">
        <v>417</v>
      </c>
      <c r="G268" s="179" t="s">
        <v>244</v>
      </c>
      <c r="H268" s="180">
        <v>12.62</v>
      </c>
      <c r="I268" s="181"/>
      <c r="J268" s="182">
        <f>ROUND(I268*H268,2)</f>
        <v>0</v>
      </c>
      <c r="K268" s="178" t="s">
        <v>145</v>
      </c>
      <c r="L268" s="36"/>
      <c r="M268" s="183" t="s">
        <v>1</v>
      </c>
      <c r="N268" s="184" t="s">
        <v>40</v>
      </c>
      <c r="O268" s="58"/>
      <c r="P268" s="185">
        <f>O268*H268</f>
        <v>0</v>
      </c>
      <c r="Q268" s="185">
        <v>0.10373</v>
      </c>
      <c r="R268" s="185">
        <f>Q268*H268</f>
        <v>1.3090725999999999</v>
      </c>
      <c r="S268" s="185">
        <v>0</v>
      </c>
      <c r="T268" s="186">
        <f>S268*H268</f>
        <v>0</v>
      </c>
      <c r="AR268" s="15" t="s">
        <v>146</v>
      </c>
      <c r="AT268" s="15" t="s">
        <v>141</v>
      </c>
      <c r="AU268" s="15" t="s">
        <v>81</v>
      </c>
      <c r="AY268" s="15" t="s">
        <v>139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5" t="s">
        <v>81</v>
      </c>
      <c r="BK268" s="187">
        <f>ROUND(I268*H268,2)</f>
        <v>0</v>
      </c>
      <c r="BL268" s="15" t="s">
        <v>146</v>
      </c>
      <c r="BM268" s="15" t="s">
        <v>418</v>
      </c>
    </row>
    <row r="269" spans="2:65" s="13" customFormat="1">
      <c r="B269" s="199"/>
      <c r="C269" s="200"/>
      <c r="D269" s="190" t="s">
        <v>148</v>
      </c>
      <c r="E269" s="201" t="s">
        <v>1</v>
      </c>
      <c r="F269" s="202" t="s">
        <v>396</v>
      </c>
      <c r="G269" s="200"/>
      <c r="H269" s="203">
        <v>12.62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148</v>
      </c>
      <c r="AU269" s="209" t="s">
        <v>81</v>
      </c>
      <c r="AV269" s="13" t="s">
        <v>81</v>
      </c>
      <c r="AW269" s="13" t="s">
        <v>30</v>
      </c>
      <c r="AX269" s="13" t="s">
        <v>68</v>
      </c>
      <c r="AY269" s="209" t="s">
        <v>139</v>
      </c>
    </row>
    <row r="270" spans="2:65" s="1" customFormat="1" ht="16.5" customHeight="1">
      <c r="B270" s="32"/>
      <c r="C270" s="176" t="s">
        <v>419</v>
      </c>
      <c r="D270" s="176" t="s">
        <v>141</v>
      </c>
      <c r="E270" s="177" t="s">
        <v>420</v>
      </c>
      <c r="F270" s="178" t="s">
        <v>421</v>
      </c>
      <c r="G270" s="179" t="s">
        <v>265</v>
      </c>
      <c r="H270" s="180">
        <v>9.9</v>
      </c>
      <c r="I270" s="181"/>
      <c r="J270" s="182">
        <f>ROUND(I270*H270,2)</f>
        <v>0</v>
      </c>
      <c r="K270" s="178" t="s">
        <v>145</v>
      </c>
      <c r="L270" s="36"/>
      <c r="M270" s="183" t="s">
        <v>1</v>
      </c>
      <c r="N270" s="184" t="s">
        <v>40</v>
      </c>
      <c r="O270" s="58"/>
      <c r="P270" s="185">
        <f>O270*H270</f>
        <v>0</v>
      </c>
      <c r="Q270" s="185">
        <v>0.1295</v>
      </c>
      <c r="R270" s="185">
        <f>Q270*H270</f>
        <v>1.2820500000000001</v>
      </c>
      <c r="S270" s="185">
        <v>0</v>
      </c>
      <c r="T270" s="186">
        <f>S270*H270</f>
        <v>0</v>
      </c>
      <c r="AR270" s="15" t="s">
        <v>146</v>
      </c>
      <c r="AT270" s="15" t="s">
        <v>141</v>
      </c>
      <c r="AU270" s="15" t="s">
        <v>81</v>
      </c>
      <c r="AY270" s="15" t="s">
        <v>139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5" t="s">
        <v>81</v>
      </c>
      <c r="BK270" s="187">
        <f>ROUND(I270*H270,2)</f>
        <v>0</v>
      </c>
      <c r="BL270" s="15" t="s">
        <v>146</v>
      </c>
      <c r="BM270" s="15" t="s">
        <v>422</v>
      </c>
    </row>
    <row r="271" spans="2:65" s="12" customFormat="1">
      <c r="B271" s="188"/>
      <c r="C271" s="189"/>
      <c r="D271" s="190" t="s">
        <v>148</v>
      </c>
      <c r="E271" s="191" t="s">
        <v>1</v>
      </c>
      <c r="F271" s="192" t="s">
        <v>390</v>
      </c>
      <c r="G271" s="189"/>
      <c r="H271" s="191" t="s">
        <v>1</v>
      </c>
      <c r="I271" s="193"/>
      <c r="J271" s="189"/>
      <c r="K271" s="189"/>
      <c r="L271" s="194"/>
      <c r="M271" s="195"/>
      <c r="N271" s="196"/>
      <c r="O271" s="196"/>
      <c r="P271" s="196"/>
      <c r="Q271" s="196"/>
      <c r="R271" s="196"/>
      <c r="S271" s="196"/>
      <c r="T271" s="197"/>
      <c r="AT271" s="198" t="s">
        <v>148</v>
      </c>
      <c r="AU271" s="198" t="s">
        <v>81</v>
      </c>
      <c r="AV271" s="12" t="s">
        <v>75</v>
      </c>
      <c r="AW271" s="12" t="s">
        <v>30</v>
      </c>
      <c r="AX271" s="12" t="s">
        <v>68</v>
      </c>
      <c r="AY271" s="198" t="s">
        <v>139</v>
      </c>
    </row>
    <row r="272" spans="2:65" s="13" customFormat="1">
      <c r="B272" s="199"/>
      <c r="C272" s="200"/>
      <c r="D272" s="190" t="s">
        <v>148</v>
      </c>
      <c r="E272" s="201" t="s">
        <v>1</v>
      </c>
      <c r="F272" s="202" t="s">
        <v>423</v>
      </c>
      <c r="G272" s="200"/>
      <c r="H272" s="203">
        <v>9.9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148</v>
      </c>
      <c r="AU272" s="209" t="s">
        <v>81</v>
      </c>
      <c r="AV272" s="13" t="s">
        <v>81</v>
      </c>
      <c r="AW272" s="13" t="s">
        <v>30</v>
      </c>
      <c r="AX272" s="13" t="s">
        <v>68</v>
      </c>
      <c r="AY272" s="209" t="s">
        <v>139</v>
      </c>
    </row>
    <row r="273" spans="2:65" s="1" customFormat="1" ht="16.5" customHeight="1">
      <c r="B273" s="32"/>
      <c r="C273" s="210" t="s">
        <v>424</v>
      </c>
      <c r="D273" s="210" t="s">
        <v>219</v>
      </c>
      <c r="E273" s="211" t="s">
        <v>425</v>
      </c>
      <c r="F273" s="212" t="s">
        <v>426</v>
      </c>
      <c r="G273" s="213" t="s">
        <v>265</v>
      </c>
      <c r="H273" s="214">
        <v>10.395</v>
      </c>
      <c r="I273" s="215"/>
      <c r="J273" s="216">
        <f>ROUND(I273*H273,2)</f>
        <v>0</v>
      </c>
      <c r="K273" s="212" t="s">
        <v>145</v>
      </c>
      <c r="L273" s="217"/>
      <c r="M273" s="218" t="s">
        <v>1</v>
      </c>
      <c r="N273" s="219" t="s">
        <v>40</v>
      </c>
      <c r="O273" s="58"/>
      <c r="P273" s="185">
        <f>O273*H273</f>
        <v>0</v>
      </c>
      <c r="Q273" s="185">
        <v>4.4999999999999998E-2</v>
      </c>
      <c r="R273" s="185">
        <f>Q273*H273</f>
        <v>0.46777499999999994</v>
      </c>
      <c r="S273" s="185">
        <v>0</v>
      </c>
      <c r="T273" s="186">
        <f>S273*H273</f>
        <v>0</v>
      </c>
      <c r="AR273" s="15" t="s">
        <v>178</v>
      </c>
      <c r="AT273" s="15" t="s">
        <v>219</v>
      </c>
      <c r="AU273" s="15" t="s">
        <v>81</v>
      </c>
      <c r="AY273" s="15" t="s">
        <v>139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5" t="s">
        <v>81</v>
      </c>
      <c r="BK273" s="187">
        <f>ROUND(I273*H273,2)</f>
        <v>0</v>
      </c>
      <c r="BL273" s="15" t="s">
        <v>146</v>
      </c>
      <c r="BM273" s="15" t="s">
        <v>427</v>
      </c>
    </row>
    <row r="274" spans="2:65" s="13" customFormat="1">
      <c r="B274" s="199"/>
      <c r="C274" s="200"/>
      <c r="D274" s="190" t="s">
        <v>148</v>
      </c>
      <c r="E274" s="201" t="s">
        <v>1</v>
      </c>
      <c r="F274" s="202" t="s">
        <v>428</v>
      </c>
      <c r="G274" s="200"/>
      <c r="H274" s="203">
        <v>10.395</v>
      </c>
      <c r="I274" s="204"/>
      <c r="J274" s="200"/>
      <c r="K274" s="200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148</v>
      </c>
      <c r="AU274" s="209" t="s">
        <v>81</v>
      </c>
      <c r="AV274" s="13" t="s">
        <v>81</v>
      </c>
      <c r="AW274" s="13" t="s">
        <v>30</v>
      </c>
      <c r="AX274" s="13" t="s">
        <v>68</v>
      </c>
      <c r="AY274" s="209" t="s">
        <v>139</v>
      </c>
    </row>
    <row r="275" spans="2:65" s="11" customFormat="1" ht="22.9" customHeight="1">
      <c r="B275" s="160"/>
      <c r="C275" s="161"/>
      <c r="D275" s="162" t="s">
        <v>67</v>
      </c>
      <c r="E275" s="174" t="s">
        <v>169</v>
      </c>
      <c r="F275" s="174" t="s">
        <v>429</v>
      </c>
      <c r="G275" s="161"/>
      <c r="H275" s="161"/>
      <c r="I275" s="164"/>
      <c r="J275" s="175">
        <f>BK275</f>
        <v>0</v>
      </c>
      <c r="K275" s="161"/>
      <c r="L275" s="166"/>
      <c r="M275" s="167"/>
      <c r="N275" s="168"/>
      <c r="O275" s="168"/>
      <c r="P275" s="169">
        <f>SUM(P276:P433)</f>
        <v>0</v>
      </c>
      <c r="Q275" s="168"/>
      <c r="R275" s="169">
        <f>SUM(R276:R433)</f>
        <v>121.69817868999998</v>
      </c>
      <c r="S275" s="168"/>
      <c r="T275" s="170">
        <f>SUM(T276:T433)</f>
        <v>0</v>
      </c>
      <c r="AR275" s="171" t="s">
        <v>75</v>
      </c>
      <c r="AT275" s="172" t="s">
        <v>67</v>
      </c>
      <c r="AU275" s="172" t="s">
        <v>75</v>
      </c>
      <c r="AY275" s="171" t="s">
        <v>139</v>
      </c>
      <c r="BK275" s="173">
        <f>SUM(BK276:BK433)</f>
        <v>0</v>
      </c>
    </row>
    <row r="276" spans="2:65" s="1" customFormat="1" ht="16.5" customHeight="1">
      <c r="B276" s="32"/>
      <c r="C276" s="176" t="s">
        <v>430</v>
      </c>
      <c r="D276" s="176" t="s">
        <v>141</v>
      </c>
      <c r="E276" s="177" t="s">
        <v>431</v>
      </c>
      <c r="F276" s="178" t="s">
        <v>432</v>
      </c>
      <c r="G276" s="179" t="s">
        <v>244</v>
      </c>
      <c r="H276" s="180">
        <v>113.345</v>
      </c>
      <c r="I276" s="181"/>
      <c r="J276" s="182">
        <f>ROUND(I276*H276,2)</f>
        <v>0</v>
      </c>
      <c r="K276" s="178" t="s">
        <v>145</v>
      </c>
      <c r="L276" s="36"/>
      <c r="M276" s="183" t="s">
        <v>1</v>
      </c>
      <c r="N276" s="184" t="s">
        <v>40</v>
      </c>
      <c r="O276" s="58"/>
      <c r="P276" s="185">
        <f>O276*H276</f>
        <v>0</v>
      </c>
      <c r="Q276" s="185">
        <v>1.54E-2</v>
      </c>
      <c r="R276" s="185">
        <f>Q276*H276</f>
        <v>1.7455130000000001</v>
      </c>
      <c r="S276" s="185">
        <v>0</v>
      </c>
      <c r="T276" s="186">
        <f>S276*H276</f>
        <v>0</v>
      </c>
      <c r="AR276" s="15" t="s">
        <v>146</v>
      </c>
      <c r="AT276" s="15" t="s">
        <v>141</v>
      </c>
      <c r="AU276" s="15" t="s">
        <v>81</v>
      </c>
      <c r="AY276" s="15" t="s">
        <v>139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5" t="s">
        <v>81</v>
      </c>
      <c r="BK276" s="187">
        <f>ROUND(I276*H276,2)</f>
        <v>0</v>
      </c>
      <c r="BL276" s="15" t="s">
        <v>146</v>
      </c>
      <c r="BM276" s="15" t="s">
        <v>433</v>
      </c>
    </row>
    <row r="277" spans="2:65" s="12" customFormat="1">
      <c r="B277" s="188"/>
      <c r="C277" s="189"/>
      <c r="D277" s="190" t="s">
        <v>148</v>
      </c>
      <c r="E277" s="191" t="s">
        <v>1</v>
      </c>
      <c r="F277" s="192" t="s">
        <v>229</v>
      </c>
      <c r="G277" s="189"/>
      <c r="H277" s="191" t="s">
        <v>1</v>
      </c>
      <c r="I277" s="193"/>
      <c r="J277" s="189"/>
      <c r="K277" s="189"/>
      <c r="L277" s="194"/>
      <c r="M277" s="195"/>
      <c r="N277" s="196"/>
      <c r="O277" s="196"/>
      <c r="P277" s="196"/>
      <c r="Q277" s="196"/>
      <c r="R277" s="196"/>
      <c r="S277" s="196"/>
      <c r="T277" s="197"/>
      <c r="AT277" s="198" t="s">
        <v>148</v>
      </c>
      <c r="AU277" s="198" t="s">
        <v>81</v>
      </c>
      <c r="AV277" s="12" t="s">
        <v>75</v>
      </c>
      <c r="AW277" s="12" t="s">
        <v>30</v>
      </c>
      <c r="AX277" s="12" t="s">
        <v>68</v>
      </c>
      <c r="AY277" s="198" t="s">
        <v>139</v>
      </c>
    </row>
    <row r="278" spans="2:65" s="13" customFormat="1">
      <c r="B278" s="199"/>
      <c r="C278" s="200"/>
      <c r="D278" s="190" t="s">
        <v>148</v>
      </c>
      <c r="E278" s="201" t="s">
        <v>1</v>
      </c>
      <c r="F278" s="202" t="s">
        <v>434</v>
      </c>
      <c r="G278" s="200"/>
      <c r="H278" s="203">
        <v>8.9689999999999994</v>
      </c>
      <c r="I278" s="204"/>
      <c r="J278" s="200"/>
      <c r="K278" s="200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148</v>
      </c>
      <c r="AU278" s="209" t="s">
        <v>81</v>
      </c>
      <c r="AV278" s="13" t="s">
        <v>81</v>
      </c>
      <c r="AW278" s="13" t="s">
        <v>30</v>
      </c>
      <c r="AX278" s="13" t="s">
        <v>68</v>
      </c>
      <c r="AY278" s="209" t="s">
        <v>139</v>
      </c>
    </row>
    <row r="279" spans="2:65" s="13" customFormat="1">
      <c r="B279" s="199"/>
      <c r="C279" s="200"/>
      <c r="D279" s="190" t="s">
        <v>148</v>
      </c>
      <c r="E279" s="201" t="s">
        <v>1</v>
      </c>
      <c r="F279" s="202" t="s">
        <v>435</v>
      </c>
      <c r="G279" s="200"/>
      <c r="H279" s="203">
        <v>5.258</v>
      </c>
      <c r="I279" s="204"/>
      <c r="J279" s="200"/>
      <c r="K279" s="200"/>
      <c r="L279" s="205"/>
      <c r="M279" s="206"/>
      <c r="N279" s="207"/>
      <c r="O279" s="207"/>
      <c r="P279" s="207"/>
      <c r="Q279" s="207"/>
      <c r="R279" s="207"/>
      <c r="S279" s="207"/>
      <c r="T279" s="208"/>
      <c r="AT279" s="209" t="s">
        <v>148</v>
      </c>
      <c r="AU279" s="209" t="s">
        <v>81</v>
      </c>
      <c r="AV279" s="13" t="s">
        <v>81</v>
      </c>
      <c r="AW279" s="13" t="s">
        <v>30</v>
      </c>
      <c r="AX279" s="13" t="s">
        <v>68</v>
      </c>
      <c r="AY279" s="209" t="s">
        <v>139</v>
      </c>
    </row>
    <row r="280" spans="2:65" s="13" customFormat="1">
      <c r="B280" s="199"/>
      <c r="C280" s="200"/>
      <c r="D280" s="190" t="s">
        <v>148</v>
      </c>
      <c r="E280" s="201" t="s">
        <v>1</v>
      </c>
      <c r="F280" s="202" t="s">
        <v>436</v>
      </c>
      <c r="G280" s="200"/>
      <c r="H280" s="203">
        <v>0.36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148</v>
      </c>
      <c r="AU280" s="209" t="s">
        <v>81</v>
      </c>
      <c r="AV280" s="13" t="s">
        <v>81</v>
      </c>
      <c r="AW280" s="13" t="s">
        <v>30</v>
      </c>
      <c r="AX280" s="13" t="s">
        <v>68</v>
      </c>
      <c r="AY280" s="209" t="s">
        <v>139</v>
      </c>
    </row>
    <row r="281" spans="2:65" s="13" customFormat="1">
      <c r="B281" s="199"/>
      <c r="C281" s="200"/>
      <c r="D281" s="190" t="s">
        <v>148</v>
      </c>
      <c r="E281" s="201" t="s">
        <v>1</v>
      </c>
      <c r="F281" s="202" t="s">
        <v>436</v>
      </c>
      <c r="G281" s="200"/>
      <c r="H281" s="203">
        <v>0.36</v>
      </c>
      <c r="I281" s="204"/>
      <c r="J281" s="200"/>
      <c r="K281" s="200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148</v>
      </c>
      <c r="AU281" s="209" t="s">
        <v>81</v>
      </c>
      <c r="AV281" s="13" t="s">
        <v>81</v>
      </c>
      <c r="AW281" s="13" t="s">
        <v>30</v>
      </c>
      <c r="AX281" s="13" t="s">
        <v>68</v>
      </c>
      <c r="AY281" s="209" t="s">
        <v>139</v>
      </c>
    </row>
    <row r="282" spans="2:65" s="13" customFormat="1">
      <c r="B282" s="199"/>
      <c r="C282" s="200"/>
      <c r="D282" s="190" t="s">
        <v>148</v>
      </c>
      <c r="E282" s="201" t="s">
        <v>1</v>
      </c>
      <c r="F282" s="202" t="s">
        <v>437</v>
      </c>
      <c r="G282" s="200"/>
      <c r="H282" s="203">
        <v>7.6360000000000001</v>
      </c>
      <c r="I282" s="204"/>
      <c r="J282" s="200"/>
      <c r="K282" s="200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148</v>
      </c>
      <c r="AU282" s="209" t="s">
        <v>81</v>
      </c>
      <c r="AV282" s="13" t="s">
        <v>81</v>
      </c>
      <c r="AW282" s="13" t="s">
        <v>30</v>
      </c>
      <c r="AX282" s="13" t="s">
        <v>68</v>
      </c>
      <c r="AY282" s="209" t="s">
        <v>139</v>
      </c>
    </row>
    <row r="283" spans="2:65" s="13" customFormat="1">
      <c r="B283" s="199"/>
      <c r="C283" s="200"/>
      <c r="D283" s="190" t="s">
        <v>148</v>
      </c>
      <c r="E283" s="201" t="s">
        <v>1</v>
      </c>
      <c r="F283" s="202" t="s">
        <v>438</v>
      </c>
      <c r="G283" s="200"/>
      <c r="H283" s="203">
        <v>5.0229999999999997</v>
      </c>
      <c r="I283" s="204"/>
      <c r="J283" s="200"/>
      <c r="K283" s="200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148</v>
      </c>
      <c r="AU283" s="209" t="s">
        <v>81</v>
      </c>
      <c r="AV283" s="13" t="s">
        <v>81</v>
      </c>
      <c r="AW283" s="13" t="s">
        <v>30</v>
      </c>
      <c r="AX283" s="13" t="s">
        <v>68</v>
      </c>
      <c r="AY283" s="209" t="s">
        <v>139</v>
      </c>
    </row>
    <row r="284" spans="2:65" s="13" customFormat="1">
      <c r="B284" s="199"/>
      <c r="C284" s="200"/>
      <c r="D284" s="190" t="s">
        <v>148</v>
      </c>
      <c r="E284" s="201" t="s">
        <v>1</v>
      </c>
      <c r="F284" s="202" t="s">
        <v>436</v>
      </c>
      <c r="G284" s="200"/>
      <c r="H284" s="203">
        <v>0.36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148</v>
      </c>
      <c r="AU284" s="209" t="s">
        <v>81</v>
      </c>
      <c r="AV284" s="13" t="s">
        <v>81</v>
      </c>
      <c r="AW284" s="13" t="s">
        <v>30</v>
      </c>
      <c r="AX284" s="13" t="s">
        <v>68</v>
      </c>
      <c r="AY284" s="209" t="s">
        <v>139</v>
      </c>
    </row>
    <row r="285" spans="2:65" s="13" customFormat="1">
      <c r="B285" s="199"/>
      <c r="C285" s="200"/>
      <c r="D285" s="190" t="s">
        <v>148</v>
      </c>
      <c r="E285" s="201" t="s">
        <v>1</v>
      </c>
      <c r="F285" s="202" t="s">
        <v>439</v>
      </c>
      <c r="G285" s="200"/>
      <c r="H285" s="203">
        <v>6.4020000000000001</v>
      </c>
      <c r="I285" s="204"/>
      <c r="J285" s="200"/>
      <c r="K285" s="200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148</v>
      </c>
      <c r="AU285" s="209" t="s">
        <v>81</v>
      </c>
      <c r="AV285" s="13" t="s">
        <v>81</v>
      </c>
      <c r="AW285" s="13" t="s">
        <v>30</v>
      </c>
      <c r="AX285" s="13" t="s">
        <v>68</v>
      </c>
      <c r="AY285" s="209" t="s">
        <v>139</v>
      </c>
    </row>
    <row r="286" spans="2:65" s="13" customFormat="1">
      <c r="B286" s="199"/>
      <c r="C286" s="200"/>
      <c r="D286" s="190" t="s">
        <v>148</v>
      </c>
      <c r="E286" s="201" t="s">
        <v>1</v>
      </c>
      <c r="F286" s="202" t="s">
        <v>436</v>
      </c>
      <c r="G286" s="200"/>
      <c r="H286" s="203">
        <v>0.36</v>
      </c>
      <c r="I286" s="204"/>
      <c r="J286" s="200"/>
      <c r="K286" s="200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148</v>
      </c>
      <c r="AU286" s="209" t="s">
        <v>81</v>
      </c>
      <c r="AV286" s="13" t="s">
        <v>81</v>
      </c>
      <c r="AW286" s="13" t="s">
        <v>30</v>
      </c>
      <c r="AX286" s="13" t="s">
        <v>68</v>
      </c>
      <c r="AY286" s="209" t="s">
        <v>139</v>
      </c>
    </row>
    <row r="287" spans="2:65" s="13" customFormat="1">
      <c r="B287" s="199"/>
      <c r="C287" s="200"/>
      <c r="D287" s="190" t="s">
        <v>148</v>
      </c>
      <c r="E287" s="201" t="s">
        <v>1</v>
      </c>
      <c r="F287" s="202" t="s">
        <v>440</v>
      </c>
      <c r="G287" s="200"/>
      <c r="H287" s="203">
        <v>6.95</v>
      </c>
      <c r="I287" s="204"/>
      <c r="J287" s="200"/>
      <c r="K287" s="200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148</v>
      </c>
      <c r="AU287" s="209" t="s">
        <v>81</v>
      </c>
      <c r="AV287" s="13" t="s">
        <v>81</v>
      </c>
      <c r="AW287" s="13" t="s">
        <v>30</v>
      </c>
      <c r="AX287" s="13" t="s">
        <v>68</v>
      </c>
      <c r="AY287" s="209" t="s">
        <v>139</v>
      </c>
    </row>
    <row r="288" spans="2:65" s="13" customFormat="1">
      <c r="B288" s="199"/>
      <c r="C288" s="200"/>
      <c r="D288" s="190" t="s">
        <v>148</v>
      </c>
      <c r="E288" s="201" t="s">
        <v>1</v>
      </c>
      <c r="F288" s="202" t="s">
        <v>441</v>
      </c>
      <c r="G288" s="200"/>
      <c r="H288" s="203">
        <v>1.06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148</v>
      </c>
      <c r="AU288" s="209" t="s">
        <v>81</v>
      </c>
      <c r="AV288" s="13" t="s">
        <v>81</v>
      </c>
      <c r="AW288" s="13" t="s">
        <v>30</v>
      </c>
      <c r="AX288" s="13" t="s">
        <v>68</v>
      </c>
      <c r="AY288" s="209" t="s">
        <v>139</v>
      </c>
    </row>
    <row r="289" spans="2:65" s="13" customFormat="1">
      <c r="B289" s="199"/>
      <c r="C289" s="200"/>
      <c r="D289" s="190" t="s">
        <v>148</v>
      </c>
      <c r="E289" s="201" t="s">
        <v>1</v>
      </c>
      <c r="F289" s="202" t="s">
        <v>442</v>
      </c>
      <c r="G289" s="200"/>
      <c r="H289" s="203">
        <v>18.190000000000001</v>
      </c>
      <c r="I289" s="204"/>
      <c r="J289" s="200"/>
      <c r="K289" s="200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148</v>
      </c>
      <c r="AU289" s="209" t="s">
        <v>81</v>
      </c>
      <c r="AV289" s="13" t="s">
        <v>81</v>
      </c>
      <c r="AW289" s="13" t="s">
        <v>30</v>
      </c>
      <c r="AX289" s="13" t="s">
        <v>68</v>
      </c>
      <c r="AY289" s="209" t="s">
        <v>139</v>
      </c>
    </row>
    <row r="290" spans="2:65" s="13" customFormat="1">
      <c r="B290" s="199"/>
      <c r="C290" s="200"/>
      <c r="D290" s="190" t="s">
        <v>148</v>
      </c>
      <c r="E290" s="201" t="s">
        <v>1</v>
      </c>
      <c r="F290" s="202" t="s">
        <v>443</v>
      </c>
      <c r="G290" s="200"/>
      <c r="H290" s="203">
        <v>52.417000000000002</v>
      </c>
      <c r="I290" s="204"/>
      <c r="J290" s="200"/>
      <c r="K290" s="200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148</v>
      </c>
      <c r="AU290" s="209" t="s">
        <v>81</v>
      </c>
      <c r="AV290" s="13" t="s">
        <v>81</v>
      </c>
      <c r="AW290" s="13" t="s">
        <v>30</v>
      </c>
      <c r="AX290" s="13" t="s">
        <v>68</v>
      </c>
      <c r="AY290" s="209" t="s">
        <v>139</v>
      </c>
    </row>
    <row r="291" spans="2:65" s="1" customFormat="1" ht="16.5" customHeight="1">
      <c r="B291" s="32"/>
      <c r="C291" s="176" t="s">
        <v>444</v>
      </c>
      <c r="D291" s="176" t="s">
        <v>141</v>
      </c>
      <c r="E291" s="177" t="s">
        <v>445</v>
      </c>
      <c r="F291" s="178" t="s">
        <v>446</v>
      </c>
      <c r="G291" s="179" t="s">
        <v>244</v>
      </c>
      <c r="H291" s="180">
        <v>71.225999999999999</v>
      </c>
      <c r="I291" s="181"/>
      <c r="J291" s="182">
        <f>ROUND(I291*H291,2)</f>
        <v>0</v>
      </c>
      <c r="K291" s="178" t="s">
        <v>145</v>
      </c>
      <c r="L291" s="36"/>
      <c r="M291" s="183" t="s">
        <v>1</v>
      </c>
      <c r="N291" s="184" t="s">
        <v>40</v>
      </c>
      <c r="O291" s="58"/>
      <c r="P291" s="185">
        <f>O291*H291</f>
        <v>0</v>
      </c>
      <c r="Q291" s="185">
        <v>1.8380000000000001E-2</v>
      </c>
      <c r="R291" s="185">
        <f>Q291*H291</f>
        <v>1.3091338800000001</v>
      </c>
      <c r="S291" s="185">
        <v>0</v>
      </c>
      <c r="T291" s="186">
        <f>S291*H291</f>
        <v>0</v>
      </c>
      <c r="AR291" s="15" t="s">
        <v>146</v>
      </c>
      <c r="AT291" s="15" t="s">
        <v>141</v>
      </c>
      <c r="AU291" s="15" t="s">
        <v>81</v>
      </c>
      <c r="AY291" s="15" t="s">
        <v>139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5" t="s">
        <v>81</v>
      </c>
      <c r="BK291" s="187">
        <f>ROUND(I291*H291,2)</f>
        <v>0</v>
      </c>
      <c r="BL291" s="15" t="s">
        <v>146</v>
      </c>
      <c r="BM291" s="15" t="s">
        <v>447</v>
      </c>
    </row>
    <row r="292" spans="2:65" s="12" customFormat="1">
      <c r="B292" s="188"/>
      <c r="C292" s="189"/>
      <c r="D292" s="190" t="s">
        <v>148</v>
      </c>
      <c r="E292" s="191" t="s">
        <v>1</v>
      </c>
      <c r="F292" s="192" t="s">
        <v>229</v>
      </c>
      <c r="G292" s="189"/>
      <c r="H292" s="191" t="s">
        <v>1</v>
      </c>
      <c r="I292" s="193"/>
      <c r="J292" s="189"/>
      <c r="K292" s="189"/>
      <c r="L292" s="194"/>
      <c r="M292" s="195"/>
      <c r="N292" s="196"/>
      <c r="O292" s="196"/>
      <c r="P292" s="196"/>
      <c r="Q292" s="196"/>
      <c r="R292" s="196"/>
      <c r="S292" s="196"/>
      <c r="T292" s="197"/>
      <c r="AT292" s="198" t="s">
        <v>148</v>
      </c>
      <c r="AU292" s="198" t="s">
        <v>81</v>
      </c>
      <c r="AV292" s="12" t="s">
        <v>75</v>
      </c>
      <c r="AW292" s="12" t="s">
        <v>30</v>
      </c>
      <c r="AX292" s="12" t="s">
        <v>68</v>
      </c>
      <c r="AY292" s="198" t="s">
        <v>139</v>
      </c>
    </row>
    <row r="293" spans="2:65" s="13" customFormat="1">
      <c r="B293" s="199"/>
      <c r="C293" s="200"/>
      <c r="D293" s="190" t="s">
        <v>148</v>
      </c>
      <c r="E293" s="201" t="s">
        <v>1</v>
      </c>
      <c r="F293" s="202" t="s">
        <v>448</v>
      </c>
      <c r="G293" s="200"/>
      <c r="H293" s="203">
        <v>71.225999999999999</v>
      </c>
      <c r="I293" s="204"/>
      <c r="J293" s="200"/>
      <c r="K293" s="200"/>
      <c r="L293" s="205"/>
      <c r="M293" s="206"/>
      <c r="N293" s="207"/>
      <c r="O293" s="207"/>
      <c r="P293" s="207"/>
      <c r="Q293" s="207"/>
      <c r="R293" s="207"/>
      <c r="S293" s="207"/>
      <c r="T293" s="208"/>
      <c r="AT293" s="209" t="s">
        <v>148</v>
      </c>
      <c r="AU293" s="209" t="s">
        <v>81</v>
      </c>
      <c r="AV293" s="13" t="s">
        <v>81</v>
      </c>
      <c r="AW293" s="13" t="s">
        <v>30</v>
      </c>
      <c r="AX293" s="13" t="s">
        <v>68</v>
      </c>
      <c r="AY293" s="209" t="s">
        <v>139</v>
      </c>
    </row>
    <row r="294" spans="2:65" s="1" customFormat="1" ht="16.5" customHeight="1">
      <c r="B294" s="32"/>
      <c r="C294" s="176" t="s">
        <v>449</v>
      </c>
      <c r="D294" s="176" t="s">
        <v>141</v>
      </c>
      <c r="E294" s="177" t="s">
        <v>450</v>
      </c>
      <c r="F294" s="178" t="s">
        <v>451</v>
      </c>
      <c r="G294" s="179" t="s">
        <v>244</v>
      </c>
      <c r="H294" s="180">
        <v>114.44499999999999</v>
      </c>
      <c r="I294" s="181"/>
      <c r="J294" s="182">
        <f>ROUND(I294*H294,2)</f>
        <v>0</v>
      </c>
      <c r="K294" s="178" t="s">
        <v>145</v>
      </c>
      <c r="L294" s="36"/>
      <c r="M294" s="183" t="s">
        <v>1</v>
      </c>
      <c r="N294" s="184" t="s">
        <v>40</v>
      </c>
      <c r="O294" s="58"/>
      <c r="P294" s="185">
        <f>O294*H294</f>
        <v>0</v>
      </c>
      <c r="Q294" s="185">
        <v>6.8999999999999997E-4</v>
      </c>
      <c r="R294" s="185">
        <f>Q294*H294</f>
        <v>7.8967049999999997E-2</v>
      </c>
      <c r="S294" s="185">
        <v>0</v>
      </c>
      <c r="T294" s="186">
        <f>S294*H294</f>
        <v>0</v>
      </c>
      <c r="AR294" s="15" t="s">
        <v>146</v>
      </c>
      <c r="AT294" s="15" t="s">
        <v>141</v>
      </c>
      <c r="AU294" s="15" t="s">
        <v>81</v>
      </c>
      <c r="AY294" s="15" t="s">
        <v>139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5" t="s">
        <v>81</v>
      </c>
      <c r="BK294" s="187">
        <f>ROUND(I294*H294,2)</f>
        <v>0</v>
      </c>
      <c r="BL294" s="15" t="s">
        <v>146</v>
      </c>
      <c r="BM294" s="15" t="s">
        <v>452</v>
      </c>
    </row>
    <row r="295" spans="2:65" s="12" customFormat="1">
      <c r="B295" s="188"/>
      <c r="C295" s="189"/>
      <c r="D295" s="190" t="s">
        <v>148</v>
      </c>
      <c r="E295" s="191" t="s">
        <v>1</v>
      </c>
      <c r="F295" s="192" t="s">
        <v>289</v>
      </c>
      <c r="G295" s="189"/>
      <c r="H295" s="191" t="s">
        <v>1</v>
      </c>
      <c r="I295" s="193"/>
      <c r="J295" s="189"/>
      <c r="K295" s="189"/>
      <c r="L295" s="194"/>
      <c r="M295" s="195"/>
      <c r="N295" s="196"/>
      <c r="O295" s="196"/>
      <c r="P295" s="196"/>
      <c r="Q295" s="196"/>
      <c r="R295" s="196"/>
      <c r="S295" s="196"/>
      <c r="T295" s="197"/>
      <c r="AT295" s="198" t="s">
        <v>148</v>
      </c>
      <c r="AU295" s="198" t="s">
        <v>81</v>
      </c>
      <c r="AV295" s="12" t="s">
        <v>75</v>
      </c>
      <c r="AW295" s="12" t="s">
        <v>30</v>
      </c>
      <c r="AX295" s="12" t="s">
        <v>68</v>
      </c>
      <c r="AY295" s="198" t="s">
        <v>139</v>
      </c>
    </row>
    <row r="296" spans="2:65" s="13" customFormat="1">
      <c r="B296" s="199"/>
      <c r="C296" s="200"/>
      <c r="D296" s="190" t="s">
        <v>148</v>
      </c>
      <c r="E296" s="201" t="s">
        <v>1</v>
      </c>
      <c r="F296" s="202" t="s">
        <v>453</v>
      </c>
      <c r="G296" s="200"/>
      <c r="H296" s="203">
        <v>114.44499999999999</v>
      </c>
      <c r="I296" s="204"/>
      <c r="J296" s="200"/>
      <c r="K296" s="200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148</v>
      </c>
      <c r="AU296" s="209" t="s">
        <v>81</v>
      </c>
      <c r="AV296" s="13" t="s">
        <v>81</v>
      </c>
      <c r="AW296" s="13" t="s">
        <v>30</v>
      </c>
      <c r="AX296" s="13" t="s">
        <v>68</v>
      </c>
      <c r="AY296" s="209" t="s">
        <v>139</v>
      </c>
    </row>
    <row r="297" spans="2:65" s="1" customFormat="1" ht="16.5" customHeight="1">
      <c r="B297" s="32"/>
      <c r="C297" s="176" t="s">
        <v>454</v>
      </c>
      <c r="D297" s="176" t="s">
        <v>141</v>
      </c>
      <c r="E297" s="177" t="s">
        <v>455</v>
      </c>
      <c r="F297" s="178" t="s">
        <v>456</v>
      </c>
      <c r="G297" s="179" t="s">
        <v>244</v>
      </c>
      <c r="H297" s="180">
        <v>114.44499999999999</v>
      </c>
      <c r="I297" s="181"/>
      <c r="J297" s="182">
        <f>ROUND(I297*H297,2)</f>
        <v>0</v>
      </c>
      <c r="K297" s="178" t="s">
        <v>145</v>
      </c>
      <c r="L297" s="36"/>
      <c r="M297" s="183" t="s">
        <v>1</v>
      </c>
      <c r="N297" s="184" t="s">
        <v>40</v>
      </c>
      <c r="O297" s="58"/>
      <c r="P297" s="185">
        <f>O297*H297</f>
        <v>0</v>
      </c>
      <c r="Q297" s="185">
        <v>1.8380000000000001E-2</v>
      </c>
      <c r="R297" s="185">
        <f>Q297*H297</f>
        <v>2.1034991000000001</v>
      </c>
      <c r="S297" s="185">
        <v>0</v>
      </c>
      <c r="T297" s="186">
        <f>S297*H297</f>
        <v>0</v>
      </c>
      <c r="AR297" s="15" t="s">
        <v>146</v>
      </c>
      <c r="AT297" s="15" t="s">
        <v>141</v>
      </c>
      <c r="AU297" s="15" t="s">
        <v>81</v>
      </c>
      <c r="AY297" s="15" t="s">
        <v>139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5" t="s">
        <v>81</v>
      </c>
      <c r="BK297" s="187">
        <f>ROUND(I297*H297,2)</f>
        <v>0</v>
      </c>
      <c r="BL297" s="15" t="s">
        <v>146</v>
      </c>
      <c r="BM297" s="15" t="s">
        <v>457</v>
      </c>
    </row>
    <row r="298" spans="2:65" s="13" customFormat="1">
      <c r="B298" s="199"/>
      <c r="C298" s="200"/>
      <c r="D298" s="190" t="s">
        <v>148</v>
      </c>
      <c r="E298" s="201" t="s">
        <v>1</v>
      </c>
      <c r="F298" s="202" t="s">
        <v>458</v>
      </c>
      <c r="G298" s="200"/>
      <c r="H298" s="203">
        <v>114.44499999999999</v>
      </c>
      <c r="I298" s="204"/>
      <c r="J298" s="200"/>
      <c r="K298" s="200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148</v>
      </c>
      <c r="AU298" s="209" t="s">
        <v>81</v>
      </c>
      <c r="AV298" s="13" t="s">
        <v>81</v>
      </c>
      <c r="AW298" s="13" t="s">
        <v>30</v>
      </c>
      <c r="AX298" s="13" t="s">
        <v>68</v>
      </c>
      <c r="AY298" s="209" t="s">
        <v>139</v>
      </c>
    </row>
    <row r="299" spans="2:65" s="1" customFormat="1" ht="16.5" customHeight="1">
      <c r="B299" s="32"/>
      <c r="C299" s="176" t="s">
        <v>459</v>
      </c>
      <c r="D299" s="176" t="s">
        <v>141</v>
      </c>
      <c r="E299" s="177" t="s">
        <v>460</v>
      </c>
      <c r="F299" s="178" t="s">
        <v>461</v>
      </c>
      <c r="G299" s="179" t="s">
        <v>244</v>
      </c>
      <c r="H299" s="180">
        <v>708.05499999999995</v>
      </c>
      <c r="I299" s="181"/>
      <c r="J299" s="182">
        <f>ROUND(I299*H299,2)</f>
        <v>0</v>
      </c>
      <c r="K299" s="178" t="s">
        <v>145</v>
      </c>
      <c r="L299" s="36"/>
      <c r="M299" s="183" t="s">
        <v>1</v>
      </c>
      <c r="N299" s="184" t="s">
        <v>40</v>
      </c>
      <c r="O299" s="58"/>
      <c r="P299" s="185">
        <f>O299*H299</f>
        <v>0</v>
      </c>
      <c r="Q299" s="185">
        <v>1.8380000000000001E-2</v>
      </c>
      <c r="R299" s="185">
        <f>Q299*H299</f>
        <v>13.014050899999999</v>
      </c>
      <c r="S299" s="185">
        <v>0</v>
      </c>
      <c r="T299" s="186">
        <f>S299*H299</f>
        <v>0</v>
      </c>
      <c r="AR299" s="15" t="s">
        <v>146</v>
      </c>
      <c r="AT299" s="15" t="s">
        <v>141</v>
      </c>
      <c r="AU299" s="15" t="s">
        <v>81</v>
      </c>
      <c r="AY299" s="15" t="s">
        <v>139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5" t="s">
        <v>81</v>
      </c>
      <c r="BK299" s="187">
        <f>ROUND(I299*H299,2)</f>
        <v>0</v>
      </c>
      <c r="BL299" s="15" t="s">
        <v>146</v>
      </c>
      <c r="BM299" s="15" t="s">
        <v>462</v>
      </c>
    </row>
    <row r="300" spans="2:65" s="12" customFormat="1">
      <c r="B300" s="188"/>
      <c r="C300" s="189"/>
      <c r="D300" s="190" t="s">
        <v>148</v>
      </c>
      <c r="E300" s="191" t="s">
        <v>1</v>
      </c>
      <c r="F300" s="192" t="s">
        <v>229</v>
      </c>
      <c r="G300" s="189"/>
      <c r="H300" s="191" t="s">
        <v>1</v>
      </c>
      <c r="I300" s="193"/>
      <c r="J300" s="189"/>
      <c r="K300" s="189"/>
      <c r="L300" s="194"/>
      <c r="M300" s="195"/>
      <c r="N300" s="196"/>
      <c r="O300" s="196"/>
      <c r="P300" s="196"/>
      <c r="Q300" s="196"/>
      <c r="R300" s="196"/>
      <c r="S300" s="196"/>
      <c r="T300" s="197"/>
      <c r="AT300" s="198" t="s">
        <v>148</v>
      </c>
      <c r="AU300" s="198" t="s">
        <v>81</v>
      </c>
      <c r="AV300" s="12" t="s">
        <v>75</v>
      </c>
      <c r="AW300" s="12" t="s">
        <v>30</v>
      </c>
      <c r="AX300" s="12" t="s">
        <v>68</v>
      </c>
      <c r="AY300" s="198" t="s">
        <v>139</v>
      </c>
    </row>
    <row r="301" spans="2:65" s="13" customFormat="1">
      <c r="B301" s="199"/>
      <c r="C301" s="200"/>
      <c r="D301" s="190" t="s">
        <v>148</v>
      </c>
      <c r="E301" s="201" t="s">
        <v>1</v>
      </c>
      <c r="F301" s="202" t="s">
        <v>463</v>
      </c>
      <c r="G301" s="200"/>
      <c r="H301" s="203">
        <v>88.816000000000003</v>
      </c>
      <c r="I301" s="204"/>
      <c r="J301" s="200"/>
      <c r="K301" s="200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148</v>
      </c>
      <c r="AU301" s="209" t="s">
        <v>81</v>
      </c>
      <c r="AV301" s="13" t="s">
        <v>81</v>
      </c>
      <c r="AW301" s="13" t="s">
        <v>30</v>
      </c>
      <c r="AX301" s="13" t="s">
        <v>68</v>
      </c>
      <c r="AY301" s="209" t="s">
        <v>139</v>
      </c>
    </row>
    <row r="302" spans="2:65" s="13" customFormat="1">
      <c r="B302" s="199"/>
      <c r="C302" s="200"/>
      <c r="D302" s="190" t="s">
        <v>148</v>
      </c>
      <c r="E302" s="201" t="s">
        <v>1</v>
      </c>
      <c r="F302" s="202" t="s">
        <v>464</v>
      </c>
      <c r="G302" s="200"/>
      <c r="H302" s="203">
        <v>62.64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148</v>
      </c>
      <c r="AU302" s="209" t="s">
        <v>81</v>
      </c>
      <c r="AV302" s="13" t="s">
        <v>81</v>
      </c>
      <c r="AW302" s="13" t="s">
        <v>30</v>
      </c>
      <c r="AX302" s="13" t="s">
        <v>68</v>
      </c>
      <c r="AY302" s="209" t="s">
        <v>139</v>
      </c>
    </row>
    <row r="303" spans="2:65" s="13" customFormat="1">
      <c r="B303" s="199"/>
      <c r="C303" s="200"/>
      <c r="D303" s="190" t="s">
        <v>148</v>
      </c>
      <c r="E303" s="201" t="s">
        <v>1</v>
      </c>
      <c r="F303" s="202" t="s">
        <v>465</v>
      </c>
      <c r="G303" s="200"/>
      <c r="H303" s="203">
        <v>41.524000000000001</v>
      </c>
      <c r="I303" s="204"/>
      <c r="J303" s="200"/>
      <c r="K303" s="200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148</v>
      </c>
      <c r="AU303" s="209" t="s">
        <v>81</v>
      </c>
      <c r="AV303" s="13" t="s">
        <v>81</v>
      </c>
      <c r="AW303" s="13" t="s">
        <v>30</v>
      </c>
      <c r="AX303" s="13" t="s">
        <v>68</v>
      </c>
      <c r="AY303" s="209" t="s">
        <v>139</v>
      </c>
    </row>
    <row r="304" spans="2:65" s="13" customFormat="1">
      <c r="B304" s="199"/>
      <c r="C304" s="200"/>
      <c r="D304" s="190" t="s">
        <v>148</v>
      </c>
      <c r="E304" s="201" t="s">
        <v>1</v>
      </c>
      <c r="F304" s="202" t="s">
        <v>466</v>
      </c>
      <c r="G304" s="200"/>
      <c r="H304" s="203">
        <v>37.408000000000001</v>
      </c>
      <c r="I304" s="204"/>
      <c r="J304" s="200"/>
      <c r="K304" s="200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148</v>
      </c>
      <c r="AU304" s="209" t="s">
        <v>81</v>
      </c>
      <c r="AV304" s="13" t="s">
        <v>81</v>
      </c>
      <c r="AW304" s="13" t="s">
        <v>30</v>
      </c>
      <c r="AX304" s="13" t="s">
        <v>68</v>
      </c>
      <c r="AY304" s="209" t="s">
        <v>139</v>
      </c>
    </row>
    <row r="305" spans="2:65" s="13" customFormat="1">
      <c r="B305" s="199"/>
      <c r="C305" s="200"/>
      <c r="D305" s="190" t="s">
        <v>148</v>
      </c>
      <c r="E305" s="201" t="s">
        <v>1</v>
      </c>
      <c r="F305" s="202" t="s">
        <v>467</v>
      </c>
      <c r="G305" s="200"/>
      <c r="H305" s="203">
        <v>49.539000000000001</v>
      </c>
      <c r="I305" s="204"/>
      <c r="J305" s="200"/>
      <c r="K305" s="200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148</v>
      </c>
      <c r="AU305" s="209" t="s">
        <v>81</v>
      </c>
      <c r="AV305" s="13" t="s">
        <v>81</v>
      </c>
      <c r="AW305" s="13" t="s">
        <v>30</v>
      </c>
      <c r="AX305" s="13" t="s">
        <v>68</v>
      </c>
      <c r="AY305" s="209" t="s">
        <v>139</v>
      </c>
    </row>
    <row r="306" spans="2:65" s="13" customFormat="1">
      <c r="B306" s="199"/>
      <c r="C306" s="200"/>
      <c r="D306" s="190" t="s">
        <v>148</v>
      </c>
      <c r="E306" s="201" t="s">
        <v>1</v>
      </c>
      <c r="F306" s="202" t="s">
        <v>468</v>
      </c>
      <c r="G306" s="200"/>
      <c r="H306" s="203">
        <v>35.048999999999999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148</v>
      </c>
      <c r="AU306" s="209" t="s">
        <v>81</v>
      </c>
      <c r="AV306" s="13" t="s">
        <v>81</v>
      </c>
      <c r="AW306" s="13" t="s">
        <v>30</v>
      </c>
      <c r="AX306" s="13" t="s">
        <v>68</v>
      </c>
      <c r="AY306" s="209" t="s">
        <v>139</v>
      </c>
    </row>
    <row r="307" spans="2:65" s="13" customFormat="1">
      <c r="B307" s="199"/>
      <c r="C307" s="200"/>
      <c r="D307" s="190" t="s">
        <v>148</v>
      </c>
      <c r="E307" s="201" t="s">
        <v>1</v>
      </c>
      <c r="F307" s="202" t="s">
        <v>469</v>
      </c>
      <c r="G307" s="200"/>
      <c r="H307" s="203">
        <v>15.863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148</v>
      </c>
      <c r="AU307" s="209" t="s">
        <v>81</v>
      </c>
      <c r="AV307" s="13" t="s">
        <v>81</v>
      </c>
      <c r="AW307" s="13" t="s">
        <v>30</v>
      </c>
      <c r="AX307" s="13" t="s">
        <v>68</v>
      </c>
      <c r="AY307" s="209" t="s">
        <v>139</v>
      </c>
    </row>
    <row r="308" spans="2:65" s="13" customFormat="1">
      <c r="B308" s="199"/>
      <c r="C308" s="200"/>
      <c r="D308" s="190" t="s">
        <v>148</v>
      </c>
      <c r="E308" s="201" t="s">
        <v>1</v>
      </c>
      <c r="F308" s="202" t="s">
        <v>470</v>
      </c>
      <c r="G308" s="200"/>
      <c r="H308" s="203">
        <v>7.9950000000000001</v>
      </c>
      <c r="I308" s="204"/>
      <c r="J308" s="200"/>
      <c r="K308" s="200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148</v>
      </c>
      <c r="AU308" s="209" t="s">
        <v>81</v>
      </c>
      <c r="AV308" s="13" t="s">
        <v>81</v>
      </c>
      <c r="AW308" s="13" t="s">
        <v>30</v>
      </c>
      <c r="AX308" s="13" t="s">
        <v>68</v>
      </c>
      <c r="AY308" s="209" t="s">
        <v>139</v>
      </c>
    </row>
    <row r="309" spans="2:65" s="13" customFormat="1">
      <c r="B309" s="199"/>
      <c r="C309" s="200"/>
      <c r="D309" s="190" t="s">
        <v>148</v>
      </c>
      <c r="E309" s="201" t="s">
        <v>1</v>
      </c>
      <c r="F309" s="202" t="s">
        <v>471</v>
      </c>
      <c r="G309" s="200"/>
      <c r="H309" s="203">
        <v>70.185000000000002</v>
      </c>
      <c r="I309" s="204"/>
      <c r="J309" s="200"/>
      <c r="K309" s="200"/>
      <c r="L309" s="205"/>
      <c r="M309" s="206"/>
      <c r="N309" s="207"/>
      <c r="O309" s="207"/>
      <c r="P309" s="207"/>
      <c r="Q309" s="207"/>
      <c r="R309" s="207"/>
      <c r="S309" s="207"/>
      <c r="T309" s="208"/>
      <c r="AT309" s="209" t="s">
        <v>148</v>
      </c>
      <c r="AU309" s="209" t="s">
        <v>81</v>
      </c>
      <c r="AV309" s="13" t="s">
        <v>81</v>
      </c>
      <c r="AW309" s="13" t="s">
        <v>30</v>
      </c>
      <c r="AX309" s="13" t="s">
        <v>68</v>
      </c>
      <c r="AY309" s="209" t="s">
        <v>139</v>
      </c>
    </row>
    <row r="310" spans="2:65" s="13" customFormat="1">
      <c r="B310" s="199"/>
      <c r="C310" s="200"/>
      <c r="D310" s="190" t="s">
        <v>148</v>
      </c>
      <c r="E310" s="201" t="s">
        <v>1</v>
      </c>
      <c r="F310" s="202" t="s">
        <v>472</v>
      </c>
      <c r="G310" s="200"/>
      <c r="H310" s="203">
        <v>26.370999999999999</v>
      </c>
      <c r="I310" s="204"/>
      <c r="J310" s="200"/>
      <c r="K310" s="200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148</v>
      </c>
      <c r="AU310" s="209" t="s">
        <v>81</v>
      </c>
      <c r="AV310" s="13" t="s">
        <v>81</v>
      </c>
      <c r="AW310" s="13" t="s">
        <v>30</v>
      </c>
      <c r="AX310" s="13" t="s">
        <v>68</v>
      </c>
      <c r="AY310" s="209" t="s">
        <v>139</v>
      </c>
    </row>
    <row r="311" spans="2:65" s="13" customFormat="1">
      <c r="B311" s="199"/>
      <c r="C311" s="200"/>
      <c r="D311" s="190" t="s">
        <v>148</v>
      </c>
      <c r="E311" s="201" t="s">
        <v>1</v>
      </c>
      <c r="F311" s="202" t="s">
        <v>473</v>
      </c>
      <c r="G311" s="200"/>
      <c r="H311" s="203">
        <v>35.924999999999997</v>
      </c>
      <c r="I311" s="204"/>
      <c r="J311" s="200"/>
      <c r="K311" s="200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148</v>
      </c>
      <c r="AU311" s="209" t="s">
        <v>81</v>
      </c>
      <c r="AV311" s="13" t="s">
        <v>81</v>
      </c>
      <c r="AW311" s="13" t="s">
        <v>30</v>
      </c>
      <c r="AX311" s="13" t="s">
        <v>68</v>
      </c>
      <c r="AY311" s="209" t="s">
        <v>139</v>
      </c>
    </row>
    <row r="312" spans="2:65" s="13" customFormat="1">
      <c r="B312" s="199"/>
      <c r="C312" s="200"/>
      <c r="D312" s="190" t="s">
        <v>148</v>
      </c>
      <c r="E312" s="201" t="s">
        <v>1</v>
      </c>
      <c r="F312" s="202" t="s">
        <v>474</v>
      </c>
      <c r="G312" s="200"/>
      <c r="H312" s="203">
        <v>47.488</v>
      </c>
      <c r="I312" s="204"/>
      <c r="J312" s="200"/>
      <c r="K312" s="200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148</v>
      </c>
      <c r="AU312" s="209" t="s">
        <v>81</v>
      </c>
      <c r="AV312" s="13" t="s">
        <v>81</v>
      </c>
      <c r="AW312" s="13" t="s">
        <v>30</v>
      </c>
      <c r="AX312" s="13" t="s">
        <v>68</v>
      </c>
      <c r="AY312" s="209" t="s">
        <v>139</v>
      </c>
    </row>
    <row r="313" spans="2:65" s="13" customFormat="1">
      <c r="B313" s="199"/>
      <c r="C313" s="200"/>
      <c r="D313" s="190" t="s">
        <v>148</v>
      </c>
      <c r="E313" s="201" t="s">
        <v>1</v>
      </c>
      <c r="F313" s="202" t="s">
        <v>475</v>
      </c>
      <c r="G313" s="200"/>
      <c r="H313" s="203">
        <v>64.86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148</v>
      </c>
      <c r="AU313" s="209" t="s">
        <v>81</v>
      </c>
      <c r="AV313" s="13" t="s">
        <v>81</v>
      </c>
      <c r="AW313" s="13" t="s">
        <v>30</v>
      </c>
      <c r="AX313" s="13" t="s">
        <v>68</v>
      </c>
      <c r="AY313" s="209" t="s">
        <v>139</v>
      </c>
    </row>
    <row r="314" spans="2:65" s="13" customFormat="1">
      <c r="B314" s="199"/>
      <c r="C314" s="200"/>
      <c r="D314" s="190" t="s">
        <v>148</v>
      </c>
      <c r="E314" s="201" t="s">
        <v>1</v>
      </c>
      <c r="F314" s="202" t="s">
        <v>476</v>
      </c>
      <c r="G314" s="200"/>
      <c r="H314" s="203">
        <v>55.786000000000001</v>
      </c>
      <c r="I314" s="204"/>
      <c r="J314" s="200"/>
      <c r="K314" s="200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148</v>
      </c>
      <c r="AU314" s="209" t="s">
        <v>81</v>
      </c>
      <c r="AV314" s="13" t="s">
        <v>81</v>
      </c>
      <c r="AW314" s="13" t="s">
        <v>30</v>
      </c>
      <c r="AX314" s="13" t="s">
        <v>68</v>
      </c>
      <c r="AY314" s="209" t="s">
        <v>139</v>
      </c>
    </row>
    <row r="315" spans="2:65" s="13" customFormat="1">
      <c r="B315" s="199"/>
      <c r="C315" s="200"/>
      <c r="D315" s="190" t="s">
        <v>148</v>
      </c>
      <c r="E315" s="201" t="s">
        <v>1</v>
      </c>
      <c r="F315" s="202" t="s">
        <v>477</v>
      </c>
      <c r="G315" s="200"/>
      <c r="H315" s="203">
        <v>41.152000000000001</v>
      </c>
      <c r="I315" s="204"/>
      <c r="J315" s="200"/>
      <c r="K315" s="200"/>
      <c r="L315" s="205"/>
      <c r="M315" s="206"/>
      <c r="N315" s="207"/>
      <c r="O315" s="207"/>
      <c r="P315" s="207"/>
      <c r="Q315" s="207"/>
      <c r="R315" s="207"/>
      <c r="S315" s="207"/>
      <c r="T315" s="208"/>
      <c r="AT315" s="209" t="s">
        <v>148</v>
      </c>
      <c r="AU315" s="209" t="s">
        <v>81</v>
      </c>
      <c r="AV315" s="13" t="s">
        <v>81</v>
      </c>
      <c r="AW315" s="13" t="s">
        <v>30</v>
      </c>
      <c r="AX315" s="13" t="s">
        <v>68</v>
      </c>
      <c r="AY315" s="209" t="s">
        <v>139</v>
      </c>
    </row>
    <row r="316" spans="2:65" s="13" customFormat="1">
      <c r="B316" s="199"/>
      <c r="C316" s="200"/>
      <c r="D316" s="190" t="s">
        <v>148</v>
      </c>
      <c r="E316" s="201" t="s">
        <v>1</v>
      </c>
      <c r="F316" s="202" t="s">
        <v>478</v>
      </c>
      <c r="G316" s="200"/>
      <c r="H316" s="203">
        <v>60.47</v>
      </c>
      <c r="I316" s="204"/>
      <c r="J316" s="200"/>
      <c r="K316" s="200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148</v>
      </c>
      <c r="AU316" s="209" t="s">
        <v>81</v>
      </c>
      <c r="AV316" s="13" t="s">
        <v>81</v>
      </c>
      <c r="AW316" s="13" t="s">
        <v>30</v>
      </c>
      <c r="AX316" s="13" t="s">
        <v>68</v>
      </c>
      <c r="AY316" s="209" t="s">
        <v>139</v>
      </c>
    </row>
    <row r="317" spans="2:65" s="13" customFormat="1">
      <c r="B317" s="199"/>
      <c r="C317" s="200"/>
      <c r="D317" s="190" t="s">
        <v>148</v>
      </c>
      <c r="E317" s="201" t="s">
        <v>1</v>
      </c>
      <c r="F317" s="202" t="s">
        <v>479</v>
      </c>
      <c r="G317" s="200"/>
      <c r="H317" s="203">
        <v>74.569000000000003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148</v>
      </c>
      <c r="AU317" s="209" t="s">
        <v>81</v>
      </c>
      <c r="AV317" s="13" t="s">
        <v>81</v>
      </c>
      <c r="AW317" s="13" t="s">
        <v>30</v>
      </c>
      <c r="AX317" s="13" t="s">
        <v>68</v>
      </c>
      <c r="AY317" s="209" t="s">
        <v>139</v>
      </c>
    </row>
    <row r="318" spans="2:65" s="13" customFormat="1">
      <c r="B318" s="199"/>
      <c r="C318" s="200"/>
      <c r="D318" s="190" t="s">
        <v>148</v>
      </c>
      <c r="E318" s="201" t="s">
        <v>1</v>
      </c>
      <c r="F318" s="202" t="s">
        <v>480</v>
      </c>
      <c r="G318" s="200"/>
      <c r="H318" s="203">
        <v>-113.345</v>
      </c>
      <c r="I318" s="204"/>
      <c r="J318" s="200"/>
      <c r="K318" s="200"/>
      <c r="L318" s="205"/>
      <c r="M318" s="206"/>
      <c r="N318" s="207"/>
      <c r="O318" s="207"/>
      <c r="P318" s="207"/>
      <c r="Q318" s="207"/>
      <c r="R318" s="207"/>
      <c r="S318" s="207"/>
      <c r="T318" s="208"/>
      <c r="AT318" s="209" t="s">
        <v>148</v>
      </c>
      <c r="AU318" s="209" t="s">
        <v>81</v>
      </c>
      <c r="AV318" s="13" t="s">
        <v>81</v>
      </c>
      <c r="AW318" s="13" t="s">
        <v>30</v>
      </c>
      <c r="AX318" s="13" t="s">
        <v>68</v>
      </c>
      <c r="AY318" s="209" t="s">
        <v>139</v>
      </c>
    </row>
    <row r="319" spans="2:65" s="13" customFormat="1">
      <c r="B319" s="199"/>
      <c r="C319" s="200"/>
      <c r="D319" s="190" t="s">
        <v>148</v>
      </c>
      <c r="E319" s="201" t="s">
        <v>1</v>
      </c>
      <c r="F319" s="202" t="s">
        <v>481</v>
      </c>
      <c r="G319" s="200"/>
      <c r="H319" s="203">
        <v>5.76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148</v>
      </c>
      <c r="AU319" s="209" t="s">
        <v>81</v>
      </c>
      <c r="AV319" s="13" t="s">
        <v>81</v>
      </c>
      <c r="AW319" s="13" t="s">
        <v>30</v>
      </c>
      <c r="AX319" s="13" t="s">
        <v>68</v>
      </c>
      <c r="AY319" s="209" t="s">
        <v>139</v>
      </c>
    </row>
    <row r="320" spans="2:65" s="1" customFormat="1" ht="16.5" customHeight="1">
      <c r="B320" s="32"/>
      <c r="C320" s="176" t="s">
        <v>482</v>
      </c>
      <c r="D320" s="176" t="s">
        <v>141</v>
      </c>
      <c r="E320" s="177" t="s">
        <v>483</v>
      </c>
      <c r="F320" s="178" t="s">
        <v>484</v>
      </c>
      <c r="G320" s="179" t="s">
        <v>244</v>
      </c>
      <c r="H320" s="180">
        <v>821.4</v>
      </c>
      <c r="I320" s="181"/>
      <c r="J320" s="182">
        <f>ROUND(I320*H320,2)</f>
        <v>0</v>
      </c>
      <c r="K320" s="178" t="s">
        <v>145</v>
      </c>
      <c r="L320" s="36"/>
      <c r="M320" s="183" t="s">
        <v>1</v>
      </c>
      <c r="N320" s="184" t="s">
        <v>40</v>
      </c>
      <c r="O320" s="58"/>
      <c r="P320" s="185">
        <f>O320*H320</f>
        <v>0</v>
      </c>
      <c r="Q320" s="185">
        <v>7.3499999999999998E-3</v>
      </c>
      <c r="R320" s="185">
        <f>Q320*H320</f>
        <v>6.0372899999999996</v>
      </c>
      <c r="S320" s="185">
        <v>0</v>
      </c>
      <c r="T320" s="186">
        <f>S320*H320</f>
        <v>0</v>
      </c>
      <c r="AR320" s="15" t="s">
        <v>146</v>
      </c>
      <c r="AT320" s="15" t="s">
        <v>141</v>
      </c>
      <c r="AU320" s="15" t="s">
        <v>81</v>
      </c>
      <c r="AY320" s="15" t="s">
        <v>139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5" t="s">
        <v>81</v>
      </c>
      <c r="BK320" s="187">
        <f>ROUND(I320*H320,2)</f>
        <v>0</v>
      </c>
      <c r="BL320" s="15" t="s">
        <v>146</v>
      </c>
      <c r="BM320" s="15" t="s">
        <v>485</v>
      </c>
    </row>
    <row r="321" spans="2:65" s="13" customFormat="1">
      <c r="B321" s="199"/>
      <c r="C321" s="200"/>
      <c r="D321" s="190" t="s">
        <v>148</v>
      </c>
      <c r="E321" s="201" t="s">
        <v>1</v>
      </c>
      <c r="F321" s="202" t="s">
        <v>486</v>
      </c>
      <c r="G321" s="200"/>
      <c r="H321" s="203">
        <v>821.4</v>
      </c>
      <c r="I321" s="204"/>
      <c r="J321" s="200"/>
      <c r="K321" s="200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148</v>
      </c>
      <c r="AU321" s="209" t="s">
        <v>81</v>
      </c>
      <c r="AV321" s="13" t="s">
        <v>81</v>
      </c>
      <c r="AW321" s="13" t="s">
        <v>30</v>
      </c>
      <c r="AX321" s="13" t="s">
        <v>68</v>
      </c>
      <c r="AY321" s="209" t="s">
        <v>139</v>
      </c>
    </row>
    <row r="322" spans="2:65" s="1" customFormat="1" ht="16.5" customHeight="1">
      <c r="B322" s="32"/>
      <c r="C322" s="176" t="s">
        <v>487</v>
      </c>
      <c r="D322" s="176" t="s">
        <v>141</v>
      </c>
      <c r="E322" s="177" t="s">
        <v>488</v>
      </c>
      <c r="F322" s="178" t="s">
        <v>489</v>
      </c>
      <c r="G322" s="179" t="s">
        <v>244</v>
      </c>
      <c r="H322" s="180">
        <v>343.33499999999998</v>
      </c>
      <c r="I322" s="181"/>
      <c r="J322" s="182">
        <f>ROUND(I322*H322,2)</f>
        <v>0</v>
      </c>
      <c r="K322" s="178" t="s">
        <v>145</v>
      </c>
      <c r="L322" s="36"/>
      <c r="M322" s="183" t="s">
        <v>1</v>
      </c>
      <c r="N322" s="184" t="s">
        <v>40</v>
      </c>
      <c r="O322" s="58"/>
      <c r="P322" s="185">
        <f>O322*H322</f>
        <v>0</v>
      </c>
      <c r="Q322" s="185">
        <v>7.9000000000000008E-3</v>
      </c>
      <c r="R322" s="185">
        <f>Q322*H322</f>
        <v>2.7123465000000002</v>
      </c>
      <c r="S322" s="185">
        <v>0</v>
      </c>
      <c r="T322" s="186">
        <f>S322*H322</f>
        <v>0</v>
      </c>
      <c r="AR322" s="15" t="s">
        <v>146</v>
      </c>
      <c r="AT322" s="15" t="s">
        <v>141</v>
      </c>
      <c r="AU322" s="15" t="s">
        <v>81</v>
      </c>
      <c r="AY322" s="15" t="s">
        <v>139</v>
      </c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5" t="s">
        <v>81</v>
      </c>
      <c r="BK322" s="187">
        <f>ROUND(I322*H322,2)</f>
        <v>0</v>
      </c>
      <c r="BL322" s="15" t="s">
        <v>146</v>
      </c>
      <c r="BM322" s="15" t="s">
        <v>490</v>
      </c>
    </row>
    <row r="323" spans="2:65" s="13" customFormat="1">
      <c r="B323" s="199"/>
      <c r="C323" s="200"/>
      <c r="D323" s="190" t="s">
        <v>148</v>
      </c>
      <c r="E323" s="201" t="s">
        <v>1</v>
      </c>
      <c r="F323" s="202" t="s">
        <v>491</v>
      </c>
      <c r="G323" s="200"/>
      <c r="H323" s="203">
        <v>343.33499999999998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148</v>
      </c>
      <c r="AU323" s="209" t="s">
        <v>81</v>
      </c>
      <c r="AV323" s="13" t="s">
        <v>81</v>
      </c>
      <c r="AW323" s="13" t="s">
        <v>30</v>
      </c>
      <c r="AX323" s="13" t="s">
        <v>68</v>
      </c>
      <c r="AY323" s="209" t="s">
        <v>139</v>
      </c>
    </row>
    <row r="324" spans="2:65" s="1" customFormat="1" ht="16.5" customHeight="1">
      <c r="B324" s="32"/>
      <c r="C324" s="176" t="s">
        <v>492</v>
      </c>
      <c r="D324" s="176" t="s">
        <v>141</v>
      </c>
      <c r="E324" s="177" t="s">
        <v>493</v>
      </c>
      <c r="F324" s="178" t="s">
        <v>494</v>
      </c>
      <c r="G324" s="179" t="s">
        <v>244</v>
      </c>
      <c r="H324" s="180">
        <v>213.678</v>
      </c>
      <c r="I324" s="181"/>
      <c r="J324" s="182">
        <f>ROUND(I324*H324,2)</f>
        <v>0</v>
      </c>
      <c r="K324" s="178" t="s">
        <v>145</v>
      </c>
      <c r="L324" s="36"/>
      <c r="M324" s="183" t="s">
        <v>1</v>
      </c>
      <c r="N324" s="184" t="s">
        <v>40</v>
      </c>
      <c r="O324" s="58"/>
      <c r="P324" s="185">
        <f>O324*H324</f>
        <v>0</v>
      </c>
      <c r="Q324" s="185">
        <v>7.9000000000000008E-3</v>
      </c>
      <c r="R324" s="185">
        <f>Q324*H324</f>
        <v>1.6880562000000001</v>
      </c>
      <c r="S324" s="185">
        <v>0</v>
      </c>
      <c r="T324" s="186">
        <f>S324*H324</f>
        <v>0</v>
      </c>
      <c r="AR324" s="15" t="s">
        <v>146</v>
      </c>
      <c r="AT324" s="15" t="s">
        <v>141</v>
      </c>
      <c r="AU324" s="15" t="s">
        <v>81</v>
      </c>
      <c r="AY324" s="15" t="s">
        <v>139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5" t="s">
        <v>81</v>
      </c>
      <c r="BK324" s="187">
        <f>ROUND(I324*H324,2)</f>
        <v>0</v>
      </c>
      <c r="BL324" s="15" t="s">
        <v>146</v>
      </c>
      <c r="BM324" s="15" t="s">
        <v>495</v>
      </c>
    </row>
    <row r="325" spans="2:65" s="13" customFormat="1">
      <c r="B325" s="199"/>
      <c r="C325" s="200"/>
      <c r="D325" s="190" t="s">
        <v>148</v>
      </c>
      <c r="E325" s="201" t="s">
        <v>1</v>
      </c>
      <c r="F325" s="202" t="s">
        <v>496</v>
      </c>
      <c r="G325" s="200"/>
      <c r="H325" s="203">
        <v>213.678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148</v>
      </c>
      <c r="AU325" s="209" t="s">
        <v>81</v>
      </c>
      <c r="AV325" s="13" t="s">
        <v>81</v>
      </c>
      <c r="AW325" s="13" t="s">
        <v>30</v>
      </c>
      <c r="AX325" s="13" t="s">
        <v>68</v>
      </c>
      <c r="AY325" s="209" t="s">
        <v>139</v>
      </c>
    </row>
    <row r="326" spans="2:65" s="1" customFormat="1" ht="16.5" customHeight="1">
      <c r="B326" s="32"/>
      <c r="C326" s="176" t="s">
        <v>497</v>
      </c>
      <c r="D326" s="176" t="s">
        <v>141</v>
      </c>
      <c r="E326" s="177" t="s">
        <v>498</v>
      </c>
      <c r="F326" s="178" t="s">
        <v>499</v>
      </c>
      <c r="G326" s="179" t="s">
        <v>244</v>
      </c>
      <c r="H326" s="180">
        <v>2464.1999999999998</v>
      </c>
      <c r="I326" s="181"/>
      <c r="J326" s="182">
        <f>ROUND(I326*H326,2)</f>
        <v>0</v>
      </c>
      <c r="K326" s="178" t="s">
        <v>145</v>
      </c>
      <c r="L326" s="36"/>
      <c r="M326" s="183" t="s">
        <v>1</v>
      </c>
      <c r="N326" s="184" t="s">
        <v>40</v>
      </c>
      <c r="O326" s="58"/>
      <c r="P326" s="185">
        <f>O326*H326</f>
        <v>0</v>
      </c>
      <c r="Q326" s="185">
        <v>7.9000000000000008E-3</v>
      </c>
      <c r="R326" s="185">
        <f>Q326*H326</f>
        <v>19.467179999999999</v>
      </c>
      <c r="S326" s="185">
        <v>0</v>
      </c>
      <c r="T326" s="186">
        <f>S326*H326</f>
        <v>0</v>
      </c>
      <c r="AR326" s="15" t="s">
        <v>146</v>
      </c>
      <c r="AT326" s="15" t="s">
        <v>141</v>
      </c>
      <c r="AU326" s="15" t="s">
        <v>81</v>
      </c>
      <c r="AY326" s="15" t="s">
        <v>139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5" t="s">
        <v>81</v>
      </c>
      <c r="BK326" s="187">
        <f>ROUND(I326*H326,2)</f>
        <v>0</v>
      </c>
      <c r="BL326" s="15" t="s">
        <v>146</v>
      </c>
      <c r="BM326" s="15" t="s">
        <v>500</v>
      </c>
    </row>
    <row r="327" spans="2:65" s="13" customFormat="1">
      <c r="B327" s="199"/>
      <c r="C327" s="200"/>
      <c r="D327" s="190" t="s">
        <v>148</v>
      </c>
      <c r="E327" s="201" t="s">
        <v>1</v>
      </c>
      <c r="F327" s="202" t="s">
        <v>501</v>
      </c>
      <c r="G327" s="200"/>
      <c r="H327" s="203">
        <v>2464.1999999999998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148</v>
      </c>
      <c r="AU327" s="209" t="s">
        <v>81</v>
      </c>
      <c r="AV327" s="13" t="s">
        <v>81</v>
      </c>
      <c r="AW327" s="13" t="s">
        <v>30</v>
      </c>
      <c r="AX327" s="13" t="s">
        <v>68</v>
      </c>
      <c r="AY327" s="209" t="s">
        <v>139</v>
      </c>
    </row>
    <row r="328" spans="2:65" s="1" customFormat="1" ht="16.5" customHeight="1">
      <c r="B328" s="32"/>
      <c r="C328" s="176" t="s">
        <v>502</v>
      </c>
      <c r="D328" s="176" t="s">
        <v>141</v>
      </c>
      <c r="E328" s="177" t="s">
        <v>503</v>
      </c>
      <c r="F328" s="178" t="s">
        <v>504</v>
      </c>
      <c r="G328" s="179" t="s">
        <v>244</v>
      </c>
      <c r="H328" s="180">
        <v>234.57499999999999</v>
      </c>
      <c r="I328" s="181"/>
      <c r="J328" s="182">
        <f>ROUND(I328*H328,2)</f>
        <v>0</v>
      </c>
      <c r="K328" s="178" t="s">
        <v>145</v>
      </c>
      <c r="L328" s="36"/>
      <c r="M328" s="183" t="s">
        <v>1</v>
      </c>
      <c r="N328" s="184" t="s">
        <v>40</v>
      </c>
      <c r="O328" s="58"/>
      <c r="P328" s="185">
        <f>O328*H328</f>
        <v>0</v>
      </c>
      <c r="Q328" s="185">
        <v>4.3800000000000002E-3</v>
      </c>
      <c r="R328" s="185">
        <f>Q328*H328</f>
        <v>1.0274384999999999</v>
      </c>
      <c r="S328" s="185">
        <v>0</v>
      </c>
      <c r="T328" s="186">
        <f>S328*H328</f>
        <v>0</v>
      </c>
      <c r="AR328" s="15" t="s">
        <v>146</v>
      </c>
      <c r="AT328" s="15" t="s">
        <v>141</v>
      </c>
      <c r="AU328" s="15" t="s">
        <v>81</v>
      </c>
      <c r="AY328" s="15" t="s">
        <v>139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5" t="s">
        <v>81</v>
      </c>
      <c r="BK328" s="187">
        <f>ROUND(I328*H328,2)</f>
        <v>0</v>
      </c>
      <c r="BL328" s="15" t="s">
        <v>146</v>
      </c>
      <c r="BM328" s="15" t="s">
        <v>505</v>
      </c>
    </row>
    <row r="329" spans="2:65" s="12" customFormat="1">
      <c r="B329" s="188"/>
      <c r="C329" s="189"/>
      <c r="D329" s="190" t="s">
        <v>148</v>
      </c>
      <c r="E329" s="191" t="s">
        <v>1</v>
      </c>
      <c r="F329" s="192" t="s">
        <v>229</v>
      </c>
      <c r="G329" s="189"/>
      <c r="H329" s="191" t="s">
        <v>1</v>
      </c>
      <c r="I329" s="193"/>
      <c r="J329" s="189"/>
      <c r="K329" s="189"/>
      <c r="L329" s="194"/>
      <c r="M329" s="195"/>
      <c r="N329" s="196"/>
      <c r="O329" s="196"/>
      <c r="P329" s="196"/>
      <c r="Q329" s="196"/>
      <c r="R329" s="196"/>
      <c r="S329" s="196"/>
      <c r="T329" s="197"/>
      <c r="AT329" s="198" t="s">
        <v>148</v>
      </c>
      <c r="AU329" s="198" t="s">
        <v>81</v>
      </c>
      <c r="AV329" s="12" t="s">
        <v>75</v>
      </c>
      <c r="AW329" s="12" t="s">
        <v>30</v>
      </c>
      <c r="AX329" s="12" t="s">
        <v>68</v>
      </c>
      <c r="AY329" s="198" t="s">
        <v>139</v>
      </c>
    </row>
    <row r="330" spans="2:65" s="13" customFormat="1">
      <c r="B330" s="199"/>
      <c r="C330" s="200"/>
      <c r="D330" s="190" t="s">
        <v>148</v>
      </c>
      <c r="E330" s="201" t="s">
        <v>1</v>
      </c>
      <c r="F330" s="202" t="s">
        <v>506</v>
      </c>
      <c r="G330" s="200"/>
      <c r="H330" s="203">
        <v>234.57499999999999</v>
      </c>
      <c r="I330" s="204"/>
      <c r="J330" s="200"/>
      <c r="K330" s="200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148</v>
      </c>
      <c r="AU330" s="209" t="s">
        <v>81</v>
      </c>
      <c r="AV330" s="13" t="s">
        <v>81</v>
      </c>
      <c r="AW330" s="13" t="s">
        <v>30</v>
      </c>
      <c r="AX330" s="13" t="s">
        <v>68</v>
      </c>
      <c r="AY330" s="209" t="s">
        <v>139</v>
      </c>
    </row>
    <row r="331" spans="2:65" s="1" customFormat="1" ht="16.5" customHeight="1">
      <c r="B331" s="32"/>
      <c r="C331" s="176" t="s">
        <v>507</v>
      </c>
      <c r="D331" s="176" t="s">
        <v>141</v>
      </c>
      <c r="E331" s="177" t="s">
        <v>508</v>
      </c>
      <c r="F331" s="178" t="s">
        <v>509</v>
      </c>
      <c r="G331" s="179" t="s">
        <v>244</v>
      </c>
      <c r="H331" s="180">
        <v>227.952</v>
      </c>
      <c r="I331" s="181"/>
      <c r="J331" s="182">
        <f>ROUND(I331*H331,2)</f>
        <v>0</v>
      </c>
      <c r="K331" s="178" t="s">
        <v>145</v>
      </c>
      <c r="L331" s="36"/>
      <c r="M331" s="183" t="s">
        <v>1</v>
      </c>
      <c r="N331" s="184" t="s">
        <v>40</v>
      </c>
      <c r="O331" s="58"/>
      <c r="P331" s="185">
        <f>O331*H331</f>
        <v>0</v>
      </c>
      <c r="Q331" s="185">
        <v>3.0000000000000001E-3</v>
      </c>
      <c r="R331" s="185">
        <f>Q331*H331</f>
        <v>0.68385600000000002</v>
      </c>
      <c r="S331" s="185">
        <v>0</v>
      </c>
      <c r="T331" s="186">
        <f>S331*H331</f>
        <v>0</v>
      </c>
      <c r="AR331" s="15" t="s">
        <v>146</v>
      </c>
      <c r="AT331" s="15" t="s">
        <v>141</v>
      </c>
      <c r="AU331" s="15" t="s">
        <v>81</v>
      </c>
      <c r="AY331" s="15" t="s">
        <v>139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5" t="s">
        <v>81</v>
      </c>
      <c r="BK331" s="187">
        <f>ROUND(I331*H331,2)</f>
        <v>0</v>
      </c>
      <c r="BL331" s="15" t="s">
        <v>146</v>
      </c>
      <c r="BM331" s="15" t="s">
        <v>510</v>
      </c>
    </row>
    <row r="332" spans="2:65" s="12" customFormat="1">
      <c r="B332" s="188"/>
      <c r="C332" s="189"/>
      <c r="D332" s="190" t="s">
        <v>148</v>
      </c>
      <c r="E332" s="191" t="s">
        <v>1</v>
      </c>
      <c r="F332" s="192" t="s">
        <v>229</v>
      </c>
      <c r="G332" s="189"/>
      <c r="H332" s="191" t="s">
        <v>1</v>
      </c>
      <c r="I332" s="193"/>
      <c r="J332" s="189"/>
      <c r="K332" s="189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148</v>
      </c>
      <c r="AU332" s="198" t="s">
        <v>81</v>
      </c>
      <c r="AV332" s="12" t="s">
        <v>75</v>
      </c>
      <c r="AW332" s="12" t="s">
        <v>30</v>
      </c>
      <c r="AX332" s="12" t="s">
        <v>68</v>
      </c>
      <c r="AY332" s="198" t="s">
        <v>139</v>
      </c>
    </row>
    <row r="333" spans="2:65" s="13" customFormat="1">
      <c r="B333" s="199"/>
      <c r="C333" s="200"/>
      <c r="D333" s="190" t="s">
        <v>148</v>
      </c>
      <c r="E333" s="201" t="s">
        <v>1</v>
      </c>
      <c r="F333" s="202" t="s">
        <v>511</v>
      </c>
      <c r="G333" s="200"/>
      <c r="H333" s="203">
        <v>227.952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148</v>
      </c>
      <c r="AU333" s="209" t="s">
        <v>81</v>
      </c>
      <c r="AV333" s="13" t="s">
        <v>81</v>
      </c>
      <c r="AW333" s="13" t="s">
        <v>30</v>
      </c>
      <c r="AX333" s="13" t="s">
        <v>68</v>
      </c>
      <c r="AY333" s="209" t="s">
        <v>139</v>
      </c>
    </row>
    <row r="334" spans="2:65" s="1" customFormat="1" ht="16.5" customHeight="1">
      <c r="B334" s="32"/>
      <c r="C334" s="176" t="s">
        <v>512</v>
      </c>
      <c r="D334" s="176" t="s">
        <v>141</v>
      </c>
      <c r="E334" s="177" t="s">
        <v>513</v>
      </c>
      <c r="F334" s="178" t="s">
        <v>514</v>
      </c>
      <c r="G334" s="179" t="s">
        <v>244</v>
      </c>
      <c r="H334" s="180">
        <v>42.323</v>
      </c>
      <c r="I334" s="181"/>
      <c r="J334" s="182">
        <f>ROUND(I334*H334,2)</f>
        <v>0</v>
      </c>
      <c r="K334" s="178" t="s">
        <v>145</v>
      </c>
      <c r="L334" s="36"/>
      <c r="M334" s="183" t="s">
        <v>1</v>
      </c>
      <c r="N334" s="184" t="s">
        <v>40</v>
      </c>
      <c r="O334" s="58"/>
      <c r="P334" s="185">
        <f>O334*H334</f>
        <v>0</v>
      </c>
      <c r="Q334" s="185">
        <v>9.3799999999999994E-3</v>
      </c>
      <c r="R334" s="185">
        <f>Q334*H334</f>
        <v>0.39698973999999998</v>
      </c>
      <c r="S334" s="185">
        <v>0</v>
      </c>
      <c r="T334" s="186">
        <f>S334*H334</f>
        <v>0</v>
      </c>
      <c r="AR334" s="15" t="s">
        <v>146</v>
      </c>
      <c r="AT334" s="15" t="s">
        <v>141</v>
      </c>
      <c r="AU334" s="15" t="s">
        <v>81</v>
      </c>
      <c r="AY334" s="15" t="s">
        <v>139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5" t="s">
        <v>81</v>
      </c>
      <c r="BK334" s="187">
        <f>ROUND(I334*H334,2)</f>
        <v>0</v>
      </c>
      <c r="BL334" s="15" t="s">
        <v>146</v>
      </c>
      <c r="BM334" s="15" t="s">
        <v>515</v>
      </c>
    </row>
    <row r="335" spans="2:65" s="12" customFormat="1">
      <c r="B335" s="188"/>
      <c r="C335" s="189"/>
      <c r="D335" s="190" t="s">
        <v>148</v>
      </c>
      <c r="E335" s="191" t="s">
        <v>1</v>
      </c>
      <c r="F335" s="192" t="s">
        <v>229</v>
      </c>
      <c r="G335" s="189"/>
      <c r="H335" s="191" t="s">
        <v>1</v>
      </c>
      <c r="I335" s="193"/>
      <c r="J335" s="189"/>
      <c r="K335" s="189"/>
      <c r="L335" s="194"/>
      <c r="M335" s="195"/>
      <c r="N335" s="196"/>
      <c r="O335" s="196"/>
      <c r="P335" s="196"/>
      <c r="Q335" s="196"/>
      <c r="R335" s="196"/>
      <c r="S335" s="196"/>
      <c r="T335" s="197"/>
      <c r="AT335" s="198" t="s">
        <v>148</v>
      </c>
      <c r="AU335" s="198" t="s">
        <v>81</v>
      </c>
      <c r="AV335" s="12" t="s">
        <v>75</v>
      </c>
      <c r="AW335" s="12" t="s">
        <v>30</v>
      </c>
      <c r="AX335" s="12" t="s">
        <v>68</v>
      </c>
      <c r="AY335" s="198" t="s">
        <v>139</v>
      </c>
    </row>
    <row r="336" spans="2:65" s="13" customFormat="1">
      <c r="B336" s="199"/>
      <c r="C336" s="200"/>
      <c r="D336" s="190" t="s">
        <v>148</v>
      </c>
      <c r="E336" s="201" t="s">
        <v>1</v>
      </c>
      <c r="F336" s="202" t="s">
        <v>516</v>
      </c>
      <c r="G336" s="200"/>
      <c r="H336" s="203">
        <v>42.323</v>
      </c>
      <c r="I336" s="204"/>
      <c r="J336" s="200"/>
      <c r="K336" s="200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148</v>
      </c>
      <c r="AU336" s="209" t="s">
        <v>81</v>
      </c>
      <c r="AV336" s="13" t="s">
        <v>81</v>
      </c>
      <c r="AW336" s="13" t="s">
        <v>30</v>
      </c>
      <c r="AX336" s="13" t="s">
        <v>68</v>
      </c>
      <c r="AY336" s="209" t="s">
        <v>139</v>
      </c>
    </row>
    <row r="337" spans="2:65" s="1" customFormat="1" ht="16.5" customHeight="1">
      <c r="B337" s="32"/>
      <c r="C337" s="210" t="s">
        <v>517</v>
      </c>
      <c r="D337" s="210" t="s">
        <v>219</v>
      </c>
      <c r="E337" s="211" t="s">
        <v>518</v>
      </c>
      <c r="F337" s="212" t="s">
        <v>519</v>
      </c>
      <c r="G337" s="213" t="s">
        <v>244</v>
      </c>
      <c r="H337" s="214">
        <v>48.670999999999999</v>
      </c>
      <c r="I337" s="215"/>
      <c r="J337" s="216">
        <f>ROUND(I337*H337,2)</f>
        <v>0</v>
      </c>
      <c r="K337" s="212" t="s">
        <v>145</v>
      </c>
      <c r="L337" s="217"/>
      <c r="M337" s="218" t="s">
        <v>1</v>
      </c>
      <c r="N337" s="219" t="s">
        <v>40</v>
      </c>
      <c r="O337" s="58"/>
      <c r="P337" s="185">
        <f>O337*H337</f>
        <v>0</v>
      </c>
      <c r="Q337" s="185">
        <v>1.4999999999999999E-2</v>
      </c>
      <c r="R337" s="185">
        <f>Q337*H337</f>
        <v>0.73006499999999996</v>
      </c>
      <c r="S337" s="185">
        <v>0</v>
      </c>
      <c r="T337" s="186">
        <f>S337*H337</f>
        <v>0</v>
      </c>
      <c r="AR337" s="15" t="s">
        <v>178</v>
      </c>
      <c r="AT337" s="15" t="s">
        <v>219</v>
      </c>
      <c r="AU337" s="15" t="s">
        <v>81</v>
      </c>
      <c r="AY337" s="15" t="s">
        <v>139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5" t="s">
        <v>81</v>
      </c>
      <c r="BK337" s="187">
        <f>ROUND(I337*H337,2)</f>
        <v>0</v>
      </c>
      <c r="BL337" s="15" t="s">
        <v>146</v>
      </c>
      <c r="BM337" s="15" t="s">
        <v>520</v>
      </c>
    </row>
    <row r="338" spans="2:65" s="13" customFormat="1">
      <c r="B338" s="199"/>
      <c r="C338" s="200"/>
      <c r="D338" s="190" t="s">
        <v>148</v>
      </c>
      <c r="E338" s="201" t="s">
        <v>1</v>
      </c>
      <c r="F338" s="202" t="s">
        <v>521</v>
      </c>
      <c r="G338" s="200"/>
      <c r="H338" s="203">
        <v>48.670999999999999</v>
      </c>
      <c r="I338" s="204"/>
      <c r="J338" s="200"/>
      <c r="K338" s="200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148</v>
      </c>
      <c r="AU338" s="209" t="s">
        <v>81</v>
      </c>
      <c r="AV338" s="13" t="s">
        <v>81</v>
      </c>
      <c r="AW338" s="13" t="s">
        <v>30</v>
      </c>
      <c r="AX338" s="13" t="s">
        <v>68</v>
      </c>
      <c r="AY338" s="209" t="s">
        <v>139</v>
      </c>
    </row>
    <row r="339" spans="2:65" s="1" customFormat="1" ht="16.5" customHeight="1">
      <c r="B339" s="32"/>
      <c r="C339" s="176" t="s">
        <v>522</v>
      </c>
      <c r="D339" s="176" t="s">
        <v>141</v>
      </c>
      <c r="E339" s="177" t="s">
        <v>523</v>
      </c>
      <c r="F339" s="178" t="s">
        <v>524</v>
      </c>
      <c r="G339" s="179" t="s">
        <v>244</v>
      </c>
      <c r="H339" s="180">
        <v>10.093999999999999</v>
      </c>
      <c r="I339" s="181"/>
      <c r="J339" s="182">
        <f>ROUND(I339*H339,2)</f>
        <v>0</v>
      </c>
      <c r="K339" s="178" t="s">
        <v>145</v>
      </c>
      <c r="L339" s="36"/>
      <c r="M339" s="183" t="s">
        <v>1</v>
      </c>
      <c r="N339" s="184" t="s">
        <v>40</v>
      </c>
      <c r="O339" s="58"/>
      <c r="P339" s="185">
        <f>O339*H339</f>
        <v>0</v>
      </c>
      <c r="Q339" s="185">
        <v>9.4999999999999998E-3</v>
      </c>
      <c r="R339" s="185">
        <f>Q339*H339</f>
        <v>9.5892999999999992E-2</v>
      </c>
      <c r="S339" s="185">
        <v>0</v>
      </c>
      <c r="T339" s="186">
        <f>S339*H339</f>
        <v>0</v>
      </c>
      <c r="AR339" s="15" t="s">
        <v>146</v>
      </c>
      <c r="AT339" s="15" t="s">
        <v>141</v>
      </c>
      <c r="AU339" s="15" t="s">
        <v>81</v>
      </c>
      <c r="AY339" s="15" t="s">
        <v>139</v>
      </c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15" t="s">
        <v>81</v>
      </c>
      <c r="BK339" s="187">
        <f>ROUND(I339*H339,2)</f>
        <v>0</v>
      </c>
      <c r="BL339" s="15" t="s">
        <v>146</v>
      </c>
      <c r="BM339" s="15" t="s">
        <v>525</v>
      </c>
    </row>
    <row r="340" spans="2:65" s="12" customFormat="1">
      <c r="B340" s="188"/>
      <c r="C340" s="189"/>
      <c r="D340" s="190" t="s">
        <v>148</v>
      </c>
      <c r="E340" s="191" t="s">
        <v>1</v>
      </c>
      <c r="F340" s="192" t="s">
        <v>229</v>
      </c>
      <c r="G340" s="189"/>
      <c r="H340" s="191" t="s">
        <v>1</v>
      </c>
      <c r="I340" s="193"/>
      <c r="J340" s="189"/>
      <c r="K340" s="189"/>
      <c r="L340" s="194"/>
      <c r="M340" s="195"/>
      <c r="N340" s="196"/>
      <c r="O340" s="196"/>
      <c r="P340" s="196"/>
      <c r="Q340" s="196"/>
      <c r="R340" s="196"/>
      <c r="S340" s="196"/>
      <c r="T340" s="197"/>
      <c r="AT340" s="198" t="s">
        <v>148</v>
      </c>
      <c r="AU340" s="198" t="s">
        <v>81</v>
      </c>
      <c r="AV340" s="12" t="s">
        <v>75</v>
      </c>
      <c r="AW340" s="12" t="s">
        <v>30</v>
      </c>
      <c r="AX340" s="12" t="s">
        <v>68</v>
      </c>
      <c r="AY340" s="198" t="s">
        <v>139</v>
      </c>
    </row>
    <row r="341" spans="2:65" s="13" customFormat="1">
      <c r="B341" s="199"/>
      <c r="C341" s="200"/>
      <c r="D341" s="190" t="s">
        <v>148</v>
      </c>
      <c r="E341" s="201" t="s">
        <v>1</v>
      </c>
      <c r="F341" s="202" t="s">
        <v>526</v>
      </c>
      <c r="G341" s="200"/>
      <c r="H341" s="203">
        <v>10.093999999999999</v>
      </c>
      <c r="I341" s="204"/>
      <c r="J341" s="200"/>
      <c r="K341" s="200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148</v>
      </c>
      <c r="AU341" s="209" t="s">
        <v>81</v>
      </c>
      <c r="AV341" s="13" t="s">
        <v>81</v>
      </c>
      <c r="AW341" s="13" t="s">
        <v>30</v>
      </c>
      <c r="AX341" s="13" t="s">
        <v>68</v>
      </c>
      <c r="AY341" s="209" t="s">
        <v>139</v>
      </c>
    </row>
    <row r="342" spans="2:65" s="1" customFormat="1" ht="16.5" customHeight="1">
      <c r="B342" s="32"/>
      <c r="C342" s="210" t="s">
        <v>527</v>
      </c>
      <c r="D342" s="210" t="s">
        <v>219</v>
      </c>
      <c r="E342" s="211" t="s">
        <v>528</v>
      </c>
      <c r="F342" s="212" t="s">
        <v>529</v>
      </c>
      <c r="G342" s="213" t="s">
        <v>244</v>
      </c>
      <c r="H342" s="214">
        <v>11.608000000000001</v>
      </c>
      <c r="I342" s="215"/>
      <c r="J342" s="216">
        <f>ROUND(I342*H342,2)</f>
        <v>0</v>
      </c>
      <c r="K342" s="212" t="s">
        <v>145</v>
      </c>
      <c r="L342" s="217"/>
      <c r="M342" s="218" t="s">
        <v>1</v>
      </c>
      <c r="N342" s="219" t="s">
        <v>40</v>
      </c>
      <c r="O342" s="58"/>
      <c r="P342" s="185">
        <f>O342*H342</f>
        <v>0</v>
      </c>
      <c r="Q342" s="185">
        <v>2.1000000000000001E-2</v>
      </c>
      <c r="R342" s="185">
        <f>Q342*H342</f>
        <v>0.24376800000000004</v>
      </c>
      <c r="S342" s="185">
        <v>0</v>
      </c>
      <c r="T342" s="186">
        <f>S342*H342</f>
        <v>0</v>
      </c>
      <c r="AR342" s="15" t="s">
        <v>178</v>
      </c>
      <c r="AT342" s="15" t="s">
        <v>219</v>
      </c>
      <c r="AU342" s="15" t="s">
        <v>81</v>
      </c>
      <c r="AY342" s="15" t="s">
        <v>139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5" t="s">
        <v>81</v>
      </c>
      <c r="BK342" s="187">
        <f>ROUND(I342*H342,2)</f>
        <v>0</v>
      </c>
      <c r="BL342" s="15" t="s">
        <v>146</v>
      </c>
      <c r="BM342" s="15" t="s">
        <v>530</v>
      </c>
    </row>
    <row r="343" spans="2:65" s="13" customFormat="1">
      <c r="B343" s="199"/>
      <c r="C343" s="200"/>
      <c r="D343" s="190" t="s">
        <v>148</v>
      </c>
      <c r="E343" s="201" t="s">
        <v>1</v>
      </c>
      <c r="F343" s="202" t="s">
        <v>531</v>
      </c>
      <c r="G343" s="200"/>
      <c r="H343" s="203">
        <v>11.608000000000001</v>
      </c>
      <c r="I343" s="204"/>
      <c r="J343" s="200"/>
      <c r="K343" s="200"/>
      <c r="L343" s="205"/>
      <c r="M343" s="206"/>
      <c r="N343" s="207"/>
      <c r="O343" s="207"/>
      <c r="P343" s="207"/>
      <c r="Q343" s="207"/>
      <c r="R343" s="207"/>
      <c r="S343" s="207"/>
      <c r="T343" s="208"/>
      <c r="AT343" s="209" t="s">
        <v>148</v>
      </c>
      <c r="AU343" s="209" t="s">
        <v>81</v>
      </c>
      <c r="AV343" s="13" t="s">
        <v>81</v>
      </c>
      <c r="AW343" s="13" t="s">
        <v>30</v>
      </c>
      <c r="AX343" s="13" t="s">
        <v>68</v>
      </c>
      <c r="AY343" s="209" t="s">
        <v>139</v>
      </c>
    </row>
    <row r="344" spans="2:65" s="1" customFormat="1" ht="16.5" customHeight="1">
      <c r="B344" s="32"/>
      <c r="C344" s="176" t="s">
        <v>532</v>
      </c>
      <c r="D344" s="176" t="s">
        <v>141</v>
      </c>
      <c r="E344" s="177" t="s">
        <v>533</v>
      </c>
      <c r="F344" s="178" t="s">
        <v>534</v>
      </c>
      <c r="G344" s="179" t="s">
        <v>244</v>
      </c>
      <c r="H344" s="180">
        <v>65.424000000000007</v>
      </c>
      <c r="I344" s="181"/>
      <c r="J344" s="182">
        <f>ROUND(I344*H344,2)</f>
        <v>0</v>
      </c>
      <c r="K344" s="178" t="s">
        <v>145</v>
      </c>
      <c r="L344" s="36"/>
      <c r="M344" s="183" t="s">
        <v>1</v>
      </c>
      <c r="N344" s="184" t="s">
        <v>40</v>
      </c>
      <c r="O344" s="58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AR344" s="15" t="s">
        <v>146</v>
      </c>
      <c r="AT344" s="15" t="s">
        <v>141</v>
      </c>
      <c r="AU344" s="15" t="s">
        <v>81</v>
      </c>
      <c r="AY344" s="15" t="s">
        <v>139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5" t="s">
        <v>81</v>
      </c>
      <c r="BK344" s="187">
        <f>ROUND(I344*H344,2)</f>
        <v>0</v>
      </c>
      <c r="BL344" s="15" t="s">
        <v>146</v>
      </c>
      <c r="BM344" s="15" t="s">
        <v>535</v>
      </c>
    </row>
    <row r="345" spans="2:65" s="12" customFormat="1">
      <c r="B345" s="188"/>
      <c r="C345" s="189"/>
      <c r="D345" s="190" t="s">
        <v>148</v>
      </c>
      <c r="E345" s="191" t="s">
        <v>1</v>
      </c>
      <c r="F345" s="192" t="s">
        <v>229</v>
      </c>
      <c r="G345" s="189"/>
      <c r="H345" s="191" t="s">
        <v>1</v>
      </c>
      <c r="I345" s="193"/>
      <c r="J345" s="189"/>
      <c r="K345" s="189"/>
      <c r="L345" s="194"/>
      <c r="M345" s="195"/>
      <c r="N345" s="196"/>
      <c r="O345" s="196"/>
      <c r="P345" s="196"/>
      <c r="Q345" s="196"/>
      <c r="R345" s="196"/>
      <c r="S345" s="196"/>
      <c r="T345" s="197"/>
      <c r="AT345" s="198" t="s">
        <v>148</v>
      </c>
      <c r="AU345" s="198" t="s">
        <v>81</v>
      </c>
      <c r="AV345" s="12" t="s">
        <v>75</v>
      </c>
      <c r="AW345" s="12" t="s">
        <v>30</v>
      </c>
      <c r="AX345" s="12" t="s">
        <v>68</v>
      </c>
      <c r="AY345" s="198" t="s">
        <v>139</v>
      </c>
    </row>
    <row r="346" spans="2:65" s="13" customFormat="1">
      <c r="B346" s="199"/>
      <c r="C346" s="200"/>
      <c r="D346" s="190" t="s">
        <v>148</v>
      </c>
      <c r="E346" s="201" t="s">
        <v>1</v>
      </c>
      <c r="F346" s="202" t="s">
        <v>536</v>
      </c>
      <c r="G346" s="200"/>
      <c r="H346" s="203">
        <v>65.424000000000007</v>
      </c>
      <c r="I346" s="204"/>
      <c r="J346" s="200"/>
      <c r="K346" s="200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148</v>
      </c>
      <c r="AU346" s="209" t="s">
        <v>81</v>
      </c>
      <c r="AV346" s="13" t="s">
        <v>81</v>
      </c>
      <c r="AW346" s="13" t="s">
        <v>30</v>
      </c>
      <c r="AX346" s="13" t="s">
        <v>68</v>
      </c>
      <c r="AY346" s="209" t="s">
        <v>139</v>
      </c>
    </row>
    <row r="347" spans="2:65" s="1" customFormat="1" ht="16.5" customHeight="1">
      <c r="B347" s="32"/>
      <c r="C347" s="176" t="s">
        <v>537</v>
      </c>
      <c r="D347" s="176" t="s">
        <v>141</v>
      </c>
      <c r="E347" s="177" t="s">
        <v>538</v>
      </c>
      <c r="F347" s="178" t="s">
        <v>539</v>
      </c>
      <c r="G347" s="179" t="s">
        <v>244</v>
      </c>
      <c r="H347" s="180">
        <v>329.738</v>
      </c>
      <c r="I347" s="181"/>
      <c r="J347" s="182">
        <f>ROUND(I347*H347,2)</f>
        <v>0</v>
      </c>
      <c r="K347" s="178" t="s">
        <v>145</v>
      </c>
      <c r="L347" s="36"/>
      <c r="M347" s="183" t="s">
        <v>1</v>
      </c>
      <c r="N347" s="184" t="s">
        <v>40</v>
      </c>
      <c r="O347" s="58"/>
      <c r="P347" s="185">
        <f>O347*H347</f>
        <v>0</v>
      </c>
      <c r="Q347" s="185">
        <v>7.3499999999999998E-3</v>
      </c>
      <c r="R347" s="185">
        <f>Q347*H347</f>
        <v>2.4235742999999998</v>
      </c>
      <c r="S347" s="185">
        <v>0</v>
      </c>
      <c r="T347" s="186">
        <f>S347*H347</f>
        <v>0</v>
      </c>
      <c r="AR347" s="15" t="s">
        <v>146</v>
      </c>
      <c r="AT347" s="15" t="s">
        <v>141</v>
      </c>
      <c r="AU347" s="15" t="s">
        <v>81</v>
      </c>
      <c r="AY347" s="15" t="s">
        <v>139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5" t="s">
        <v>81</v>
      </c>
      <c r="BK347" s="187">
        <f>ROUND(I347*H347,2)</f>
        <v>0</v>
      </c>
      <c r="BL347" s="15" t="s">
        <v>146</v>
      </c>
      <c r="BM347" s="15" t="s">
        <v>540</v>
      </c>
    </row>
    <row r="348" spans="2:65" s="12" customFormat="1">
      <c r="B348" s="188"/>
      <c r="C348" s="189"/>
      <c r="D348" s="190" t="s">
        <v>148</v>
      </c>
      <c r="E348" s="191" t="s">
        <v>1</v>
      </c>
      <c r="F348" s="192" t="s">
        <v>282</v>
      </c>
      <c r="G348" s="189"/>
      <c r="H348" s="191" t="s">
        <v>1</v>
      </c>
      <c r="I348" s="193"/>
      <c r="J348" s="189"/>
      <c r="K348" s="189"/>
      <c r="L348" s="194"/>
      <c r="M348" s="195"/>
      <c r="N348" s="196"/>
      <c r="O348" s="196"/>
      <c r="P348" s="196"/>
      <c r="Q348" s="196"/>
      <c r="R348" s="196"/>
      <c r="S348" s="196"/>
      <c r="T348" s="197"/>
      <c r="AT348" s="198" t="s">
        <v>148</v>
      </c>
      <c r="AU348" s="198" t="s">
        <v>81</v>
      </c>
      <c r="AV348" s="12" t="s">
        <v>75</v>
      </c>
      <c r="AW348" s="12" t="s">
        <v>30</v>
      </c>
      <c r="AX348" s="12" t="s">
        <v>68</v>
      </c>
      <c r="AY348" s="198" t="s">
        <v>139</v>
      </c>
    </row>
    <row r="349" spans="2:65" s="13" customFormat="1">
      <c r="B349" s="199"/>
      <c r="C349" s="200"/>
      <c r="D349" s="190" t="s">
        <v>148</v>
      </c>
      <c r="E349" s="201" t="s">
        <v>1</v>
      </c>
      <c r="F349" s="202" t="s">
        <v>541</v>
      </c>
      <c r="G349" s="200"/>
      <c r="H349" s="203">
        <v>329.738</v>
      </c>
      <c r="I349" s="204"/>
      <c r="J349" s="200"/>
      <c r="K349" s="200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148</v>
      </c>
      <c r="AU349" s="209" t="s">
        <v>81</v>
      </c>
      <c r="AV349" s="13" t="s">
        <v>81</v>
      </c>
      <c r="AW349" s="13" t="s">
        <v>30</v>
      </c>
      <c r="AX349" s="13" t="s">
        <v>68</v>
      </c>
      <c r="AY349" s="209" t="s">
        <v>139</v>
      </c>
    </row>
    <row r="350" spans="2:65" s="1" customFormat="1" ht="16.5" customHeight="1">
      <c r="B350" s="32"/>
      <c r="C350" s="176" t="s">
        <v>542</v>
      </c>
      <c r="D350" s="176" t="s">
        <v>141</v>
      </c>
      <c r="E350" s="177" t="s">
        <v>543</v>
      </c>
      <c r="F350" s="178" t="s">
        <v>544</v>
      </c>
      <c r="G350" s="179" t="s">
        <v>244</v>
      </c>
      <c r="H350" s="180">
        <v>329.738</v>
      </c>
      <c r="I350" s="181"/>
      <c r="J350" s="182">
        <f>ROUND(I350*H350,2)</f>
        <v>0</v>
      </c>
      <c r="K350" s="178" t="s">
        <v>145</v>
      </c>
      <c r="L350" s="36"/>
      <c r="M350" s="183" t="s">
        <v>1</v>
      </c>
      <c r="N350" s="184" t="s">
        <v>40</v>
      </c>
      <c r="O350" s="58"/>
      <c r="P350" s="185">
        <f>O350*H350</f>
        <v>0</v>
      </c>
      <c r="Q350" s="185">
        <v>4.3800000000000002E-3</v>
      </c>
      <c r="R350" s="185">
        <f>Q350*H350</f>
        <v>1.4442524400000001</v>
      </c>
      <c r="S350" s="185">
        <v>0</v>
      </c>
      <c r="T350" s="186">
        <f>S350*H350</f>
        <v>0</v>
      </c>
      <c r="AR350" s="15" t="s">
        <v>146</v>
      </c>
      <c r="AT350" s="15" t="s">
        <v>141</v>
      </c>
      <c r="AU350" s="15" t="s">
        <v>81</v>
      </c>
      <c r="AY350" s="15" t="s">
        <v>139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5" t="s">
        <v>81</v>
      </c>
      <c r="BK350" s="187">
        <f>ROUND(I350*H350,2)</f>
        <v>0</v>
      </c>
      <c r="BL350" s="15" t="s">
        <v>146</v>
      </c>
      <c r="BM350" s="15" t="s">
        <v>545</v>
      </c>
    </row>
    <row r="351" spans="2:65" s="13" customFormat="1">
      <c r="B351" s="199"/>
      <c r="C351" s="200"/>
      <c r="D351" s="190" t="s">
        <v>148</v>
      </c>
      <c r="E351" s="201" t="s">
        <v>1</v>
      </c>
      <c r="F351" s="202" t="s">
        <v>546</v>
      </c>
      <c r="G351" s="200"/>
      <c r="H351" s="203">
        <v>329.738</v>
      </c>
      <c r="I351" s="204"/>
      <c r="J351" s="200"/>
      <c r="K351" s="200"/>
      <c r="L351" s="205"/>
      <c r="M351" s="206"/>
      <c r="N351" s="207"/>
      <c r="O351" s="207"/>
      <c r="P351" s="207"/>
      <c r="Q351" s="207"/>
      <c r="R351" s="207"/>
      <c r="S351" s="207"/>
      <c r="T351" s="208"/>
      <c r="AT351" s="209" t="s">
        <v>148</v>
      </c>
      <c r="AU351" s="209" t="s">
        <v>81</v>
      </c>
      <c r="AV351" s="13" t="s">
        <v>81</v>
      </c>
      <c r="AW351" s="13" t="s">
        <v>30</v>
      </c>
      <c r="AX351" s="13" t="s">
        <v>68</v>
      </c>
      <c r="AY351" s="209" t="s">
        <v>139</v>
      </c>
    </row>
    <row r="352" spans="2:65" s="1" customFormat="1" ht="16.5" customHeight="1">
      <c r="B352" s="32"/>
      <c r="C352" s="176" t="s">
        <v>547</v>
      </c>
      <c r="D352" s="176" t="s">
        <v>141</v>
      </c>
      <c r="E352" s="177" t="s">
        <v>548</v>
      </c>
      <c r="F352" s="178" t="s">
        <v>549</v>
      </c>
      <c r="G352" s="179" t="s">
        <v>244</v>
      </c>
      <c r="H352" s="180">
        <v>329.738</v>
      </c>
      <c r="I352" s="181"/>
      <c r="J352" s="182">
        <f>ROUND(I352*H352,2)</f>
        <v>0</v>
      </c>
      <c r="K352" s="178" t="s">
        <v>145</v>
      </c>
      <c r="L352" s="36"/>
      <c r="M352" s="183" t="s">
        <v>1</v>
      </c>
      <c r="N352" s="184" t="s">
        <v>40</v>
      </c>
      <c r="O352" s="58"/>
      <c r="P352" s="185">
        <f>O352*H352</f>
        <v>0</v>
      </c>
      <c r="Q352" s="185">
        <v>3.15E-2</v>
      </c>
      <c r="R352" s="185">
        <f>Q352*H352</f>
        <v>10.386747</v>
      </c>
      <c r="S352" s="185">
        <v>0</v>
      </c>
      <c r="T352" s="186">
        <f>S352*H352</f>
        <v>0</v>
      </c>
      <c r="AR352" s="15" t="s">
        <v>146</v>
      </c>
      <c r="AT352" s="15" t="s">
        <v>141</v>
      </c>
      <c r="AU352" s="15" t="s">
        <v>81</v>
      </c>
      <c r="AY352" s="15" t="s">
        <v>139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5" t="s">
        <v>81</v>
      </c>
      <c r="BK352" s="187">
        <f>ROUND(I352*H352,2)</f>
        <v>0</v>
      </c>
      <c r="BL352" s="15" t="s">
        <v>146</v>
      </c>
      <c r="BM352" s="15" t="s">
        <v>550</v>
      </c>
    </row>
    <row r="353" spans="2:65" s="13" customFormat="1">
      <c r="B353" s="199"/>
      <c r="C353" s="200"/>
      <c r="D353" s="190" t="s">
        <v>148</v>
      </c>
      <c r="E353" s="201" t="s">
        <v>1</v>
      </c>
      <c r="F353" s="202" t="s">
        <v>546</v>
      </c>
      <c r="G353" s="200"/>
      <c r="H353" s="203">
        <v>329.738</v>
      </c>
      <c r="I353" s="204"/>
      <c r="J353" s="200"/>
      <c r="K353" s="200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148</v>
      </c>
      <c r="AU353" s="209" t="s">
        <v>81</v>
      </c>
      <c r="AV353" s="13" t="s">
        <v>81</v>
      </c>
      <c r="AW353" s="13" t="s">
        <v>30</v>
      </c>
      <c r="AX353" s="13" t="s">
        <v>68</v>
      </c>
      <c r="AY353" s="209" t="s">
        <v>139</v>
      </c>
    </row>
    <row r="354" spans="2:65" s="1" customFormat="1" ht="16.5" customHeight="1">
      <c r="B354" s="32"/>
      <c r="C354" s="176" t="s">
        <v>551</v>
      </c>
      <c r="D354" s="176" t="s">
        <v>141</v>
      </c>
      <c r="E354" s="177" t="s">
        <v>552</v>
      </c>
      <c r="F354" s="178" t="s">
        <v>553</v>
      </c>
      <c r="G354" s="179" t="s">
        <v>244</v>
      </c>
      <c r="H354" s="180">
        <v>989.21400000000006</v>
      </c>
      <c r="I354" s="181"/>
      <c r="J354" s="182">
        <f>ROUND(I354*H354,2)</f>
        <v>0</v>
      </c>
      <c r="K354" s="178" t="s">
        <v>145</v>
      </c>
      <c r="L354" s="36"/>
      <c r="M354" s="183" t="s">
        <v>1</v>
      </c>
      <c r="N354" s="184" t="s">
        <v>40</v>
      </c>
      <c r="O354" s="58"/>
      <c r="P354" s="185">
        <f>O354*H354</f>
        <v>0</v>
      </c>
      <c r="Q354" s="185">
        <v>1.0500000000000001E-2</v>
      </c>
      <c r="R354" s="185">
        <f>Q354*H354</f>
        <v>10.386747000000002</v>
      </c>
      <c r="S354" s="185">
        <v>0</v>
      </c>
      <c r="T354" s="186">
        <f>S354*H354</f>
        <v>0</v>
      </c>
      <c r="AR354" s="15" t="s">
        <v>146</v>
      </c>
      <c r="AT354" s="15" t="s">
        <v>141</v>
      </c>
      <c r="AU354" s="15" t="s">
        <v>81</v>
      </c>
      <c r="AY354" s="15" t="s">
        <v>139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5" t="s">
        <v>81</v>
      </c>
      <c r="BK354" s="187">
        <f>ROUND(I354*H354,2)</f>
        <v>0</v>
      </c>
      <c r="BL354" s="15" t="s">
        <v>146</v>
      </c>
      <c r="BM354" s="15" t="s">
        <v>554</v>
      </c>
    </row>
    <row r="355" spans="2:65" s="13" customFormat="1">
      <c r="B355" s="199"/>
      <c r="C355" s="200"/>
      <c r="D355" s="190" t="s">
        <v>148</v>
      </c>
      <c r="E355" s="201" t="s">
        <v>1</v>
      </c>
      <c r="F355" s="202" t="s">
        <v>555</v>
      </c>
      <c r="G355" s="200"/>
      <c r="H355" s="203">
        <v>989.21400000000006</v>
      </c>
      <c r="I355" s="204"/>
      <c r="J355" s="200"/>
      <c r="K355" s="200"/>
      <c r="L355" s="205"/>
      <c r="M355" s="206"/>
      <c r="N355" s="207"/>
      <c r="O355" s="207"/>
      <c r="P355" s="207"/>
      <c r="Q355" s="207"/>
      <c r="R355" s="207"/>
      <c r="S355" s="207"/>
      <c r="T355" s="208"/>
      <c r="AT355" s="209" t="s">
        <v>148</v>
      </c>
      <c r="AU355" s="209" t="s">
        <v>81</v>
      </c>
      <c r="AV355" s="13" t="s">
        <v>81</v>
      </c>
      <c r="AW355" s="13" t="s">
        <v>30</v>
      </c>
      <c r="AX355" s="13" t="s">
        <v>68</v>
      </c>
      <c r="AY355" s="209" t="s">
        <v>139</v>
      </c>
    </row>
    <row r="356" spans="2:65" s="1" customFormat="1" ht="16.5" customHeight="1">
      <c r="B356" s="32"/>
      <c r="C356" s="176" t="s">
        <v>556</v>
      </c>
      <c r="D356" s="176" t="s">
        <v>141</v>
      </c>
      <c r="E356" s="177" t="s">
        <v>557</v>
      </c>
      <c r="F356" s="178" t="s">
        <v>558</v>
      </c>
      <c r="G356" s="179" t="s">
        <v>244</v>
      </c>
      <c r="H356" s="180">
        <v>310.57900000000001</v>
      </c>
      <c r="I356" s="181"/>
      <c r="J356" s="182">
        <f>ROUND(I356*H356,2)</f>
        <v>0</v>
      </c>
      <c r="K356" s="178" t="s">
        <v>145</v>
      </c>
      <c r="L356" s="36"/>
      <c r="M356" s="183" t="s">
        <v>1</v>
      </c>
      <c r="N356" s="184" t="s">
        <v>40</v>
      </c>
      <c r="O356" s="58"/>
      <c r="P356" s="185">
        <f>O356*H356</f>
        <v>0</v>
      </c>
      <c r="Q356" s="185">
        <v>3.48E-3</v>
      </c>
      <c r="R356" s="185">
        <f>Q356*H356</f>
        <v>1.0808149200000001</v>
      </c>
      <c r="S356" s="185">
        <v>0</v>
      </c>
      <c r="T356" s="186">
        <f>S356*H356</f>
        <v>0</v>
      </c>
      <c r="AR356" s="15" t="s">
        <v>146</v>
      </c>
      <c r="AT356" s="15" t="s">
        <v>141</v>
      </c>
      <c r="AU356" s="15" t="s">
        <v>81</v>
      </c>
      <c r="AY356" s="15" t="s">
        <v>139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5" t="s">
        <v>81</v>
      </c>
      <c r="BK356" s="187">
        <f>ROUND(I356*H356,2)</f>
        <v>0</v>
      </c>
      <c r="BL356" s="15" t="s">
        <v>146</v>
      </c>
      <c r="BM356" s="15" t="s">
        <v>559</v>
      </c>
    </row>
    <row r="357" spans="2:65" s="13" customFormat="1">
      <c r="B357" s="199"/>
      <c r="C357" s="200"/>
      <c r="D357" s="190" t="s">
        <v>148</v>
      </c>
      <c r="E357" s="201" t="s">
        <v>1</v>
      </c>
      <c r="F357" s="202" t="s">
        <v>560</v>
      </c>
      <c r="G357" s="200"/>
      <c r="H357" s="203">
        <v>310.57900000000001</v>
      </c>
      <c r="I357" s="204"/>
      <c r="J357" s="200"/>
      <c r="K357" s="200"/>
      <c r="L357" s="205"/>
      <c r="M357" s="206"/>
      <c r="N357" s="207"/>
      <c r="O357" s="207"/>
      <c r="P357" s="207"/>
      <c r="Q357" s="207"/>
      <c r="R357" s="207"/>
      <c r="S357" s="207"/>
      <c r="T357" s="208"/>
      <c r="AT357" s="209" t="s">
        <v>148</v>
      </c>
      <c r="AU357" s="209" t="s">
        <v>81</v>
      </c>
      <c r="AV357" s="13" t="s">
        <v>81</v>
      </c>
      <c r="AW357" s="13" t="s">
        <v>30</v>
      </c>
      <c r="AX357" s="13" t="s">
        <v>68</v>
      </c>
      <c r="AY357" s="209" t="s">
        <v>139</v>
      </c>
    </row>
    <row r="358" spans="2:65" s="1" customFormat="1" ht="16.5" customHeight="1">
      <c r="B358" s="32"/>
      <c r="C358" s="176" t="s">
        <v>561</v>
      </c>
      <c r="D358" s="176" t="s">
        <v>141</v>
      </c>
      <c r="E358" s="177" t="s">
        <v>562</v>
      </c>
      <c r="F358" s="178" t="s">
        <v>563</v>
      </c>
      <c r="G358" s="179" t="s">
        <v>244</v>
      </c>
      <c r="H358" s="180">
        <v>19.158999999999999</v>
      </c>
      <c r="I358" s="181"/>
      <c r="J358" s="182">
        <f>ROUND(I358*H358,2)</f>
        <v>0</v>
      </c>
      <c r="K358" s="178" t="s">
        <v>145</v>
      </c>
      <c r="L358" s="36"/>
      <c r="M358" s="183" t="s">
        <v>1</v>
      </c>
      <c r="N358" s="184" t="s">
        <v>40</v>
      </c>
      <c r="O358" s="58"/>
      <c r="P358" s="185">
        <f>O358*H358</f>
        <v>0</v>
      </c>
      <c r="Q358" s="185">
        <v>6.28E-3</v>
      </c>
      <c r="R358" s="185">
        <f>Q358*H358</f>
        <v>0.12031852</v>
      </c>
      <c r="S358" s="185">
        <v>0</v>
      </c>
      <c r="T358" s="186">
        <f>S358*H358</f>
        <v>0</v>
      </c>
      <c r="AR358" s="15" t="s">
        <v>146</v>
      </c>
      <c r="AT358" s="15" t="s">
        <v>141</v>
      </c>
      <c r="AU358" s="15" t="s">
        <v>81</v>
      </c>
      <c r="AY358" s="15" t="s">
        <v>139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5" t="s">
        <v>81</v>
      </c>
      <c r="BK358" s="187">
        <f>ROUND(I358*H358,2)</f>
        <v>0</v>
      </c>
      <c r="BL358" s="15" t="s">
        <v>146</v>
      </c>
      <c r="BM358" s="15" t="s">
        <v>564</v>
      </c>
    </row>
    <row r="359" spans="2:65" s="12" customFormat="1">
      <c r="B359" s="188"/>
      <c r="C359" s="189"/>
      <c r="D359" s="190" t="s">
        <v>148</v>
      </c>
      <c r="E359" s="191" t="s">
        <v>1</v>
      </c>
      <c r="F359" s="192" t="s">
        <v>282</v>
      </c>
      <c r="G359" s="189"/>
      <c r="H359" s="191" t="s">
        <v>1</v>
      </c>
      <c r="I359" s="193"/>
      <c r="J359" s="189"/>
      <c r="K359" s="189"/>
      <c r="L359" s="194"/>
      <c r="M359" s="195"/>
      <c r="N359" s="196"/>
      <c r="O359" s="196"/>
      <c r="P359" s="196"/>
      <c r="Q359" s="196"/>
      <c r="R359" s="196"/>
      <c r="S359" s="196"/>
      <c r="T359" s="197"/>
      <c r="AT359" s="198" t="s">
        <v>148</v>
      </c>
      <c r="AU359" s="198" t="s">
        <v>81</v>
      </c>
      <c r="AV359" s="12" t="s">
        <v>75</v>
      </c>
      <c r="AW359" s="12" t="s">
        <v>30</v>
      </c>
      <c r="AX359" s="12" t="s">
        <v>68</v>
      </c>
      <c r="AY359" s="198" t="s">
        <v>139</v>
      </c>
    </row>
    <row r="360" spans="2:65" s="13" customFormat="1">
      <c r="B360" s="199"/>
      <c r="C360" s="200"/>
      <c r="D360" s="190" t="s">
        <v>148</v>
      </c>
      <c r="E360" s="201" t="s">
        <v>1</v>
      </c>
      <c r="F360" s="202" t="s">
        <v>565</v>
      </c>
      <c r="G360" s="200"/>
      <c r="H360" s="203">
        <v>19.158999999999999</v>
      </c>
      <c r="I360" s="204"/>
      <c r="J360" s="200"/>
      <c r="K360" s="200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148</v>
      </c>
      <c r="AU360" s="209" t="s">
        <v>81</v>
      </c>
      <c r="AV360" s="13" t="s">
        <v>81</v>
      </c>
      <c r="AW360" s="13" t="s">
        <v>30</v>
      </c>
      <c r="AX360" s="13" t="s">
        <v>68</v>
      </c>
      <c r="AY360" s="209" t="s">
        <v>139</v>
      </c>
    </row>
    <row r="361" spans="2:65" s="1" customFormat="1" ht="16.5" customHeight="1">
      <c r="B361" s="32"/>
      <c r="C361" s="176" t="s">
        <v>566</v>
      </c>
      <c r="D361" s="176" t="s">
        <v>141</v>
      </c>
      <c r="E361" s="177" t="s">
        <v>567</v>
      </c>
      <c r="F361" s="178" t="s">
        <v>568</v>
      </c>
      <c r="G361" s="179" t="s">
        <v>244</v>
      </c>
      <c r="H361" s="180">
        <v>38.351999999999997</v>
      </c>
      <c r="I361" s="181"/>
      <c r="J361" s="182">
        <f>ROUND(I361*H361,2)</f>
        <v>0</v>
      </c>
      <c r="K361" s="178" t="s">
        <v>145</v>
      </c>
      <c r="L361" s="36"/>
      <c r="M361" s="183" t="s">
        <v>1</v>
      </c>
      <c r="N361" s="184" t="s">
        <v>40</v>
      </c>
      <c r="O361" s="58"/>
      <c r="P361" s="185">
        <f>O361*H361</f>
        <v>0</v>
      </c>
      <c r="Q361" s="185">
        <v>0</v>
      </c>
      <c r="R361" s="185">
        <f>Q361*H361</f>
        <v>0</v>
      </c>
      <c r="S361" s="185">
        <v>0</v>
      </c>
      <c r="T361" s="186">
        <f>S361*H361</f>
        <v>0</v>
      </c>
      <c r="AR361" s="15" t="s">
        <v>146</v>
      </c>
      <c r="AT361" s="15" t="s">
        <v>141</v>
      </c>
      <c r="AU361" s="15" t="s">
        <v>81</v>
      </c>
      <c r="AY361" s="15" t="s">
        <v>139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5" t="s">
        <v>81</v>
      </c>
      <c r="BK361" s="187">
        <f>ROUND(I361*H361,2)</f>
        <v>0</v>
      </c>
      <c r="BL361" s="15" t="s">
        <v>146</v>
      </c>
      <c r="BM361" s="15" t="s">
        <v>569</v>
      </c>
    </row>
    <row r="362" spans="2:65" s="12" customFormat="1">
      <c r="B362" s="188"/>
      <c r="C362" s="189"/>
      <c r="D362" s="190" t="s">
        <v>148</v>
      </c>
      <c r="E362" s="191" t="s">
        <v>1</v>
      </c>
      <c r="F362" s="192" t="s">
        <v>282</v>
      </c>
      <c r="G362" s="189"/>
      <c r="H362" s="191" t="s">
        <v>1</v>
      </c>
      <c r="I362" s="193"/>
      <c r="J362" s="189"/>
      <c r="K362" s="189"/>
      <c r="L362" s="194"/>
      <c r="M362" s="195"/>
      <c r="N362" s="196"/>
      <c r="O362" s="196"/>
      <c r="P362" s="196"/>
      <c r="Q362" s="196"/>
      <c r="R362" s="196"/>
      <c r="S362" s="196"/>
      <c r="T362" s="197"/>
      <c r="AT362" s="198" t="s">
        <v>148</v>
      </c>
      <c r="AU362" s="198" t="s">
        <v>81</v>
      </c>
      <c r="AV362" s="12" t="s">
        <v>75</v>
      </c>
      <c r="AW362" s="12" t="s">
        <v>30</v>
      </c>
      <c r="AX362" s="12" t="s">
        <v>68</v>
      </c>
      <c r="AY362" s="198" t="s">
        <v>139</v>
      </c>
    </row>
    <row r="363" spans="2:65" s="13" customFormat="1">
      <c r="B363" s="199"/>
      <c r="C363" s="200"/>
      <c r="D363" s="190" t="s">
        <v>148</v>
      </c>
      <c r="E363" s="201" t="s">
        <v>1</v>
      </c>
      <c r="F363" s="202" t="s">
        <v>570</v>
      </c>
      <c r="G363" s="200"/>
      <c r="H363" s="203">
        <v>38.351999999999997</v>
      </c>
      <c r="I363" s="204"/>
      <c r="J363" s="200"/>
      <c r="K363" s="200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148</v>
      </c>
      <c r="AU363" s="209" t="s">
        <v>81</v>
      </c>
      <c r="AV363" s="13" t="s">
        <v>81</v>
      </c>
      <c r="AW363" s="13" t="s">
        <v>30</v>
      </c>
      <c r="AX363" s="13" t="s">
        <v>68</v>
      </c>
      <c r="AY363" s="209" t="s">
        <v>139</v>
      </c>
    </row>
    <row r="364" spans="2:65" s="1" customFormat="1" ht="16.5" customHeight="1">
      <c r="B364" s="32"/>
      <c r="C364" s="176" t="s">
        <v>571</v>
      </c>
      <c r="D364" s="176" t="s">
        <v>141</v>
      </c>
      <c r="E364" s="177" t="s">
        <v>572</v>
      </c>
      <c r="F364" s="178" t="s">
        <v>573</v>
      </c>
      <c r="G364" s="179" t="s">
        <v>144</v>
      </c>
      <c r="H364" s="180">
        <v>9.7720000000000002</v>
      </c>
      <c r="I364" s="181"/>
      <c r="J364" s="182">
        <f>ROUND(I364*H364,2)</f>
        <v>0</v>
      </c>
      <c r="K364" s="178" t="s">
        <v>145</v>
      </c>
      <c r="L364" s="36"/>
      <c r="M364" s="183" t="s">
        <v>1</v>
      </c>
      <c r="N364" s="184" t="s">
        <v>40</v>
      </c>
      <c r="O364" s="58"/>
      <c r="P364" s="185">
        <f>O364*H364</f>
        <v>0</v>
      </c>
      <c r="Q364" s="185">
        <v>2.2563399999999998</v>
      </c>
      <c r="R364" s="185">
        <f>Q364*H364</f>
        <v>22.048954479999999</v>
      </c>
      <c r="S364" s="185">
        <v>0</v>
      </c>
      <c r="T364" s="186">
        <f>S364*H364</f>
        <v>0</v>
      </c>
      <c r="AR364" s="15" t="s">
        <v>146</v>
      </c>
      <c r="AT364" s="15" t="s">
        <v>141</v>
      </c>
      <c r="AU364" s="15" t="s">
        <v>81</v>
      </c>
      <c r="AY364" s="15" t="s">
        <v>139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5" t="s">
        <v>81</v>
      </c>
      <c r="BK364" s="187">
        <f>ROUND(I364*H364,2)</f>
        <v>0</v>
      </c>
      <c r="BL364" s="15" t="s">
        <v>146</v>
      </c>
      <c r="BM364" s="15" t="s">
        <v>574</v>
      </c>
    </row>
    <row r="365" spans="2:65" s="12" customFormat="1">
      <c r="B365" s="188"/>
      <c r="C365" s="189"/>
      <c r="D365" s="190" t="s">
        <v>148</v>
      </c>
      <c r="E365" s="191" t="s">
        <v>1</v>
      </c>
      <c r="F365" s="192" t="s">
        <v>229</v>
      </c>
      <c r="G365" s="189"/>
      <c r="H365" s="191" t="s">
        <v>1</v>
      </c>
      <c r="I365" s="193"/>
      <c r="J365" s="189"/>
      <c r="K365" s="189"/>
      <c r="L365" s="194"/>
      <c r="M365" s="195"/>
      <c r="N365" s="196"/>
      <c r="O365" s="196"/>
      <c r="P365" s="196"/>
      <c r="Q365" s="196"/>
      <c r="R365" s="196"/>
      <c r="S365" s="196"/>
      <c r="T365" s="197"/>
      <c r="AT365" s="198" t="s">
        <v>148</v>
      </c>
      <c r="AU365" s="198" t="s">
        <v>81</v>
      </c>
      <c r="AV365" s="12" t="s">
        <v>75</v>
      </c>
      <c r="AW365" s="12" t="s">
        <v>30</v>
      </c>
      <c r="AX365" s="12" t="s">
        <v>68</v>
      </c>
      <c r="AY365" s="198" t="s">
        <v>139</v>
      </c>
    </row>
    <row r="366" spans="2:65" s="13" customFormat="1">
      <c r="B366" s="199"/>
      <c r="C366" s="200"/>
      <c r="D366" s="190" t="s">
        <v>148</v>
      </c>
      <c r="E366" s="201" t="s">
        <v>1</v>
      </c>
      <c r="F366" s="202" t="s">
        <v>575</v>
      </c>
      <c r="G366" s="200"/>
      <c r="H366" s="203">
        <v>3.4420000000000002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148</v>
      </c>
      <c r="AU366" s="209" t="s">
        <v>81</v>
      </c>
      <c r="AV366" s="13" t="s">
        <v>81</v>
      </c>
      <c r="AW366" s="13" t="s">
        <v>30</v>
      </c>
      <c r="AX366" s="13" t="s">
        <v>68</v>
      </c>
      <c r="AY366" s="209" t="s">
        <v>139</v>
      </c>
    </row>
    <row r="367" spans="2:65" s="13" customFormat="1">
      <c r="B367" s="199"/>
      <c r="C367" s="200"/>
      <c r="D367" s="190" t="s">
        <v>148</v>
      </c>
      <c r="E367" s="201" t="s">
        <v>1</v>
      </c>
      <c r="F367" s="202" t="s">
        <v>576</v>
      </c>
      <c r="G367" s="200"/>
      <c r="H367" s="203">
        <v>6.33</v>
      </c>
      <c r="I367" s="204"/>
      <c r="J367" s="200"/>
      <c r="K367" s="200"/>
      <c r="L367" s="205"/>
      <c r="M367" s="206"/>
      <c r="N367" s="207"/>
      <c r="O367" s="207"/>
      <c r="P367" s="207"/>
      <c r="Q367" s="207"/>
      <c r="R367" s="207"/>
      <c r="S367" s="207"/>
      <c r="T367" s="208"/>
      <c r="AT367" s="209" t="s">
        <v>148</v>
      </c>
      <c r="AU367" s="209" t="s">
        <v>81</v>
      </c>
      <c r="AV367" s="13" t="s">
        <v>81</v>
      </c>
      <c r="AW367" s="13" t="s">
        <v>30</v>
      </c>
      <c r="AX367" s="13" t="s">
        <v>68</v>
      </c>
      <c r="AY367" s="209" t="s">
        <v>139</v>
      </c>
    </row>
    <row r="368" spans="2:65" s="1" customFormat="1" ht="16.5" customHeight="1">
      <c r="B368" s="32"/>
      <c r="C368" s="176" t="s">
        <v>577</v>
      </c>
      <c r="D368" s="176" t="s">
        <v>141</v>
      </c>
      <c r="E368" s="177" t="s">
        <v>578</v>
      </c>
      <c r="F368" s="178" t="s">
        <v>579</v>
      </c>
      <c r="G368" s="179" t="s">
        <v>144</v>
      </c>
      <c r="H368" s="180">
        <v>1.4279999999999999</v>
      </c>
      <c r="I368" s="181"/>
      <c r="J368" s="182">
        <f>ROUND(I368*H368,2)</f>
        <v>0</v>
      </c>
      <c r="K368" s="178" t="s">
        <v>145</v>
      </c>
      <c r="L368" s="36"/>
      <c r="M368" s="183" t="s">
        <v>1</v>
      </c>
      <c r="N368" s="184" t="s">
        <v>40</v>
      </c>
      <c r="O368" s="58"/>
      <c r="P368" s="185">
        <f>O368*H368</f>
        <v>0</v>
      </c>
      <c r="Q368" s="185">
        <v>2.45329</v>
      </c>
      <c r="R368" s="185">
        <f>Q368*H368</f>
        <v>3.5032981199999997</v>
      </c>
      <c r="S368" s="185">
        <v>0</v>
      </c>
      <c r="T368" s="186">
        <f>S368*H368</f>
        <v>0</v>
      </c>
      <c r="AR368" s="15" t="s">
        <v>146</v>
      </c>
      <c r="AT368" s="15" t="s">
        <v>141</v>
      </c>
      <c r="AU368" s="15" t="s">
        <v>81</v>
      </c>
      <c r="AY368" s="15" t="s">
        <v>139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5" t="s">
        <v>81</v>
      </c>
      <c r="BK368" s="187">
        <f>ROUND(I368*H368,2)</f>
        <v>0</v>
      </c>
      <c r="BL368" s="15" t="s">
        <v>146</v>
      </c>
      <c r="BM368" s="15" t="s">
        <v>580</v>
      </c>
    </row>
    <row r="369" spans="2:65" s="12" customFormat="1">
      <c r="B369" s="188"/>
      <c r="C369" s="189"/>
      <c r="D369" s="190" t="s">
        <v>148</v>
      </c>
      <c r="E369" s="191" t="s">
        <v>1</v>
      </c>
      <c r="F369" s="192" t="s">
        <v>229</v>
      </c>
      <c r="G369" s="189"/>
      <c r="H369" s="191" t="s">
        <v>1</v>
      </c>
      <c r="I369" s="193"/>
      <c r="J369" s="189"/>
      <c r="K369" s="189"/>
      <c r="L369" s="194"/>
      <c r="M369" s="195"/>
      <c r="N369" s="196"/>
      <c r="O369" s="196"/>
      <c r="P369" s="196"/>
      <c r="Q369" s="196"/>
      <c r="R369" s="196"/>
      <c r="S369" s="196"/>
      <c r="T369" s="197"/>
      <c r="AT369" s="198" t="s">
        <v>148</v>
      </c>
      <c r="AU369" s="198" t="s">
        <v>81</v>
      </c>
      <c r="AV369" s="12" t="s">
        <v>75</v>
      </c>
      <c r="AW369" s="12" t="s">
        <v>30</v>
      </c>
      <c r="AX369" s="12" t="s">
        <v>68</v>
      </c>
      <c r="AY369" s="198" t="s">
        <v>139</v>
      </c>
    </row>
    <row r="370" spans="2:65" s="13" customFormat="1">
      <c r="B370" s="199"/>
      <c r="C370" s="200"/>
      <c r="D370" s="190" t="s">
        <v>148</v>
      </c>
      <c r="E370" s="201" t="s">
        <v>1</v>
      </c>
      <c r="F370" s="202" t="s">
        <v>581</v>
      </c>
      <c r="G370" s="200"/>
      <c r="H370" s="203">
        <v>1.4279999999999999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148</v>
      </c>
      <c r="AU370" s="209" t="s">
        <v>81</v>
      </c>
      <c r="AV370" s="13" t="s">
        <v>81</v>
      </c>
      <c r="AW370" s="13" t="s">
        <v>30</v>
      </c>
      <c r="AX370" s="13" t="s">
        <v>68</v>
      </c>
      <c r="AY370" s="209" t="s">
        <v>139</v>
      </c>
    </row>
    <row r="371" spans="2:65" s="1" customFormat="1" ht="16.5" customHeight="1">
      <c r="B371" s="32"/>
      <c r="C371" s="176" t="s">
        <v>582</v>
      </c>
      <c r="D371" s="176" t="s">
        <v>141</v>
      </c>
      <c r="E371" s="177" t="s">
        <v>583</v>
      </c>
      <c r="F371" s="178" t="s">
        <v>584</v>
      </c>
      <c r="G371" s="179" t="s">
        <v>144</v>
      </c>
      <c r="H371" s="180">
        <v>1.052</v>
      </c>
      <c r="I371" s="181"/>
      <c r="J371" s="182">
        <f>ROUND(I371*H371,2)</f>
        <v>0</v>
      </c>
      <c r="K371" s="178" t="s">
        <v>145</v>
      </c>
      <c r="L371" s="36"/>
      <c r="M371" s="183" t="s">
        <v>1</v>
      </c>
      <c r="N371" s="184" t="s">
        <v>40</v>
      </c>
      <c r="O371" s="58"/>
      <c r="P371" s="185">
        <f>O371*H371</f>
        <v>0</v>
      </c>
      <c r="Q371" s="185">
        <v>2.45329</v>
      </c>
      <c r="R371" s="185">
        <f>Q371*H371</f>
        <v>2.58086108</v>
      </c>
      <c r="S371" s="185">
        <v>0</v>
      </c>
      <c r="T371" s="186">
        <f>S371*H371</f>
        <v>0</v>
      </c>
      <c r="AR371" s="15" t="s">
        <v>146</v>
      </c>
      <c r="AT371" s="15" t="s">
        <v>141</v>
      </c>
      <c r="AU371" s="15" t="s">
        <v>81</v>
      </c>
      <c r="AY371" s="15" t="s">
        <v>139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5" t="s">
        <v>81</v>
      </c>
      <c r="BK371" s="187">
        <f>ROUND(I371*H371,2)</f>
        <v>0</v>
      </c>
      <c r="BL371" s="15" t="s">
        <v>146</v>
      </c>
      <c r="BM371" s="15" t="s">
        <v>585</v>
      </c>
    </row>
    <row r="372" spans="2:65" s="12" customFormat="1">
      <c r="B372" s="188"/>
      <c r="C372" s="189"/>
      <c r="D372" s="190" t="s">
        <v>148</v>
      </c>
      <c r="E372" s="191" t="s">
        <v>1</v>
      </c>
      <c r="F372" s="192" t="s">
        <v>229</v>
      </c>
      <c r="G372" s="189"/>
      <c r="H372" s="191" t="s">
        <v>1</v>
      </c>
      <c r="I372" s="193"/>
      <c r="J372" s="189"/>
      <c r="K372" s="189"/>
      <c r="L372" s="194"/>
      <c r="M372" s="195"/>
      <c r="N372" s="196"/>
      <c r="O372" s="196"/>
      <c r="P372" s="196"/>
      <c r="Q372" s="196"/>
      <c r="R372" s="196"/>
      <c r="S372" s="196"/>
      <c r="T372" s="197"/>
      <c r="AT372" s="198" t="s">
        <v>148</v>
      </c>
      <c r="AU372" s="198" t="s">
        <v>81</v>
      </c>
      <c r="AV372" s="12" t="s">
        <v>75</v>
      </c>
      <c r="AW372" s="12" t="s">
        <v>30</v>
      </c>
      <c r="AX372" s="12" t="s">
        <v>68</v>
      </c>
      <c r="AY372" s="198" t="s">
        <v>139</v>
      </c>
    </row>
    <row r="373" spans="2:65" s="13" customFormat="1">
      <c r="B373" s="199"/>
      <c r="C373" s="200"/>
      <c r="D373" s="190" t="s">
        <v>148</v>
      </c>
      <c r="E373" s="201" t="s">
        <v>1</v>
      </c>
      <c r="F373" s="202" t="s">
        <v>586</v>
      </c>
      <c r="G373" s="200"/>
      <c r="H373" s="203">
        <v>1.052</v>
      </c>
      <c r="I373" s="204"/>
      <c r="J373" s="200"/>
      <c r="K373" s="200"/>
      <c r="L373" s="205"/>
      <c r="M373" s="206"/>
      <c r="N373" s="207"/>
      <c r="O373" s="207"/>
      <c r="P373" s="207"/>
      <c r="Q373" s="207"/>
      <c r="R373" s="207"/>
      <c r="S373" s="207"/>
      <c r="T373" s="208"/>
      <c r="AT373" s="209" t="s">
        <v>148</v>
      </c>
      <c r="AU373" s="209" t="s">
        <v>81</v>
      </c>
      <c r="AV373" s="13" t="s">
        <v>81</v>
      </c>
      <c r="AW373" s="13" t="s">
        <v>30</v>
      </c>
      <c r="AX373" s="13" t="s">
        <v>68</v>
      </c>
      <c r="AY373" s="209" t="s">
        <v>139</v>
      </c>
    </row>
    <row r="374" spans="2:65" s="1" customFormat="1" ht="16.5" customHeight="1">
      <c r="B374" s="32"/>
      <c r="C374" s="176" t="s">
        <v>587</v>
      </c>
      <c r="D374" s="176" t="s">
        <v>141</v>
      </c>
      <c r="E374" s="177" t="s">
        <v>588</v>
      </c>
      <c r="F374" s="178" t="s">
        <v>589</v>
      </c>
      <c r="G374" s="179" t="s">
        <v>144</v>
      </c>
      <c r="H374" s="180">
        <v>11.2</v>
      </c>
      <c r="I374" s="181"/>
      <c r="J374" s="182">
        <f>ROUND(I374*H374,2)</f>
        <v>0</v>
      </c>
      <c r="K374" s="178" t="s">
        <v>145</v>
      </c>
      <c r="L374" s="36"/>
      <c r="M374" s="183" t="s">
        <v>1</v>
      </c>
      <c r="N374" s="184" t="s">
        <v>40</v>
      </c>
      <c r="O374" s="58"/>
      <c r="P374" s="185">
        <f>O374*H374</f>
        <v>0</v>
      </c>
      <c r="Q374" s="185">
        <v>0</v>
      </c>
      <c r="R374" s="185">
        <f>Q374*H374</f>
        <v>0</v>
      </c>
      <c r="S374" s="185">
        <v>0</v>
      </c>
      <c r="T374" s="186">
        <f>S374*H374</f>
        <v>0</v>
      </c>
      <c r="AR374" s="15" t="s">
        <v>146</v>
      </c>
      <c r="AT374" s="15" t="s">
        <v>141</v>
      </c>
      <c r="AU374" s="15" t="s">
        <v>81</v>
      </c>
      <c r="AY374" s="15" t="s">
        <v>139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5" t="s">
        <v>81</v>
      </c>
      <c r="BK374" s="187">
        <f>ROUND(I374*H374,2)</f>
        <v>0</v>
      </c>
      <c r="BL374" s="15" t="s">
        <v>146</v>
      </c>
      <c r="BM374" s="15" t="s">
        <v>590</v>
      </c>
    </row>
    <row r="375" spans="2:65" s="13" customFormat="1">
      <c r="B375" s="199"/>
      <c r="C375" s="200"/>
      <c r="D375" s="190" t="s">
        <v>148</v>
      </c>
      <c r="E375" s="201" t="s">
        <v>1</v>
      </c>
      <c r="F375" s="202" t="s">
        <v>591</v>
      </c>
      <c r="G375" s="200"/>
      <c r="H375" s="203">
        <v>11.2</v>
      </c>
      <c r="I375" s="204"/>
      <c r="J375" s="200"/>
      <c r="K375" s="200"/>
      <c r="L375" s="205"/>
      <c r="M375" s="206"/>
      <c r="N375" s="207"/>
      <c r="O375" s="207"/>
      <c r="P375" s="207"/>
      <c r="Q375" s="207"/>
      <c r="R375" s="207"/>
      <c r="S375" s="207"/>
      <c r="T375" s="208"/>
      <c r="AT375" s="209" t="s">
        <v>148</v>
      </c>
      <c r="AU375" s="209" t="s">
        <v>81</v>
      </c>
      <c r="AV375" s="13" t="s">
        <v>81</v>
      </c>
      <c r="AW375" s="13" t="s">
        <v>30</v>
      </c>
      <c r="AX375" s="13" t="s">
        <v>68</v>
      </c>
      <c r="AY375" s="209" t="s">
        <v>139</v>
      </c>
    </row>
    <row r="376" spans="2:65" s="1" customFormat="1" ht="16.5" customHeight="1">
      <c r="B376" s="32"/>
      <c r="C376" s="176" t="s">
        <v>592</v>
      </c>
      <c r="D376" s="176" t="s">
        <v>141</v>
      </c>
      <c r="E376" s="177" t="s">
        <v>593</v>
      </c>
      <c r="F376" s="178" t="s">
        <v>594</v>
      </c>
      <c r="G376" s="179" t="s">
        <v>144</v>
      </c>
      <c r="H376" s="180">
        <v>1.052</v>
      </c>
      <c r="I376" s="181"/>
      <c r="J376" s="182">
        <f>ROUND(I376*H376,2)</f>
        <v>0</v>
      </c>
      <c r="K376" s="178" t="s">
        <v>145</v>
      </c>
      <c r="L376" s="36"/>
      <c r="M376" s="183" t="s">
        <v>1</v>
      </c>
      <c r="N376" s="184" t="s">
        <v>40</v>
      </c>
      <c r="O376" s="58"/>
      <c r="P376" s="185">
        <f>O376*H376</f>
        <v>0</v>
      </c>
      <c r="Q376" s="185">
        <v>0</v>
      </c>
      <c r="R376" s="185">
        <f>Q376*H376</f>
        <v>0</v>
      </c>
      <c r="S376" s="185">
        <v>0</v>
      </c>
      <c r="T376" s="186">
        <f>S376*H376</f>
        <v>0</v>
      </c>
      <c r="AR376" s="15" t="s">
        <v>146</v>
      </c>
      <c r="AT376" s="15" t="s">
        <v>141</v>
      </c>
      <c r="AU376" s="15" t="s">
        <v>81</v>
      </c>
      <c r="AY376" s="15" t="s">
        <v>139</v>
      </c>
      <c r="BE376" s="187">
        <f>IF(N376="základní",J376,0)</f>
        <v>0</v>
      </c>
      <c r="BF376" s="187">
        <f>IF(N376="snížená",J376,0)</f>
        <v>0</v>
      </c>
      <c r="BG376" s="187">
        <f>IF(N376="zákl. přenesená",J376,0)</f>
        <v>0</v>
      </c>
      <c r="BH376" s="187">
        <f>IF(N376="sníž. přenesená",J376,0)</f>
        <v>0</v>
      </c>
      <c r="BI376" s="187">
        <f>IF(N376="nulová",J376,0)</f>
        <v>0</v>
      </c>
      <c r="BJ376" s="15" t="s">
        <v>81</v>
      </c>
      <c r="BK376" s="187">
        <f>ROUND(I376*H376,2)</f>
        <v>0</v>
      </c>
      <c r="BL376" s="15" t="s">
        <v>146</v>
      </c>
      <c r="BM376" s="15" t="s">
        <v>595</v>
      </c>
    </row>
    <row r="377" spans="2:65" s="13" customFormat="1">
      <c r="B377" s="199"/>
      <c r="C377" s="200"/>
      <c r="D377" s="190" t="s">
        <v>148</v>
      </c>
      <c r="E377" s="201" t="s">
        <v>1</v>
      </c>
      <c r="F377" s="202" t="s">
        <v>596</v>
      </c>
      <c r="G377" s="200"/>
      <c r="H377" s="203">
        <v>1.052</v>
      </c>
      <c r="I377" s="204"/>
      <c r="J377" s="200"/>
      <c r="K377" s="200"/>
      <c r="L377" s="205"/>
      <c r="M377" s="206"/>
      <c r="N377" s="207"/>
      <c r="O377" s="207"/>
      <c r="P377" s="207"/>
      <c r="Q377" s="207"/>
      <c r="R377" s="207"/>
      <c r="S377" s="207"/>
      <c r="T377" s="208"/>
      <c r="AT377" s="209" t="s">
        <v>148</v>
      </c>
      <c r="AU377" s="209" t="s">
        <v>81</v>
      </c>
      <c r="AV377" s="13" t="s">
        <v>81</v>
      </c>
      <c r="AW377" s="13" t="s">
        <v>30</v>
      </c>
      <c r="AX377" s="13" t="s">
        <v>68</v>
      </c>
      <c r="AY377" s="209" t="s">
        <v>139</v>
      </c>
    </row>
    <row r="378" spans="2:65" s="1" customFormat="1" ht="16.5" customHeight="1">
      <c r="B378" s="32"/>
      <c r="C378" s="176" t="s">
        <v>597</v>
      </c>
      <c r="D378" s="176" t="s">
        <v>141</v>
      </c>
      <c r="E378" s="177" t="s">
        <v>598</v>
      </c>
      <c r="F378" s="178" t="s">
        <v>599</v>
      </c>
      <c r="G378" s="179" t="s">
        <v>244</v>
      </c>
      <c r="H378" s="180">
        <v>0.51900000000000002</v>
      </c>
      <c r="I378" s="181"/>
      <c r="J378" s="182">
        <f>ROUND(I378*H378,2)</f>
        <v>0</v>
      </c>
      <c r="K378" s="178" t="s">
        <v>145</v>
      </c>
      <c r="L378" s="36"/>
      <c r="M378" s="183" t="s">
        <v>1</v>
      </c>
      <c r="N378" s="184" t="s">
        <v>40</v>
      </c>
      <c r="O378" s="58"/>
      <c r="P378" s="185">
        <f>O378*H378</f>
        <v>0</v>
      </c>
      <c r="Q378" s="185">
        <v>1.3520000000000001E-2</v>
      </c>
      <c r="R378" s="185">
        <f>Q378*H378</f>
        <v>7.0168800000000005E-3</v>
      </c>
      <c r="S378" s="185">
        <v>0</v>
      </c>
      <c r="T378" s="186">
        <f>S378*H378</f>
        <v>0</v>
      </c>
      <c r="AR378" s="15" t="s">
        <v>146</v>
      </c>
      <c r="AT378" s="15" t="s">
        <v>141</v>
      </c>
      <c r="AU378" s="15" t="s">
        <v>81</v>
      </c>
      <c r="AY378" s="15" t="s">
        <v>139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5" t="s">
        <v>81</v>
      </c>
      <c r="BK378" s="187">
        <f>ROUND(I378*H378,2)</f>
        <v>0</v>
      </c>
      <c r="BL378" s="15" t="s">
        <v>146</v>
      </c>
      <c r="BM378" s="15" t="s">
        <v>600</v>
      </c>
    </row>
    <row r="379" spans="2:65" s="12" customFormat="1">
      <c r="B379" s="188"/>
      <c r="C379" s="189"/>
      <c r="D379" s="190" t="s">
        <v>148</v>
      </c>
      <c r="E379" s="191" t="s">
        <v>1</v>
      </c>
      <c r="F379" s="192" t="s">
        <v>229</v>
      </c>
      <c r="G379" s="189"/>
      <c r="H379" s="191" t="s">
        <v>1</v>
      </c>
      <c r="I379" s="193"/>
      <c r="J379" s="189"/>
      <c r="K379" s="189"/>
      <c r="L379" s="194"/>
      <c r="M379" s="195"/>
      <c r="N379" s="196"/>
      <c r="O379" s="196"/>
      <c r="P379" s="196"/>
      <c r="Q379" s="196"/>
      <c r="R379" s="196"/>
      <c r="S379" s="196"/>
      <c r="T379" s="197"/>
      <c r="AT379" s="198" t="s">
        <v>148</v>
      </c>
      <c r="AU379" s="198" t="s">
        <v>81</v>
      </c>
      <c r="AV379" s="12" t="s">
        <v>75</v>
      </c>
      <c r="AW379" s="12" t="s">
        <v>30</v>
      </c>
      <c r="AX379" s="12" t="s">
        <v>68</v>
      </c>
      <c r="AY379" s="198" t="s">
        <v>139</v>
      </c>
    </row>
    <row r="380" spans="2:65" s="13" customFormat="1">
      <c r="B380" s="199"/>
      <c r="C380" s="200"/>
      <c r="D380" s="190" t="s">
        <v>148</v>
      </c>
      <c r="E380" s="201" t="s">
        <v>1</v>
      </c>
      <c r="F380" s="202" t="s">
        <v>601</v>
      </c>
      <c r="G380" s="200"/>
      <c r="H380" s="203">
        <v>0.51900000000000002</v>
      </c>
      <c r="I380" s="204"/>
      <c r="J380" s="200"/>
      <c r="K380" s="200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148</v>
      </c>
      <c r="AU380" s="209" t="s">
        <v>81</v>
      </c>
      <c r="AV380" s="13" t="s">
        <v>81</v>
      </c>
      <c r="AW380" s="13" t="s">
        <v>30</v>
      </c>
      <c r="AX380" s="13" t="s">
        <v>68</v>
      </c>
      <c r="AY380" s="209" t="s">
        <v>139</v>
      </c>
    </row>
    <row r="381" spans="2:65" s="1" customFormat="1" ht="16.5" customHeight="1">
      <c r="B381" s="32"/>
      <c r="C381" s="176" t="s">
        <v>602</v>
      </c>
      <c r="D381" s="176" t="s">
        <v>141</v>
      </c>
      <c r="E381" s="177" t="s">
        <v>603</v>
      </c>
      <c r="F381" s="178" t="s">
        <v>604</v>
      </c>
      <c r="G381" s="179" t="s">
        <v>244</v>
      </c>
      <c r="H381" s="180">
        <v>0.51900000000000002</v>
      </c>
      <c r="I381" s="181"/>
      <c r="J381" s="182">
        <f>ROUND(I381*H381,2)</f>
        <v>0</v>
      </c>
      <c r="K381" s="178" t="s">
        <v>145</v>
      </c>
      <c r="L381" s="36"/>
      <c r="M381" s="183" t="s">
        <v>1</v>
      </c>
      <c r="N381" s="184" t="s">
        <v>40</v>
      </c>
      <c r="O381" s="58"/>
      <c r="P381" s="185">
        <f>O381*H381</f>
        <v>0</v>
      </c>
      <c r="Q381" s="185">
        <v>0</v>
      </c>
      <c r="R381" s="185">
        <f>Q381*H381</f>
        <v>0</v>
      </c>
      <c r="S381" s="185">
        <v>0</v>
      </c>
      <c r="T381" s="186">
        <f>S381*H381</f>
        <v>0</v>
      </c>
      <c r="AR381" s="15" t="s">
        <v>146</v>
      </c>
      <c r="AT381" s="15" t="s">
        <v>141</v>
      </c>
      <c r="AU381" s="15" t="s">
        <v>81</v>
      </c>
      <c r="AY381" s="15" t="s">
        <v>139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5" t="s">
        <v>81</v>
      </c>
      <c r="BK381" s="187">
        <f>ROUND(I381*H381,2)</f>
        <v>0</v>
      </c>
      <c r="BL381" s="15" t="s">
        <v>146</v>
      </c>
      <c r="BM381" s="15" t="s">
        <v>605</v>
      </c>
    </row>
    <row r="382" spans="2:65" s="13" customFormat="1">
      <c r="B382" s="199"/>
      <c r="C382" s="200"/>
      <c r="D382" s="190" t="s">
        <v>148</v>
      </c>
      <c r="E382" s="201" t="s">
        <v>1</v>
      </c>
      <c r="F382" s="202" t="s">
        <v>606</v>
      </c>
      <c r="G382" s="200"/>
      <c r="H382" s="203">
        <v>0.51900000000000002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148</v>
      </c>
      <c r="AU382" s="209" t="s">
        <v>81</v>
      </c>
      <c r="AV382" s="13" t="s">
        <v>81</v>
      </c>
      <c r="AW382" s="13" t="s">
        <v>30</v>
      </c>
      <c r="AX382" s="13" t="s">
        <v>68</v>
      </c>
      <c r="AY382" s="209" t="s">
        <v>139</v>
      </c>
    </row>
    <row r="383" spans="2:65" s="1" customFormat="1" ht="16.5" customHeight="1">
      <c r="B383" s="32"/>
      <c r="C383" s="176" t="s">
        <v>607</v>
      </c>
      <c r="D383" s="176" t="s">
        <v>141</v>
      </c>
      <c r="E383" s="177" t="s">
        <v>608</v>
      </c>
      <c r="F383" s="178" t="s">
        <v>609</v>
      </c>
      <c r="G383" s="179" t="s">
        <v>210</v>
      </c>
      <c r="H383" s="180">
        <v>0.57199999999999995</v>
      </c>
      <c r="I383" s="181"/>
      <c r="J383" s="182">
        <f>ROUND(I383*H383,2)</f>
        <v>0</v>
      </c>
      <c r="K383" s="178" t="s">
        <v>145</v>
      </c>
      <c r="L383" s="36"/>
      <c r="M383" s="183" t="s">
        <v>1</v>
      </c>
      <c r="N383" s="184" t="s">
        <v>40</v>
      </c>
      <c r="O383" s="58"/>
      <c r="P383" s="185">
        <f>O383*H383</f>
        <v>0</v>
      </c>
      <c r="Q383" s="185">
        <v>1.06277</v>
      </c>
      <c r="R383" s="185">
        <f>Q383*H383</f>
        <v>0.60790443999999999</v>
      </c>
      <c r="S383" s="185">
        <v>0</v>
      </c>
      <c r="T383" s="186">
        <f>S383*H383</f>
        <v>0</v>
      </c>
      <c r="AR383" s="15" t="s">
        <v>146</v>
      </c>
      <c r="AT383" s="15" t="s">
        <v>141</v>
      </c>
      <c r="AU383" s="15" t="s">
        <v>81</v>
      </c>
      <c r="AY383" s="15" t="s">
        <v>139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5" t="s">
        <v>81</v>
      </c>
      <c r="BK383" s="187">
        <f>ROUND(I383*H383,2)</f>
        <v>0</v>
      </c>
      <c r="BL383" s="15" t="s">
        <v>146</v>
      </c>
      <c r="BM383" s="15" t="s">
        <v>610</v>
      </c>
    </row>
    <row r="384" spans="2:65" s="12" customFormat="1">
      <c r="B384" s="188"/>
      <c r="C384" s="189"/>
      <c r="D384" s="190" t="s">
        <v>148</v>
      </c>
      <c r="E384" s="191" t="s">
        <v>1</v>
      </c>
      <c r="F384" s="192" t="s">
        <v>229</v>
      </c>
      <c r="G384" s="189"/>
      <c r="H384" s="191" t="s">
        <v>1</v>
      </c>
      <c r="I384" s="193"/>
      <c r="J384" s="189"/>
      <c r="K384" s="189"/>
      <c r="L384" s="194"/>
      <c r="M384" s="195"/>
      <c r="N384" s="196"/>
      <c r="O384" s="196"/>
      <c r="P384" s="196"/>
      <c r="Q384" s="196"/>
      <c r="R384" s="196"/>
      <c r="S384" s="196"/>
      <c r="T384" s="197"/>
      <c r="AT384" s="198" t="s">
        <v>148</v>
      </c>
      <c r="AU384" s="198" t="s">
        <v>81</v>
      </c>
      <c r="AV384" s="12" t="s">
        <v>75</v>
      </c>
      <c r="AW384" s="12" t="s">
        <v>30</v>
      </c>
      <c r="AX384" s="12" t="s">
        <v>68</v>
      </c>
      <c r="AY384" s="198" t="s">
        <v>139</v>
      </c>
    </row>
    <row r="385" spans="2:65" s="13" customFormat="1">
      <c r="B385" s="199"/>
      <c r="C385" s="200"/>
      <c r="D385" s="190" t="s">
        <v>148</v>
      </c>
      <c r="E385" s="201" t="s">
        <v>1</v>
      </c>
      <c r="F385" s="202" t="s">
        <v>611</v>
      </c>
      <c r="G385" s="200"/>
      <c r="H385" s="203">
        <v>0.57199999999999995</v>
      </c>
      <c r="I385" s="204"/>
      <c r="J385" s="200"/>
      <c r="K385" s="200"/>
      <c r="L385" s="205"/>
      <c r="M385" s="206"/>
      <c r="N385" s="207"/>
      <c r="O385" s="207"/>
      <c r="P385" s="207"/>
      <c r="Q385" s="207"/>
      <c r="R385" s="207"/>
      <c r="S385" s="207"/>
      <c r="T385" s="208"/>
      <c r="AT385" s="209" t="s">
        <v>148</v>
      </c>
      <c r="AU385" s="209" t="s">
        <v>81</v>
      </c>
      <c r="AV385" s="13" t="s">
        <v>81</v>
      </c>
      <c r="AW385" s="13" t="s">
        <v>30</v>
      </c>
      <c r="AX385" s="13" t="s">
        <v>68</v>
      </c>
      <c r="AY385" s="209" t="s">
        <v>139</v>
      </c>
    </row>
    <row r="386" spans="2:65" s="1" customFormat="1" ht="16.5" customHeight="1">
      <c r="B386" s="32"/>
      <c r="C386" s="176" t="s">
        <v>612</v>
      </c>
      <c r="D386" s="176" t="s">
        <v>141</v>
      </c>
      <c r="E386" s="177" t="s">
        <v>613</v>
      </c>
      <c r="F386" s="178" t="s">
        <v>614</v>
      </c>
      <c r="G386" s="179" t="s">
        <v>244</v>
      </c>
      <c r="H386" s="180">
        <v>17.242000000000001</v>
      </c>
      <c r="I386" s="181"/>
      <c r="J386" s="182">
        <f>ROUND(I386*H386,2)</f>
        <v>0</v>
      </c>
      <c r="K386" s="178" t="s">
        <v>145</v>
      </c>
      <c r="L386" s="36"/>
      <c r="M386" s="183" t="s">
        <v>1</v>
      </c>
      <c r="N386" s="184" t="s">
        <v>40</v>
      </c>
      <c r="O386" s="58"/>
      <c r="P386" s="185">
        <f>O386*H386</f>
        <v>0</v>
      </c>
      <c r="Q386" s="185">
        <v>0.105</v>
      </c>
      <c r="R386" s="185">
        <f>Q386*H386</f>
        <v>1.8104100000000001</v>
      </c>
      <c r="S386" s="185">
        <v>0</v>
      </c>
      <c r="T386" s="186">
        <f>S386*H386</f>
        <v>0</v>
      </c>
      <c r="AR386" s="15" t="s">
        <v>146</v>
      </c>
      <c r="AT386" s="15" t="s">
        <v>141</v>
      </c>
      <c r="AU386" s="15" t="s">
        <v>81</v>
      </c>
      <c r="AY386" s="15" t="s">
        <v>139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5" t="s">
        <v>81</v>
      </c>
      <c r="BK386" s="187">
        <f>ROUND(I386*H386,2)</f>
        <v>0</v>
      </c>
      <c r="BL386" s="15" t="s">
        <v>146</v>
      </c>
      <c r="BM386" s="15" t="s">
        <v>615</v>
      </c>
    </row>
    <row r="387" spans="2:65" s="12" customFormat="1">
      <c r="B387" s="188"/>
      <c r="C387" s="189"/>
      <c r="D387" s="190" t="s">
        <v>148</v>
      </c>
      <c r="E387" s="191" t="s">
        <v>1</v>
      </c>
      <c r="F387" s="192" t="s">
        <v>229</v>
      </c>
      <c r="G387" s="189"/>
      <c r="H387" s="191" t="s">
        <v>1</v>
      </c>
      <c r="I387" s="193"/>
      <c r="J387" s="189"/>
      <c r="K387" s="189"/>
      <c r="L387" s="194"/>
      <c r="M387" s="195"/>
      <c r="N387" s="196"/>
      <c r="O387" s="196"/>
      <c r="P387" s="196"/>
      <c r="Q387" s="196"/>
      <c r="R387" s="196"/>
      <c r="S387" s="196"/>
      <c r="T387" s="197"/>
      <c r="AT387" s="198" t="s">
        <v>148</v>
      </c>
      <c r="AU387" s="198" t="s">
        <v>81</v>
      </c>
      <c r="AV387" s="12" t="s">
        <v>75</v>
      </c>
      <c r="AW387" s="12" t="s">
        <v>30</v>
      </c>
      <c r="AX387" s="12" t="s">
        <v>68</v>
      </c>
      <c r="AY387" s="198" t="s">
        <v>139</v>
      </c>
    </row>
    <row r="388" spans="2:65" s="13" customFormat="1">
      <c r="B388" s="199"/>
      <c r="C388" s="200"/>
      <c r="D388" s="190" t="s">
        <v>148</v>
      </c>
      <c r="E388" s="201" t="s">
        <v>1</v>
      </c>
      <c r="F388" s="202" t="s">
        <v>616</v>
      </c>
      <c r="G388" s="200"/>
      <c r="H388" s="203">
        <v>7.306</v>
      </c>
      <c r="I388" s="204"/>
      <c r="J388" s="200"/>
      <c r="K388" s="200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148</v>
      </c>
      <c r="AU388" s="209" t="s">
        <v>81</v>
      </c>
      <c r="AV388" s="13" t="s">
        <v>81</v>
      </c>
      <c r="AW388" s="13" t="s">
        <v>30</v>
      </c>
      <c r="AX388" s="13" t="s">
        <v>68</v>
      </c>
      <c r="AY388" s="209" t="s">
        <v>139</v>
      </c>
    </row>
    <row r="389" spans="2:65" s="13" customFormat="1">
      <c r="B389" s="199"/>
      <c r="C389" s="200"/>
      <c r="D389" s="190" t="s">
        <v>148</v>
      </c>
      <c r="E389" s="201" t="s">
        <v>1</v>
      </c>
      <c r="F389" s="202" t="s">
        <v>617</v>
      </c>
      <c r="G389" s="200"/>
      <c r="H389" s="203">
        <v>9.9359999999999999</v>
      </c>
      <c r="I389" s="204"/>
      <c r="J389" s="200"/>
      <c r="K389" s="200"/>
      <c r="L389" s="205"/>
      <c r="M389" s="206"/>
      <c r="N389" s="207"/>
      <c r="O389" s="207"/>
      <c r="P389" s="207"/>
      <c r="Q389" s="207"/>
      <c r="R389" s="207"/>
      <c r="S389" s="207"/>
      <c r="T389" s="208"/>
      <c r="AT389" s="209" t="s">
        <v>148</v>
      </c>
      <c r="AU389" s="209" t="s">
        <v>81</v>
      </c>
      <c r="AV389" s="13" t="s">
        <v>81</v>
      </c>
      <c r="AW389" s="13" t="s">
        <v>30</v>
      </c>
      <c r="AX389" s="13" t="s">
        <v>68</v>
      </c>
      <c r="AY389" s="209" t="s">
        <v>139</v>
      </c>
    </row>
    <row r="390" spans="2:65" s="1" customFormat="1" ht="16.5" customHeight="1">
      <c r="B390" s="32"/>
      <c r="C390" s="176" t="s">
        <v>618</v>
      </c>
      <c r="D390" s="176" t="s">
        <v>141</v>
      </c>
      <c r="E390" s="177" t="s">
        <v>619</v>
      </c>
      <c r="F390" s="178" t="s">
        <v>620</v>
      </c>
      <c r="G390" s="179" t="s">
        <v>244</v>
      </c>
      <c r="H390" s="180">
        <v>19.042999999999999</v>
      </c>
      <c r="I390" s="181"/>
      <c r="J390" s="182">
        <f>ROUND(I390*H390,2)</f>
        <v>0</v>
      </c>
      <c r="K390" s="178" t="s">
        <v>145</v>
      </c>
      <c r="L390" s="36"/>
      <c r="M390" s="183" t="s">
        <v>1</v>
      </c>
      <c r="N390" s="184" t="s">
        <v>40</v>
      </c>
      <c r="O390" s="58"/>
      <c r="P390" s="185">
        <f>O390*H390</f>
        <v>0</v>
      </c>
      <c r="Q390" s="185">
        <v>6.9999999999999999E-4</v>
      </c>
      <c r="R390" s="185">
        <f>Q390*H390</f>
        <v>1.3330099999999999E-2</v>
      </c>
      <c r="S390" s="185">
        <v>0</v>
      </c>
      <c r="T390" s="186">
        <f>S390*H390</f>
        <v>0</v>
      </c>
      <c r="AR390" s="15" t="s">
        <v>146</v>
      </c>
      <c r="AT390" s="15" t="s">
        <v>141</v>
      </c>
      <c r="AU390" s="15" t="s">
        <v>81</v>
      </c>
      <c r="AY390" s="15" t="s">
        <v>139</v>
      </c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5" t="s">
        <v>81</v>
      </c>
      <c r="BK390" s="187">
        <f>ROUND(I390*H390,2)</f>
        <v>0</v>
      </c>
      <c r="BL390" s="15" t="s">
        <v>146</v>
      </c>
      <c r="BM390" s="15" t="s">
        <v>621</v>
      </c>
    </row>
    <row r="391" spans="2:65" s="12" customFormat="1">
      <c r="B391" s="188"/>
      <c r="C391" s="189"/>
      <c r="D391" s="190" t="s">
        <v>148</v>
      </c>
      <c r="E391" s="191" t="s">
        <v>1</v>
      </c>
      <c r="F391" s="192" t="s">
        <v>390</v>
      </c>
      <c r="G391" s="189"/>
      <c r="H391" s="191" t="s">
        <v>1</v>
      </c>
      <c r="I391" s="193"/>
      <c r="J391" s="189"/>
      <c r="K391" s="189"/>
      <c r="L391" s="194"/>
      <c r="M391" s="195"/>
      <c r="N391" s="196"/>
      <c r="O391" s="196"/>
      <c r="P391" s="196"/>
      <c r="Q391" s="196"/>
      <c r="R391" s="196"/>
      <c r="S391" s="196"/>
      <c r="T391" s="197"/>
      <c r="AT391" s="198" t="s">
        <v>148</v>
      </c>
      <c r="AU391" s="198" t="s">
        <v>81</v>
      </c>
      <c r="AV391" s="12" t="s">
        <v>75</v>
      </c>
      <c r="AW391" s="12" t="s">
        <v>30</v>
      </c>
      <c r="AX391" s="12" t="s">
        <v>68</v>
      </c>
      <c r="AY391" s="198" t="s">
        <v>139</v>
      </c>
    </row>
    <row r="392" spans="2:65" s="13" customFormat="1">
      <c r="B392" s="199"/>
      <c r="C392" s="200"/>
      <c r="D392" s="190" t="s">
        <v>148</v>
      </c>
      <c r="E392" s="201" t="s">
        <v>1</v>
      </c>
      <c r="F392" s="202" t="s">
        <v>622</v>
      </c>
      <c r="G392" s="200"/>
      <c r="H392" s="203">
        <v>19.042999999999999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148</v>
      </c>
      <c r="AU392" s="209" t="s">
        <v>81</v>
      </c>
      <c r="AV392" s="13" t="s">
        <v>81</v>
      </c>
      <c r="AW392" s="13" t="s">
        <v>30</v>
      </c>
      <c r="AX392" s="13" t="s">
        <v>68</v>
      </c>
      <c r="AY392" s="209" t="s">
        <v>139</v>
      </c>
    </row>
    <row r="393" spans="2:65" s="1" customFormat="1" ht="16.5" customHeight="1">
      <c r="B393" s="32"/>
      <c r="C393" s="176" t="s">
        <v>623</v>
      </c>
      <c r="D393" s="176" t="s">
        <v>141</v>
      </c>
      <c r="E393" s="177" t="s">
        <v>624</v>
      </c>
      <c r="F393" s="178" t="s">
        <v>625</v>
      </c>
      <c r="G393" s="179" t="s">
        <v>144</v>
      </c>
      <c r="H393" s="180">
        <v>2.4140000000000001</v>
      </c>
      <c r="I393" s="181"/>
      <c r="J393" s="182">
        <f>ROUND(I393*H393,2)</f>
        <v>0</v>
      </c>
      <c r="K393" s="178" t="s">
        <v>145</v>
      </c>
      <c r="L393" s="36"/>
      <c r="M393" s="183" t="s">
        <v>1</v>
      </c>
      <c r="N393" s="184" t="s">
        <v>40</v>
      </c>
      <c r="O393" s="58"/>
      <c r="P393" s="185">
        <f>O393*H393</f>
        <v>0</v>
      </c>
      <c r="Q393" s="185">
        <v>1.98</v>
      </c>
      <c r="R393" s="185">
        <f>Q393*H393</f>
        <v>4.7797200000000002</v>
      </c>
      <c r="S393" s="185">
        <v>0</v>
      </c>
      <c r="T393" s="186">
        <f>S393*H393</f>
        <v>0</v>
      </c>
      <c r="AR393" s="15" t="s">
        <v>146</v>
      </c>
      <c r="AT393" s="15" t="s">
        <v>141</v>
      </c>
      <c r="AU393" s="15" t="s">
        <v>81</v>
      </c>
      <c r="AY393" s="15" t="s">
        <v>139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5" t="s">
        <v>81</v>
      </c>
      <c r="BK393" s="187">
        <f>ROUND(I393*H393,2)</f>
        <v>0</v>
      </c>
      <c r="BL393" s="15" t="s">
        <v>146</v>
      </c>
      <c r="BM393" s="15" t="s">
        <v>626</v>
      </c>
    </row>
    <row r="394" spans="2:65" s="12" customFormat="1">
      <c r="B394" s="188"/>
      <c r="C394" s="189"/>
      <c r="D394" s="190" t="s">
        <v>148</v>
      </c>
      <c r="E394" s="191" t="s">
        <v>1</v>
      </c>
      <c r="F394" s="192" t="s">
        <v>229</v>
      </c>
      <c r="G394" s="189"/>
      <c r="H394" s="191" t="s">
        <v>1</v>
      </c>
      <c r="I394" s="193"/>
      <c r="J394" s="189"/>
      <c r="K394" s="189"/>
      <c r="L394" s="194"/>
      <c r="M394" s="195"/>
      <c r="N394" s="196"/>
      <c r="O394" s="196"/>
      <c r="P394" s="196"/>
      <c r="Q394" s="196"/>
      <c r="R394" s="196"/>
      <c r="S394" s="196"/>
      <c r="T394" s="197"/>
      <c r="AT394" s="198" t="s">
        <v>148</v>
      </c>
      <c r="AU394" s="198" t="s">
        <v>81</v>
      </c>
      <c r="AV394" s="12" t="s">
        <v>75</v>
      </c>
      <c r="AW394" s="12" t="s">
        <v>30</v>
      </c>
      <c r="AX394" s="12" t="s">
        <v>68</v>
      </c>
      <c r="AY394" s="198" t="s">
        <v>139</v>
      </c>
    </row>
    <row r="395" spans="2:65" s="13" customFormat="1">
      <c r="B395" s="199"/>
      <c r="C395" s="200"/>
      <c r="D395" s="190" t="s">
        <v>148</v>
      </c>
      <c r="E395" s="201" t="s">
        <v>1</v>
      </c>
      <c r="F395" s="202" t="s">
        <v>627</v>
      </c>
      <c r="G395" s="200"/>
      <c r="H395" s="203">
        <v>2.4140000000000001</v>
      </c>
      <c r="I395" s="204"/>
      <c r="J395" s="200"/>
      <c r="K395" s="200"/>
      <c r="L395" s="205"/>
      <c r="M395" s="206"/>
      <c r="N395" s="207"/>
      <c r="O395" s="207"/>
      <c r="P395" s="207"/>
      <c r="Q395" s="207"/>
      <c r="R395" s="207"/>
      <c r="S395" s="207"/>
      <c r="T395" s="208"/>
      <c r="AT395" s="209" t="s">
        <v>148</v>
      </c>
      <c r="AU395" s="209" t="s">
        <v>81</v>
      </c>
      <c r="AV395" s="13" t="s">
        <v>81</v>
      </c>
      <c r="AW395" s="13" t="s">
        <v>30</v>
      </c>
      <c r="AX395" s="13" t="s">
        <v>68</v>
      </c>
      <c r="AY395" s="209" t="s">
        <v>139</v>
      </c>
    </row>
    <row r="396" spans="2:65" s="1" customFormat="1" ht="16.5" customHeight="1">
      <c r="B396" s="32"/>
      <c r="C396" s="176" t="s">
        <v>628</v>
      </c>
      <c r="D396" s="176" t="s">
        <v>141</v>
      </c>
      <c r="E396" s="177" t="s">
        <v>629</v>
      </c>
      <c r="F396" s="178" t="s">
        <v>630</v>
      </c>
      <c r="G396" s="179" t="s">
        <v>144</v>
      </c>
      <c r="H396" s="180">
        <v>23.736000000000001</v>
      </c>
      <c r="I396" s="181"/>
      <c r="J396" s="182">
        <f>ROUND(I396*H396,2)</f>
        <v>0</v>
      </c>
      <c r="K396" s="178" t="s">
        <v>145</v>
      </c>
      <c r="L396" s="36"/>
      <c r="M396" s="183" t="s">
        <v>1</v>
      </c>
      <c r="N396" s="184" t="s">
        <v>40</v>
      </c>
      <c r="O396" s="58"/>
      <c r="P396" s="185">
        <f>O396*H396</f>
        <v>0</v>
      </c>
      <c r="Q396" s="185">
        <v>0.20250000000000001</v>
      </c>
      <c r="R396" s="185">
        <f>Q396*H396</f>
        <v>4.80654</v>
      </c>
      <c r="S396" s="185">
        <v>0</v>
      </c>
      <c r="T396" s="186">
        <f>S396*H396</f>
        <v>0</v>
      </c>
      <c r="AR396" s="15" t="s">
        <v>146</v>
      </c>
      <c r="AT396" s="15" t="s">
        <v>141</v>
      </c>
      <c r="AU396" s="15" t="s">
        <v>81</v>
      </c>
      <c r="AY396" s="15" t="s">
        <v>139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5" t="s">
        <v>81</v>
      </c>
      <c r="BK396" s="187">
        <f>ROUND(I396*H396,2)</f>
        <v>0</v>
      </c>
      <c r="BL396" s="15" t="s">
        <v>146</v>
      </c>
      <c r="BM396" s="15" t="s">
        <v>631</v>
      </c>
    </row>
    <row r="397" spans="2:65" s="12" customFormat="1">
      <c r="B397" s="188"/>
      <c r="C397" s="189"/>
      <c r="D397" s="190" t="s">
        <v>148</v>
      </c>
      <c r="E397" s="191" t="s">
        <v>1</v>
      </c>
      <c r="F397" s="192" t="s">
        <v>229</v>
      </c>
      <c r="G397" s="189"/>
      <c r="H397" s="191" t="s">
        <v>1</v>
      </c>
      <c r="I397" s="193"/>
      <c r="J397" s="189"/>
      <c r="K397" s="189"/>
      <c r="L397" s="194"/>
      <c r="M397" s="195"/>
      <c r="N397" s="196"/>
      <c r="O397" s="196"/>
      <c r="P397" s="196"/>
      <c r="Q397" s="196"/>
      <c r="R397" s="196"/>
      <c r="S397" s="196"/>
      <c r="T397" s="197"/>
      <c r="AT397" s="198" t="s">
        <v>148</v>
      </c>
      <c r="AU397" s="198" t="s">
        <v>81</v>
      </c>
      <c r="AV397" s="12" t="s">
        <v>75</v>
      </c>
      <c r="AW397" s="12" t="s">
        <v>30</v>
      </c>
      <c r="AX397" s="12" t="s">
        <v>68</v>
      </c>
      <c r="AY397" s="198" t="s">
        <v>139</v>
      </c>
    </row>
    <row r="398" spans="2:65" s="13" customFormat="1">
      <c r="B398" s="199"/>
      <c r="C398" s="200"/>
      <c r="D398" s="190" t="s">
        <v>148</v>
      </c>
      <c r="E398" s="201" t="s">
        <v>1</v>
      </c>
      <c r="F398" s="202" t="s">
        <v>632</v>
      </c>
      <c r="G398" s="200"/>
      <c r="H398" s="203">
        <v>23.736000000000001</v>
      </c>
      <c r="I398" s="204"/>
      <c r="J398" s="200"/>
      <c r="K398" s="200"/>
      <c r="L398" s="205"/>
      <c r="M398" s="206"/>
      <c r="N398" s="207"/>
      <c r="O398" s="207"/>
      <c r="P398" s="207"/>
      <c r="Q398" s="207"/>
      <c r="R398" s="207"/>
      <c r="S398" s="207"/>
      <c r="T398" s="208"/>
      <c r="AT398" s="209" t="s">
        <v>148</v>
      </c>
      <c r="AU398" s="209" t="s">
        <v>81</v>
      </c>
      <c r="AV398" s="13" t="s">
        <v>81</v>
      </c>
      <c r="AW398" s="13" t="s">
        <v>30</v>
      </c>
      <c r="AX398" s="13" t="s">
        <v>68</v>
      </c>
      <c r="AY398" s="209" t="s">
        <v>139</v>
      </c>
    </row>
    <row r="399" spans="2:65" s="1" customFormat="1" ht="16.5" customHeight="1">
      <c r="B399" s="32"/>
      <c r="C399" s="176" t="s">
        <v>633</v>
      </c>
      <c r="D399" s="176" t="s">
        <v>141</v>
      </c>
      <c r="E399" s="177" t="s">
        <v>634</v>
      </c>
      <c r="F399" s="178" t="s">
        <v>635</v>
      </c>
      <c r="G399" s="179" t="s">
        <v>287</v>
      </c>
      <c r="H399" s="180">
        <v>10</v>
      </c>
      <c r="I399" s="181"/>
      <c r="J399" s="182">
        <f>ROUND(I399*H399,2)</f>
        <v>0</v>
      </c>
      <c r="K399" s="178" t="s">
        <v>145</v>
      </c>
      <c r="L399" s="36"/>
      <c r="M399" s="183" t="s">
        <v>1</v>
      </c>
      <c r="N399" s="184" t="s">
        <v>40</v>
      </c>
      <c r="O399" s="58"/>
      <c r="P399" s="185">
        <f>O399*H399</f>
        <v>0</v>
      </c>
      <c r="Q399" s="185">
        <v>4.8000000000000001E-4</v>
      </c>
      <c r="R399" s="185">
        <f>Q399*H399</f>
        <v>4.8000000000000004E-3</v>
      </c>
      <c r="S399" s="185">
        <v>0</v>
      </c>
      <c r="T399" s="186">
        <f>S399*H399</f>
        <v>0</v>
      </c>
      <c r="AR399" s="15" t="s">
        <v>146</v>
      </c>
      <c r="AT399" s="15" t="s">
        <v>141</v>
      </c>
      <c r="AU399" s="15" t="s">
        <v>81</v>
      </c>
      <c r="AY399" s="15" t="s">
        <v>139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5" t="s">
        <v>81</v>
      </c>
      <c r="BK399" s="187">
        <f>ROUND(I399*H399,2)</f>
        <v>0</v>
      </c>
      <c r="BL399" s="15" t="s">
        <v>146</v>
      </c>
      <c r="BM399" s="15" t="s">
        <v>636</v>
      </c>
    </row>
    <row r="400" spans="2:65" s="12" customFormat="1">
      <c r="B400" s="188"/>
      <c r="C400" s="189"/>
      <c r="D400" s="190" t="s">
        <v>148</v>
      </c>
      <c r="E400" s="191" t="s">
        <v>1</v>
      </c>
      <c r="F400" s="192" t="s">
        <v>637</v>
      </c>
      <c r="G400" s="189"/>
      <c r="H400" s="191" t="s">
        <v>1</v>
      </c>
      <c r="I400" s="193"/>
      <c r="J400" s="189"/>
      <c r="K400" s="189"/>
      <c r="L400" s="194"/>
      <c r="M400" s="195"/>
      <c r="N400" s="196"/>
      <c r="O400" s="196"/>
      <c r="P400" s="196"/>
      <c r="Q400" s="196"/>
      <c r="R400" s="196"/>
      <c r="S400" s="196"/>
      <c r="T400" s="197"/>
      <c r="AT400" s="198" t="s">
        <v>148</v>
      </c>
      <c r="AU400" s="198" t="s">
        <v>81</v>
      </c>
      <c r="AV400" s="12" t="s">
        <v>75</v>
      </c>
      <c r="AW400" s="12" t="s">
        <v>30</v>
      </c>
      <c r="AX400" s="12" t="s">
        <v>68</v>
      </c>
      <c r="AY400" s="198" t="s">
        <v>139</v>
      </c>
    </row>
    <row r="401" spans="2:65" s="13" customFormat="1">
      <c r="B401" s="199"/>
      <c r="C401" s="200"/>
      <c r="D401" s="190" t="s">
        <v>148</v>
      </c>
      <c r="E401" s="201" t="s">
        <v>1</v>
      </c>
      <c r="F401" s="202" t="s">
        <v>187</v>
      </c>
      <c r="G401" s="200"/>
      <c r="H401" s="203">
        <v>10</v>
      </c>
      <c r="I401" s="204"/>
      <c r="J401" s="200"/>
      <c r="K401" s="200"/>
      <c r="L401" s="205"/>
      <c r="M401" s="206"/>
      <c r="N401" s="207"/>
      <c r="O401" s="207"/>
      <c r="P401" s="207"/>
      <c r="Q401" s="207"/>
      <c r="R401" s="207"/>
      <c r="S401" s="207"/>
      <c r="T401" s="208"/>
      <c r="AT401" s="209" t="s">
        <v>148</v>
      </c>
      <c r="AU401" s="209" t="s">
        <v>81</v>
      </c>
      <c r="AV401" s="13" t="s">
        <v>81</v>
      </c>
      <c r="AW401" s="13" t="s">
        <v>30</v>
      </c>
      <c r="AX401" s="13" t="s">
        <v>68</v>
      </c>
      <c r="AY401" s="209" t="s">
        <v>139</v>
      </c>
    </row>
    <row r="402" spans="2:65" s="1" customFormat="1" ht="16.5" customHeight="1">
      <c r="B402" s="32"/>
      <c r="C402" s="176" t="s">
        <v>638</v>
      </c>
      <c r="D402" s="176" t="s">
        <v>141</v>
      </c>
      <c r="E402" s="177" t="s">
        <v>639</v>
      </c>
      <c r="F402" s="178" t="s">
        <v>640</v>
      </c>
      <c r="G402" s="179" t="s">
        <v>287</v>
      </c>
      <c r="H402" s="180">
        <v>11</v>
      </c>
      <c r="I402" s="181"/>
      <c r="J402" s="182">
        <f>ROUND(I402*H402,2)</f>
        <v>0</v>
      </c>
      <c r="K402" s="178" t="s">
        <v>145</v>
      </c>
      <c r="L402" s="36"/>
      <c r="M402" s="183" t="s">
        <v>1</v>
      </c>
      <c r="N402" s="184" t="s">
        <v>40</v>
      </c>
      <c r="O402" s="58"/>
      <c r="P402" s="185">
        <f>O402*H402</f>
        <v>0</v>
      </c>
      <c r="Q402" s="185">
        <v>4.684E-2</v>
      </c>
      <c r="R402" s="185">
        <f>Q402*H402</f>
        <v>0.51524000000000003</v>
      </c>
      <c r="S402" s="185">
        <v>0</v>
      </c>
      <c r="T402" s="186">
        <f>S402*H402</f>
        <v>0</v>
      </c>
      <c r="AR402" s="15" t="s">
        <v>146</v>
      </c>
      <c r="AT402" s="15" t="s">
        <v>141</v>
      </c>
      <c r="AU402" s="15" t="s">
        <v>81</v>
      </c>
      <c r="AY402" s="15" t="s">
        <v>139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5" t="s">
        <v>81</v>
      </c>
      <c r="BK402" s="187">
        <f>ROUND(I402*H402,2)</f>
        <v>0</v>
      </c>
      <c r="BL402" s="15" t="s">
        <v>146</v>
      </c>
      <c r="BM402" s="15" t="s">
        <v>641</v>
      </c>
    </row>
    <row r="403" spans="2:65" s="12" customFormat="1">
      <c r="B403" s="188"/>
      <c r="C403" s="189"/>
      <c r="D403" s="190" t="s">
        <v>148</v>
      </c>
      <c r="E403" s="191" t="s">
        <v>1</v>
      </c>
      <c r="F403" s="192" t="s">
        <v>637</v>
      </c>
      <c r="G403" s="189"/>
      <c r="H403" s="191" t="s">
        <v>1</v>
      </c>
      <c r="I403" s="193"/>
      <c r="J403" s="189"/>
      <c r="K403" s="189"/>
      <c r="L403" s="194"/>
      <c r="M403" s="195"/>
      <c r="N403" s="196"/>
      <c r="O403" s="196"/>
      <c r="P403" s="196"/>
      <c r="Q403" s="196"/>
      <c r="R403" s="196"/>
      <c r="S403" s="196"/>
      <c r="T403" s="197"/>
      <c r="AT403" s="198" t="s">
        <v>148</v>
      </c>
      <c r="AU403" s="198" t="s">
        <v>81</v>
      </c>
      <c r="AV403" s="12" t="s">
        <v>75</v>
      </c>
      <c r="AW403" s="12" t="s">
        <v>30</v>
      </c>
      <c r="AX403" s="12" t="s">
        <v>68</v>
      </c>
      <c r="AY403" s="198" t="s">
        <v>139</v>
      </c>
    </row>
    <row r="404" spans="2:65" s="13" customFormat="1">
      <c r="B404" s="199"/>
      <c r="C404" s="200"/>
      <c r="D404" s="190" t="s">
        <v>148</v>
      </c>
      <c r="E404" s="201" t="s">
        <v>1</v>
      </c>
      <c r="F404" s="202" t="s">
        <v>190</v>
      </c>
      <c r="G404" s="200"/>
      <c r="H404" s="203">
        <v>11</v>
      </c>
      <c r="I404" s="204"/>
      <c r="J404" s="200"/>
      <c r="K404" s="200"/>
      <c r="L404" s="205"/>
      <c r="M404" s="206"/>
      <c r="N404" s="207"/>
      <c r="O404" s="207"/>
      <c r="P404" s="207"/>
      <c r="Q404" s="207"/>
      <c r="R404" s="207"/>
      <c r="S404" s="207"/>
      <c r="T404" s="208"/>
      <c r="AT404" s="209" t="s">
        <v>148</v>
      </c>
      <c r="AU404" s="209" t="s">
        <v>81</v>
      </c>
      <c r="AV404" s="13" t="s">
        <v>81</v>
      </c>
      <c r="AW404" s="13" t="s">
        <v>30</v>
      </c>
      <c r="AX404" s="13" t="s">
        <v>68</v>
      </c>
      <c r="AY404" s="209" t="s">
        <v>139</v>
      </c>
    </row>
    <row r="405" spans="2:65" s="1" customFormat="1" ht="16.5" customHeight="1">
      <c r="B405" s="32"/>
      <c r="C405" s="210" t="s">
        <v>642</v>
      </c>
      <c r="D405" s="210" t="s">
        <v>219</v>
      </c>
      <c r="E405" s="211" t="s">
        <v>643</v>
      </c>
      <c r="F405" s="212" t="s">
        <v>644</v>
      </c>
      <c r="G405" s="213" t="s">
        <v>287</v>
      </c>
      <c r="H405" s="214">
        <v>3</v>
      </c>
      <c r="I405" s="215"/>
      <c r="J405" s="216">
        <f>ROUND(I405*H405,2)</f>
        <v>0</v>
      </c>
      <c r="K405" s="212" t="s">
        <v>145</v>
      </c>
      <c r="L405" s="217"/>
      <c r="M405" s="218" t="s">
        <v>1</v>
      </c>
      <c r="N405" s="219" t="s">
        <v>40</v>
      </c>
      <c r="O405" s="58"/>
      <c r="P405" s="185">
        <f>O405*H405</f>
        <v>0</v>
      </c>
      <c r="Q405" s="185">
        <v>2.198E-2</v>
      </c>
      <c r="R405" s="185">
        <f>Q405*H405</f>
        <v>6.5939999999999999E-2</v>
      </c>
      <c r="S405" s="185">
        <v>0</v>
      </c>
      <c r="T405" s="186">
        <f>S405*H405</f>
        <v>0</v>
      </c>
      <c r="AR405" s="15" t="s">
        <v>178</v>
      </c>
      <c r="AT405" s="15" t="s">
        <v>219</v>
      </c>
      <c r="AU405" s="15" t="s">
        <v>81</v>
      </c>
      <c r="AY405" s="15" t="s">
        <v>139</v>
      </c>
      <c r="BE405" s="187">
        <f>IF(N405="základní",J405,0)</f>
        <v>0</v>
      </c>
      <c r="BF405" s="187">
        <f>IF(N405="snížená",J405,0)</f>
        <v>0</v>
      </c>
      <c r="BG405" s="187">
        <f>IF(N405="zákl. přenesená",J405,0)</f>
        <v>0</v>
      </c>
      <c r="BH405" s="187">
        <f>IF(N405="sníž. přenesená",J405,0)</f>
        <v>0</v>
      </c>
      <c r="BI405" s="187">
        <f>IF(N405="nulová",J405,0)</f>
        <v>0</v>
      </c>
      <c r="BJ405" s="15" t="s">
        <v>81</v>
      </c>
      <c r="BK405" s="187">
        <f>ROUND(I405*H405,2)</f>
        <v>0</v>
      </c>
      <c r="BL405" s="15" t="s">
        <v>146</v>
      </c>
      <c r="BM405" s="15" t="s">
        <v>645</v>
      </c>
    </row>
    <row r="406" spans="2:65" s="12" customFormat="1">
      <c r="B406" s="188"/>
      <c r="C406" s="189"/>
      <c r="D406" s="190" t="s">
        <v>148</v>
      </c>
      <c r="E406" s="191" t="s">
        <v>1</v>
      </c>
      <c r="F406" s="192" t="s">
        <v>637</v>
      </c>
      <c r="G406" s="189"/>
      <c r="H406" s="191" t="s">
        <v>1</v>
      </c>
      <c r="I406" s="193"/>
      <c r="J406" s="189"/>
      <c r="K406" s="189"/>
      <c r="L406" s="194"/>
      <c r="M406" s="195"/>
      <c r="N406" s="196"/>
      <c r="O406" s="196"/>
      <c r="P406" s="196"/>
      <c r="Q406" s="196"/>
      <c r="R406" s="196"/>
      <c r="S406" s="196"/>
      <c r="T406" s="197"/>
      <c r="AT406" s="198" t="s">
        <v>148</v>
      </c>
      <c r="AU406" s="198" t="s">
        <v>81</v>
      </c>
      <c r="AV406" s="12" t="s">
        <v>75</v>
      </c>
      <c r="AW406" s="12" t="s">
        <v>30</v>
      </c>
      <c r="AX406" s="12" t="s">
        <v>68</v>
      </c>
      <c r="AY406" s="198" t="s">
        <v>139</v>
      </c>
    </row>
    <row r="407" spans="2:65" s="13" customFormat="1">
      <c r="B407" s="199"/>
      <c r="C407" s="200"/>
      <c r="D407" s="190" t="s">
        <v>148</v>
      </c>
      <c r="E407" s="201" t="s">
        <v>1</v>
      </c>
      <c r="F407" s="202" t="s">
        <v>155</v>
      </c>
      <c r="G407" s="200"/>
      <c r="H407" s="203">
        <v>3</v>
      </c>
      <c r="I407" s="204"/>
      <c r="J407" s="200"/>
      <c r="K407" s="200"/>
      <c r="L407" s="205"/>
      <c r="M407" s="206"/>
      <c r="N407" s="207"/>
      <c r="O407" s="207"/>
      <c r="P407" s="207"/>
      <c r="Q407" s="207"/>
      <c r="R407" s="207"/>
      <c r="S407" s="207"/>
      <c r="T407" s="208"/>
      <c r="AT407" s="209" t="s">
        <v>148</v>
      </c>
      <c r="AU407" s="209" t="s">
        <v>81</v>
      </c>
      <c r="AV407" s="13" t="s">
        <v>81</v>
      </c>
      <c r="AW407" s="13" t="s">
        <v>30</v>
      </c>
      <c r="AX407" s="13" t="s">
        <v>68</v>
      </c>
      <c r="AY407" s="209" t="s">
        <v>139</v>
      </c>
    </row>
    <row r="408" spans="2:65" s="1" customFormat="1" ht="16.5" customHeight="1">
      <c r="B408" s="32"/>
      <c r="C408" s="210" t="s">
        <v>646</v>
      </c>
      <c r="D408" s="210" t="s">
        <v>219</v>
      </c>
      <c r="E408" s="211" t="s">
        <v>647</v>
      </c>
      <c r="F408" s="212" t="s">
        <v>648</v>
      </c>
      <c r="G408" s="213" t="s">
        <v>287</v>
      </c>
      <c r="H408" s="214">
        <v>7</v>
      </c>
      <c r="I408" s="215"/>
      <c r="J408" s="216">
        <f>ROUND(I408*H408,2)</f>
        <v>0</v>
      </c>
      <c r="K408" s="212" t="s">
        <v>145</v>
      </c>
      <c r="L408" s="217"/>
      <c r="M408" s="218" t="s">
        <v>1</v>
      </c>
      <c r="N408" s="219" t="s">
        <v>40</v>
      </c>
      <c r="O408" s="58"/>
      <c r="P408" s="185">
        <f>O408*H408</f>
        <v>0</v>
      </c>
      <c r="Q408" s="185">
        <v>2.265E-2</v>
      </c>
      <c r="R408" s="185">
        <f>Q408*H408</f>
        <v>0.15855</v>
      </c>
      <c r="S408" s="185">
        <v>0</v>
      </c>
      <c r="T408" s="186">
        <f>S408*H408</f>
        <v>0</v>
      </c>
      <c r="AR408" s="15" t="s">
        <v>178</v>
      </c>
      <c r="AT408" s="15" t="s">
        <v>219</v>
      </c>
      <c r="AU408" s="15" t="s">
        <v>81</v>
      </c>
      <c r="AY408" s="15" t="s">
        <v>139</v>
      </c>
      <c r="BE408" s="187">
        <f>IF(N408="základní",J408,0)</f>
        <v>0</v>
      </c>
      <c r="BF408" s="187">
        <f>IF(N408="snížená",J408,0)</f>
        <v>0</v>
      </c>
      <c r="BG408" s="187">
        <f>IF(N408="zákl. přenesená",J408,0)</f>
        <v>0</v>
      </c>
      <c r="BH408" s="187">
        <f>IF(N408="sníž. přenesená",J408,0)</f>
        <v>0</v>
      </c>
      <c r="BI408" s="187">
        <f>IF(N408="nulová",J408,0)</f>
        <v>0</v>
      </c>
      <c r="BJ408" s="15" t="s">
        <v>81</v>
      </c>
      <c r="BK408" s="187">
        <f>ROUND(I408*H408,2)</f>
        <v>0</v>
      </c>
      <c r="BL408" s="15" t="s">
        <v>146</v>
      </c>
      <c r="BM408" s="15" t="s">
        <v>649</v>
      </c>
    </row>
    <row r="409" spans="2:65" s="12" customFormat="1">
      <c r="B409" s="188"/>
      <c r="C409" s="189"/>
      <c r="D409" s="190" t="s">
        <v>148</v>
      </c>
      <c r="E409" s="191" t="s">
        <v>1</v>
      </c>
      <c r="F409" s="192" t="s">
        <v>637</v>
      </c>
      <c r="G409" s="189"/>
      <c r="H409" s="191" t="s">
        <v>1</v>
      </c>
      <c r="I409" s="193"/>
      <c r="J409" s="189"/>
      <c r="K409" s="189"/>
      <c r="L409" s="194"/>
      <c r="M409" s="195"/>
      <c r="N409" s="196"/>
      <c r="O409" s="196"/>
      <c r="P409" s="196"/>
      <c r="Q409" s="196"/>
      <c r="R409" s="196"/>
      <c r="S409" s="196"/>
      <c r="T409" s="197"/>
      <c r="AT409" s="198" t="s">
        <v>148</v>
      </c>
      <c r="AU409" s="198" t="s">
        <v>81</v>
      </c>
      <c r="AV409" s="12" t="s">
        <v>75</v>
      </c>
      <c r="AW409" s="12" t="s">
        <v>30</v>
      </c>
      <c r="AX409" s="12" t="s">
        <v>68</v>
      </c>
      <c r="AY409" s="198" t="s">
        <v>139</v>
      </c>
    </row>
    <row r="410" spans="2:65" s="13" customFormat="1">
      <c r="B410" s="199"/>
      <c r="C410" s="200"/>
      <c r="D410" s="190" t="s">
        <v>148</v>
      </c>
      <c r="E410" s="201" t="s">
        <v>1</v>
      </c>
      <c r="F410" s="202" t="s">
        <v>174</v>
      </c>
      <c r="G410" s="200"/>
      <c r="H410" s="203">
        <v>7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148</v>
      </c>
      <c r="AU410" s="209" t="s">
        <v>81</v>
      </c>
      <c r="AV410" s="13" t="s">
        <v>81</v>
      </c>
      <c r="AW410" s="13" t="s">
        <v>30</v>
      </c>
      <c r="AX410" s="13" t="s">
        <v>68</v>
      </c>
      <c r="AY410" s="209" t="s">
        <v>139</v>
      </c>
    </row>
    <row r="411" spans="2:65" s="1" customFormat="1" ht="16.5" customHeight="1">
      <c r="B411" s="32"/>
      <c r="C411" s="210" t="s">
        <v>650</v>
      </c>
      <c r="D411" s="210" t="s">
        <v>219</v>
      </c>
      <c r="E411" s="211" t="s">
        <v>651</v>
      </c>
      <c r="F411" s="212" t="s">
        <v>652</v>
      </c>
      <c r="G411" s="213" t="s">
        <v>287</v>
      </c>
      <c r="H411" s="214">
        <v>2</v>
      </c>
      <c r="I411" s="215"/>
      <c r="J411" s="216">
        <f>ROUND(I411*H411,2)</f>
        <v>0</v>
      </c>
      <c r="K411" s="212" t="s">
        <v>145</v>
      </c>
      <c r="L411" s="217"/>
      <c r="M411" s="218" t="s">
        <v>1</v>
      </c>
      <c r="N411" s="219" t="s">
        <v>40</v>
      </c>
      <c r="O411" s="58"/>
      <c r="P411" s="185">
        <f>O411*H411</f>
        <v>0</v>
      </c>
      <c r="Q411" s="185">
        <v>2.2880000000000001E-2</v>
      </c>
      <c r="R411" s="185">
        <f>Q411*H411</f>
        <v>4.5760000000000002E-2</v>
      </c>
      <c r="S411" s="185">
        <v>0</v>
      </c>
      <c r="T411" s="186">
        <f>S411*H411</f>
        <v>0</v>
      </c>
      <c r="AR411" s="15" t="s">
        <v>178</v>
      </c>
      <c r="AT411" s="15" t="s">
        <v>219</v>
      </c>
      <c r="AU411" s="15" t="s">
        <v>81</v>
      </c>
      <c r="AY411" s="15" t="s">
        <v>139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5" t="s">
        <v>81</v>
      </c>
      <c r="BK411" s="187">
        <f>ROUND(I411*H411,2)</f>
        <v>0</v>
      </c>
      <c r="BL411" s="15" t="s">
        <v>146</v>
      </c>
      <c r="BM411" s="15" t="s">
        <v>653</v>
      </c>
    </row>
    <row r="412" spans="2:65" s="12" customFormat="1">
      <c r="B412" s="188"/>
      <c r="C412" s="189"/>
      <c r="D412" s="190" t="s">
        <v>148</v>
      </c>
      <c r="E412" s="191" t="s">
        <v>1</v>
      </c>
      <c r="F412" s="192" t="s">
        <v>637</v>
      </c>
      <c r="G412" s="189"/>
      <c r="H412" s="191" t="s">
        <v>1</v>
      </c>
      <c r="I412" s="193"/>
      <c r="J412" s="189"/>
      <c r="K412" s="189"/>
      <c r="L412" s="194"/>
      <c r="M412" s="195"/>
      <c r="N412" s="196"/>
      <c r="O412" s="196"/>
      <c r="P412" s="196"/>
      <c r="Q412" s="196"/>
      <c r="R412" s="196"/>
      <c r="S412" s="196"/>
      <c r="T412" s="197"/>
      <c r="AT412" s="198" t="s">
        <v>148</v>
      </c>
      <c r="AU412" s="198" t="s">
        <v>81</v>
      </c>
      <c r="AV412" s="12" t="s">
        <v>75</v>
      </c>
      <c r="AW412" s="12" t="s">
        <v>30</v>
      </c>
      <c r="AX412" s="12" t="s">
        <v>68</v>
      </c>
      <c r="AY412" s="198" t="s">
        <v>139</v>
      </c>
    </row>
    <row r="413" spans="2:65" s="13" customFormat="1">
      <c r="B413" s="199"/>
      <c r="C413" s="200"/>
      <c r="D413" s="190" t="s">
        <v>148</v>
      </c>
      <c r="E413" s="201" t="s">
        <v>1</v>
      </c>
      <c r="F413" s="202" t="s">
        <v>81</v>
      </c>
      <c r="G413" s="200"/>
      <c r="H413" s="203">
        <v>2</v>
      </c>
      <c r="I413" s="204"/>
      <c r="J413" s="200"/>
      <c r="K413" s="200"/>
      <c r="L413" s="205"/>
      <c r="M413" s="206"/>
      <c r="N413" s="207"/>
      <c r="O413" s="207"/>
      <c r="P413" s="207"/>
      <c r="Q413" s="207"/>
      <c r="R413" s="207"/>
      <c r="S413" s="207"/>
      <c r="T413" s="208"/>
      <c r="AT413" s="209" t="s">
        <v>148</v>
      </c>
      <c r="AU413" s="209" t="s">
        <v>81</v>
      </c>
      <c r="AV413" s="13" t="s">
        <v>81</v>
      </c>
      <c r="AW413" s="13" t="s">
        <v>30</v>
      </c>
      <c r="AX413" s="13" t="s">
        <v>68</v>
      </c>
      <c r="AY413" s="209" t="s">
        <v>139</v>
      </c>
    </row>
    <row r="414" spans="2:65" s="1" customFormat="1" ht="16.5" customHeight="1">
      <c r="B414" s="32"/>
      <c r="C414" s="210" t="s">
        <v>654</v>
      </c>
      <c r="D414" s="210" t="s">
        <v>219</v>
      </c>
      <c r="E414" s="211" t="s">
        <v>655</v>
      </c>
      <c r="F414" s="212" t="s">
        <v>656</v>
      </c>
      <c r="G414" s="213" t="s">
        <v>287</v>
      </c>
      <c r="H414" s="214">
        <v>6</v>
      </c>
      <c r="I414" s="215"/>
      <c r="J414" s="216">
        <f>ROUND(I414*H414,2)</f>
        <v>0</v>
      </c>
      <c r="K414" s="212" t="s">
        <v>145</v>
      </c>
      <c r="L414" s="217"/>
      <c r="M414" s="218" t="s">
        <v>1</v>
      </c>
      <c r="N414" s="219" t="s">
        <v>40</v>
      </c>
      <c r="O414" s="58"/>
      <c r="P414" s="185">
        <f>O414*H414</f>
        <v>0</v>
      </c>
      <c r="Q414" s="185">
        <v>2.333E-2</v>
      </c>
      <c r="R414" s="185">
        <f>Q414*H414</f>
        <v>0.13997999999999999</v>
      </c>
      <c r="S414" s="185">
        <v>0</v>
      </c>
      <c r="T414" s="186">
        <f>S414*H414</f>
        <v>0</v>
      </c>
      <c r="AR414" s="15" t="s">
        <v>178</v>
      </c>
      <c r="AT414" s="15" t="s">
        <v>219</v>
      </c>
      <c r="AU414" s="15" t="s">
        <v>81</v>
      </c>
      <c r="AY414" s="15" t="s">
        <v>139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5" t="s">
        <v>81</v>
      </c>
      <c r="BK414" s="187">
        <f>ROUND(I414*H414,2)</f>
        <v>0</v>
      </c>
      <c r="BL414" s="15" t="s">
        <v>146</v>
      </c>
      <c r="BM414" s="15" t="s">
        <v>657</v>
      </c>
    </row>
    <row r="415" spans="2:65" s="12" customFormat="1">
      <c r="B415" s="188"/>
      <c r="C415" s="189"/>
      <c r="D415" s="190" t="s">
        <v>148</v>
      </c>
      <c r="E415" s="191" t="s">
        <v>1</v>
      </c>
      <c r="F415" s="192" t="s">
        <v>637</v>
      </c>
      <c r="G415" s="189"/>
      <c r="H415" s="191" t="s">
        <v>1</v>
      </c>
      <c r="I415" s="193"/>
      <c r="J415" s="189"/>
      <c r="K415" s="189"/>
      <c r="L415" s="194"/>
      <c r="M415" s="195"/>
      <c r="N415" s="196"/>
      <c r="O415" s="196"/>
      <c r="P415" s="196"/>
      <c r="Q415" s="196"/>
      <c r="R415" s="196"/>
      <c r="S415" s="196"/>
      <c r="T415" s="197"/>
      <c r="AT415" s="198" t="s">
        <v>148</v>
      </c>
      <c r="AU415" s="198" t="s">
        <v>81</v>
      </c>
      <c r="AV415" s="12" t="s">
        <v>75</v>
      </c>
      <c r="AW415" s="12" t="s">
        <v>30</v>
      </c>
      <c r="AX415" s="12" t="s">
        <v>68</v>
      </c>
      <c r="AY415" s="198" t="s">
        <v>139</v>
      </c>
    </row>
    <row r="416" spans="2:65" s="13" customFormat="1">
      <c r="B416" s="199"/>
      <c r="C416" s="200"/>
      <c r="D416" s="190" t="s">
        <v>148</v>
      </c>
      <c r="E416" s="201" t="s">
        <v>1</v>
      </c>
      <c r="F416" s="202" t="s">
        <v>169</v>
      </c>
      <c r="G416" s="200"/>
      <c r="H416" s="203">
        <v>6</v>
      </c>
      <c r="I416" s="204"/>
      <c r="J416" s="200"/>
      <c r="K416" s="200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148</v>
      </c>
      <c r="AU416" s="209" t="s">
        <v>81</v>
      </c>
      <c r="AV416" s="13" t="s">
        <v>81</v>
      </c>
      <c r="AW416" s="13" t="s">
        <v>30</v>
      </c>
      <c r="AX416" s="13" t="s">
        <v>68</v>
      </c>
      <c r="AY416" s="209" t="s">
        <v>139</v>
      </c>
    </row>
    <row r="417" spans="2:65" s="1" customFormat="1" ht="16.5" customHeight="1">
      <c r="B417" s="32"/>
      <c r="C417" s="210" t="s">
        <v>658</v>
      </c>
      <c r="D417" s="210" t="s">
        <v>219</v>
      </c>
      <c r="E417" s="211" t="s">
        <v>659</v>
      </c>
      <c r="F417" s="212" t="s">
        <v>660</v>
      </c>
      <c r="G417" s="213" t="s">
        <v>287</v>
      </c>
      <c r="H417" s="214">
        <v>1</v>
      </c>
      <c r="I417" s="215"/>
      <c r="J417" s="216">
        <f>ROUND(I417*H417,2)</f>
        <v>0</v>
      </c>
      <c r="K417" s="212" t="s">
        <v>1</v>
      </c>
      <c r="L417" s="217"/>
      <c r="M417" s="218" t="s">
        <v>1</v>
      </c>
      <c r="N417" s="219" t="s">
        <v>40</v>
      </c>
      <c r="O417" s="58"/>
      <c r="P417" s="185">
        <f>O417*H417</f>
        <v>0</v>
      </c>
      <c r="Q417" s="185">
        <v>2.333E-2</v>
      </c>
      <c r="R417" s="185">
        <f>Q417*H417</f>
        <v>2.333E-2</v>
      </c>
      <c r="S417" s="185">
        <v>0</v>
      </c>
      <c r="T417" s="186">
        <f>S417*H417</f>
        <v>0</v>
      </c>
      <c r="AR417" s="15" t="s">
        <v>178</v>
      </c>
      <c r="AT417" s="15" t="s">
        <v>219</v>
      </c>
      <c r="AU417" s="15" t="s">
        <v>81</v>
      </c>
      <c r="AY417" s="15" t="s">
        <v>139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5" t="s">
        <v>81</v>
      </c>
      <c r="BK417" s="187">
        <f>ROUND(I417*H417,2)</f>
        <v>0</v>
      </c>
      <c r="BL417" s="15" t="s">
        <v>146</v>
      </c>
      <c r="BM417" s="15" t="s">
        <v>661</v>
      </c>
    </row>
    <row r="418" spans="2:65" s="12" customFormat="1">
      <c r="B418" s="188"/>
      <c r="C418" s="189"/>
      <c r="D418" s="190" t="s">
        <v>148</v>
      </c>
      <c r="E418" s="191" t="s">
        <v>1</v>
      </c>
      <c r="F418" s="192" t="s">
        <v>637</v>
      </c>
      <c r="G418" s="189"/>
      <c r="H418" s="191" t="s">
        <v>1</v>
      </c>
      <c r="I418" s="193"/>
      <c r="J418" s="189"/>
      <c r="K418" s="189"/>
      <c r="L418" s="194"/>
      <c r="M418" s="195"/>
      <c r="N418" s="196"/>
      <c r="O418" s="196"/>
      <c r="P418" s="196"/>
      <c r="Q418" s="196"/>
      <c r="R418" s="196"/>
      <c r="S418" s="196"/>
      <c r="T418" s="197"/>
      <c r="AT418" s="198" t="s">
        <v>148</v>
      </c>
      <c r="AU418" s="198" t="s">
        <v>81</v>
      </c>
      <c r="AV418" s="12" t="s">
        <v>75</v>
      </c>
      <c r="AW418" s="12" t="s">
        <v>30</v>
      </c>
      <c r="AX418" s="12" t="s">
        <v>68</v>
      </c>
      <c r="AY418" s="198" t="s">
        <v>139</v>
      </c>
    </row>
    <row r="419" spans="2:65" s="13" customFormat="1">
      <c r="B419" s="199"/>
      <c r="C419" s="200"/>
      <c r="D419" s="190" t="s">
        <v>148</v>
      </c>
      <c r="E419" s="201" t="s">
        <v>1</v>
      </c>
      <c r="F419" s="202" t="s">
        <v>75</v>
      </c>
      <c r="G419" s="200"/>
      <c r="H419" s="203">
        <v>1</v>
      </c>
      <c r="I419" s="204"/>
      <c r="J419" s="200"/>
      <c r="K419" s="200"/>
      <c r="L419" s="205"/>
      <c r="M419" s="206"/>
      <c r="N419" s="207"/>
      <c r="O419" s="207"/>
      <c r="P419" s="207"/>
      <c r="Q419" s="207"/>
      <c r="R419" s="207"/>
      <c r="S419" s="207"/>
      <c r="T419" s="208"/>
      <c r="AT419" s="209" t="s">
        <v>148</v>
      </c>
      <c r="AU419" s="209" t="s">
        <v>81</v>
      </c>
      <c r="AV419" s="13" t="s">
        <v>81</v>
      </c>
      <c r="AW419" s="13" t="s">
        <v>30</v>
      </c>
      <c r="AX419" s="13" t="s">
        <v>68</v>
      </c>
      <c r="AY419" s="209" t="s">
        <v>139</v>
      </c>
    </row>
    <row r="420" spans="2:65" s="1" customFormat="1" ht="16.5" customHeight="1">
      <c r="B420" s="32"/>
      <c r="C420" s="210" t="s">
        <v>662</v>
      </c>
      <c r="D420" s="210" t="s">
        <v>219</v>
      </c>
      <c r="E420" s="211" t="s">
        <v>663</v>
      </c>
      <c r="F420" s="212" t="s">
        <v>664</v>
      </c>
      <c r="G420" s="213" t="s">
        <v>287</v>
      </c>
      <c r="H420" s="214">
        <v>2</v>
      </c>
      <c r="I420" s="215"/>
      <c r="J420" s="216">
        <f>ROUND(I420*H420,2)</f>
        <v>0</v>
      </c>
      <c r="K420" s="212" t="s">
        <v>145</v>
      </c>
      <c r="L420" s="217"/>
      <c r="M420" s="218" t="s">
        <v>1</v>
      </c>
      <c r="N420" s="219" t="s">
        <v>40</v>
      </c>
      <c r="O420" s="58"/>
      <c r="P420" s="185">
        <f>O420*H420</f>
        <v>0</v>
      </c>
      <c r="Q420" s="185">
        <v>2.3810000000000001E-2</v>
      </c>
      <c r="R420" s="185">
        <f>Q420*H420</f>
        <v>4.7620000000000003E-2</v>
      </c>
      <c r="S420" s="185">
        <v>0</v>
      </c>
      <c r="T420" s="186">
        <f>S420*H420</f>
        <v>0</v>
      </c>
      <c r="AR420" s="15" t="s">
        <v>178</v>
      </c>
      <c r="AT420" s="15" t="s">
        <v>219</v>
      </c>
      <c r="AU420" s="15" t="s">
        <v>81</v>
      </c>
      <c r="AY420" s="15" t="s">
        <v>139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5" t="s">
        <v>81</v>
      </c>
      <c r="BK420" s="187">
        <f>ROUND(I420*H420,2)</f>
        <v>0</v>
      </c>
      <c r="BL420" s="15" t="s">
        <v>146</v>
      </c>
      <c r="BM420" s="15" t="s">
        <v>665</v>
      </c>
    </row>
    <row r="421" spans="2:65" s="12" customFormat="1">
      <c r="B421" s="188"/>
      <c r="C421" s="189"/>
      <c r="D421" s="190" t="s">
        <v>148</v>
      </c>
      <c r="E421" s="191" t="s">
        <v>1</v>
      </c>
      <c r="F421" s="192" t="s">
        <v>637</v>
      </c>
      <c r="G421" s="189"/>
      <c r="H421" s="191" t="s">
        <v>1</v>
      </c>
      <c r="I421" s="193"/>
      <c r="J421" s="189"/>
      <c r="K421" s="189"/>
      <c r="L421" s="194"/>
      <c r="M421" s="195"/>
      <c r="N421" s="196"/>
      <c r="O421" s="196"/>
      <c r="P421" s="196"/>
      <c r="Q421" s="196"/>
      <c r="R421" s="196"/>
      <c r="S421" s="196"/>
      <c r="T421" s="197"/>
      <c r="AT421" s="198" t="s">
        <v>148</v>
      </c>
      <c r="AU421" s="198" t="s">
        <v>81</v>
      </c>
      <c r="AV421" s="12" t="s">
        <v>75</v>
      </c>
      <c r="AW421" s="12" t="s">
        <v>30</v>
      </c>
      <c r="AX421" s="12" t="s">
        <v>68</v>
      </c>
      <c r="AY421" s="198" t="s">
        <v>139</v>
      </c>
    </row>
    <row r="422" spans="2:65" s="13" customFormat="1">
      <c r="B422" s="199"/>
      <c r="C422" s="200"/>
      <c r="D422" s="190" t="s">
        <v>148</v>
      </c>
      <c r="E422" s="201" t="s">
        <v>1</v>
      </c>
      <c r="F422" s="202" t="s">
        <v>81</v>
      </c>
      <c r="G422" s="200"/>
      <c r="H422" s="203">
        <v>2</v>
      </c>
      <c r="I422" s="204"/>
      <c r="J422" s="200"/>
      <c r="K422" s="200"/>
      <c r="L422" s="205"/>
      <c r="M422" s="206"/>
      <c r="N422" s="207"/>
      <c r="O422" s="207"/>
      <c r="P422" s="207"/>
      <c r="Q422" s="207"/>
      <c r="R422" s="207"/>
      <c r="S422" s="207"/>
      <c r="T422" s="208"/>
      <c r="AT422" s="209" t="s">
        <v>148</v>
      </c>
      <c r="AU422" s="209" t="s">
        <v>81</v>
      </c>
      <c r="AV422" s="13" t="s">
        <v>81</v>
      </c>
      <c r="AW422" s="13" t="s">
        <v>30</v>
      </c>
      <c r="AX422" s="13" t="s">
        <v>68</v>
      </c>
      <c r="AY422" s="209" t="s">
        <v>139</v>
      </c>
    </row>
    <row r="423" spans="2:65" s="1" customFormat="1" ht="16.5" customHeight="1">
      <c r="B423" s="32"/>
      <c r="C423" s="210" t="s">
        <v>666</v>
      </c>
      <c r="D423" s="210" t="s">
        <v>219</v>
      </c>
      <c r="E423" s="211" t="s">
        <v>667</v>
      </c>
      <c r="F423" s="212" t="s">
        <v>668</v>
      </c>
      <c r="G423" s="213" t="s">
        <v>287</v>
      </c>
      <c r="H423" s="214">
        <v>8</v>
      </c>
      <c r="I423" s="215"/>
      <c r="J423" s="216">
        <f>ROUND(I423*H423,2)</f>
        <v>0</v>
      </c>
      <c r="K423" s="212" t="s">
        <v>1</v>
      </c>
      <c r="L423" s="217"/>
      <c r="M423" s="218" t="s">
        <v>1</v>
      </c>
      <c r="N423" s="219" t="s">
        <v>40</v>
      </c>
      <c r="O423" s="58"/>
      <c r="P423" s="185">
        <f>O423*H423</f>
        <v>0</v>
      </c>
      <c r="Q423" s="185">
        <v>2.3810000000000001E-2</v>
      </c>
      <c r="R423" s="185">
        <f>Q423*H423</f>
        <v>0.19048000000000001</v>
      </c>
      <c r="S423" s="185">
        <v>0</v>
      </c>
      <c r="T423" s="186">
        <f>S423*H423</f>
        <v>0</v>
      </c>
      <c r="AR423" s="15" t="s">
        <v>178</v>
      </c>
      <c r="AT423" s="15" t="s">
        <v>219</v>
      </c>
      <c r="AU423" s="15" t="s">
        <v>81</v>
      </c>
      <c r="AY423" s="15" t="s">
        <v>139</v>
      </c>
      <c r="BE423" s="187">
        <f>IF(N423="základní",J423,0)</f>
        <v>0</v>
      </c>
      <c r="BF423" s="187">
        <f>IF(N423="snížená",J423,0)</f>
        <v>0</v>
      </c>
      <c r="BG423" s="187">
        <f>IF(N423="zákl. přenesená",J423,0)</f>
        <v>0</v>
      </c>
      <c r="BH423" s="187">
        <f>IF(N423="sníž. přenesená",J423,0)</f>
        <v>0</v>
      </c>
      <c r="BI423" s="187">
        <f>IF(N423="nulová",J423,0)</f>
        <v>0</v>
      </c>
      <c r="BJ423" s="15" t="s">
        <v>81</v>
      </c>
      <c r="BK423" s="187">
        <f>ROUND(I423*H423,2)</f>
        <v>0</v>
      </c>
      <c r="BL423" s="15" t="s">
        <v>146</v>
      </c>
      <c r="BM423" s="15" t="s">
        <v>669</v>
      </c>
    </row>
    <row r="424" spans="2:65" s="12" customFormat="1">
      <c r="B424" s="188"/>
      <c r="C424" s="189"/>
      <c r="D424" s="190" t="s">
        <v>148</v>
      </c>
      <c r="E424" s="191" t="s">
        <v>1</v>
      </c>
      <c r="F424" s="192" t="s">
        <v>637</v>
      </c>
      <c r="G424" s="189"/>
      <c r="H424" s="191" t="s">
        <v>1</v>
      </c>
      <c r="I424" s="193"/>
      <c r="J424" s="189"/>
      <c r="K424" s="189"/>
      <c r="L424" s="194"/>
      <c r="M424" s="195"/>
      <c r="N424" s="196"/>
      <c r="O424" s="196"/>
      <c r="P424" s="196"/>
      <c r="Q424" s="196"/>
      <c r="R424" s="196"/>
      <c r="S424" s="196"/>
      <c r="T424" s="197"/>
      <c r="AT424" s="198" t="s">
        <v>148</v>
      </c>
      <c r="AU424" s="198" t="s">
        <v>81</v>
      </c>
      <c r="AV424" s="12" t="s">
        <v>75</v>
      </c>
      <c r="AW424" s="12" t="s">
        <v>30</v>
      </c>
      <c r="AX424" s="12" t="s">
        <v>68</v>
      </c>
      <c r="AY424" s="198" t="s">
        <v>139</v>
      </c>
    </row>
    <row r="425" spans="2:65" s="13" customFormat="1">
      <c r="B425" s="199"/>
      <c r="C425" s="200"/>
      <c r="D425" s="190" t="s">
        <v>148</v>
      </c>
      <c r="E425" s="201" t="s">
        <v>1</v>
      </c>
      <c r="F425" s="202" t="s">
        <v>178</v>
      </c>
      <c r="G425" s="200"/>
      <c r="H425" s="203">
        <v>8</v>
      </c>
      <c r="I425" s="204"/>
      <c r="J425" s="200"/>
      <c r="K425" s="200"/>
      <c r="L425" s="205"/>
      <c r="M425" s="206"/>
      <c r="N425" s="207"/>
      <c r="O425" s="207"/>
      <c r="P425" s="207"/>
      <c r="Q425" s="207"/>
      <c r="R425" s="207"/>
      <c r="S425" s="207"/>
      <c r="T425" s="208"/>
      <c r="AT425" s="209" t="s">
        <v>148</v>
      </c>
      <c r="AU425" s="209" t="s">
        <v>81</v>
      </c>
      <c r="AV425" s="13" t="s">
        <v>81</v>
      </c>
      <c r="AW425" s="13" t="s">
        <v>30</v>
      </c>
      <c r="AX425" s="13" t="s">
        <v>68</v>
      </c>
      <c r="AY425" s="209" t="s">
        <v>139</v>
      </c>
    </row>
    <row r="426" spans="2:65" s="1" customFormat="1" ht="16.5" customHeight="1">
      <c r="B426" s="32"/>
      <c r="C426" s="176" t="s">
        <v>670</v>
      </c>
      <c r="D426" s="176" t="s">
        <v>141</v>
      </c>
      <c r="E426" s="177" t="s">
        <v>671</v>
      </c>
      <c r="F426" s="178" t="s">
        <v>672</v>
      </c>
      <c r="G426" s="179" t="s">
        <v>287</v>
      </c>
      <c r="H426" s="180">
        <v>3</v>
      </c>
      <c r="I426" s="181"/>
      <c r="J426" s="182">
        <f>ROUND(I426*H426,2)</f>
        <v>0</v>
      </c>
      <c r="K426" s="178" t="s">
        <v>145</v>
      </c>
      <c r="L426" s="36"/>
      <c r="M426" s="183" t="s">
        <v>1</v>
      </c>
      <c r="N426" s="184" t="s">
        <v>40</v>
      </c>
      <c r="O426" s="58"/>
      <c r="P426" s="185">
        <f>O426*H426</f>
        <v>0</v>
      </c>
      <c r="Q426" s="185">
        <v>5.3620000000000001E-2</v>
      </c>
      <c r="R426" s="185">
        <f>Q426*H426</f>
        <v>0.16086</v>
      </c>
      <c r="S426" s="185">
        <v>0</v>
      </c>
      <c r="T426" s="186">
        <f>S426*H426</f>
        <v>0</v>
      </c>
      <c r="AR426" s="15" t="s">
        <v>146</v>
      </c>
      <c r="AT426" s="15" t="s">
        <v>141</v>
      </c>
      <c r="AU426" s="15" t="s">
        <v>81</v>
      </c>
      <c r="AY426" s="15" t="s">
        <v>139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5" t="s">
        <v>81</v>
      </c>
      <c r="BK426" s="187">
        <f>ROUND(I426*H426,2)</f>
        <v>0</v>
      </c>
      <c r="BL426" s="15" t="s">
        <v>146</v>
      </c>
      <c r="BM426" s="15" t="s">
        <v>673</v>
      </c>
    </row>
    <row r="427" spans="2:65" s="12" customFormat="1">
      <c r="B427" s="188"/>
      <c r="C427" s="189"/>
      <c r="D427" s="190" t="s">
        <v>148</v>
      </c>
      <c r="E427" s="191" t="s">
        <v>1</v>
      </c>
      <c r="F427" s="192" t="s">
        <v>637</v>
      </c>
      <c r="G427" s="189"/>
      <c r="H427" s="191" t="s">
        <v>1</v>
      </c>
      <c r="I427" s="193"/>
      <c r="J427" s="189"/>
      <c r="K427" s="189"/>
      <c r="L427" s="194"/>
      <c r="M427" s="195"/>
      <c r="N427" s="196"/>
      <c r="O427" s="196"/>
      <c r="P427" s="196"/>
      <c r="Q427" s="196"/>
      <c r="R427" s="196"/>
      <c r="S427" s="196"/>
      <c r="T427" s="197"/>
      <c r="AT427" s="198" t="s">
        <v>148</v>
      </c>
      <c r="AU427" s="198" t="s">
        <v>81</v>
      </c>
      <c r="AV427" s="12" t="s">
        <v>75</v>
      </c>
      <c r="AW427" s="12" t="s">
        <v>30</v>
      </c>
      <c r="AX427" s="12" t="s">
        <v>68</v>
      </c>
      <c r="AY427" s="198" t="s">
        <v>139</v>
      </c>
    </row>
    <row r="428" spans="2:65" s="13" customFormat="1">
      <c r="B428" s="199"/>
      <c r="C428" s="200"/>
      <c r="D428" s="190" t="s">
        <v>148</v>
      </c>
      <c r="E428" s="201" t="s">
        <v>1</v>
      </c>
      <c r="F428" s="202" t="s">
        <v>155</v>
      </c>
      <c r="G428" s="200"/>
      <c r="H428" s="203">
        <v>3</v>
      </c>
      <c r="I428" s="204"/>
      <c r="J428" s="200"/>
      <c r="K428" s="200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148</v>
      </c>
      <c r="AU428" s="209" t="s">
        <v>81</v>
      </c>
      <c r="AV428" s="13" t="s">
        <v>81</v>
      </c>
      <c r="AW428" s="13" t="s">
        <v>30</v>
      </c>
      <c r="AX428" s="13" t="s">
        <v>68</v>
      </c>
      <c r="AY428" s="209" t="s">
        <v>139</v>
      </c>
    </row>
    <row r="429" spans="2:65" s="1" customFormat="1" ht="16.5" customHeight="1">
      <c r="B429" s="32"/>
      <c r="C429" s="210" t="s">
        <v>674</v>
      </c>
      <c r="D429" s="210" t="s">
        <v>219</v>
      </c>
      <c r="E429" s="211" t="s">
        <v>675</v>
      </c>
      <c r="F429" s="212" t="s">
        <v>676</v>
      </c>
      <c r="G429" s="213" t="s">
        <v>287</v>
      </c>
      <c r="H429" s="214">
        <v>3</v>
      </c>
      <c r="I429" s="215"/>
      <c r="J429" s="216">
        <f>ROUND(I429*H429,2)</f>
        <v>0</v>
      </c>
      <c r="K429" s="212" t="s">
        <v>145</v>
      </c>
      <c r="L429" s="217"/>
      <c r="M429" s="218" t="s">
        <v>1</v>
      </c>
      <c r="N429" s="219" t="s">
        <v>40</v>
      </c>
      <c r="O429" s="58"/>
      <c r="P429" s="185">
        <f>O429*H429</f>
        <v>0</v>
      </c>
      <c r="Q429" s="185">
        <v>3.6999999999999998E-2</v>
      </c>
      <c r="R429" s="185">
        <f>Q429*H429</f>
        <v>0.11099999999999999</v>
      </c>
      <c r="S429" s="185">
        <v>0</v>
      </c>
      <c r="T429" s="186">
        <f>S429*H429</f>
        <v>0</v>
      </c>
      <c r="AR429" s="15" t="s">
        <v>178</v>
      </c>
      <c r="AT429" s="15" t="s">
        <v>219</v>
      </c>
      <c r="AU429" s="15" t="s">
        <v>81</v>
      </c>
      <c r="AY429" s="15" t="s">
        <v>139</v>
      </c>
      <c r="BE429" s="187">
        <f>IF(N429="základní",J429,0)</f>
        <v>0</v>
      </c>
      <c r="BF429" s="187">
        <f>IF(N429="snížená",J429,0)</f>
        <v>0</v>
      </c>
      <c r="BG429" s="187">
        <f>IF(N429="zákl. přenesená",J429,0)</f>
        <v>0</v>
      </c>
      <c r="BH429" s="187">
        <f>IF(N429="sníž. přenesená",J429,0)</f>
        <v>0</v>
      </c>
      <c r="BI429" s="187">
        <f>IF(N429="nulová",J429,0)</f>
        <v>0</v>
      </c>
      <c r="BJ429" s="15" t="s">
        <v>81</v>
      </c>
      <c r="BK429" s="187">
        <f>ROUND(I429*H429,2)</f>
        <v>0</v>
      </c>
      <c r="BL429" s="15" t="s">
        <v>146</v>
      </c>
      <c r="BM429" s="15" t="s">
        <v>677</v>
      </c>
    </row>
    <row r="430" spans="2:65" s="13" customFormat="1">
      <c r="B430" s="199"/>
      <c r="C430" s="200"/>
      <c r="D430" s="190" t="s">
        <v>148</v>
      </c>
      <c r="E430" s="201" t="s">
        <v>1</v>
      </c>
      <c r="F430" s="202" t="s">
        <v>155</v>
      </c>
      <c r="G430" s="200"/>
      <c r="H430" s="203">
        <v>3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148</v>
      </c>
      <c r="AU430" s="209" t="s">
        <v>81</v>
      </c>
      <c r="AV430" s="13" t="s">
        <v>81</v>
      </c>
      <c r="AW430" s="13" t="s">
        <v>30</v>
      </c>
      <c r="AX430" s="13" t="s">
        <v>68</v>
      </c>
      <c r="AY430" s="209" t="s">
        <v>139</v>
      </c>
    </row>
    <row r="431" spans="2:65" s="1" customFormat="1" ht="16.5" customHeight="1">
      <c r="B431" s="32"/>
      <c r="C431" s="176" t="s">
        <v>678</v>
      </c>
      <c r="D431" s="176" t="s">
        <v>141</v>
      </c>
      <c r="E431" s="177" t="s">
        <v>679</v>
      </c>
      <c r="F431" s="178" t="s">
        <v>680</v>
      </c>
      <c r="G431" s="179" t="s">
        <v>244</v>
      </c>
      <c r="H431" s="180">
        <v>11.093999999999999</v>
      </c>
      <c r="I431" s="181"/>
      <c r="J431" s="182">
        <f>ROUND(I431*H431,2)</f>
        <v>0</v>
      </c>
      <c r="K431" s="178" t="s">
        <v>145</v>
      </c>
      <c r="L431" s="36"/>
      <c r="M431" s="183" t="s">
        <v>1</v>
      </c>
      <c r="N431" s="184" t="s">
        <v>40</v>
      </c>
      <c r="O431" s="58"/>
      <c r="P431" s="185">
        <f>O431*H431</f>
        <v>0</v>
      </c>
      <c r="Q431" s="185">
        <v>0.26140999999999998</v>
      </c>
      <c r="R431" s="185">
        <f>Q431*H431</f>
        <v>2.9000825399999997</v>
      </c>
      <c r="S431" s="185">
        <v>0</v>
      </c>
      <c r="T431" s="186">
        <f>S431*H431</f>
        <v>0</v>
      </c>
      <c r="AR431" s="15" t="s">
        <v>146</v>
      </c>
      <c r="AT431" s="15" t="s">
        <v>141</v>
      </c>
      <c r="AU431" s="15" t="s">
        <v>81</v>
      </c>
      <c r="AY431" s="15" t="s">
        <v>139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5" t="s">
        <v>81</v>
      </c>
      <c r="BK431" s="187">
        <f>ROUND(I431*H431,2)</f>
        <v>0</v>
      </c>
      <c r="BL431" s="15" t="s">
        <v>146</v>
      </c>
      <c r="BM431" s="15" t="s">
        <v>681</v>
      </c>
    </row>
    <row r="432" spans="2:65" s="12" customFormat="1">
      <c r="B432" s="188"/>
      <c r="C432" s="189"/>
      <c r="D432" s="190" t="s">
        <v>148</v>
      </c>
      <c r="E432" s="191" t="s">
        <v>1</v>
      </c>
      <c r="F432" s="192" t="s">
        <v>390</v>
      </c>
      <c r="G432" s="189"/>
      <c r="H432" s="191" t="s">
        <v>1</v>
      </c>
      <c r="I432" s="193"/>
      <c r="J432" s="189"/>
      <c r="K432" s="189"/>
      <c r="L432" s="194"/>
      <c r="M432" s="195"/>
      <c r="N432" s="196"/>
      <c r="O432" s="196"/>
      <c r="P432" s="196"/>
      <c r="Q432" s="196"/>
      <c r="R432" s="196"/>
      <c r="S432" s="196"/>
      <c r="T432" s="197"/>
      <c r="AT432" s="198" t="s">
        <v>148</v>
      </c>
      <c r="AU432" s="198" t="s">
        <v>81</v>
      </c>
      <c r="AV432" s="12" t="s">
        <v>75</v>
      </c>
      <c r="AW432" s="12" t="s">
        <v>30</v>
      </c>
      <c r="AX432" s="12" t="s">
        <v>68</v>
      </c>
      <c r="AY432" s="198" t="s">
        <v>139</v>
      </c>
    </row>
    <row r="433" spans="2:65" s="13" customFormat="1">
      <c r="B433" s="199"/>
      <c r="C433" s="200"/>
      <c r="D433" s="190" t="s">
        <v>148</v>
      </c>
      <c r="E433" s="201" t="s">
        <v>1</v>
      </c>
      <c r="F433" s="202" t="s">
        <v>682</v>
      </c>
      <c r="G433" s="200"/>
      <c r="H433" s="203">
        <v>11.093999999999999</v>
      </c>
      <c r="I433" s="204"/>
      <c r="J433" s="200"/>
      <c r="K433" s="200"/>
      <c r="L433" s="205"/>
      <c r="M433" s="206"/>
      <c r="N433" s="207"/>
      <c r="O433" s="207"/>
      <c r="P433" s="207"/>
      <c r="Q433" s="207"/>
      <c r="R433" s="207"/>
      <c r="S433" s="207"/>
      <c r="T433" s="208"/>
      <c r="AT433" s="209" t="s">
        <v>148</v>
      </c>
      <c r="AU433" s="209" t="s">
        <v>81</v>
      </c>
      <c r="AV433" s="13" t="s">
        <v>81</v>
      </c>
      <c r="AW433" s="13" t="s">
        <v>30</v>
      </c>
      <c r="AX433" s="13" t="s">
        <v>68</v>
      </c>
      <c r="AY433" s="209" t="s">
        <v>139</v>
      </c>
    </row>
    <row r="434" spans="2:65" s="11" customFormat="1" ht="22.9" customHeight="1">
      <c r="B434" s="160"/>
      <c r="C434" s="161"/>
      <c r="D434" s="162" t="s">
        <v>67</v>
      </c>
      <c r="E434" s="174" t="s">
        <v>182</v>
      </c>
      <c r="F434" s="174" t="s">
        <v>683</v>
      </c>
      <c r="G434" s="161"/>
      <c r="H434" s="161"/>
      <c r="I434" s="164"/>
      <c r="J434" s="175">
        <f>BK434</f>
        <v>0</v>
      </c>
      <c r="K434" s="161"/>
      <c r="L434" s="166"/>
      <c r="M434" s="167"/>
      <c r="N434" s="168"/>
      <c r="O434" s="168"/>
      <c r="P434" s="169">
        <f>SUM(P435:P588)</f>
        <v>0</v>
      </c>
      <c r="Q434" s="168"/>
      <c r="R434" s="169">
        <f>SUM(R435:R588)</f>
        <v>14.236980000000001</v>
      </c>
      <c r="S434" s="168"/>
      <c r="T434" s="170">
        <f>SUM(T435:T588)</f>
        <v>200.76857989999996</v>
      </c>
      <c r="AR434" s="171" t="s">
        <v>75</v>
      </c>
      <c r="AT434" s="172" t="s">
        <v>67</v>
      </c>
      <c r="AU434" s="172" t="s">
        <v>75</v>
      </c>
      <c r="AY434" s="171" t="s">
        <v>139</v>
      </c>
      <c r="BK434" s="173">
        <f>SUM(BK435:BK588)</f>
        <v>0</v>
      </c>
    </row>
    <row r="435" spans="2:65" s="1" customFormat="1" ht="16.5" customHeight="1">
      <c r="B435" s="32"/>
      <c r="C435" s="176" t="s">
        <v>684</v>
      </c>
      <c r="D435" s="176" t="s">
        <v>141</v>
      </c>
      <c r="E435" s="177" t="s">
        <v>685</v>
      </c>
      <c r="F435" s="178" t="s">
        <v>686</v>
      </c>
      <c r="G435" s="179" t="s">
        <v>244</v>
      </c>
      <c r="H435" s="180">
        <v>285</v>
      </c>
      <c r="I435" s="181"/>
      <c r="J435" s="182">
        <f>ROUND(I435*H435,2)</f>
        <v>0</v>
      </c>
      <c r="K435" s="178" t="s">
        <v>145</v>
      </c>
      <c r="L435" s="36"/>
      <c r="M435" s="183" t="s">
        <v>1</v>
      </c>
      <c r="N435" s="184" t="s">
        <v>40</v>
      </c>
      <c r="O435" s="58"/>
      <c r="P435" s="185">
        <f>O435*H435</f>
        <v>0</v>
      </c>
      <c r="Q435" s="185">
        <v>4.0000000000000003E-5</v>
      </c>
      <c r="R435" s="185">
        <f>Q435*H435</f>
        <v>1.14E-2</v>
      </c>
      <c r="S435" s="185">
        <v>0</v>
      </c>
      <c r="T435" s="186">
        <f>S435*H435</f>
        <v>0</v>
      </c>
      <c r="AR435" s="15" t="s">
        <v>146</v>
      </c>
      <c r="AT435" s="15" t="s">
        <v>141</v>
      </c>
      <c r="AU435" s="15" t="s">
        <v>81</v>
      </c>
      <c r="AY435" s="15" t="s">
        <v>139</v>
      </c>
      <c r="BE435" s="187">
        <f>IF(N435="základní",J435,0)</f>
        <v>0</v>
      </c>
      <c r="BF435" s="187">
        <f>IF(N435="snížená",J435,0)</f>
        <v>0</v>
      </c>
      <c r="BG435" s="187">
        <f>IF(N435="zákl. přenesená",J435,0)</f>
        <v>0</v>
      </c>
      <c r="BH435" s="187">
        <f>IF(N435="sníž. přenesená",J435,0)</f>
        <v>0</v>
      </c>
      <c r="BI435" s="187">
        <f>IF(N435="nulová",J435,0)</f>
        <v>0</v>
      </c>
      <c r="BJ435" s="15" t="s">
        <v>81</v>
      </c>
      <c r="BK435" s="187">
        <f>ROUND(I435*H435,2)</f>
        <v>0</v>
      </c>
      <c r="BL435" s="15" t="s">
        <v>146</v>
      </c>
      <c r="BM435" s="15" t="s">
        <v>687</v>
      </c>
    </row>
    <row r="436" spans="2:65" s="12" customFormat="1">
      <c r="B436" s="188"/>
      <c r="C436" s="189"/>
      <c r="D436" s="190" t="s">
        <v>148</v>
      </c>
      <c r="E436" s="191" t="s">
        <v>1</v>
      </c>
      <c r="F436" s="192" t="s">
        <v>289</v>
      </c>
      <c r="G436" s="189"/>
      <c r="H436" s="191" t="s">
        <v>1</v>
      </c>
      <c r="I436" s="193"/>
      <c r="J436" s="189"/>
      <c r="K436" s="189"/>
      <c r="L436" s="194"/>
      <c r="M436" s="195"/>
      <c r="N436" s="196"/>
      <c r="O436" s="196"/>
      <c r="P436" s="196"/>
      <c r="Q436" s="196"/>
      <c r="R436" s="196"/>
      <c r="S436" s="196"/>
      <c r="T436" s="197"/>
      <c r="AT436" s="198" t="s">
        <v>148</v>
      </c>
      <c r="AU436" s="198" t="s">
        <v>81</v>
      </c>
      <c r="AV436" s="12" t="s">
        <v>75</v>
      </c>
      <c r="AW436" s="12" t="s">
        <v>30</v>
      </c>
      <c r="AX436" s="12" t="s">
        <v>68</v>
      </c>
      <c r="AY436" s="198" t="s">
        <v>139</v>
      </c>
    </row>
    <row r="437" spans="2:65" s="13" customFormat="1">
      <c r="B437" s="199"/>
      <c r="C437" s="200"/>
      <c r="D437" s="190" t="s">
        <v>148</v>
      </c>
      <c r="E437" s="201" t="s">
        <v>1</v>
      </c>
      <c r="F437" s="202" t="s">
        <v>688</v>
      </c>
      <c r="G437" s="200"/>
      <c r="H437" s="203">
        <v>285</v>
      </c>
      <c r="I437" s="204"/>
      <c r="J437" s="200"/>
      <c r="K437" s="200"/>
      <c r="L437" s="205"/>
      <c r="M437" s="206"/>
      <c r="N437" s="207"/>
      <c r="O437" s="207"/>
      <c r="P437" s="207"/>
      <c r="Q437" s="207"/>
      <c r="R437" s="207"/>
      <c r="S437" s="207"/>
      <c r="T437" s="208"/>
      <c r="AT437" s="209" t="s">
        <v>148</v>
      </c>
      <c r="AU437" s="209" t="s">
        <v>81</v>
      </c>
      <c r="AV437" s="13" t="s">
        <v>81</v>
      </c>
      <c r="AW437" s="13" t="s">
        <v>30</v>
      </c>
      <c r="AX437" s="13" t="s">
        <v>68</v>
      </c>
      <c r="AY437" s="209" t="s">
        <v>139</v>
      </c>
    </row>
    <row r="438" spans="2:65" s="1" customFormat="1" ht="16.5" customHeight="1">
      <c r="B438" s="32"/>
      <c r="C438" s="176" t="s">
        <v>689</v>
      </c>
      <c r="D438" s="176" t="s">
        <v>141</v>
      </c>
      <c r="E438" s="177" t="s">
        <v>690</v>
      </c>
      <c r="F438" s="178" t="s">
        <v>691</v>
      </c>
      <c r="G438" s="179" t="s">
        <v>244</v>
      </c>
      <c r="H438" s="180">
        <v>285</v>
      </c>
      <c r="I438" s="181"/>
      <c r="J438" s="182">
        <f>ROUND(I438*H438,2)</f>
        <v>0</v>
      </c>
      <c r="K438" s="178" t="s">
        <v>145</v>
      </c>
      <c r="L438" s="36"/>
      <c r="M438" s="183" t="s">
        <v>1</v>
      </c>
      <c r="N438" s="184" t="s">
        <v>40</v>
      </c>
      <c r="O438" s="58"/>
      <c r="P438" s="185">
        <f>O438*H438</f>
        <v>0</v>
      </c>
      <c r="Q438" s="185">
        <v>1.2999999999999999E-4</v>
      </c>
      <c r="R438" s="185">
        <f>Q438*H438</f>
        <v>3.705E-2</v>
      </c>
      <c r="S438" s="185">
        <v>0</v>
      </c>
      <c r="T438" s="186">
        <f>S438*H438</f>
        <v>0</v>
      </c>
      <c r="AR438" s="15" t="s">
        <v>146</v>
      </c>
      <c r="AT438" s="15" t="s">
        <v>141</v>
      </c>
      <c r="AU438" s="15" t="s">
        <v>81</v>
      </c>
      <c r="AY438" s="15" t="s">
        <v>139</v>
      </c>
      <c r="BE438" s="187">
        <f>IF(N438="základní",J438,0)</f>
        <v>0</v>
      </c>
      <c r="BF438" s="187">
        <f>IF(N438="snížená",J438,0)</f>
        <v>0</v>
      </c>
      <c r="BG438" s="187">
        <f>IF(N438="zákl. přenesená",J438,0)</f>
        <v>0</v>
      </c>
      <c r="BH438" s="187">
        <f>IF(N438="sníž. přenesená",J438,0)</f>
        <v>0</v>
      </c>
      <c r="BI438" s="187">
        <f>IF(N438="nulová",J438,0)</f>
        <v>0</v>
      </c>
      <c r="BJ438" s="15" t="s">
        <v>81</v>
      </c>
      <c r="BK438" s="187">
        <f>ROUND(I438*H438,2)</f>
        <v>0</v>
      </c>
      <c r="BL438" s="15" t="s">
        <v>146</v>
      </c>
      <c r="BM438" s="15" t="s">
        <v>692</v>
      </c>
    </row>
    <row r="439" spans="2:65" s="13" customFormat="1">
      <c r="B439" s="199"/>
      <c r="C439" s="200"/>
      <c r="D439" s="190" t="s">
        <v>148</v>
      </c>
      <c r="E439" s="201" t="s">
        <v>1</v>
      </c>
      <c r="F439" s="202" t="s">
        <v>693</v>
      </c>
      <c r="G439" s="200"/>
      <c r="H439" s="203">
        <v>285</v>
      </c>
      <c r="I439" s="204"/>
      <c r="J439" s="200"/>
      <c r="K439" s="200"/>
      <c r="L439" s="205"/>
      <c r="M439" s="206"/>
      <c r="N439" s="207"/>
      <c r="O439" s="207"/>
      <c r="P439" s="207"/>
      <c r="Q439" s="207"/>
      <c r="R439" s="207"/>
      <c r="S439" s="207"/>
      <c r="T439" s="208"/>
      <c r="AT439" s="209" t="s">
        <v>148</v>
      </c>
      <c r="AU439" s="209" t="s">
        <v>81</v>
      </c>
      <c r="AV439" s="13" t="s">
        <v>81</v>
      </c>
      <c r="AW439" s="13" t="s">
        <v>30</v>
      </c>
      <c r="AX439" s="13" t="s">
        <v>68</v>
      </c>
      <c r="AY439" s="209" t="s">
        <v>139</v>
      </c>
    </row>
    <row r="440" spans="2:65" s="1" customFormat="1" ht="16.5" customHeight="1">
      <c r="B440" s="32"/>
      <c r="C440" s="176" t="s">
        <v>694</v>
      </c>
      <c r="D440" s="176" t="s">
        <v>141</v>
      </c>
      <c r="E440" s="177" t="s">
        <v>695</v>
      </c>
      <c r="F440" s="178" t="s">
        <v>696</v>
      </c>
      <c r="G440" s="179" t="s">
        <v>244</v>
      </c>
      <c r="H440" s="180">
        <v>305.46300000000002</v>
      </c>
      <c r="I440" s="181"/>
      <c r="J440" s="182">
        <f>ROUND(I440*H440,2)</f>
        <v>0</v>
      </c>
      <c r="K440" s="178" t="s">
        <v>145</v>
      </c>
      <c r="L440" s="36"/>
      <c r="M440" s="183" t="s">
        <v>1</v>
      </c>
      <c r="N440" s="184" t="s">
        <v>40</v>
      </c>
      <c r="O440" s="58"/>
      <c r="P440" s="185">
        <f>O440*H440</f>
        <v>0</v>
      </c>
      <c r="Q440" s="185">
        <v>0</v>
      </c>
      <c r="R440" s="185">
        <f>Q440*H440</f>
        <v>0</v>
      </c>
      <c r="S440" s="185">
        <v>0</v>
      </c>
      <c r="T440" s="186">
        <f>S440*H440</f>
        <v>0</v>
      </c>
      <c r="AR440" s="15" t="s">
        <v>146</v>
      </c>
      <c r="AT440" s="15" t="s">
        <v>141</v>
      </c>
      <c r="AU440" s="15" t="s">
        <v>81</v>
      </c>
      <c r="AY440" s="15" t="s">
        <v>139</v>
      </c>
      <c r="BE440" s="187">
        <f>IF(N440="základní",J440,0)</f>
        <v>0</v>
      </c>
      <c r="BF440" s="187">
        <f>IF(N440="snížená",J440,0)</f>
        <v>0</v>
      </c>
      <c r="BG440" s="187">
        <f>IF(N440="zákl. přenesená",J440,0)</f>
        <v>0</v>
      </c>
      <c r="BH440" s="187">
        <f>IF(N440="sníž. přenesená",J440,0)</f>
        <v>0</v>
      </c>
      <c r="BI440" s="187">
        <f>IF(N440="nulová",J440,0)</f>
        <v>0</v>
      </c>
      <c r="BJ440" s="15" t="s">
        <v>81</v>
      </c>
      <c r="BK440" s="187">
        <f>ROUND(I440*H440,2)</f>
        <v>0</v>
      </c>
      <c r="BL440" s="15" t="s">
        <v>146</v>
      </c>
      <c r="BM440" s="15" t="s">
        <v>697</v>
      </c>
    </row>
    <row r="441" spans="2:65" s="12" customFormat="1">
      <c r="B441" s="188"/>
      <c r="C441" s="189"/>
      <c r="D441" s="190" t="s">
        <v>148</v>
      </c>
      <c r="E441" s="191" t="s">
        <v>1</v>
      </c>
      <c r="F441" s="192" t="s">
        <v>282</v>
      </c>
      <c r="G441" s="189"/>
      <c r="H441" s="191" t="s">
        <v>1</v>
      </c>
      <c r="I441" s="193"/>
      <c r="J441" s="189"/>
      <c r="K441" s="189"/>
      <c r="L441" s="194"/>
      <c r="M441" s="195"/>
      <c r="N441" s="196"/>
      <c r="O441" s="196"/>
      <c r="P441" s="196"/>
      <c r="Q441" s="196"/>
      <c r="R441" s="196"/>
      <c r="S441" s="196"/>
      <c r="T441" s="197"/>
      <c r="AT441" s="198" t="s">
        <v>148</v>
      </c>
      <c r="AU441" s="198" t="s">
        <v>81</v>
      </c>
      <c r="AV441" s="12" t="s">
        <v>75</v>
      </c>
      <c r="AW441" s="12" t="s">
        <v>30</v>
      </c>
      <c r="AX441" s="12" t="s">
        <v>68</v>
      </c>
      <c r="AY441" s="198" t="s">
        <v>139</v>
      </c>
    </row>
    <row r="442" spans="2:65" s="13" customFormat="1">
      <c r="B442" s="199"/>
      <c r="C442" s="200"/>
      <c r="D442" s="190" t="s">
        <v>148</v>
      </c>
      <c r="E442" s="201" t="s">
        <v>1</v>
      </c>
      <c r="F442" s="202" t="s">
        <v>698</v>
      </c>
      <c r="G442" s="200"/>
      <c r="H442" s="203">
        <v>305.46300000000002</v>
      </c>
      <c r="I442" s="204"/>
      <c r="J442" s="200"/>
      <c r="K442" s="200"/>
      <c r="L442" s="205"/>
      <c r="M442" s="206"/>
      <c r="N442" s="207"/>
      <c r="O442" s="207"/>
      <c r="P442" s="207"/>
      <c r="Q442" s="207"/>
      <c r="R442" s="207"/>
      <c r="S442" s="207"/>
      <c r="T442" s="208"/>
      <c r="AT442" s="209" t="s">
        <v>148</v>
      </c>
      <c r="AU442" s="209" t="s">
        <v>81</v>
      </c>
      <c r="AV442" s="13" t="s">
        <v>81</v>
      </c>
      <c r="AW442" s="13" t="s">
        <v>30</v>
      </c>
      <c r="AX442" s="13" t="s">
        <v>68</v>
      </c>
      <c r="AY442" s="209" t="s">
        <v>139</v>
      </c>
    </row>
    <row r="443" spans="2:65" s="1" customFormat="1" ht="16.5" customHeight="1">
      <c r="B443" s="32"/>
      <c r="C443" s="176" t="s">
        <v>699</v>
      </c>
      <c r="D443" s="176" t="s">
        <v>141</v>
      </c>
      <c r="E443" s="177" t="s">
        <v>700</v>
      </c>
      <c r="F443" s="178" t="s">
        <v>701</v>
      </c>
      <c r="G443" s="179" t="s">
        <v>244</v>
      </c>
      <c r="H443" s="180">
        <v>28102.596000000001</v>
      </c>
      <c r="I443" s="181"/>
      <c r="J443" s="182">
        <f>ROUND(I443*H443,2)</f>
        <v>0</v>
      </c>
      <c r="K443" s="178" t="s">
        <v>145</v>
      </c>
      <c r="L443" s="36"/>
      <c r="M443" s="183" t="s">
        <v>1</v>
      </c>
      <c r="N443" s="184" t="s">
        <v>40</v>
      </c>
      <c r="O443" s="58"/>
      <c r="P443" s="185">
        <f>O443*H443</f>
        <v>0</v>
      </c>
      <c r="Q443" s="185">
        <v>0</v>
      </c>
      <c r="R443" s="185">
        <f>Q443*H443</f>
        <v>0</v>
      </c>
      <c r="S443" s="185">
        <v>0</v>
      </c>
      <c r="T443" s="186">
        <f>S443*H443</f>
        <v>0</v>
      </c>
      <c r="AR443" s="15" t="s">
        <v>146</v>
      </c>
      <c r="AT443" s="15" t="s">
        <v>141</v>
      </c>
      <c r="AU443" s="15" t="s">
        <v>81</v>
      </c>
      <c r="AY443" s="15" t="s">
        <v>139</v>
      </c>
      <c r="BE443" s="187">
        <f>IF(N443="základní",J443,0)</f>
        <v>0</v>
      </c>
      <c r="BF443" s="187">
        <f>IF(N443="snížená",J443,0)</f>
        <v>0</v>
      </c>
      <c r="BG443" s="187">
        <f>IF(N443="zákl. přenesená",J443,0)</f>
        <v>0</v>
      </c>
      <c r="BH443" s="187">
        <f>IF(N443="sníž. přenesená",J443,0)</f>
        <v>0</v>
      </c>
      <c r="BI443" s="187">
        <f>IF(N443="nulová",J443,0)</f>
        <v>0</v>
      </c>
      <c r="BJ443" s="15" t="s">
        <v>81</v>
      </c>
      <c r="BK443" s="187">
        <f>ROUND(I443*H443,2)</f>
        <v>0</v>
      </c>
      <c r="BL443" s="15" t="s">
        <v>146</v>
      </c>
      <c r="BM443" s="15" t="s">
        <v>702</v>
      </c>
    </row>
    <row r="444" spans="2:65" s="13" customFormat="1">
      <c r="B444" s="199"/>
      <c r="C444" s="200"/>
      <c r="D444" s="190" t="s">
        <v>148</v>
      </c>
      <c r="E444" s="201" t="s">
        <v>1</v>
      </c>
      <c r="F444" s="202" t="s">
        <v>703</v>
      </c>
      <c r="G444" s="200"/>
      <c r="H444" s="203">
        <v>28102.596000000001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148</v>
      </c>
      <c r="AU444" s="209" t="s">
        <v>81</v>
      </c>
      <c r="AV444" s="13" t="s">
        <v>81</v>
      </c>
      <c r="AW444" s="13" t="s">
        <v>30</v>
      </c>
      <c r="AX444" s="13" t="s">
        <v>68</v>
      </c>
      <c r="AY444" s="209" t="s">
        <v>139</v>
      </c>
    </row>
    <row r="445" spans="2:65" s="1" customFormat="1" ht="16.5" customHeight="1">
      <c r="B445" s="32"/>
      <c r="C445" s="176" t="s">
        <v>704</v>
      </c>
      <c r="D445" s="176" t="s">
        <v>141</v>
      </c>
      <c r="E445" s="177" t="s">
        <v>705</v>
      </c>
      <c r="F445" s="178" t="s">
        <v>706</v>
      </c>
      <c r="G445" s="179" t="s">
        <v>244</v>
      </c>
      <c r="H445" s="180">
        <v>305.46300000000002</v>
      </c>
      <c r="I445" s="181"/>
      <c r="J445" s="182">
        <f>ROUND(I445*H445,2)</f>
        <v>0</v>
      </c>
      <c r="K445" s="178" t="s">
        <v>145</v>
      </c>
      <c r="L445" s="36"/>
      <c r="M445" s="183" t="s">
        <v>1</v>
      </c>
      <c r="N445" s="184" t="s">
        <v>40</v>
      </c>
      <c r="O445" s="58"/>
      <c r="P445" s="185">
        <f>O445*H445</f>
        <v>0</v>
      </c>
      <c r="Q445" s="185">
        <v>0</v>
      </c>
      <c r="R445" s="185">
        <f>Q445*H445</f>
        <v>0</v>
      </c>
      <c r="S445" s="185">
        <v>0</v>
      </c>
      <c r="T445" s="186">
        <f>S445*H445</f>
        <v>0</v>
      </c>
      <c r="AR445" s="15" t="s">
        <v>146</v>
      </c>
      <c r="AT445" s="15" t="s">
        <v>141</v>
      </c>
      <c r="AU445" s="15" t="s">
        <v>81</v>
      </c>
      <c r="AY445" s="15" t="s">
        <v>139</v>
      </c>
      <c r="BE445" s="187">
        <f>IF(N445="základní",J445,0)</f>
        <v>0</v>
      </c>
      <c r="BF445" s="187">
        <f>IF(N445="snížená",J445,0)</f>
        <v>0</v>
      </c>
      <c r="BG445" s="187">
        <f>IF(N445="zákl. přenesená",J445,0)</f>
        <v>0</v>
      </c>
      <c r="BH445" s="187">
        <f>IF(N445="sníž. přenesená",J445,0)</f>
        <v>0</v>
      </c>
      <c r="BI445" s="187">
        <f>IF(N445="nulová",J445,0)</f>
        <v>0</v>
      </c>
      <c r="BJ445" s="15" t="s">
        <v>81</v>
      </c>
      <c r="BK445" s="187">
        <f>ROUND(I445*H445,2)</f>
        <v>0</v>
      </c>
      <c r="BL445" s="15" t="s">
        <v>146</v>
      </c>
      <c r="BM445" s="15" t="s">
        <v>707</v>
      </c>
    </row>
    <row r="446" spans="2:65" s="13" customFormat="1">
      <c r="B446" s="199"/>
      <c r="C446" s="200"/>
      <c r="D446" s="190" t="s">
        <v>148</v>
      </c>
      <c r="E446" s="201" t="s">
        <v>1</v>
      </c>
      <c r="F446" s="202" t="s">
        <v>708</v>
      </c>
      <c r="G446" s="200"/>
      <c r="H446" s="203">
        <v>305.46300000000002</v>
      </c>
      <c r="I446" s="204"/>
      <c r="J446" s="200"/>
      <c r="K446" s="200"/>
      <c r="L446" s="205"/>
      <c r="M446" s="206"/>
      <c r="N446" s="207"/>
      <c r="O446" s="207"/>
      <c r="P446" s="207"/>
      <c r="Q446" s="207"/>
      <c r="R446" s="207"/>
      <c r="S446" s="207"/>
      <c r="T446" s="208"/>
      <c r="AT446" s="209" t="s">
        <v>148</v>
      </c>
      <c r="AU446" s="209" t="s">
        <v>81</v>
      </c>
      <c r="AV446" s="13" t="s">
        <v>81</v>
      </c>
      <c r="AW446" s="13" t="s">
        <v>30</v>
      </c>
      <c r="AX446" s="13" t="s">
        <v>68</v>
      </c>
      <c r="AY446" s="209" t="s">
        <v>139</v>
      </c>
    </row>
    <row r="447" spans="2:65" s="1" customFormat="1" ht="16.5" customHeight="1">
      <c r="B447" s="32"/>
      <c r="C447" s="176" t="s">
        <v>709</v>
      </c>
      <c r="D447" s="176" t="s">
        <v>141</v>
      </c>
      <c r="E447" s="177" t="s">
        <v>710</v>
      </c>
      <c r="F447" s="178" t="s">
        <v>711</v>
      </c>
      <c r="G447" s="179" t="s">
        <v>244</v>
      </c>
      <c r="H447" s="180">
        <v>305.46300000000002</v>
      </c>
      <c r="I447" s="181"/>
      <c r="J447" s="182">
        <f>ROUND(I447*H447,2)</f>
        <v>0</v>
      </c>
      <c r="K447" s="178" t="s">
        <v>145</v>
      </c>
      <c r="L447" s="36"/>
      <c r="M447" s="183" t="s">
        <v>1</v>
      </c>
      <c r="N447" s="184" t="s">
        <v>40</v>
      </c>
      <c r="O447" s="58"/>
      <c r="P447" s="185">
        <f>O447*H447</f>
        <v>0</v>
      </c>
      <c r="Q447" s="185">
        <v>0</v>
      </c>
      <c r="R447" s="185">
        <f>Q447*H447</f>
        <v>0</v>
      </c>
      <c r="S447" s="185">
        <v>0</v>
      </c>
      <c r="T447" s="186">
        <f>S447*H447</f>
        <v>0</v>
      </c>
      <c r="AR447" s="15" t="s">
        <v>146</v>
      </c>
      <c r="AT447" s="15" t="s">
        <v>141</v>
      </c>
      <c r="AU447" s="15" t="s">
        <v>81</v>
      </c>
      <c r="AY447" s="15" t="s">
        <v>139</v>
      </c>
      <c r="BE447" s="187">
        <f>IF(N447="základní",J447,0)</f>
        <v>0</v>
      </c>
      <c r="BF447" s="187">
        <f>IF(N447="snížená",J447,0)</f>
        <v>0</v>
      </c>
      <c r="BG447" s="187">
        <f>IF(N447="zákl. přenesená",J447,0)</f>
        <v>0</v>
      </c>
      <c r="BH447" s="187">
        <f>IF(N447="sníž. přenesená",J447,0)</f>
        <v>0</v>
      </c>
      <c r="BI447" s="187">
        <f>IF(N447="nulová",J447,0)</f>
        <v>0</v>
      </c>
      <c r="BJ447" s="15" t="s">
        <v>81</v>
      </c>
      <c r="BK447" s="187">
        <f>ROUND(I447*H447,2)</f>
        <v>0</v>
      </c>
      <c r="BL447" s="15" t="s">
        <v>146</v>
      </c>
      <c r="BM447" s="15" t="s">
        <v>712</v>
      </c>
    </row>
    <row r="448" spans="2:65" s="13" customFormat="1">
      <c r="B448" s="199"/>
      <c r="C448" s="200"/>
      <c r="D448" s="190" t="s">
        <v>148</v>
      </c>
      <c r="E448" s="201" t="s">
        <v>1</v>
      </c>
      <c r="F448" s="202" t="s">
        <v>708</v>
      </c>
      <c r="G448" s="200"/>
      <c r="H448" s="203">
        <v>305.46300000000002</v>
      </c>
      <c r="I448" s="204"/>
      <c r="J448" s="200"/>
      <c r="K448" s="200"/>
      <c r="L448" s="205"/>
      <c r="M448" s="206"/>
      <c r="N448" s="207"/>
      <c r="O448" s="207"/>
      <c r="P448" s="207"/>
      <c r="Q448" s="207"/>
      <c r="R448" s="207"/>
      <c r="S448" s="207"/>
      <c r="T448" s="208"/>
      <c r="AT448" s="209" t="s">
        <v>148</v>
      </c>
      <c r="AU448" s="209" t="s">
        <v>81</v>
      </c>
      <c r="AV448" s="13" t="s">
        <v>81</v>
      </c>
      <c r="AW448" s="13" t="s">
        <v>30</v>
      </c>
      <c r="AX448" s="13" t="s">
        <v>68</v>
      </c>
      <c r="AY448" s="209" t="s">
        <v>139</v>
      </c>
    </row>
    <row r="449" spans="2:65" s="1" customFormat="1" ht="16.5" customHeight="1">
      <c r="B449" s="32"/>
      <c r="C449" s="176" t="s">
        <v>713</v>
      </c>
      <c r="D449" s="176" t="s">
        <v>141</v>
      </c>
      <c r="E449" s="177" t="s">
        <v>714</v>
      </c>
      <c r="F449" s="178" t="s">
        <v>715</v>
      </c>
      <c r="G449" s="179" t="s">
        <v>244</v>
      </c>
      <c r="H449" s="180">
        <v>28102.596000000001</v>
      </c>
      <c r="I449" s="181"/>
      <c r="J449" s="182">
        <f>ROUND(I449*H449,2)</f>
        <v>0</v>
      </c>
      <c r="K449" s="178" t="s">
        <v>145</v>
      </c>
      <c r="L449" s="36"/>
      <c r="M449" s="183" t="s">
        <v>1</v>
      </c>
      <c r="N449" s="184" t="s">
        <v>40</v>
      </c>
      <c r="O449" s="58"/>
      <c r="P449" s="185">
        <f>O449*H449</f>
        <v>0</v>
      </c>
      <c r="Q449" s="185">
        <v>0</v>
      </c>
      <c r="R449" s="185">
        <f>Q449*H449</f>
        <v>0</v>
      </c>
      <c r="S449" s="185">
        <v>0</v>
      </c>
      <c r="T449" s="186">
        <f>S449*H449</f>
        <v>0</v>
      </c>
      <c r="AR449" s="15" t="s">
        <v>146</v>
      </c>
      <c r="AT449" s="15" t="s">
        <v>141</v>
      </c>
      <c r="AU449" s="15" t="s">
        <v>81</v>
      </c>
      <c r="AY449" s="15" t="s">
        <v>139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5" t="s">
        <v>81</v>
      </c>
      <c r="BK449" s="187">
        <f>ROUND(I449*H449,2)</f>
        <v>0</v>
      </c>
      <c r="BL449" s="15" t="s">
        <v>146</v>
      </c>
      <c r="BM449" s="15" t="s">
        <v>716</v>
      </c>
    </row>
    <row r="450" spans="2:65" s="13" customFormat="1">
      <c r="B450" s="199"/>
      <c r="C450" s="200"/>
      <c r="D450" s="190" t="s">
        <v>148</v>
      </c>
      <c r="E450" s="201" t="s">
        <v>1</v>
      </c>
      <c r="F450" s="202" t="s">
        <v>703</v>
      </c>
      <c r="G450" s="200"/>
      <c r="H450" s="203">
        <v>28102.596000000001</v>
      </c>
      <c r="I450" s="204"/>
      <c r="J450" s="200"/>
      <c r="K450" s="200"/>
      <c r="L450" s="205"/>
      <c r="M450" s="206"/>
      <c r="N450" s="207"/>
      <c r="O450" s="207"/>
      <c r="P450" s="207"/>
      <c r="Q450" s="207"/>
      <c r="R450" s="207"/>
      <c r="S450" s="207"/>
      <c r="T450" s="208"/>
      <c r="AT450" s="209" t="s">
        <v>148</v>
      </c>
      <c r="AU450" s="209" t="s">
        <v>81</v>
      </c>
      <c r="AV450" s="13" t="s">
        <v>81</v>
      </c>
      <c r="AW450" s="13" t="s">
        <v>30</v>
      </c>
      <c r="AX450" s="13" t="s">
        <v>68</v>
      </c>
      <c r="AY450" s="209" t="s">
        <v>139</v>
      </c>
    </row>
    <row r="451" spans="2:65" s="1" customFormat="1" ht="16.5" customHeight="1">
      <c r="B451" s="32"/>
      <c r="C451" s="176" t="s">
        <v>717</v>
      </c>
      <c r="D451" s="176" t="s">
        <v>141</v>
      </c>
      <c r="E451" s="177" t="s">
        <v>718</v>
      </c>
      <c r="F451" s="178" t="s">
        <v>719</v>
      </c>
      <c r="G451" s="179" t="s">
        <v>244</v>
      </c>
      <c r="H451" s="180">
        <v>305.46300000000002</v>
      </c>
      <c r="I451" s="181"/>
      <c r="J451" s="182">
        <f>ROUND(I451*H451,2)</f>
        <v>0</v>
      </c>
      <c r="K451" s="178" t="s">
        <v>145</v>
      </c>
      <c r="L451" s="36"/>
      <c r="M451" s="183" t="s">
        <v>1</v>
      </c>
      <c r="N451" s="184" t="s">
        <v>40</v>
      </c>
      <c r="O451" s="58"/>
      <c r="P451" s="185">
        <f>O451*H451</f>
        <v>0</v>
      </c>
      <c r="Q451" s="185">
        <v>0</v>
      </c>
      <c r="R451" s="185">
        <f>Q451*H451</f>
        <v>0</v>
      </c>
      <c r="S451" s="185">
        <v>0</v>
      </c>
      <c r="T451" s="186">
        <f>S451*H451</f>
        <v>0</v>
      </c>
      <c r="AR451" s="15" t="s">
        <v>146</v>
      </c>
      <c r="AT451" s="15" t="s">
        <v>141</v>
      </c>
      <c r="AU451" s="15" t="s">
        <v>81</v>
      </c>
      <c r="AY451" s="15" t="s">
        <v>139</v>
      </c>
      <c r="BE451" s="187">
        <f>IF(N451="základní",J451,0)</f>
        <v>0</v>
      </c>
      <c r="BF451" s="187">
        <f>IF(N451="snížená",J451,0)</f>
        <v>0</v>
      </c>
      <c r="BG451" s="187">
        <f>IF(N451="zákl. přenesená",J451,0)</f>
        <v>0</v>
      </c>
      <c r="BH451" s="187">
        <f>IF(N451="sníž. přenesená",J451,0)</f>
        <v>0</v>
      </c>
      <c r="BI451" s="187">
        <f>IF(N451="nulová",J451,0)</f>
        <v>0</v>
      </c>
      <c r="BJ451" s="15" t="s">
        <v>81</v>
      </c>
      <c r="BK451" s="187">
        <f>ROUND(I451*H451,2)</f>
        <v>0</v>
      </c>
      <c r="BL451" s="15" t="s">
        <v>146</v>
      </c>
      <c r="BM451" s="15" t="s">
        <v>720</v>
      </c>
    </row>
    <row r="452" spans="2:65" s="13" customFormat="1">
      <c r="B452" s="199"/>
      <c r="C452" s="200"/>
      <c r="D452" s="190" t="s">
        <v>148</v>
      </c>
      <c r="E452" s="201" t="s">
        <v>1</v>
      </c>
      <c r="F452" s="202" t="s">
        <v>708</v>
      </c>
      <c r="G452" s="200"/>
      <c r="H452" s="203">
        <v>305.46300000000002</v>
      </c>
      <c r="I452" s="204"/>
      <c r="J452" s="200"/>
      <c r="K452" s="200"/>
      <c r="L452" s="205"/>
      <c r="M452" s="206"/>
      <c r="N452" s="207"/>
      <c r="O452" s="207"/>
      <c r="P452" s="207"/>
      <c r="Q452" s="207"/>
      <c r="R452" s="207"/>
      <c r="S452" s="207"/>
      <c r="T452" s="208"/>
      <c r="AT452" s="209" t="s">
        <v>148</v>
      </c>
      <c r="AU452" s="209" t="s">
        <v>81</v>
      </c>
      <c r="AV452" s="13" t="s">
        <v>81</v>
      </c>
      <c r="AW452" s="13" t="s">
        <v>30</v>
      </c>
      <c r="AX452" s="13" t="s">
        <v>68</v>
      </c>
      <c r="AY452" s="209" t="s">
        <v>139</v>
      </c>
    </row>
    <row r="453" spans="2:65" s="1" customFormat="1" ht="16.5" customHeight="1">
      <c r="B453" s="32"/>
      <c r="C453" s="176" t="s">
        <v>721</v>
      </c>
      <c r="D453" s="176" t="s">
        <v>141</v>
      </c>
      <c r="E453" s="177" t="s">
        <v>722</v>
      </c>
      <c r="F453" s="178" t="s">
        <v>723</v>
      </c>
      <c r="G453" s="179" t="s">
        <v>724</v>
      </c>
      <c r="H453" s="180">
        <v>120</v>
      </c>
      <c r="I453" s="181"/>
      <c r="J453" s="182">
        <f>ROUND(I453*H453,2)</f>
        <v>0</v>
      </c>
      <c r="K453" s="178" t="s">
        <v>145</v>
      </c>
      <c r="L453" s="36"/>
      <c r="M453" s="183" t="s">
        <v>1</v>
      </c>
      <c r="N453" s="184" t="s">
        <v>40</v>
      </c>
      <c r="O453" s="58"/>
      <c r="P453" s="185">
        <f>O453*H453</f>
        <v>0</v>
      </c>
      <c r="Q453" s="185">
        <v>0</v>
      </c>
      <c r="R453" s="185">
        <f>Q453*H453</f>
        <v>0</v>
      </c>
      <c r="S453" s="185">
        <v>0</v>
      </c>
      <c r="T453" s="186">
        <f>S453*H453</f>
        <v>0</v>
      </c>
      <c r="AR453" s="15" t="s">
        <v>146</v>
      </c>
      <c r="AT453" s="15" t="s">
        <v>141</v>
      </c>
      <c r="AU453" s="15" t="s">
        <v>81</v>
      </c>
      <c r="AY453" s="15" t="s">
        <v>139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5" t="s">
        <v>81</v>
      </c>
      <c r="BK453" s="187">
        <f>ROUND(I453*H453,2)</f>
        <v>0</v>
      </c>
      <c r="BL453" s="15" t="s">
        <v>146</v>
      </c>
      <c r="BM453" s="15" t="s">
        <v>725</v>
      </c>
    </row>
    <row r="454" spans="2:65" s="13" customFormat="1">
      <c r="B454" s="199"/>
      <c r="C454" s="200"/>
      <c r="D454" s="190" t="s">
        <v>148</v>
      </c>
      <c r="E454" s="201" t="s">
        <v>1</v>
      </c>
      <c r="F454" s="202" t="s">
        <v>726</v>
      </c>
      <c r="G454" s="200"/>
      <c r="H454" s="203">
        <v>120</v>
      </c>
      <c r="I454" s="204"/>
      <c r="J454" s="200"/>
      <c r="K454" s="200"/>
      <c r="L454" s="205"/>
      <c r="M454" s="206"/>
      <c r="N454" s="207"/>
      <c r="O454" s="207"/>
      <c r="P454" s="207"/>
      <c r="Q454" s="207"/>
      <c r="R454" s="207"/>
      <c r="S454" s="207"/>
      <c r="T454" s="208"/>
      <c r="AT454" s="209" t="s">
        <v>148</v>
      </c>
      <c r="AU454" s="209" t="s">
        <v>81</v>
      </c>
      <c r="AV454" s="13" t="s">
        <v>81</v>
      </c>
      <c r="AW454" s="13" t="s">
        <v>30</v>
      </c>
      <c r="AX454" s="13" t="s">
        <v>68</v>
      </c>
      <c r="AY454" s="209" t="s">
        <v>139</v>
      </c>
    </row>
    <row r="455" spans="2:65" s="1" customFormat="1" ht="16.5" customHeight="1">
      <c r="B455" s="32"/>
      <c r="C455" s="176" t="s">
        <v>727</v>
      </c>
      <c r="D455" s="176" t="s">
        <v>141</v>
      </c>
      <c r="E455" s="177" t="s">
        <v>728</v>
      </c>
      <c r="F455" s="178" t="s">
        <v>729</v>
      </c>
      <c r="G455" s="179" t="s">
        <v>265</v>
      </c>
      <c r="H455" s="180">
        <v>67.5</v>
      </c>
      <c r="I455" s="181"/>
      <c r="J455" s="182">
        <f>ROUND(I455*H455,2)</f>
        <v>0</v>
      </c>
      <c r="K455" s="178" t="s">
        <v>145</v>
      </c>
      <c r="L455" s="36"/>
      <c r="M455" s="183" t="s">
        <v>1</v>
      </c>
      <c r="N455" s="184" t="s">
        <v>40</v>
      </c>
      <c r="O455" s="58"/>
      <c r="P455" s="185">
        <f>O455*H455</f>
        <v>0</v>
      </c>
      <c r="Q455" s="185">
        <v>0</v>
      </c>
      <c r="R455" s="185">
        <f>Q455*H455</f>
        <v>0</v>
      </c>
      <c r="S455" s="185">
        <v>4.8000000000000001E-2</v>
      </c>
      <c r="T455" s="186">
        <f>S455*H455</f>
        <v>3.24</v>
      </c>
      <c r="AR455" s="15" t="s">
        <v>146</v>
      </c>
      <c r="AT455" s="15" t="s">
        <v>141</v>
      </c>
      <c r="AU455" s="15" t="s">
        <v>81</v>
      </c>
      <c r="AY455" s="15" t="s">
        <v>139</v>
      </c>
      <c r="BE455" s="187">
        <f>IF(N455="základní",J455,0)</f>
        <v>0</v>
      </c>
      <c r="BF455" s="187">
        <f>IF(N455="snížená",J455,0)</f>
        <v>0</v>
      </c>
      <c r="BG455" s="187">
        <f>IF(N455="zákl. přenesená",J455,0)</f>
        <v>0</v>
      </c>
      <c r="BH455" s="187">
        <f>IF(N455="sníž. přenesená",J455,0)</f>
        <v>0</v>
      </c>
      <c r="BI455" s="187">
        <f>IF(N455="nulová",J455,0)</f>
        <v>0</v>
      </c>
      <c r="BJ455" s="15" t="s">
        <v>81</v>
      </c>
      <c r="BK455" s="187">
        <f>ROUND(I455*H455,2)</f>
        <v>0</v>
      </c>
      <c r="BL455" s="15" t="s">
        <v>146</v>
      </c>
      <c r="BM455" s="15" t="s">
        <v>730</v>
      </c>
    </row>
    <row r="456" spans="2:65" s="12" customFormat="1">
      <c r="B456" s="188"/>
      <c r="C456" s="189"/>
      <c r="D456" s="190" t="s">
        <v>148</v>
      </c>
      <c r="E456" s="191" t="s">
        <v>1</v>
      </c>
      <c r="F456" s="192" t="s">
        <v>229</v>
      </c>
      <c r="G456" s="189"/>
      <c r="H456" s="191" t="s">
        <v>1</v>
      </c>
      <c r="I456" s="193"/>
      <c r="J456" s="189"/>
      <c r="K456" s="189"/>
      <c r="L456" s="194"/>
      <c r="M456" s="195"/>
      <c r="N456" s="196"/>
      <c r="O456" s="196"/>
      <c r="P456" s="196"/>
      <c r="Q456" s="196"/>
      <c r="R456" s="196"/>
      <c r="S456" s="196"/>
      <c r="T456" s="197"/>
      <c r="AT456" s="198" t="s">
        <v>148</v>
      </c>
      <c r="AU456" s="198" t="s">
        <v>81</v>
      </c>
      <c r="AV456" s="12" t="s">
        <v>75</v>
      </c>
      <c r="AW456" s="12" t="s">
        <v>30</v>
      </c>
      <c r="AX456" s="12" t="s">
        <v>68</v>
      </c>
      <c r="AY456" s="198" t="s">
        <v>139</v>
      </c>
    </row>
    <row r="457" spans="2:65" s="13" customFormat="1">
      <c r="B457" s="199"/>
      <c r="C457" s="200"/>
      <c r="D457" s="190" t="s">
        <v>148</v>
      </c>
      <c r="E457" s="201" t="s">
        <v>1</v>
      </c>
      <c r="F457" s="202" t="s">
        <v>731</v>
      </c>
      <c r="G457" s="200"/>
      <c r="H457" s="203">
        <v>67.5</v>
      </c>
      <c r="I457" s="204"/>
      <c r="J457" s="200"/>
      <c r="K457" s="200"/>
      <c r="L457" s="205"/>
      <c r="M457" s="206"/>
      <c r="N457" s="207"/>
      <c r="O457" s="207"/>
      <c r="P457" s="207"/>
      <c r="Q457" s="207"/>
      <c r="R457" s="207"/>
      <c r="S457" s="207"/>
      <c r="T457" s="208"/>
      <c r="AT457" s="209" t="s">
        <v>148</v>
      </c>
      <c r="AU457" s="209" t="s">
        <v>81</v>
      </c>
      <c r="AV457" s="13" t="s">
        <v>81</v>
      </c>
      <c r="AW457" s="13" t="s">
        <v>30</v>
      </c>
      <c r="AX457" s="13" t="s">
        <v>68</v>
      </c>
      <c r="AY457" s="209" t="s">
        <v>139</v>
      </c>
    </row>
    <row r="458" spans="2:65" s="1" customFormat="1" ht="16.5" customHeight="1">
      <c r="B458" s="32"/>
      <c r="C458" s="176" t="s">
        <v>732</v>
      </c>
      <c r="D458" s="176" t="s">
        <v>141</v>
      </c>
      <c r="E458" s="177" t="s">
        <v>733</v>
      </c>
      <c r="F458" s="178" t="s">
        <v>734</v>
      </c>
      <c r="G458" s="179" t="s">
        <v>329</v>
      </c>
      <c r="H458" s="180">
        <v>5</v>
      </c>
      <c r="I458" s="181"/>
      <c r="J458" s="182">
        <f>ROUND(I458*H458,2)</f>
        <v>0</v>
      </c>
      <c r="K458" s="178" t="s">
        <v>145</v>
      </c>
      <c r="L458" s="36"/>
      <c r="M458" s="183" t="s">
        <v>1</v>
      </c>
      <c r="N458" s="184" t="s">
        <v>40</v>
      </c>
      <c r="O458" s="58"/>
      <c r="P458" s="185">
        <f>O458*H458</f>
        <v>0</v>
      </c>
      <c r="Q458" s="185">
        <v>0.22417999999999999</v>
      </c>
      <c r="R458" s="185">
        <f>Q458*H458</f>
        <v>1.1209</v>
      </c>
      <c r="S458" s="185">
        <v>0.17299999999999999</v>
      </c>
      <c r="T458" s="186">
        <f>S458*H458</f>
        <v>0.86499999999999999</v>
      </c>
      <c r="AR458" s="15" t="s">
        <v>146</v>
      </c>
      <c r="AT458" s="15" t="s">
        <v>141</v>
      </c>
      <c r="AU458" s="15" t="s">
        <v>81</v>
      </c>
      <c r="AY458" s="15" t="s">
        <v>139</v>
      </c>
      <c r="BE458" s="187">
        <f>IF(N458="základní",J458,0)</f>
        <v>0</v>
      </c>
      <c r="BF458" s="187">
        <f>IF(N458="snížená",J458,0)</f>
        <v>0</v>
      </c>
      <c r="BG458" s="187">
        <f>IF(N458="zákl. přenesená",J458,0)</f>
        <v>0</v>
      </c>
      <c r="BH458" s="187">
        <f>IF(N458="sníž. přenesená",J458,0)</f>
        <v>0</v>
      </c>
      <c r="BI458" s="187">
        <f>IF(N458="nulová",J458,0)</f>
        <v>0</v>
      </c>
      <c r="BJ458" s="15" t="s">
        <v>81</v>
      </c>
      <c r="BK458" s="187">
        <f>ROUND(I458*H458,2)</f>
        <v>0</v>
      </c>
      <c r="BL458" s="15" t="s">
        <v>146</v>
      </c>
      <c r="BM458" s="15" t="s">
        <v>735</v>
      </c>
    </row>
    <row r="459" spans="2:65" s="12" customFormat="1">
      <c r="B459" s="188"/>
      <c r="C459" s="189"/>
      <c r="D459" s="190" t="s">
        <v>148</v>
      </c>
      <c r="E459" s="191" t="s">
        <v>1</v>
      </c>
      <c r="F459" s="192" t="s">
        <v>229</v>
      </c>
      <c r="G459" s="189"/>
      <c r="H459" s="191" t="s">
        <v>1</v>
      </c>
      <c r="I459" s="193"/>
      <c r="J459" s="189"/>
      <c r="K459" s="189"/>
      <c r="L459" s="194"/>
      <c r="M459" s="195"/>
      <c r="N459" s="196"/>
      <c r="O459" s="196"/>
      <c r="P459" s="196"/>
      <c r="Q459" s="196"/>
      <c r="R459" s="196"/>
      <c r="S459" s="196"/>
      <c r="T459" s="197"/>
      <c r="AT459" s="198" t="s">
        <v>148</v>
      </c>
      <c r="AU459" s="198" t="s">
        <v>81</v>
      </c>
      <c r="AV459" s="12" t="s">
        <v>75</v>
      </c>
      <c r="AW459" s="12" t="s">
        <v>30</v>
      </c>
      <c r="AX459" s="12" t="s">
        <v>68</v>
      </c>
      <c r="AY459" s="198" t="s">
        <v>139</v>
      </c>
    </row>
    <row r="460" spans="2:65" s="13" customFormat="1">
      <c r="B460" s="199"/>
      <c r="C460" s="200"/>
      <c r="D460" s="190" t="s">
        <v>148</v>
      </c>
      <c r="E460" s="201" t="s">
        <v>1</v>
      </c>
      <c r="F460" s="202" t="s">
        <v>164</v>
      </c>
      <c r="G460" s="200"/>
      <c r="H460" s="203">
        <v>5</v>
      </c>
      <c r="I460" s="204"/>
      <c r="J460" s="200"/>
      <c r="K460" s="200"/>
      <c r="L460" s="205"/>
      <c r="M460" s="206"/>
      <c r="N460" s="207"/>
      <c r="O460" s="207"/>
      <c r="P460" s="207"/>
      <c r="Q460" s="207"/>
      <c r="R460" s="207"/>
      <c r="S460" s="207"/>
      <c r="T460" s="208"/>
      <c r="AT460" s="209" t="s">
        <v>148</v>
      </c>
      <c r="AU460" s="209" t="s">
        <v>81</v>
      </c>
      <c r="AV460" s="13" t="s">
        <v>81</v>
      </c>
      <c r="AW460" s="13" t="s">
        <v>30</v>
      </c>
      <c r="AX460" s="13" t="s">
        <v>68</v>
      </c>
      <c r="AY460" s="209" t="s">
        <v>139</v>
      </c>
    </row>
    <row r="461" spans="2:65" s="1" customFormat="1" ht="16.5" customHeight="1">
      <c r="B461" s="32"/>
      <c r="C461" s="176" t="s">
        <v>736</v>
      </c>
      <c r="D461" s="176" t="s">
        <v>141</v>
      </c>
      <c r="E461" s="177" t="s">
        <v>737</v>
      </c>
      <c r="F461" s="178" t="s">
        <v>738</v>
      </c>
      <c r="G461" s="179" t="s">
        <v>265</v>
      </c>
      <c r="H461" s="180">
        <v>52.5</v>
      </c>
      <c r="I461" s="181"/>
      <c r="J461" s="182">
        <f>ROUND(I461*H461,2)</f>
        <v>0</v>
      </c>
      <c r="K461" s="178" t="s">
        <v>145</v>
      </c>
      <c r="L461" s="36"/>
      <c r="M461" s="183" t="s">
        <v>1</v>
      </c>
      <c r="N461" s="184" t="s">
        <v>40</v>
      </c>
      <c r="O461" s="58"/>
      <c r="P461" s="185">
        <f>O461*H461</f>
        <v>0</v>
      </c>
      <c r="Q461" s="185">
        <v>2.81E-3</v>
      </c>
      <c r="R461" s="185">
        <f>Q461*H461</f>
        <v>0.14752499999999999</v>
      </c>
      <c r="S461" s="185">
        <v>0</v>
      </c>
      <c r="T461" s="186">
        <f>S461*H461</f>
        <v>0</v>
      </c>
      <c r="AR461" s="15" t="s">
        <v>146</v>
      </c>
      <c r="AT461" s="15" t="s">
        <v>141</v>
      </c>
      <c r="AU461" s="15" t="s">
        <v>81</v>
      </c>
      <c r="AY461" s="15" t="s">
        <v>139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5" t="s">
        <v>81</v>
      </c>
      <c r="BK461" s="187">
        <f>ROUND(I461*H461,2)</f>
        <v>0</v>
      </c>
      <c r="BL461" s="15" t="s">
        <v>146</v>
      </c>
      <c r="BM461" s="15" t="s">
        <v>739</v>
      </c>
    </row>
    <row r="462" spans="2:65" s="12" customFormat="1">
      <c r="B462" s="188"/>
      <c r="C462" s="189"/>
      <c r="D462" s="190" t="s">
        <v>148</v>
      </c>
      <c r="E462" s="191" t="s">
        <v>1</v>
      </c>
      <c r="F462" s="192" t="s">
        <v>229</v>
      </c>
      <c r="G462" s="189"/>
      <c r="H462" s="191" t="s">
        <v>1</v>
      </c>
      <c r="I462" s="193"/>
      <c r="J462" s="189"/>
      <c r="K462" s="189"/>
      <c r="L462" s="194"/>
      <c r="M462" s="195"/>
      <c r="N462" s="196"/>
      <c r="O462" s="196"/>
      <c r="P462" s="196"/>
      <c r="Q462" s="196"/>
      <c r="R462" s="196"/>
      <c r="S462" s="196"/>
      <c r="T462" s="197"/>
      <c r="AT462" s="198" t="s">
        <v>148</v>
      </c>
      <c r="AU462" s="198" t="s">
        <v>81</v>
      </c>
      <c r="AV462" s="12" t="s">
        <v>75</v>
      </c>
      <c r="AW462" s="12" t="s">
        <v>30</v>
      </c>
      <c r="AX462" s="12" t="s">
        <v>68</v>
      </c>
      <c r="AY462" s="198" t="s">
        <v>139</v>
      </c>
    </row>
    <row r="463" spans="2:65" s="13" customFormat="1">
      <c r="B463" s="199"/>
      <c r="C463" s="200"/>
      <c r="D463" s="190" t="s">
        <v>148</v>
      </c>
      <c r="E463" s="201" t="s">
        <v>1</v>
      </c>
      <c r="F463" s="202" t="s">
        <v>740</v>
      </c>
      <c r="G463" s="200"/>
      <c r="H463" s="203">
        <v>52.5</v>
      </c>
      <c r="I463" s="204"/>
      <c r="J463" s="200"/>
      <c r="K463" s="200"/>
      <c r="L463" s="205"/>
      <c r="M463" s="206"/>
      <c r="N463" s="207"/>
      <c r="O463" s="207"/>
      <c r="P463" s="207"/>
      <c r="Q463" s="207"/>
      <c r="R463" s="207"/>
      <c r="S463" s="207"/>
      <c r="T463" s="208"/>
      <c r="AT463" s="209" t="s">
        <v>148</v>
      </c>
      <c r="AU463" s="209" t="s">
        <v>81</v>
      </c>
      <c r="AV463" s="13" t="s">
        <v>81</v>
      </c>
      <c r="AW463" s="13" t="s">
        <v>30</v>
      </c>
      <c r="AX463" s="13" t="s">
        <v>68</v>
      </c>
      <c r="AY463" s="209" t="s">
        <v>139</v>
      </c>
    </row>
    <row r="464" spans="2:65" s="1" customFormat="1" ht="16.5" customHeight="1">
      <c r="B464" s="32"/>
      <c r="C464" s="176" t="s">
        <v>741</v>
      </c>
      <c r="D464" s="176" t="s">
        <v>141</v>
      </c>
      <c r="E464" s="177" t="s">
        <v>742</v>
      </c>
      <c r="F464" s="178" t="s">
        <v>743</v>
      </c>
      <c r="G464" s="179" t="s">
        <v>287</v>
      </c>
      <c r="H464" s="180">
        <v>2</v>
      </c>
      <c r="I464" s="181"/>
      <c r="J464" s="182">
        <f>ROUND(I464*H464,2)</f>
        <v>0</v>
      </c>
      <c r="K464" s="178" t="s">
        <v>145</v>
      </c>
      <c r="L464" s="36"/>
      <c r="M464" s="183" t="s">
        <v>1</v>
      </c>
      <c r="N464" s="184" t="s">
        <v>40</v>
      </c>
      <c r="O464" s="58"/>
      <c r="P464" s="185">
        <f>O464*H464</f>
        <v>0</v>
      </c>
      <c r="Q464" s="185">
        <v>1.6379999999999999E-2</v>
      </c>
      <c r="R464" s="185">
        <f>Q464*H464</f>
        <v>3.2759999999999997E-2</v>
      </c>
      <c r="S464" s="185">
        <v>0</v>
      </c>
      <c r="T464" s="186">
        <f>S464*H464</f>
        <v>0</v>
      </c>
      <c r="AR464" s="15" t="s">
        <v>146</v>
      </c>
      <c r="AT464" s="15" t="s">
        <v>141</v>
      </c>
      <c r="AU464" s="15" t="s">
        <v>81</v>
      </c>
      <c r="AY464" s="15" t="s">
        <v>139</v>
      </c>
      <c r="BE464" s="187">
        <f>IF(N464="základní",J464,0)</f>
        <v>0</v>
      </c>
      <c r="BF464" s="187">
        <f>IF(N464="snížená",J464,0)</f>
        <v>0</v>
      </c>
      <c r="BG464" s="187">
        <f>IF(N464="zákl. přenesená",J464,0)</f>
        <v>0</v>
      </c>
      <c r="BH464" s="187">
        <f>IF(N464="sníž. přenesená",J464,0)</f>
        <v>0</v>
      </c>
      <c r="BI464" s="187">
        <f>IF(N464="nulová",J464,0)</f>
        <v>0</v>
      </c>
      <c r="BJ464" s="15" t="s">
        <v>81</v>
      </c>
      <c r="BK464" s="187">
        <f>ROUND(I464*H464,2)</f>
        <v>0</v>
      </c>
      <c r="BL464" s="15" t="s">
        <v>146</v>
      </c>
      <c r="BM464" s="15" t="s">
        <v>744</v>
      </c>
    </row>
    <row r="465" spans="2:65" s="12" customFormat="1">
      <c r="B465" s="188"/>
      <c r="C465" s="189"/>
      <c r="D465" s="190" t="s">
        <v>148</v>
      </c>
      <c r="E465" s="191" t="s">
        <v>1</v>
      </c>
      <c r="F465" s="192" t="s">
        <v>745</v>
      </c>
      <c r="G465" s="189"/>
      <c r="H465" s="191" t="s">
        <v>1</v>
      </c>
      <c r="I465" s="193"/>
      <c r="J465" s="189"/>
      <c r="K465" s="189"/>
      <c r="L465" s="194"/>
      <c r="M465" s="195"/>
      <c r="N465" s="196"/>
      <c r="O465" s="196"/>
      <c r="P465" s="196"/>
      <c r="Q465" s="196"/>
      <c r="R465" s="196"/>
      <c r="S465" s="196"/>
      <c r="T465" s="197"/>
      <c r="AT465" s="198" t="s">
        <v>148</v>
      </c>
      <c r="AU465" s="198" t="s">
        <v>81</v>
      </c>
      <c r="AV465" s="12" t="s">
        <v>75</v>
      </c>
      <c r="AW465" s="12" t="s">
        <v>30</v>
      </c>
      <c r="AX465" s="12" t="s">
        <v>68</v>
      </c>
      <c r="AY465" s="198" t="s">
        <v>139</v>
      </c>
    </row>
    <row r="466" spans="2:65" s="13" customFormat="1">
      <c r="B466" s="199"/>
      <c r="C466" s="200"/>
      <c r="D466" s="190" t="s">
        <v>148</v>
      </c>
      <c r="E466" s="201" t="s">
        <v>1</v>
      </c>
      <c r="F466" s="202" t="s">
        <v>81</v>
      </c>
      <c r="G466" s="200"/>
      <c r="H466" s="203">
        <v>2</v>
      </c>
      <c r="I466" s="204"/>
      <c r="J466" s="200"/>
      <c r="K466" s="200"/>
      <c r="L466" s="205"/>
      <c r="M466" s="206"/>
      <c r="N466" s="207"/>
      <c r="O466" s="207"/>
      <c r="P466" s="207"/>
      <c r="Q466" s="207"/>
      <c r="R466" s="207"/>
      <c r="S466" s="207"/>
      <c r="T466" s="208"/>
      <c r="AT466" s="209" t="s">
        <v>148</v>
      </c>
      <c r="AU466" s="209" t="s">
        <v>81</v>
      </c>
      <c r="AV466" s="13" t="s">
        <v>81</v>
      </c>
      <c r="AW466" s="13" t="s">
        <v>30</v>
      </c>
      <c r="AX466" s="13" t="s">
        <v>68</v>
      </c>
      <c r="AY466" s="209" t="s">
        <v>139</v>
      </c>
    </row>
    <row r="467" spans="2:65" s="1" customFormat="1" ht="16.5" customHeight="1">
      <c r="B467" s="32"/>
      <c r="C467" s="210" t="s">
        <v>746</v>
      </c>
      <c r="D467" s="210" t="s">
        <v>219</v>
      </c>
      <c r="E467" s="211" t="s">
        <v>747</v>
      </c>
      <c r="F467" s="212" t="s">
        <v>748</v>
      </c>
      <c r="G467" s="213" t="s">
        <v>287</v>
      </c>
      <c r="H467" s="214">
        <v>2</v>
      </c>
      <c r="I467" s="215"/>
      <c r="J467" s="216">
        <f>ROUND(I467*H467,2)</f>
        <v>0</v>
      </c>
      <c r="K467" s="212" t="s">
        <v>145</v>
      </c>
      <c r="L467" s="217"/>
      <c r="M467" s="218" t="s">
        <v>1</v>
      </c>
      <c r="N467" s="219" t="s">
        <v>40</v>
      </c>
      <c r="O467" s="58"/>
      <c r="P467" s="185">
        <f>O467*H467</f>
        <v>0</v>
      </c>
      <c r="Q467" s="185">
        <v>2.5000000000000001E-4</v>
      </c>
      <c r="R467" s="185">
        <f>Q467*H467</f>
        <v>5.0000000000000001E-4</v>
      </c>
      <c r="S467" s="185">
        <v>0</v>
      </c>
      <c r="T467" s="186">
        <f>S467*H467</f>
        <v>0</v>
      </c>
      <c r="AR467" s="15" t="s">
        <v>178</v>
      </c>
      <c r="AT467" s="15" t="s">
        <v>219</v>
      </c>
      <c r="AU467" s="15" t="s">
        <v>81</v>
      </c>
      <c r="AY467" s="15" t="s">
        <v>139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5" t="s">
        <v>81</v>
      </c>
      <c r="BK467" s="187">
        <f>ROUND(I467*H467,2)</f>
        <v>0</v>
      </c>
      <c r="BL467" s="15" t="s">
        <v>146</v>
      </c>
      <c r="BM467" s="15" t="s">
        <v>749</v>
      </c>
    </row>
    <row r="468" spans="2:65" s="13" customFormat="1">
      <c r="B468" s="199"/>
      <c r="C468" s="200"/>
      <c r="D468" s="190" t="s">
        <v>148</v>
      </c>
      <c r="E468" s="201" t="s">
        <v>1</v>
      </c>
      <c r="F468" s="202" t="s">
        <v>81</v>
      </c>
      <c r="G468" s="200"/>
      <c r="H468" s="203">
        <v>2</v>
      </c>
      <c r="I468" s="204"/>
      <c r="J468" s="200"/>
      <c r="K468" s="200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148</v>
      </c>
      <c r="AU468" s="209" t="s">
        <v>81</v>
      </c>
      <c r="AV468" s="13" t="s">
        <v>81</v>
      </c>
      <c r="AW468" s="13" t="s">
        <v>30</v>
      </c>
      <c r="AX468" s="13" t="s">
        <v>68</v>
      </c>
      <c r="AY468" s="209" t="s">
        <v>139</v>
      </c>
    </row>
    <row r="469" spans="2:65" s="1" customFormat="1" ht="16.5" customHeight="1">
      <c r="B469" s="32"/>
      <c r="C469" s="176" t="s">
        <v>750</v>
      </c>
      <c r="D469" s="176" t="s">
        <v>141</v>
      </c>
      <c r="E469" s="177" t="s">
        <v>751</v>
      </c>
      <c r="F469" s="178" t="s">
        <v>752</v>
      </c>
      <c r="G469" s="179" t="s">
        <v>287</v>
      </c>
      <c r="H469" s="180">
        <v>3</v>
      </c>
      <c r="I469" s="181"/>
      <c r="J469" s="182">
        <f>ROUND(I469*H469,2)</f>
        <v>0</v>
      </c>
      <c r="K469" s="178" t="s">
        <v>145</v>
      </c>
      <c r="L469" s="36"/>
      <c r="M469" s="183" t="s">
        <v>1</v>
      </c>
      <c r="N469" s="184" t="s">
        <v>40</v>
      </c>
      <c r="O469" s="58"/>
      <c r="P469" s="185">
        <f>O469*H469</f>
        <v>0</v>
      </c>
      <c r="Q469" s="185">
        <v>2.3400000000000001E-2</v>
      </c>
      <c r="R469" s="185">
        <f>Q469*H469</f>
        <v>7.0199999999999999E-2</v>
      </c>
      <c r="S469" s="185">
        <v>0</v>
      </c>
      <c r="T469" s="186">
        <f>S469*H469</f>
        <v>0</v>
      </c>
      <c r="AR469" s="15" t="s">
        <v>146</v>
      </c>
      <c r="AT469" s="15" t="s">
        <v>141</v>
      </c>
      <c r="AU469" s="15" t="s">
        <v>81</v>
      </c>
      <c r="AY469" s="15" t="s">
        <v>139</v>
      </c>
      <c r="BE469" s="187">
        <f>IF(N469="základní",J469,0)</f>
        <v>0</v>
      </c>
      <c r="BF469" s="187">
        <f>IF(N469="snížená",J469,0)</f>
        <v>0</v>
      </c>
      <c r="BG469" s="187">
        <f>IF(N469="zákl. přenesená",J469,0)</f>
        <v>0</v>
      </c>
      <c r="BH469" s="187">
        <f>IF(N469="sníž. přenesená",J469,0)</f>
        <v>0</v>
      </c>
      <c r="BI469" s="187">
        <f>IF(N469="nulová",J469,0)</f>
        <v>0</v>
      </c>
      <c r="BJ469" s="15" t="s">
        <v>81</v>
      </c>
      <c r="BK469" s="187">
        <f>ROUND(I469*H469,2)</f>
        <v>0</v>
      </c>
      <c r="BL469" s="15" t="s">
        <v>146</v>
      </c>
      <c r="BM469" s="15" t="s">
        <v>753</v>
      </c>
    </row>
    <row r="470" spans="2:65" s="12" customFormat="1">
      <c r="B470" s="188"/>
      <c r="C470" s="189"/>
      <c r="D470" s="190" t="s">
        <v>148</v>
      </c>
      <c r="E470" s="191" t="s">
        <v>1</v>
      </c>
      <c r="F470" s="192" t="s">
        <v>754</v>
      </c>
      <c r="G470" s="189"/>
      <c r="H470" s="191" t="s">
        <v>1</v>
      </c>
      <c r="I470" s="193"/>
      <c r="J470" s="189"/>
      <c r="K470" s="189"/>
      <c r="L470" s="194"/>
      <c r="M470" s="195"/>
      <c r="N470" s="196"/>
      <c r="O470" s="196"/>
      <c r="P470" s="196"/>
      <c r="Q470" s="196"/>
      <c r="R470" s="196"/>
      <c r="S470" s="196"/>
      <c r="T470" s="197"/>
      <c r="AT470" s="198" t="s">
        <v>148</v>
      </c>
      <c r="AU470" s="198" t="s">
        <v>81</v>
      </c>
      <c r="AV470" s="12" t="s">
        <v>75</v>
      </c>
      <c r="AW470" s="12" t="s">
        <v>30</v>
      </c>
      <c r="AX470" s="12" t="s">
        <v>68</v>
      </c>
      <c r="AY470" s="198" t="s">
        <v>139</v>
      </c>
    </row>
    <row r="471" spans="2:65" s="13" customFormat="1">
      <c r="B471" s="199"/>
      <c r="C471" s="200"/>
      <c r="D471" s="190" t="s">
        <v>148</v>
      </c>
      <c r="E471" s="201" t="s">
        <v>1</v>
      </c>
      <c r="F471" s="202" t="s">
        <v>155</v>
      </c>
      <c r="G471" s="200"/>
      <c r="H471" s="203">
        <v>3</v>
      </c>
      <c r="I471" s="204"/>
      <c r="J471" s="200"/>
      <c r="K471" s="200"/>
      <c r="L471" s="205"/>
      <c r="M471" s="206"/>
      <c r="N471" s="207"/>
      <c r="O471" s="207"/>
      <c r="P471" s="207"/>
      <c r="Q471" s="207"/>
      <c r="R471" s="207"/>
      <c r="S471" s="207"/>
      <c r="T471" s="208"/>
      <c r="AT471" s="209" t="s">
        <v>148</v>
      </c>
      <c r="AU471" s="209" t="s">
        <v>81</v>
      </c>
      <c r="AV471" s="13" t="s">
        <v>81</v>
      </c>
      <c r="AW471" s="13" t="s">
        <v>30</v>
      </c>
      <c r="AX471" s="13" t="s">
        <v>68</v>
      </c>
      <c r="AY471" s="209" t="s">
        <v>139</v>
      </c>
    </row>
    <row r="472" spans="2:65" s="1" customFormat="1" ht="16.5" customHeight="1">
      <c r="B472" s="32"/>
      <c r="C472" s="210" t="s">
        <v>755</v>
      </c>
      <c r="D472" s="210" t="s">
        <v>219</v>
      </c>
      <c r="E472" s="211" t="s">
        <v>756</v>
      </c>
      <c r="F472" s="212" t="s">
        <v>757</v>
      </c>
      <c r="G472" s="213" t="s">
        <v>287</v>
      </c>
      <c r="H472" s="214">
        <v>3</v>
      </c>
      <c r="I472" s="215"/>
      <c r="J472" s="216">
        <f>ROUND(I472*H472,2)</f>
        <v>0</v>
      </c>
      <c r="K472" s="212" t="s">
        <v>1</v>
      </c>
      <c r="L472" s="217"/>
      <c r="M472" s="218" t="s">
        <v>1</v>
      </c>
      <c r="N472" s="219" t="s">
        <v>40</v>
      </c>
      <c r="O472" s="58"/>
      <c r="P472" s="185">
        <f>O472*H472</f>
        <v>0</v>
      </c>
      <c r="Q472" s="185">
        <v>8.0000000000000002E-3</v>
      </c>
      <c r="R472" s="185">
        <f>Q472*H472</f>
        <v>2.4E-2</v>
      </c>
      <c r="S472" s="185">
        <v>0</v>
      </c>
      <c r="T472" s="186">
        <f>S472*H472</f>
        <v>0</v>
      </c>
      <c r="AR472" s="15" t="s">
        <v>178</v>
      </c>
      <c r="AT472" s="15" t="s">
        <v>219</v>
      </c>
      <c r="AU472" s="15" t="s">
        <v>81</v>
      </c>
      <c r="AY472" s="15" t="s">
        <v>139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5" t="s">
        <v>81</v>
      </c>
      <c r="BK472" s="187">
        <f>ROUND(I472*H472,2)</f>
        <v>0</v>
      </c>
      <c r="BL472" s="15" t="s">
        <v>146</v>
      </c>
      <c r="BM472" s="15" t="s">
        <v>758</v>
      </c>
    </row>
    <row r="473" spans="2:65" s="13" customFormat="1">
      <c r="B473" s="199"/>
      <c r="C473" s="200"/>
      <c r="D473" s="190" t="s">
        <v>148</v>
      </c>
      <c r="E473" s="201" t="s">
        <v>1</v>
      </c>
      <c r="F473" s="202" t="s">
        <v>155</v>
      </c>
      <c r="G473" s="200"/>
      <c r="H473" s="203">
        <v>3</v>
      </c>
      <c r="I473" s="204"/>
      <c r="J473" s="200"/>
      <c r="K473" s="200"/>
      <c r="L473" s="205"/>
      <c r="M473" s="206"/>
      <c r="N473" s="207"/>
      <c r="O473" s="207"/>
      <c r="P473" s="207"/>
      <c r="Q473" s="207"/>
      <c r="R473" s="207"/>
      <c r="S473" s="207"/>
      <c r="T473" s="208"/>
      <c r="AT473" s="209" t="s">
        <v>148</v>
      </c>
      <c r="AU473" s="209" t="s">
        <v>81</v>
      </c>
      <c r="AV473" s="13" t="s">
        <v>81</v>
      </c>
      <c r="AW473" s="13" t="s">
        <v>30</v>
      </c>
      <c r="AX473" s="13" t="s">
        <v>68</v>
      </c>
      <c r="AY473" s="209" t="s">
        <v>139</v>
      </c>
    </row>
    <row r="474" spans="2:65" s="1" customFormat="1" ht="16.5" customHeight="1">
      <c r="B474" s="32"/>
      <c r="C474" s="176" t="s">
        <v>759</v>
      </c>
      <c r="D474" s="176" t="s">
        <v>141</v>
      </c>
      <c r="E474" s="177" t="s">
        <v>760</v>
      </c>
      <c r="F474" s="178" t="s">
        <v>761</v>
      </c>
      <c r="G474" s="179" t="s">
        <v>287</v>
      </c>
      <c r="H474" s="180">
        <v>1</v>
      </c>
      <c r="I474" s="181"/>
      <c r="J474" s="182">
        <f>ROUND(I474*H474,2)</f>
        <v>0</v>
      </c>
      <c r="K474" s="178" t="s">
        <v>145</v>
      </c>
      <c r="L474" s="36"/>
      <c r="M474" s="183" t="s">
        <v>1</v>
      </c>
      <c r="N474" s="184" t="s">
        <v>40</v>
      </c>
      <c r="O474" s="58"/>
      <c r="P474" s="185">
        <f>O474*H474</f>
        <v>0</v>
      </c>
      <c r="Q474" s="185">
        <v>2.8639999999999999E-2</v>
      </c>
      <c r="R474" s="185">
        <f>Q474*H474</f>
        <v>2.8639999999999999E-2</v>
      </c>
      <c r="S474" s="185">
        <v>0</v>
      </c>
      <c r="T474" s="186">
        <f>S474*H474</f>
        <v>0</v>
      </c>
      <c r="AR474" s="15" t="s">
        <v>146</v>
      </c>
      <c r="AT474" s="15" t="s">
        <v>141</v>
      </c>
      <c r="AU474" s="15" t="s">
        <v>81</v>
      </c>
      <c r="AY474" s="15" t="s">
        <v>139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5" t="s">
        <v>81</v>
      </c>
      <c r="BK474" s="187">
        <f>ROUND(I474*H474,2)</f>
        <v>0</v>
      </c>
      <c r="BL474" s="15" t="s">
        <v>146</v>
      </c>
      <c r="BM474" s="15" t="s">
        <v>762</v>
      </c>
    </row>
    <row r="475" spans="2:65" s="12" customFormat="1">
      <c r="B475" s="188"/>
      <c r="C475" s="189"/>
      <c r="D475" s="190" t="s">
        <v>148</v>
      </c>
      <c r="E475" s="191" t="s">
        <v>1</v>
      </c>
      <c r="F475" s="192" t="s">
        <v>390</v>
      </c>
      <c r="G475" s="189"/>
      <c r="H475" s="191" t="s">
        <v>1</v>
      </c>
      <c r="I475" s="193"/>
      <c r="J475" s="189"/>
      <c r="K475" s="189"/>
      <c r="L475" s="194"/>
      <c r="M475" s="195"/>
      <c r="N475" s="196"/>
      <c r="O475" s="196"/>
      <c r="P475" s="196"/>
      <c r="Q475" s="196"/>
      <c r="R475" s="196"/>
      <c r="S475" s="196"/>
      <c r="T475" s="197"/>
      <c r="AT475" s="198" t="s">
        <v>148</v>
      </c>
      <c r="AU475" s="198" t="s">
        <v>81</v>
      </c>
      <c r="AV475" s="12" t="s">
        <v>75</v>
      </c>
      <c r="AW475" s="12" t="s">
        <v>30</v>
      </c>
      <c r="AX475" s="12" t="s">
        <v>68</v>
      </c>
      <c r="AY475" s="198" t="s">
        <v>139</v>
      </c>
    </row>
    <row r="476" spans="2:65" s="13" customFormat="1">
      <c r="B476" s="199"/>
      <c r="C476" s="200"/>
      <c r="D476" s="190" t="s">
        <v>148</v>
      </c>
      <c r="E476" s="201" t="s">
        <v>1</v>
      </c>
      <c r="F476" s="202" t="s">
        <v>75</v>
      </c>
      <c r="G476" s="200"/>
      <c r="H476" s="203">
        <v>1</v>
      </c>
      <c r="I476" s="204"/>
      <c r="J476" s="200"/>
      <c r="K476" s="200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148</v>
      </c>
      <c r="AU476" s="209" t="s">
        <v>81</v>
      </c>
      <c r="AV476" s="13" t="s">
        <v>81</v>
      </c>
      <c r="AW476" s="13" t="s">
        <v>30</v>
      </c>
      <c r="AX476" s="13" t="s">
        <v>68</v>
      </c>
      <c r="AY476" s="209" t="s">
        <v>139</v>
      </c>
    </row>
    <row r="477" spans="2:65" s="1" customFormat="1" ht="16.5" customHeight="1">
      <c r="B477" s="32"/>
      <c r="C477" s="210" t="s">
        <v>763</v>
      </c>
      <c r="D477" s="210" t="s">
        <v>219</v>
      </c>
      <c r="E477" s="211" t="s">
        <v>764</v>
      </c>
      <c r="F477" s="212" t="s">
        <v>765</v>
      </c>
      <c r="G477" s="213" t="s">
        <v>287</v>
      </c>
      <c r="H477" s="214">
        <v>1</v>
      </c>
      <c r="I477" s="215"/>
      <c r="J477" s="216">
        <f>ROUND(I477*H477,2)</f>
        <v>0</v>
      </c>
      <c r="K477" s="212" t="s">
        <v>1</v>
      </c>
      <c r="L477" s="217"/>
      <c r="M477" s="218" t="s">
        <v>1</v>
      </c>
      <c r="N477" s="219" t="s">
        <v>40</v>
      </c>
      <c r="O477" s="58"/>
      <c r="P477" s="185">
        <f>O477*H477</f>
        <v>0</v>
      </c>
      <c r="Q477" s="185">
        <v>1.0999999999999999E-2</v>
      </c>
      <c r="R477" s="185">
        <f>Q477*H477</f>
        <v>1.0999999999999999E-2</v>
      </c>
      <c r="S477" s="185">
        <v>0</v>
      </c>
      <c r="T477" s="186">
        <f>S477*H477</f>
        <v>0</v>
      </c>
      <c r="AR477" s="15" t="s">
        <v>178</v>
      </c>
      <c r="AT477" s="15" t="s">
        <v>219</v>
      </c>
      <c r="AU477" s="15" t="s">
        <v>81</v>
      </c>
      <c r="AY477" s="15" t="s">
        <v>139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5" t="s">
        <v>81</v>
      </c>
      <c r="BK477" s="187">
        <f>ROUND(I477*H477,2)</f>
        <v>0</v>
      </c>
      <c r="BL477" s="15" t="s">
        <v>146</v>
      </c>
      <c r="BM477" s="15" t="s">
        <v>766</v>
      </c>
    </row>
    <row r="478" spans="2:65" s="13" customFormat="1">
      <c r="B478" s="199"/>
      <c r="C478" s="200"/>
      <c r="D478" s="190" t="s">
        <v>148</v>
      </c>
      <c r="E478" s="201" t="s">
        <v>1</v>
      </c>
      <c r="F478" s="202" t="s">
        <v>75</v>
      </c>
      <c r="G478" s="200"/>
      <c r="H478" s="203">
        <v>1</v>
      </c>
      <c r="I478" s="204"/>
      <c r="J478" s="200"/>
      <c r="K478" s="200"/>
      <c r="L478" s="205"/>
      <c r="M478" s="206"/>
      <c r="N478" s="207"/>
      <c r="O478" s="207"/>
      <c r="P478" s="207"/>
      <c r="Q478" s="207"/>
      <c r="R478" s="207"/>
      <c r="S478" s="207"/>
      <c r="T478" s="208"/>
      <c r="AT478" s="209" t="s">
        <v>148</v>
      </c>
      <c r="AU478" s="209" t="s">
        <v>81</v>
      </c>
      <c r="AV478" s="13" t="s">
        <v>81</v>
      </c>
      <c r="AW478" s="13" t="s">
        <v>30</v>
      </c>
      <c r="AX478" s="13" t="s">
        <v>68</v>
      </c>
      <c r="AY478" s="209" t="s">
        <v>139</v>
      </c>
    </row>
    <row r="479" spans="2:65" s="1" customFormat="1" ht="16.5" customHeight="1">
      <c r="B479" s="32"/>
      <c r="C479" s="176" t="s">
        <v>767</v>
      </c>
      <c r="D479" s="176" t="s">
        <v>141</v>
      </c>
      <c r="E479" s="177" t="s">
        <v>768</v>
      </c>
      <c r="F479" s="178" t="s">
        <v>769</v>
      </c>
      <c r="G479" s="179" t="s">
        <v>724</v>
      </c>
      <c r="H479" s="180">
        <v>72</v>
      </c>
      <c r="I479" s="181"/>
      <c r="J479" s="182">
        <f>ROUND(I479*H479,2)</f>
        <v>0</v>
      </c>
      <c r="K479" s="178" t="s">
        <v>145</v>
      </c>
      <c r="L479" s="36"/>
      <c r="M479" s="183" t="s">
        <v>1</v>
      </c>
      <c r="N479" s="184" t="s">
        <v>40</v>
      </c>
      <c r="O479" s="58"/>
      <c r="P479" s="185">
        <f>O479*H479</f>
        <v>0</v>
      </c>
      <c r="Q479" s="185">
        <v>0</v>
      </c>
      <c r="R479" s="185">
        <f>Q479*H479</f>
        <v>0</v>
      </c>
      <c r="S479" s="185">
        <v>0</v>
      </c>
      <c r="T479" s="186">
        <f>S479*H479</f>
        <v>0</v>
      </c>
      <c r="AR479" s="15" t="s">
        <v>146</v>
      </c>
      <c r="AT479" s="15" t="s">
        <v>141</v>
      </c>
      <c r="AU479" s="15" t="s">
        <v>81</v>
      </c>
      <c r="AY479" s="15" t="s">
        <v>139</v>
      </c>
      <c r="BE479" s="187">
        <f>IF(N479="základní",J479,0)</f>
        <v>0</v>
      </c>
      <c r="BF479" s="187">
        <f>IF(N479="snížená",J479,0)</f>
        <v>0</v>
      </c>
      <c r="BG479" s="187">
        <f>IF(N479="zákl. přenesená",J479,0)</f>
        <v>0</v>
      </c>
      <c r="BH479" s="187">
        <f>IF(N479="sníž. přenesená",J479,0)</f>
        <v>0</v>
      </c>
      <c r="BI479" s="187">
        <f>IF(N479="nulová",J479,0)</f>
        <v>0</v>
      </c>
      <c r="BJ479" s="15" t="s">
        <v>81</v>
      </c>
      <c r="BK479" s="187">
        <f>ROUND(I479*H479,2)</f>
        <v>0</v>
      </c>
      <c r="BL479" s="15" t="s">
        <v>146</v>
      </c>
      <c r="BM479" s="15" t="s">
        <v>770</v>
      </c>
    </row>
    <row r="480" spans="2:65" s="13" customFormat="1">
      <c r="B480" s="199"/>
      <c r="C480" s="200"/>
      <c r="D480" s="190" t="s">
        <v>148</v>
      </c>
      <c r="E480" s="201" t="s">
        <v>1</v>
      </c>
      <c r="F480" s="202" t="s">
        <v>522</v>
      </c>
      <c r="G480" s="200"/>
      <c r="H480" s="203">
        <v>72</v>
      </c>
      <c r="I480" s="204"/>
      <c r="J480" s="200"/>
      <c r="K480" s="200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148</v>
      </c>
      <c r="AU480" s="209" t="s">
        <v>81</v>
      </c>
      <c r="AV480" s="13" t="s">
        <v>81</v>
      </c>
      <c r="AW480" s="13" t="s">
        <v>30</v>
      </c>
      <c r="AX480" s="13" t="s">
        <v>68</v>
      </c>
      <c r="AY480" s="209" t="s">
        <v>139</v>
      </c>
    </row>
    <row r="481" spans="2:65" s="1" customFormat="1" ht="16.5" customHeight="1">
      <c r="B481" s="32"/>
      <c r="C481" s="210" t="s">
        <v>771</v>
      </c>
      <c r="D481" s="210" t="s">
        <v>219</v>
      </c>
      <c r="E481" s="211" t="s">
        <v>772</v>
      </c>
      <c r="F481" s="212" t="s">
        <v>773</v>
      </c>
      <c r="G481" s="213" t="s">
        <v>774</v>
      </c>
      <c r="H481" s="214">
        <v>12.5</v>
      </c>
      <c r="I481" s="215"/>
      <c r="J481" s="216">
        <f>ROUND(I481*H481,2)</f>
        <v>0</v>
      </c>
      <c r="K481" s="212" t="s">
        <v>145</v>
      </c>
      <c r="L481" s="217"/>
      <c r="M481" s="218" t="s">
        <v>1</v>
      </c>
      <c r="N481" s="219" t="s">
        <v>40</v>
      </c>
      <c r="O481" s="58"/>
      <c r="P481" s="185">
        <f>O481*H481</f>
        <v>0</v>
      </c>
      <c r="Q481" s="185">
        <v>9.7000000000000005E-4</v>
      </c>
      <c r="R481" s="185">
        <f>Q481*H481</f>
        <v>1.2125E-2</v>
      </c>
      <c r="S481" s="185">
        <v>0</v>
      </c>
      <c r="T481" s="186">
        <f>S481*H481</f>
        <v>0</v>
      </c>
      <c r="AR481" s="15" t="s">
        <v>178</v>
      </c>
      <c r="AT481" s="15" t="s">
        <v>219</v>
      </c>
      <c r="AU481" s="15" t="s">
        <v>81</v>
      </c>
      <c r="AY481" s="15" t="s">
        <v>139</v>
      </c>
      <c r="BE481" s="187">
        <f>IF(N481="základní",J481,0)</f>
        <v>0</v>
      </c>
      <c r="BF481" s="187">
        <f>IF(N481="snížená",J481,0)</f>
        <v>0</v>
      </c>
      <c r="BG481" s="187">
        <f>IF(N481="zákl. přenesená",J481,0)</f>
        <v>0</v>
      </c>
      <c r="BH481" s="187">
        <f>IF(N481="sníž. přenesená",J481,0)</f>
        <v>0</v>
      </c>
      <c r="BI481" s="187">
        <f>IF(N481="nulová",J481,0)</f>
        <v>0</v>
      </c>
      <c r="BJ481" s="15" t="s">
        <v>81</v>
      </c>
      <c r="BK481" s="187">
        <f>ROUND(I481*H481,2)</f>
        <v>0</v>
      </c>
      <c r="BL481" s="15" t="s">
        <v>146</v>
      </c>
      <c r="BM481" s="15" t="s">
        <v>775</v>
      </c>
    </row>
    <row r="482" spans="2:65" s="13" customFormat="1">
      <c r="B482" s="199"/>
      <c r="C482" s="200"/>
      <c r="D482" s="190" t="s">
        <v>148</v>
      </c>
      <c r="E482" s="201" t="s">
        <v>1</v>
      </c>
      <c r="F482" s="202" t="s">
        <v>776</v>
      </c>
      <c r="G482" s="200"/>
      <c r="H482" s="203">
        <v>12.5</v>
      </c>
      <c r="I482" s="204"/>
      <c r="J482" s="200"/>
      <c r="K482" s="200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148</v>
      </c>
      <c r="AU482" s="209" t="s">
        <v>81</v>
      </c>
      <c r="AV482" s="13" t="s">
        <v>81</v>
      </c>
      <c r="AW482" s="13" t="s">
        <v>30</v>
      </c>
      <c r="AX482" s="13" t="s">
        <v>68</v>
      </c>
      <c r="AY482" s="209" t="s">
        <v>139</v>
      </c>
    </row>
    <row r="483" spans="2:65" s="1" customFormat="1" ht="16.5" customHeight="1">
      <c r="B483" s="32"/>
      <c r="C483" s="210" t="s">
        <v>777</v>
      </c>
      <c r="D483" s="210" t="s">
        <v>219</v>
      </c>
      <c r="E483" s="211" t="s">
        <v>778</v>
      </c>
      <c r="F483" s="212" t="s">
        <v>779</v>
      </c>
      <c r="G483" s="213" t="s">
        <v>287</v>
      </c>
      <c r="H483" s="214">
        <v>34</v>
      </c>
      <c r="I483" s="215"/>
      <c r="J483" s="216">
        <f>ROUND(I483*H483,2)</f>
        <v>0</v>
      </c>
      <c r="K483" s="212" t="s">
        <v>145</v>
      </c>
      <c r="L483" s="217"/>
      <c r="M483" s="218" t="s">
        <v>1</v>
      </c>
      <c r="N483" s="219" t="s">
        <v>40</v>
      </c>
      <c r="O483" s="58"/>
      <c r="P483" s="185">
        <f>O483*H483</f>
        <v>0</v>
      </c>
      <c r="Q483" s="185">
        <v>5.9999999999999995E-4</v>
      </c>
      <c r="R483" s="185">
        <f>Q483*H483</f>
        <v>2.0399999999999998E-2</v>
      </c>
      <c r="S483" s="185">
        <v>0</v>
      </c>
      <c r="T483" s="186">
        <f>S483*H483</f>
        <v>0</v>
      </c>
      <c r="AR483" s="15" t="s">
        <v>178</v>
      </c>
      <c r="AT483" s="15" t="s">
        <v>219</v>
      </c>
      <c r="AU483" s="15" t="s">
        <v>81</v>
      </c>
      <c r="AY483" s="15" t="s">
        <v>139</v>
      </c>
      <c r="BE483" s="187">
        <f>IF(N483="základní",J483,0)</f>
        <v>0</v>
      </c>
      <c r="BF483" s="187">
        <f>IF(N483="snížená",J483,0)</f>
        <v>0</v>
      </c>
      <c r="BG483" s="187">
        <f>IF(N483="zákl. přenesená",J483,0)</f>
        <v>0</v>
      </c>
      <c r="BH483" s="187">
        <f>IF(N483="sníž. přenesená",J483,0)</f>
        <v>0</v>
      </c>
      <c r="BI483" s="187">
        <f>IF(N483="nulová",J483,0)</f>
        <v>0</v>
      </c>
      <c r="BJ483" s="15" t="s">
        <v>81</v>
      </c>
      <c r="BK483" s="187">
        <f>ROUND(I483*H483,2)</f>
        <v>0</v>
      </c>
      <c r="BL483" s="15" t="s">
        <v>146</v>
      </c>
      <c r="BM483" s="15" t="s">
        <v>780</v>
      </c>
    </row>
    <row r="484" spans="2:65" s="13" customFormat="1">
      <c r="B484" s="199"/>
      <c r="C484" s="200"/>
      <c r="D484" s="190" t="s">
        <v>148</v>
      </c>
      <c r="E484" s="201" t="s">
        <v>1</v>
      </c>
      <c r="F484" s="202" t="s">
        <v>304</v>
      </c>
      <c r="G484" s="200"/>
      <c r="H484" s="203">
        <v>34</v>
      </c>
      <c r="I484" s="204"/>
      <c r="J484" s="200"/>
      <c r="K484" s="200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148</v>
      </c>
      <c r="AU484" s="209" t="s">
        <v>81</v>
      </c>
      <c r="AV484" s="13" t="s">
        <v>81</v>
      </c>
      <c r="AW484" s="13" t="s">
        <v>30</v>
      </c>
      <c r="AX484" s="13" t="s">
        <v>68</v>
      </c>
      <c r="AY484" s="209" t="s">
        <v>139</v>
      </c>
    </row>
    <row r="485" spans="2:65" s="1" customFormat="1" ht="16.5" customHeight="1">
      <c r="B485" s="32"/>
      <c r="C485" s="176" t="s">
        <v>781</v>
      </c>
      <c r="D485" s="176" t="s">
        <v>141</v>
      </c>
      <c r="E485" s="177" t="s">
        <v>782</v>
      </c>
      <c r="F485" s="178" t="s">
        <v>783</v>
      </c>
      <c r="G485" s="179" t="s">
        <v>724</v>
      </c>
      <c r="H485" s="180">
        <v>240</v>
      </c>
      <c r="I485" s="181"/>
      <c r="J485" s="182">
        <f>ROUND(I485*H485,2)</f>
        <v>0</v>
      </c>
      <c r="K485" s="178" t="s">
        <v>145</v>
      </c>
      <c r="L485" s="36"/>
      <c r="M485" s="183" t="s">
        <v>1</v>
      </c>
      <c r="N485" s="184" t="s">
        <v>40</v>
      </c>
      <c r="O485" s="58"/>
      <c r="P485" s="185">
        <f>O485*H485</f>
        <v>0</v>
      </c>
      <c r="Q485" s="185">
        <v>0.05</v>
      </c>
      <c r="R485" s="185">
        <f>Q485*H485</f>
        <v>12</v>
      </c>
      <c r="S485" s="185">
        <v>0</v>
      </c>
      <c r="T485" s="186">
        <f>S485*H485</f>
        <v>0</v>
      </c>
      <c r="AR485" s="15" t="s">
        <v>146</v>
      </c>
      <c r="AT485" s="15" t="s">
        <v>141</v>
      </c>
      <c r="AU485" s="15" t="s">
        <v>81</v>
      </c>
      <c r="AY485" s="15" t="s">
        <v>139</v>
      </c>
      <c r="BE485" s="187">
        <f>IF(N485="základní",J485,0)</f>
        <v>0</v>
      </c>
      <c r="BF485" s="187">
        <f>IF(N485="snížená",J485,0)</f>
        <v>0</v>
      </c>
      <c r="BG485" s="187">
        <f>IF(N485="zákl. přenesená",J485,0)</f>
        <v>0</v>
      </c>
      <c r="BH485" s="187">
        <f>IF(N485="sníž. přenesená",J485,0)</f>
        <v>0</v>
      </c>
      <c r="BI485" s="187">
        <f>IF(N485="nulová",J485,0)</f>
        <v>0</v>
      </c>
      <c r="BJ485" s="15" t="s">
        <v>81</v>
      </c>
      <c r="BK485" s="187">
        <f>ROUND(I485*H485,2)</f>
        <v>0</v>
      </c>
      <c r="BL485" s="15" t="s">
        <v>146</v>
      </c>
      <c r="BM485" s="15" t="s">
        <v>784</v>
      </c>
    </row>
    <row r="486" spans="2:65" s="13" customFormat="1">
      <c r="B486" s="199"/>
      <c r="C486" s="200"/>
      <c r="D486" s="190" t="s">
        <v>148</v>
      </c>
      <c r="E486" s="201" t="s">
        <v>1</v>
      </c>
      <c r="F486" s="202" t="s">
        <v>785</v>
      </c>
      <c r="G486" s="200"/>
      <c r="H486" s="203">
        <v>240</v>
      </c>
      <c r="I486" s="204"/>
      <c r="J486" s="200"/>
      <c r="K486" s="200"/>
      <c r="L486" s="205"/>
      <c r="M486" s="206"/>
      <c r="N486" s="207"/>
      <c r="O486" s="207"/>
      <c r="P486" s="207"/>
      <c r="Q486" s="207"/>
      <c r="R486" s="207"/>
      <c r="S486" s="207"/>
      <c r="T486" s="208"/>
      <c r="AT486" s="209" t="s">
        <v>148</v>
      </c>
      <c r="AU486" s="209" t="s">
        <v>81</v>
      </c>
      <c r="AV486" s="13" t="s">
        <v>81</v>
      </c>
      <c r="AW486" s="13" t="s">
        <v>30</v>
      </c>
      <c r="AX486" s="13" t="s">
        <v>68</v>
      </c>
      <c r="AY486" s="209" t="s">
        <v>139</v>
      </c>
    </row>
    <row r="487" spans="2:65" s="1" customFormat="1" ht="16.5" customHeight="1">
      <c r="B487" s="32"/>
      <c r="C487" s="176" t="s">
        <v>786</v>
      </c>
      <c r="D487" s="176" t="s">
        <v>141</v>
      </c>
      <c r="E487" s="177" t="s">
        <v>787</v>
      </c>
      <c r="F487" s="178" t="s">
        <v>788</v>
      </c>
      <c r="G487" s="179" t="s">
        <v>144</v>
      </c>
      <c r="H487" s="180">
        <v>9.0820000000000007</v>
      </c>
      <c r="I487" s="181"/>
      <c r="J487" s="182">
        <f>ROUND(I487*H487,2)</f>
        <v>0</v>
      </c>
      <c r="K487" s="178" t="s">
        <v>145</v>
      </c>
      <c r="L487" s="36"/>
      <c r="M487" s="183" t="s">
        <v>1</v>
      </c>
      <c r="N487" s="184" t="s">
        <v>40</v>
      </c>
      <c r="O487" s="58"/>
      <c r="P487" s="185">
        <f>O487*H487</f>
        <v>0</v>
      </c>
      <c r="Q487" s="185">
        <v>0</v>
      </c>
      <c r="R487" s="185">
        <f>Q487*H487</f>
        <v>0</v>
      </c>
      <c r="S487" s="185">
        <v>2.27</v>
      </c>
      <c r="T487" s="186">
        <f>S487*H487</f>
        <v>20.616140000000001</v>
      </c>
      <c r="AR487" s="15" t="s">
        <v>146</v>
      </c>
      <c r="AT487" s="15" t="s">
        <v>141</v>
      </c>
      <c r="AU487" s="15" t="s">
        <v>81</v>
      </c>
      <c r="AY487" s="15" t="s">
        <v>139</v>
      </c>
      <c r="BE487" s="187">
        <f>IF(N487="základní",J487,0)</f>
        <v>0</v>
      </c>
      <c r="BF487" s="187">
        <f>IF(N487="snížená",J487,0)</f>
        <v>0</v>
      </c>
      <c r="BG487" s="187">
        <f>IF(N487="zákl. přenesená",J487,0)</f>
        <v>0</v>
      </c>
      <c r="BH487" s="187">
        <f>IF(N487="sníž. přenesená",J487,0)</f>
        <v>0</v>
      </c>
      <c r="BI487" s="187">
        <f>IF(N487="nulová",J487,0)</f>
        <v>0</v>
      </c>
      <c r="BJ487" s="15" t="s">
        <v>81</v>
      </c>
      <c r="BK487" s="187">
        <f>ROUND(I487*H487,2)</f>
        <v>0</v>
      </c>
      <c r="BL487" s="15" t="s">
        <v>146</v>
      </c>
      <c r="BM487" s="15" t="s">
        <v>789</v>
      </c>
    </row>
    <row r="488" spans="2:65" s="12" customFormat="1">
      <c r="B488" s="188"/>
      <c r="C488" s="189"/>
      <c r="D488" s="190" t="s">
        <v>148</v>
      </c>
      <c r="E488" s="191" t="s">
        <v>1</v>
      </c>
      <c r="F488" s="192" t="s">
        <v>229</v>
      </c>
      <c r="G488" s="189"/>
      <c r="H488" s="191" t="s">
        <v>1</v>
      </c>
      <c r="I488" s="193"/>
      <c r="J488" s="189"/>
      <c r="K488" s="189"/>
      <c r="L488" s="194"/>
      <c r="M488" s="195"/>
      <c r="N488" s="196"/>
      <c r="O488" s="196"/>
      <c r="P488" s="196"/>
      <c r="Q488" s="196"/>
      <c r="R488" s="196"/>
      <c r="S488" s="196"/>
      <c r="T488" s="197"/>
      <c r="AT488" s="198" t="s">
        <v>148</v>
      </c>
      <c r="AU488" s="198" t="s">
        <v>81</v>
      </c>
      <c r="AV488" s="12" t="s">
        <v>75</v>
      </c>
      <c r="AW488" s="12" t="s">
        <v>30</v>
      </c>
      <c r="AX488" s="12" t="s">
        <v>68</v>
      </c>
      <c r="AY488" s="198" t="s">
        <v>139</v>
      </c>
    </row>
    <row r="489" spans="2:65" s="13" customFormat="1" ht="22.5">
      <c r="B489" s="199"/>
      <c r="C489" s="200"/>
      <c r="D489" s="190" t="s">
        <v>148</v>
      </c>
      <c r="E489" s="201" t="s">
        <v>1</v>
      </c>
      <c r="F489" s="202" t="s">
        <v>790</v>
      </c>
      <c r="G489" s="200"/>
      <c r="H489" s="203">
        <v>9.0820000000000007</v>
      </c>
      <c r="I489" s="204"/>
      <c r="J489" s="200"/>
      <c r="K489" s="200"/>
      <c r="L489" s="205"/>
      <c r="M489" s="206"/>
      <c r="N489" s="207"/>
      <c r="O489" s="207"/>
      <c r="P489" s="207"/>
      <c r="Q489" s="207"/>
      <c r="R489" s="207"/>
      <c r="S489" s="207"/>
      <c r="T489" s="208"/>
      <c r="AT489" s="209" t="s">
        <v>148</v>
      </c>
      <c r="AU489" s="209" t="s">
        <v>81</v>
      </c>
      <c r="AV489" s="13" t="s">
        <v>81</v>
      </c>
      <c r="AW489" s="13" t="s">
        <v>30</v>
      </c>
      <c r="AX489" s="13" t="s">
        <v>68</v>
      </c>
      <c r="AY489" s="209" t="s">
        <v>139</v>
      </c>
    </row>
    <row r="490" spans="2:65" s="1" customFormat="1" ht="16.5" customHeight="1">
      <c r="B490" s="32"/>
      <c r="C490" s="176" t="s">
        <v>791</v>
      </c>
      <c r="D490" s="176" t="s">
        <v>141</v>
      </c>
      <c r="E490" s="177" t="s">
        <v>792</v>
      </c>
      <c r="F490" s="178" t="s">
        <v>793</v>
      </c>
      <c r="G490" s="179" t="s">
        <v>244</v>
      </c>
      <c r="H490" s="180">
        <v>4.9130000000000003</v>
      </c>
      <c r="I490" s="181"/>
      <c r="J490" s="182">
        <f>ROUND(I490*H490,2)</f>
        <v>0</v>
      </c>
      <c r="K490" s="178" t="s">
        <v>145</v>
      </c>
      <c r="L490" s="36"/>
      <c r="M490" s="183" t="s">
        <v>1</v>
      </c>
      <c r="N490" s="184" t="s">
        <v>40</v>
      </c>
      <c r="O490" s="58"/>
      <c r="P490" s="185">
        <f>O490*H490</f>
        <v>0</v>
      </c>
      <c r="Q490" s="185">
        <v>0</v>
      </c>
      <c r="R490" s="185">
        <f>Q490*H490</f>
        <v>0</v>
      </c>
      <c r="S490" s="185">
        <v>0.13100000000000001</v>
      </c>
      <c r="T490" s="186">
        <f>S490*H490</f>
        <v>0.64360300000000004</v>
      </c>
      <c r="AR490" s="15" t="s">
        <v>146</v>
      </c>
      <c r="AT490" s="15" t="s">
        <v>141</v>
      </c>
      <c r="AU490" s="15" t="s">
        <v>81</v>
      </c>
      <c r="AY490" s="15" t="s">
        <v>139</v>
      </c>
      <c r="BE490" s="187">
        <f>IF(N490="základní",J490,0)</f>
        <v>0</v>
      </c>
      <c r="BF490" s="187">
        <f>IF(N490="snížená",J490,0)</f>
        <v>0</v>
      </c>
      <c r="BG490" s="187">
        <f>IF(N490="zákl. přenesená",J490,0)</f>
        <v>0</v>
      </c>
      <c r="BH490" s="187">
        <f>IF(N490="sníž. přenesená",J490,0)</f>
        <v>0</v>
      </c>
      <c r="BI490" s="187">
        <f>IF(N490="nulová",J490,0)</f>
        <v>0</v>
      </c>
      <c r="BJ490" s="15" t="s">
        <v>81</v>
      </c>
      <c r="BK490" s="187">
        <f>ROUND(I490*H490,2)</f>
        <v>0</v>
      </c>
      <c r="BL490" s="15" t="s">
        <v>146</v>
      </c>
      <c r="BM490" s="15" t="s">
        <v>794</v>
      </c>
    </row>
    <row r="491" spans="2:65" s="12" customFormat="1">
      <c r="B491" s="188"/>
      <c r="C491" s="189"/>
      <c r="D491" s="190" t="s">
        <v>148</v>
      </c>
      <c r="E491" s="191" t="s">
        <v>1</v>
      </c>
      <c r="F491" s="192" t="s">
        <v>229</v>
      </c>
      <c r="G491" s="189"/>
      <c r="H491" s="191" t="s">
        <v>1</v>
      </c>
      <c r="I491" s="193"/>
      <c r="J491" s="189"/>
      <c r="K491" s="189"/>
      <c r="L491" s="194"/>
      <c r="M491" s="195"/>
      <c r="N491" s="196"/>
      <c r="O491" s="196"/>
      <c r="P491" s="196"/>
      <c r="Q491" s="196"/>
      <c r="R491" s="196"/>
      <c r="S491" s="196"/>
      <c r="T491" s="197"/>
      <c r="AT491" s="198" t="s">
        <v>148</v>
      </c>
      <c r="AU491" s="198" t="s">
        <v>81</v>
      </c>
      <c r="AV491" s="12" t="s">
        <v>75</v>
      </c>
      <c r="AW491" s="12" t="s">
        <v>30</v>
      </c>
      <c r="AX491" s="12" t="s">
        <v>68</v>
      </c>
      <c r="AY491" s="198" t="s">
        <v>139</v>
      </c>
    </row>
    <row r="492" spans="2:65" s="13" customFormat="1">
      <c r="B492" s="199"/>
      <c r="C492" s="200"/>
      <c r="D492" s="190" t="s">
        <v>148</v>
      </c>
      <c r="E492" s="201" t="s">
        <v>1</v>
      </c>
      <c r="F492" s="202" t="s">
        <v>795</v>
      </c>
      <c r="G492" s="200"/>
      <c r="H492" s="203">
        <v>4.9130000000000003</v>
      </c>
      <c r="I492" s="204"/>
      <c r="J492" s="200"/>
      <c r="K492" s="200"/>
      <c r="L492" s="205"/>
      <c r="M492" s="206"/>
      <c r="N492" s="207"/>
      <c r="O492" s="207"/>
      <c r="P492" s="207"/>
      <c r="Q492" s="207"/>
      <c r="R492" s="207"/>
      <c r="S492" s="207"/>
      <c r="T492" s="208"/>
      <c r="AT492" s="209" t="s">
        <v>148</v>
      </c>
      <c r="AU492" s="209" t="s">
        <v>81</v>
      </c>
      <c r="AV492" s="13" t="s">
        <v>81</v>
      </c>
      <c r="AW492" s="13" t="s">
        <v>30</v>
      </c>
      <c r="AX492" s="13" t="s">
        <v>68</v>
      </c>
      <c r="AY492" s="209" t="s">
        <v>139</v>
      </c>
    </row>
    <row r="493" spans="2:65" s="1" customFormat="1" ht="16.5" customHeight="1">
      <c r="B493" s="32"/>
      <c r="C493" s="176" t="s">
        <v>796</v>
      </c>
      <c r="D493" s="176" t="s">
        <v>141</v>
      </c>
      <c r="E493" s="177" t="s">
        <v>797</v>
      </c>
      <c r="F493" s="178" t="s">
        <v>798</v>
      </c>
      <c r="G493" s="179" t="s">
        <v>244</v>
      </c>
      <c r="H493" s="180">
        <v>15.298999999999999</v>
      </c>
      <c r="I493" s="181"/>
      <c r="J493" s="182">
        <f>ROUND(I493*H493,2)</f>
        <v>0</v>
      </c>
      <c r="K493" s="178" t="s">
        <v>145</v>
      </c>
      <c r="L493" s="36"/>
      <c r="M493" s="183" t="s">
        <v>1</v>
      </c>
      <c r="N493" s="184" t="s">
        <v>40</v>
      </c>
      <c r="O493" s="58"/>
      <c r="P493" s="185">
        <f>O493*H493</f>
        <v>0</v>
      </c>
      <c r="Q493" s="185">
        <v>0</v>
      </c>
      <c r="R493" s="185">
        <f>Q493*H493</f>
        <v>0</v>
      </c>
      <c r="S493" s="185">
        <v>0.26100000000000001</v>
      </c>
      <c r="T493" s="186">
        <f>S493*H493</f>
        <v>3.993039</v>
      </c>
      <c r="AR493" s="15" t="s">
        <v>146</v>
      </c>
      <c r="AT493" s="15" t="s">
        <v>141</v>
      </c>
      <c r="AU493" s="15" t="s">
        <v>81</v>
      </c>
      <c r="AY493" s="15" t="s">
        <v>139</v>
      </c>
      <c r="BE493" s="187">
        <f>IF(N493="základní",J493,0)</f>
        <v>0</v>
      </c>
      <c r="BF493" s="187">
        <f>IF(N493="snížená",J493,0)</f>
        <v>0</v>
      </c>
      <c r="BG493" s="187">
        <f>IF(N493="zákl. přenesená",J493,0)</f>
        <v>0</v>
      </c>
      <c r="BH493" s="187">
        <f>IF(N493="sníž. přenesená",J493,0)</f>
        <v>0</v>
      </c>
      <c r="BI493" s="187">
        <f>IF(N493="nulová",J493,0)</f>
        <v>0</v>
      </c>
      <c r="BJ493" s="15" t="s">
        <v>81</v>
      </c>
      <c r="BK493" s="187">
        <f>ROUND(I493*H493,2)</f>
        <v>0</v>
      </c>
      <c r="BL493" s="15" t="s">
        <v>146</v>
      </c>
      <c r="BM493" s="15" t="s">
        <v>799</v>
      </c>
    </row>
    <row r="494" spans="2:65" s="12" customFormat="1">
      <c r="B494" s="188"/>
      <c r="C494" s="189"/>
      <c r="D494" s="190" t="s">
        <v>148</v>
      </c>
      <c r="E494" s="191" t="s">
        <v>1</v>
      </c>
      <c r="F494" s="192" t="s">
        <v>229</v>
      </c>
      <c r="G494" s="189"/>
      <c r="H494" s="191" t="s">
        <v>1</v>
      </c>
      <c r="I494" s="193"/>
      <c r="J494" s="189"/>
      <c r="K494" s="189"/>
      <c r="L494" s="194"/>
      <c r="M494" s="195"/>
      <c r="N494" s="196"/>
      <c r="O494" s="196"/>
      <c r="P494" s="196"/>
      <c r="Q494" s="196"/>
      <c r="R494" s="196"/>
      <c r="S494" s="196"/>
      <c r="T494" s="197"/>
      <c r="AT494" s="198" t="s">
        <v>148</v>
      </c>
      <c r="AU494" s="198" t="s">
        <v>81</v>
      </c>
      <c r="AV494" s="12" t="s">
        <v>75</v>
      </c>
      <c r="AW494" s="12" t="s">
        <v>30</v>
      </c>
      <c r="AX494" s="12" t="s">
        <v>68</v>
      </c>
      <c r="AY494" s="198" t="s">
        <v>139</v>
      </c>
    </row>
    <row r="495" spans="2:65" s="13" customFormat="1">
      <c r="B495" s="199"/>
      <c r="C495" s="200"/>
      <c r="D495" s="190" t="s">
        <v>148</v>
      </c>
      <c r="E495" s="201" t="s">
        <v>1</v>
      </c>
      <c r="F495" s="202" t="s">
        <v>800</v>
      </c>
      <c r="G495" s="200"/>
      <c r="H495" s="203">
        <v>15.298999999999999</v>
      </c>
      <c r="I495" s="204"/>
      <c r="J495" s="200"/>
      <c r="K495" s="200"/>
      <c r="L495" s="205"/>
      <c r="M495" s="206"/>
      <c r="N495" s="207"/>
      <c r="O495" s="207"/>
      <c r="P495" s="207"/>
      <c r="Q495" s="207"/>
      <c r="R495" s="207"/>
      <c r="S495" s="207"/>
      <c r="T495" s="208"/>
      <c r="AT495" s="209" t="s">
        <v>148</v>
      </c>
      <c r="AU495" s="209" t="s">
        <v>81</v>
      </c>
      <c r="AV495" s="13" t="s">
        <v>81</v>
      </c>
      <c r="AW495" s="13" t="s">
        <v>30</v>
      </c>
      <c r="AX495" s="13" t="s">
        <v>68</v>
      </c>
      <c r="AY495" s="209" t="s">
        <v>139</v>
      </c>
    </row>
    <row r="496" spans="2:65" s="1" customFormat="1" ht="16.5" customHeight="1">
      <c r="B496" s="32"/>
      <c r="C496" s="176" t="s">
        <v>801</v>
      </c>
      <c r="D496" s="176" t="s">
        <v>141</v>
      </c>
      <c r="E496" s="177" t="s">
        <v>802</v>
      </c>
      <c r="F496" s="178" t="s">
        <v>803</v>
      </c>
      <c r="G496" s="179" t="s">
        <v>265</v>
      </c>
      <c r="H496" s="180">
        <v>1.35</v>
      </c>
      <c r="I496" s="181"/>
      <c r="J496" s="182">
        <f>ROUND(I496*H496,2)</f>
        <v>0</v>
      </c>
      <c r="K496" s="178" t="s">
        <v>145</v>
      </c>
      <c r="L496" s="36"/>
      <c r="M496" s="183" t="s">
        <v>1</v>
      </c>
      <c r="N496" s="184" t="s">
        <v>40</v>
      </c>
      <c r="O496" s="58"/>
      <c r="P496" s="185">
        <f>O496*H496</f>
        <v>0</v>
      </c>
      <c r="Q496" s="185">
        <v>0</v>
      </c>
      <c r="R496" s="185">
        <f>Q496*H496</f>
        <v>0</v>
      </c>
      <c r="S496" s="185">
        <v>0.37</v>
      </c>
      <c r="T496" s="186">
        <f>S496*H496</f>
        <v>0.4995</v>
      </c>
      <c r="AR496" s="15" t="s">
        <v>146</v>
      </c>
      <c r="AT496" s="15" t="s">
        <v>141</v>
      </c>
      <c r="AU496" s="15" t="s">
        <v>81</v>
      </c>
      <c r="AY496" s="15" t="s">
        <v>139</v>
      </c>
      <c r="BE496" s="187">
        <f>IF(N496="základní",J496,0)</f>
        <v>0</v>
      </c>
      <c r="BF496" s="187">
        <f>IF(N496="snížená",J496,0)</f>
        <v>0</v>
      </c>
      <c r="BG496" s="187">
        <f>IF(N496="zákl. přenesená",J496,0)</f>
        <v>0</v>
      </c>
      <c r="BH496" s="187">
        <f>IF(N496="sníž. přenesená",J496,0)</f>
        <v>0</v>
      </c>
      <c r="BI496" s="187">
        <f>IF(N496="nulová",J496,0)</f>
        <v>0</v>
      </c>
      <c r="BJ496" s="15" t="s">
        <v>81</v>
      </c>
      <c r="BK496" s="187">
        <f>ROUND(I496*H496,2)</f>
        <v>0</v>
      </c>
      <c r="BL496" s="15" t="s">
        <v>146</v>
      </c>
      <c r="BM496" s="15" t="s">
        <v>804</v>
      </c>
    </row>
    <row r="497" spans="2:65" s="12" customFormat="1">
      <c r="B497" s="188"/>
      <c r="C497" s="189"/>
      <c r="D497" s="190" t="s">
        <v>148</v>
      </c>
      <c r="E497" s="191" t="s">
        <v>1</v>
      </c>
      <c r="F497" s="192" t="s">
        <v>229</v>
      </c>
      <c r="G497" s="189"/>
      <c r="H497" s="191" t="s">
        <v>1</v>
      </c>
      <c r="I497" s="193"/>
      <c r="J497" s="189"/>
      <c r="K497" s="189"/>
      <c r="L497" s="194"/>
      <c r="M497" s="195"/>
      <c r="N497" s="196"/>
      <c r="O497" s="196"/>
      <c r="P497" s="196"/>
      <c r="Q497" s="196"/>
      <c r="R497" s="196"/>
      <c r="S497" s="196"/>
      <c r="T497" s="197"/>
      <c r="AT497" s="198" t="s">
        <v>148</v>
      </c>
      <c r="AU497" s="198" t="s">
        <v>81</v>
      </c>
      <c r="AV497" s="12" t="s">
        <v>75</v>
      </c>
      <c r="AW497" s="12" t="s">
        <v>30</v>
      </c>
      <c r="AX497" s="12" t="s">
        <v>68</v>
      </c>
      <c r="AY497" s="198" t="s">
        <v>139</v>
      </c>
    </row>
    <row r="498" spans="2:65" s="13" customFormat="1">
      <c r="B498" s="199"/>
      <c r="C498" s="200"/>
      <c r="D498" s="190" t="s">
        <v>148</v>
      </c>
      <c r="E498" s="201" t="s">
        <v>1</v>
      </c>
      <c r="F498" s="202" t="s">
        <v>805</v>
      </c>
      <c r="G498" s="200"/>
      <c r="H498" s="203">
        <v>1.35</v>
      </c>
      <c r="I498" s="204"/>
      <c r="J498" s="200"/>
      <c r="K498" s="200"/>
      <c r="L498" s="205"/>
      <c r="M498" s="206"/>
      <c r="N498" s="207"/>
      <c r="O498" s="207"/>
      <c r="P498" s="207"/>
      <c r="Q498" s="207"/>
      <c r="R498" s="207"/>
      <c r="S498" s="207"/>
      <c r="T498" s="208"/>
      <c r="AT498" s="209" t="s">
        <v>148</v>
      </c>
      <c r="AU498" s="209" t="s">
        <v>81</v>
      </c>
      <c r="AV498" s="13" t="s">
        <v>81</v>
      </c>
      <c r="AW498" s="13" t="s">
        <v>30</v>
      </c>
      <c r="AX498" s="13" t="s">
        <v>68</v>
      </c>
      <c r="AY498" s="209" t="s">
        <v>139</v>
      </c>
    </row>
    <row r="499" spans="2:65" s="1" customFormat="1" ht="16.5" customHeight="1">
      <c r="B499" s="32"/>
      <c r="C499" s="176" t="s">
        <v>806</v>
      </c>
      <c r="D499" s="176" t="s">
        <v>141</v>
      </c>
      <c r="E499" s="177" t="s">
        <v>807</v>
      </c>
      <c r="F499" s="178" t="s">
        <v>808</v>
      </c>
      <c r="G499" s="179" t="s">
        <v>210</v>
      </c>
      <c r="H499" s="180">
        <v>0.24399999999999999</v>
      </c>
      <c r="I499" s="181"/>
      <c r="J499" s="182">
        <f>ROUND(I499*H499,2)</f>
        <v>0</v>
      </c>
      <c r="K499" s="178" t="s">
        <v>145</v>
      </c>
      <c r="L499" s="36"/>
      <c r="M499" s="183" t="s">
        <v>1</v>
      </c>
      <c r="N499" s="184" t="s">
        <v>40</v>
      </c>
      <c r="O499" s="58"/>
      <c r="P499" s="185">
        <f>O499*H499</f>
        <v>0</v>
      </c>
      <c r="Q499" s="185">
        <v>0</v>
      </c>
      <c r="R499" s="185">
        <f>Q499*H499</f>
        <v>0</v>
      </c>
      <c r="S499" s="185">
        <v>1.258</v>
      </c>
      <c r="T499" s="186">
        <f>S499*H499</f>
        <v>0.306952</v>
      </c>
      <c r="AR499" s="15" t="s">
        <v>146</v>
      </c>
      <c r="AT499" s="15" t="s">
        <v>141</v>
      </c>
      <c r="AU499" s="15" t="s">
        <v>81</v>
      </c>
      <c r="AY499" s="15" t="s">
        <v>139</v>
      </c>
      <c r="BE499" s="187">
        <f>IF(N499="základní",J499,0)</f>
        <v>0</v>
      </c>
      <c r="BF499" s="187">
        <f>IF(N499="snížená",J499,0)</f>
        <v>0</v>
      </c>
      <c r="BG499" s="187">
        <f>IF(N499="zákl. přenesená",J499,0)</f>
        <v>0</v>
      </c>
      <c r="BH499" s="187">
        <f>IF(N499="sníž. přenesená",J499,0)</f>
        <v>0</v>
      </c>
      <c r="BI499" s="187">
        <f>IF(N499="nulová",J499,0)</f>
        <v>0</v>
      </c>
      <c r="BJ499" s="15" t="s">
        <v>81</v>
      </c>
      <c r="BK499" s="187">
        <f>ROUND(I499*H499,2)</f>
        <v>0</v>
      </c>
      <c r="BL499" s="15" t="s">
        <v>146</v>
      </c>
      <c r="BM499" s="15" t="s">
        <v>809</v>
      </c>
    </row>
    <row r="500" spans="2:65" s="12" customFormat="1">
      <c r="B500" s="188"/>
      <c r="C500" s="189"/>
      <c r="D500" s="190" t="s">
        <v>148</v>
      </c>
      <c r="E500" s="191" t="s">
        <v>1</v>
      </c>
      <c r="F500" s="192" t="s">
        <v>318</v>
      </c>
      <c r="G500" s="189"/>
      <c r="H500" s="191" t="s">
        <v>1</v>
      </c>
      <c r="I500" s="193"/>
      <c r="J500" s="189"/>
      <c r="K500" s="189"/>
      <c r="L500" s="194"/>
      <c r="M500" s="195"/>
      <c r="N500" s="196"/>
      <c r="O500" s="196"/>
      <c r="P500" s="196"/>
      <c r="Q500" s="196"/>
      <c r="R500" s="196"/>
      <c r="S500" s="196"/>
      <c r="T500" s="197"/>
      <c r="AT500" s="198" t="s">
        <v>148</v>
      </c>
      <c r="AU500" s="198" t="s">
        <v>81</v>
      </c>
      <c r="AV500" s="12" t="s">
        <v>75</v>
      </c>
      <c r="AW500" s="12" t="s">
        <v>30</v>
      </c>
      <c r="AX500" s="12" t="s">
        <v>68</v>
      </c>
      <c r="AY500" s="198" t="s">
        <v>139</v>
      </c>
    </row>
    <row r="501" spans="2:65" s="13" customFormat="1">
      <c r="B501" s="199"/>
      <c r="C501" s="200"/>
      <c r="D501" s="190" t="s">
        <v>148</v>
      </c>
      <c r="E501" s="201" t="s">
        <v>1</v>
      </c>
      <c r="F501" s="202" t="s">
        <v>810</v>
      </c>
      <c r="G501" s="200"/>
      <c r="H501" s="203">
        <v>0.24399999999999999</v>
      </c>
      <c r="I501" s="204"/>
      <c r="J501" s="200"/>
      <c r="K501" s="200"/>
      <c r="L501" s="205"/>
      <c r="M501" s="206"/>
      <c r="N501" s="207"/>
      <c r="O501" s="207"/>
      <c r="P501" s="207"/>
      <c r="Q501" s="207"/>
      <c r="R501" s="207"/>
      <c r="S501" s="207"/>
      <c r="T501" s="208"/>
      <c r="AT501" s="209" t="s">
        <v>148</v>
      </c>
      <c r="AU501" s="209" t="s">
        <v>81</v>
      </c>
      <c r="AV501" s="13" t="s">
        <v>81</v>
      </c>
      <c r="AW501" s="13" t="s">
        <v>30</v>
      </c>
      <c r="AX501" s="13" t="s">
        <v>68</v>
      </c>
      <c r="AY501" s="209" t="s">
        <v>139</v>
      </c>
    </row>
    <row r="502" spans="2:65" s="1" customFormat="1" ht="16.5" customHeight="1">
      <c r="B502" s="32"/>
      <c r="C502" s="176" t="s">
        <v>811</v>
      </c>
      <c r="D502" s="176" t="s">
        <v>141</v>
      </c>
      <c r="E502" s="177" t="s">
        <v>812</v>
      </c>
      <c r="F502" s="178" t="s">
        <v>813</v>
      </c>
      <c r="G502" s="179" t="s">
        <v>144</v>
      </c>
      <c r="H502" s="180">
        <v>11.365</v>
      </c>
      <c r="I502" s="181"/>
      <c r="J502" s="182">
        <f>ROUND(I502*H502,2)</f>
        <v>0</v>
      </c>
      <c r="K502" s="178" t="s">
        <v>145</v>
      </c>
      <c r="L502" s="36"/>
      <c r="M502" s="183" t="s">
        <v>1</v>
      </c>
      <c r="N502" s="184" t="s">
        <v>40</v>
      </c>
      <c r="O502" s="58"/>
      <c r="P502" s="185">
        <f>O502*H502</f>
        <v>0</v>
      </c>
      <c r="Q502" s="185">
        <v>0</v>
      </c>
      <c r="R502" s="185">
        <f>Q502*H502</f>
        <v>0</v>
      </c>
      <c r="S502" s="185">
        <v>2.2000000000000002</v>
      </c>
      <c r="T502" s="186">
        <f>S502*H502</f>
        <v>25.003000000000004</v>
      </c>
      <c r="AR502" s="15" t="s">
        <v>146</v>
      </c>
      <c r="AT502" s="15" t="s">
        <v>141</v>
      </c>
      <c r="AU502" s="15" t="s">
        <v>81</v>
      </c>
      <c r="AY502" s="15" t="s">
        <v>139</v>
      </c>
      <c r="BE502" s="187">
        <f>IF(N502="základní",J502,0)</f>
        <v>0</v>
      </c>
      <c r="BF502" s="187">
        <f>IF(N502="snížená",J502,0)</f>
        <v>0</v>
      </c>
      <c r="BG502" s="187">
        <f>IF(N502="zákl. přenesená",J502,0)</f>
        <v>0</v>
      </c>
      <c r="BH502" s="187">
        <f>IF(N502="sníž. přenesená",J502,0)</f>
        <v>0</v>
      </c>
      <c r="BI502" s="187">
        <f>IF(N502="nulová",J502,0)</f>
        <v>0</v>
      </c>
      <c r="BJ502" s="15" t="s">
        <v>81</v>
      </c>
      <c r="BK502" s="187">
        <f>ROUND(I502*H502,2)</f>
        <v>0</v>
      </c>
      <c r="BL502" s="15" t="s">
        <v>146</v>
      </c>
      <c r="BM502" s="15" t="s">
        <v>814</v>
      </c>
    </row>
    <row r="503" spans="2:65" s="12" customFormat="1">
      <c r="B503" s="188"/>
      <c r="C503" s="189"/>
      <c r="D503" s="190" t="s">
        <v>148</v>
      </c>
      <c r="E503" s="191" t="s">
        <v>1</v>
      </c>
      <c r="F503" s="192" t="s">
        <v>229</v>
      </c>
      <c r="G503" s="189"/>
      <c r="H503" s="191" t="s">
        <v>1</v>
      </c>
      <c r="I503" s="193"/>
      <c r="J503" s="189"/>
      <c r="K503" s="189"/>
      <c r="L503" s="194"/>
      <c r="M503" s="195"/>
      <c r="N503" s="196"/>
      <c r="O503" s="196"/>
      <c r="P503" s="196"/>
      <c r="Q503" s="196"/>
      <c r="R503" s="196"/>
      <c r="S503" s="196"/>
      <c r="T503" s="197"/>
      <c r="AT503" s="198" t="s">
        <v>148</v>
      </c>
      <c r="AU503" s="198" t="s">
        <v>81</v>
      </c>
      <c r="AV503" s="12" t="s">
        <v>75</v>
      </c>
      <c r="AW503" s="12" t="s">
        <v>30</v>
      </c>
      <c r="AX503" s="12" t="s">
        <v>68</v>
      </c>
      <c r="AY503" s="198" t="s">
        <v>139</v>
      </c>
    </row>
    <row r="504" spans="2:65" s="13" customFormat="1">
      <c r="B504" s="199"/>
      <c r="C504" s="200"/>
      <c r="D504" s="190" t="s">
        <v>148</v>
      </c>
      <c r="E504" s="201" t="s">
        <v>1</v>
      </c>
      <c r="F504" s="202" t="s">
        <v>575</v>
      </c>
      <c r="G504" s="200"/>
      <c r="H504" s="203">
        <v>3.4420000000000002</v>
      </c>
      <c r="I504" s="204"/>
      <c r="J504" s="200"/>
      <c r="K504" s="200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148</v>
      </c>
      <c r="AU504" s="209" t="s">
        <v>81</v>
      </c>
      <c r="AV504" s="13" t="s">
        <v>81</v>
      </c>
      <c r="AW504" s="13" t="s">
        <v>30</v>
      </c>
      <c r="AX504" s="13" t="s">
        <v>68</v>
      </c>
      <c r="AY504" s="209" t="s">
        <v>139</v>
      </c>
    </row>
    <row r="505" spans="2:65" s="13" customFormat="1">
      <c r="B505" s="199"/>
      <c r="C505" s="200"/>
      <c r="D505" s="190" t="s">
        <v>148</v>
      </c>
      <c r="E505" s="201" t="s">
        <v>1</v>
      </c>
      <c r="F505" s="202" t="s">
        <v>576</v>
      </c>
      <c r="G505" s="200"/>
      <c r="H505" s="203">
        <v>6.33</v>
      </c>
      <c r="I505" s="204"/>
      <c r="J505" s="200"/>
      <c r="K505" s="200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148</v>
      </c>
      <c r="AU505" s="209" t="s">
        <v>81</v>
      </c>
      <c r="AV505" s="13" t="s">
        <v>81</v>
      </c>
      <c r="AW505" s="13" t="s">
        <v>30</v>
      </c>
      <c r="AX505" s="13" t="s">
        <v>68</v>
      </c>
      <c r="AY505" s="209" t="s">
        <v>139</v>
      </c>
    </row>
    <row r="506" spans="2:65" s="13" customFormat="1">
      <c r="B506" s="199"/>
      <c r="C506" s="200"/>
      <c r="D506" s="190" t="s">
        <v>148</v>
      </c>
      <c r="E506" s="201" t="s">
        <v>1</v>
      </c>
      <c r="F506" s="202" t="s">
        <v>230</v>
      </c>
      <c r="G506" s="200"/>
      <c r="H506" s="203">
        <v>1.593</v>
      </c>
      <c r="I506" s="204"/>
      <c r="J506" s="200"/>
      <c r="K506" s="200"/>
      <c r="L506" s="205"/>
      <c r="M506" s="206"/>
      <c r="N506" s="207"/>
      <c r="O506" s="207"/>
      <c r="P506" s="207"/>
      <c r="Q506" s="207"/>
      <c r="R506" s="207"/>
      <c r="S506" s="207"/>
      <c r="T506" s="208"/>
      <c r="AT506" s="209" t="s">
        <v>148</v>
      </c>
      <c r="AU506" s="209" t="s">
        <v>81</v>
      </c>
      <c r="AV506" s="13" t="s">
        <v>81</v>
      </c>
      <c r="AW506" s="13" t="s">
        <v>30</v>
      </c>
      <c r="AX506" s="13" t="s">
        <v>68</v>
      </c>
      <c r="AY506" s="209" t="s">
        <v>139</v>
      </c>
    </row>
    <row r="507" spans="2:65" s="1" customFormat="1" ht="16.5" customHeight="1">
      <c r="B507" s="32"/>
      <c r="C507" s="176" t="s">
        <v>815</v>
      </c>
      <c r="D507" s="176" t="s">
        <v>141</v>
      </c>
      <c r="E507" s="177" t="s">
        <v>816</v>
      </c>
      <c r="F507" s="178" t="s">
        <v>817</v>
      </c>
      <c r="G507" s="179" t="s">
        <v>144</v>
      </c>
      <c r="H507" s="180">
        <v>11.365</v>
      </c>
      <c r="I507" s="181"/>
      <c r="J507" s="182">
        <f>ROUND(I507*H507,2)</f>
        <v>0</v>
      </c>
      <c r="K507" s="178" t="s">
        <v>145</v>
      </c>
      <c r="L507" s="36"/>
      <c r="M507" s="183" t="s">
        <v>1</v>
      </c>
      <c r="N507" s="184" t="s">
        <v>40</v>
      </c>
      <c r="O507" s="58"/>
      <c r="P507" s="185">
        <f>O507*H507</f>
        <v>0</v>
      </c>
      <c r="Q507" s="185">
        <v>0</v>
      </c>
      <c r="R507" s="185">
        <f>Q507*H507</f>
        <v>0</v>
      </c>
      <c r="S507" s="185">
        <v>4.7000000000000002E-3</v>
      </c>
      <c r="T507" s="186">
        <f>S507*H507</f>
        <v>5.3415500000000005E-2</v>
      </c>
      <c r="AR507" s="15" t="s">
        <v>146</v>
      </c>
      <c r="AT507" s="15" t="s">
        <v>141</v>
      </c>
      <c r="AU507" s="15" t="s">
        <v>81</v>
      </c>
      <c r="AY507" s="15" t="s">
        <v>139</v>
      </c>
      <c r="BE507" s="187">
        <f>IF(N507="základní",J507,0)</f>
        <v>0</v>
      </c>
      <c r="BF507" s="187">
        <f>IF(N507="snížená",J507,0)</f>
        <v>0</v>
      </c>
      <c r="BG507" s="187">
        <f>IF(N507="zákl. přenesená",J507,0)</f>
        <v>0</v>
      </c>
      <c r="BH507" s="187">
        <f>IF(N507="sníž. přenesená",J507,0)</f>
        <v>0</v>
      </c>
      <c r="BI507" s="187">
        <f>IF(N507="nulová",J507,0)</f>
        <v>0</v>
      </c>
      <c r="BJ507" s="15" t="s">
        <v>81</v>
      </c>
      <c r="BK507" s="187">
        <f>ROUND(I507*H507,2)</f>
        <v>0</v>
      </c>
      <c r="BL507" s="15" t="s">
        <v>146</v>
      </c>
      <c r="BM507" s="15" t="s">
        <v>818</v>
      </c>
    </row>
    <row r="508" spans="2:65" s="13" customFormat="1">
      <c r="B508" s="199"/>
      <c r="C508" s="200"/>
      <c r="D508" s="190" t="s">
        <v>148</v>
      </c>
      <c r="E508" s="201" t="s">
        <v>1</v>
      </c>
      <c r="F508" s="202" t="s">
        <v>819</v>
      </c>
      <c r="G508" s="200"/>
      <c r="H508" s="203">
        <v>11.365</v>
      </c>
      <c r="I508" s="204"/>
      <c r="J508" s="200"/>
      <c r="K508" s="200"/>
      <c r="L508" s="205"/>
      <c r="M508" s="206"/>
      <c r="N508" s="207"/>
      <c r="O508" s="207"/>
      <c r="P508" s="207"/>
      <c r="Q508" s="207"/>
      <c r="R508" s="207"/>
      <c r="S508" s="207"/>
      <c r="T508" s="208"/>
      <c r="AT508" s="209" t="s">
        <v>148</v>
      </c>
      <c r="AU508" s="209" t="s">
        <v>81</v>
      </c>
      <c r="AV508" s="13" t="s">
        <v>81</v>
      </c>
      <c r="AW508" s="13" t="s">
        <v>30</v>
      </c>
      <c r="AX508" s="13" t="s">
        <v>68</v>
      </c>
      <c r="AY508" s="209" t="s">
        <v>139</v>
      </c>
    </row>
    <row r="509" spans="2:65" s="1" customFormat="1" ht="16.5" customHeight="1">
      <c r="B509" s="32"/>
      <c r="C509" s="176" t="s">
        <v>820</v>
      </c>
      <c r="D509" s="176" t="s">
        <v>141</v>
      </c>
      <c r="E509" s="177" t="s">
        <v>821</v>
      </c>
      <c r="F509" s="178" t="s">
        <v>822</v>
      </c>
      <c r="G509" s="179" t="s">
        <v>244</v>
      </c>
      <c r="H509" s="180">
        <v>125.01</v>
      </c>
      <c r="I509" s="181"/>
      <c r="J509" s="182">
        <f>ROUND(I509*H509,2)</f>
        <v>0</v>
      </c>
      <c r="K509" s="178" t="s">
        <v>145</v>
      </c>
      <c r="L509" s="36"/>
      <c r="M509" s="183" t="s">
        <v>1</v>
      </c>
      <c r="N509" s="184" t="s">
        <v>40</v>
      </c>
      <c r="O509" s="58"/>
      <c r="P509" s="185">
        <f>O509*H509</f>
        <v>0</v>
      </c>
      <c r="Q509" s="185">
        <v>0</v>
      </c>
      <c r="R509" s="185">
        <f>Q509*H509</f>
        <v>0</v>
      </c>
      <c r="S509" s="185">
        <v>0</v>
      </c>
      <c r="T509" s="186">
        <f>S509*H509</f>
        <v>0</v>
      </c>
      <c r="AR509" s="15" t="s">
        <v>146</v>
      </c>
      <c r="AT509" s="15" t="s">
        <v>141</v>
      </c>
      <c r="AU509" s="15" t="s">
        <v>81</v>
      </c>
      <c r="AY509" s="15" t="s">
        <v>139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15" t="s">
        <v>81</v>
      </c>
      <c r="BK509" s="187">
        <f>ROUND(I509*H509,2)</f>
        <v>0</v>
      </c>
      <c r="BL509" s="15" t="s">
        <v>146</v>
      </c>
      <c r="BM509" s="15" t="s">
        <v>823</v>
      </c>
    </row>
    <row r="510" spans="2:65" s="12" customFormat="1">
      <c r="B510" s="188"/>
      <c r="C510" s="189"/>
      <c r="D510" s="190" t="s">
        <v>148</v>
      </c>
      <c r="E510" s="191" t="s">
        <v>1</v>
      </c>
      <c r="F510" s="192" t="s">
        <v>289</v>
      </c>
      <c r="G510" s="189"/>
      <c r="H510" s="191" t="s">
        <v>1</v>
      </c>
      <c r="I510" s="193"/>
      <c r="J510" s="189"/>
      <c r="K510" s="189"/>
      <c r="L510" s="194"/>
      <c r="M510" s="195"/>
      <c r="N510" s="196"/>
      <c r="O510" s="196"/>
      <c r="P510" s="196"/>
      <c r="Q510" s="196"/>
      <c r="R510" s="196"/>
      <c r="S510" s="196"/>
      <c r="T510" s="197"/>
      <c r="AT510" s="198" t="s">
        <v>148</v>
      </c>
      <c r="AU510" s="198" t="s">
        <v>81</v>
      </c>
      <c r="AV510" s="12" t="s">
        <v>75</v>
      </c>
      <c r="AW510" s="12" t="s">
        <v>30</v>
      </c>
      <c r="AX510" s="12" t="s">
        <v>68</v>
      </c>
      <c r="AY510" s="198" t="s">
        <v>139</v>
      </c>
    </row>
    <row r="511" spans="2:65" s="13" customFormat="1">
      <c r="B511" s="199"/>
      <c r="C511" s="200"/>
      <c r="D511" s="190" t="s">
        <v>148</v>
      </c>
      <c r="E511" s="201" t="s">
        <v>1</v>
      </c>
      <c r="F511" s="202" t="s">
        <v>824</v>
      </c>
      <c r="G511" s="200"/>
      <c r="H511" s="203">
        <v>125.01</v>
      </c>
      <c r="I511" s="204"/>
      <c r="J511" s="200"/>
      <c r="K511" s="200"/>
      <c r="L511" s="205"/>
      <c r="M511" s="206"/>
      <c r="N511" s="207"/>
      <c r="O511" s="207"/>
      <c r="P511" s="207"/>
      <c r="Q511" s="207"/>
      <c r="R511" s="207"/>
      <c r="S511" s="207"/>
      <c r="T511" s="208"/>
      <c r="AT511" s="209" t="s">
        <v>148</v>
      </c>
      <c r="AU511" s="209" t="s">
        <v>81</v>
      </c>
      <c r="AV511" s="13" t="s">
        <v>81</v>
      </c>
      <c r="AW511" s="13" t="s">
        <v>30</v>
      </c>
      <c r="AX511" s="13" t="s">
        <v>68</v>
      </c>
      <c r="AY511" s="209" t="s">
        <v>139</v>
      </c>
    </row>
    <row r="512" spans="2:65" s="1" customFormat="1" ht="16.5" customHeight="1">
      <c r="B512" s="32"/>
      <c r="C512" s="176" t="s">
        <v>825</v>
      </c>
      <c r="D512" s="176" t="s">
        <v>141</v>
      </c>
      <c r="E512" s="177" t="s">
        <v>826</v>
      </c>
      <c r="F512" s="178" t="s">
        <v>827</v>
      </c>
      <c r="G512" s="179" t="s">
        <v>244</v>
      </c>
      <c r="H512" s="180">
        <v>250.02</v>
      </c>
      <c r="I512" s="181"/>
      <c r="J512" s="182">
        <f>ROUND(I512*H512,2)</f>
        <v>0</v>
      </c>
      <c r="K512" s="178" t="s">
        <v>145</v>
      </c>
      <c r="L512" s="36"/>
      <c r="M512" s="183" t="s">
        <v>1</v>
      </c>
      <c r="N512" s="184" t="s">
        <v>40</v>
      </c>
      <c r="O512" s="58"/>
      <c r="P512" s="185">
        <f>O512*H512</f>
        <v>0</v>
      </c>
      <c r="Q512" s="185">
        <v>0</v>
      </c>
      <c r="R512" s="185">
        <f>Q512*H512</f>
        <v>0</v>
      </c>
      <c r="S512" s="185">
        <v>0</v>
      </c>
      <c r="T512" s="186">
        <f>S512*H512</f>
        <v>0</v>
      </c>
      <c r="AR512" s="15" t="s">
        <v>146</v>
      </c>
      <c r="AT512" s="15" t="s">
        <v>141</v>
      </c>
      <c r="AU512" s="15" t="s">
        <v>81</v>
      </c>
      <c r="AY512" s="15" t="s">
        <v>139</v>
      </c>
      <c r="BE512" s="187">
        <f>IF(N512="základní",J512,0)</f>
        <v>0</v>
      </c>
      <c r="BF512" s="187">
        <f>IF(N512="snížená",J512,0)</f>
        <v>0</v>
      </c>
      <c r="BG512" s="187">
        <f>IF(N512="zákl. přenesená",J512,0)</f>
        <v>0</v>
      </c>
      <c r="BH512" s="187">
        <f>IF(N512="sníž. přenesená",J512,0)</f>
        <v>0</v>
      </c>
      <c r="BI512" s="187">
        <f>IF(N512="nulová",J512,0)</f>
        <v>0</v>
      </c>
      <c r="BJ512" s="15" t="s">
        <v>81</v>
      </c>
      <c r="BK512" s="187">
        <f>ROUND(I512*H512,2)</f>
        <v>0</v>
      </c>
      <c r="BL512" s="15" t="s">
        <v>146</v>
      </c>
      <c r="BM512" s="15" t="s">
        <v>828</v>
      </c>
    </row>
    <row r="513" spans="2:65" s="13" customFormat="1">
      <c r="B513" s="199"/>
      <c r="C513" s="200"/>
      <c r="D513" s="190" t="s">
        <v>148</v>
      </c>
      <c r="E513" s="201" t="s">
        <v>1</v>
      </c>
      <c r="F513" s="202" t="s">
        <v>829</v>
      </c>
      <c r="G513" s="200"/>
      <c r="H513" s="203">
        <v>250.02</v>
      </c>
      <c r="I513" s="204"/>
      <c r="J513" s="200"/>
      <c r="K513" s="200"/>
      <c r="L513" s="205"/>
      <c r="M513" s="206"/>
      <c r="N513" s="207"/>
      <c r="O513" s="207"/>
      <c r="P513" s="207"/>
      <c r="Q513" s="207"/>
      <c r="R513" s="207"/>
      <c r="S513" s="207"/>
      <c r="T513" s="208"/>
      <c r="AT513" s="209" t="s">
        <v>148</v>
      </c>
      <c r="AU513" s="209" t="s">
        <v>81</v>
      </c>
      <c r="AV513" s="13" t="s">
        <v>81</v>
      </c>
      <c r="AW513" s="13" t="s">
        <v>30</v>
      </c>
      <c r="AX513" s="13" t="s">
        <v>68</v>
      </c>
      <c r="AY513" s="209" t="s">
        <v>139</v>
      </c>
    </row>
    <row r="514" spans="2:65" s="1" customFormat="1" ht="16.5" customHeight="1">
      <c r="B514" s="32"/>
      <c r="C514" s="176" t="s">
        <v>830</v>
      </c>
      <c r="D514" s="176" t="s">
        <v>141</v>
      </c>
      <c r="E514" s="177" t="s">
        <v>831</v>
      </c>
      <c r="F514" s="178" t="s">
        <v>832</v>
      </c>
      <c r="G514" s="179" t="s">
        <v>244</v>
      </c>
      <c r="H514" s="180">
        <v>50.08</v>
      </c>
      <c r="I514" s="181"/>
      <c r="J514" s="182">
        <f>ROUND(I514*H514,2)</f>
        <v>0</v>
      </c>
      <c r="K514" s="178" t="s">
        <v>145</v>
      </c>
      <c r="L514" s="36"/>
      <c r="M514" s="183" t="s">
        <v>1</v>
      </c>
      <c r="N514" s="184" t="s">
        <v>40</v>
      </c>
      <c r="O514" s="58"/>
      <c r="P514" s="185">
        <f>O514*H514</f>
        <v>0</v>
      </c>
      <c r="Q514" s="185">
        <v>0</v>
      </c>
      <c r="R514" s="185">
        <f>Q514*H514</f>
        <v>0</v>
      </c>
      <c r="S514" s="185">
        <v>5.7000000000000002E-2</v>
      </c>
      <c r="T514" s="186">
        <f>S514*H514</f>
        <v>2.8545600000000002</v>
      </c>
      <c r="AR514" s="15" t="s">
        <v>146</v>
      </c>
      <c r="AT514" s="15" t="s">
        <v>141</v>
      </c>
      <c r="AU514" s="15" t="s">
        <v>81</v>
      </c>
      <c r="AY514" s="15" t="s">
        <v>139</v>
      </c>
      <c r="BE514" s="187">
        <f>IF(N514="základní",J514,0)</f>
        <v>0</v>
      </c>
      <c r="BF514" s="187">
        <f>IF(N514="snížená",J514,0)</f>
        <v>0</v>
      </c>
      <c r="BG514" s="187">
        <f>IF(N514="zákl. přenesená",J514,0)</f>
        <v>0</v>
      </c>
      <c r="BH514" s="187">
        <f>IF(N514="sníž. přenesená",J514,0)</f>
        <v>0</v>
      </c>
      <c r="BI514" s="187">
        <f>IF(N514="nulová",J514,0)</f>
        <v>0</v>
      </c>
      <c r="BJ514" s="15" t="s">
        <v>81</v>
      </c>
      <c r="BK514" s="187">
        <f>ROUND(I514*H514,2)</f>
        <v>0</v>
      </c>
      <c r="BL514" s="15" t="s">
        <v>146</v>
      </c>
      <c r="BM514" s="15" t="s">
        <v>833</v>
      </c>
    </row>
    <row r="515" spans="2:65" s="12" customFormat="1">
      <c r="B515" s="188"/>
      <c r="C515" s="189"/>
      <c r="D515" s="190" t="s">
        <v>148</v>
      </c>
      <c r="E515" s="191" t="s">
        <v>1</v>
      </c>
      <c r="F515" s="192" t="s">
        <v>289</v>
      </c>
      <c r="G515" s="189"/>
      <c r="H515" s="191" t="s">
        <v>1</v>
      </c>
      <c r="I515" s="193"/>
      <c r="J515" s="189"/>
      <c r="K515" s="189"/>
      <c r="L515" s="194"/>
      <c r="M515" s="195"/>
      <c r="N515" s="196"/>
      <c r="O515" s="196"/>
      <c r="P515" s="196"/>
      <c r="Q515" s="196"/>
      <c r="R515" s="196"/>
      <c r="S515" s="196"/>
      <c r="T515" s="197"/>
      <c r="AT515" s="198" t="s">
        <v>148</v>
      </c>
      <c r="AU515" s="198" t="s">
        <v>81</v>
      </c>
      <c r="AV515" s="12" t="s">
        <v>75</v>
      </c>
      <c r="AW515" s="12" t="s">
        <v>30</v>
      </c>
      <c r="AX515" s="12" t="s">
        <v>68</v>
      </c>
      <c r="AY515" s="198" t="s">
        <v>139</v>
      </c>
    </row>
    <row r="516" spans="2:65" s="13" customFormat="1">
      <c r="B516" s="199"/>
      <c r="C516" s="200"/>
      <c r="D516" s="190" t="s">
        <v>148</v>
      </c>
      <c r="E516" s="201" t="s">
        <v>1</v>
      </c>
      <c r="F516" s="202" t="s">
        <v>834</v>
      </c>
      <c r="G516" s="200"/>
      <c r="H516" s="203">
        <v>50.08</v>
      </c>
      <c r="I516" s="204"/>
      <c r="J516" s="200"/>
      <c r="K516" s="200"/>
      <c r="L516" s="205"/>
      <c r="M516" s="206"/>
      <c r="N516" s="207"/>
      <c r="O516" s="207"/>
      <c r="P516" s="207"/>
      <c r="Q516" s="207"/>
      <c r="R516" s="207"/>
      <c r="S516" s="207"/>
      <c r="T516" s="208"/>
      <c r="AT516" s="209" t="s">
        <v>148</v>
      </c>
      <c r="AU516" s="209" t="s">
        <v>81</v>
      </c>
      <c r="AV516" s="13" t="s">
        <v>81</v>
      </c>
      <c r="AW516" s="13" t="s">
        <v>30</v>
      </c>
      <c r="AX516" s="13" t="s">
        <v>68</v>
      </c>
      <c r="AY516" s="209" t="s">
        <v>139</v>
      </c>
    </row>
    <row r="517" spans="2:65" s="1" customFormat="1" ht="16.5" customHeight="1">
      <c r="B517" s="32"/>
      <c r="C517" s="176" t="s">
        <v>835</v>
      </c>
      <c r="D517" s="176" t="s">
        <v>141</v>
      </c>
      <c r="E517" s="177" t="s">
        <v>836</v>
      </c>
      <c r="F517" s="178" t="s">
        <v>837</v>
      </c>
      <c r="G517" s="179" t="s">
        <v>144</v>
      </c>
      <c r="H517" s="180">
        <v>23.736000000000001</v>
      </c>
      <c r="I517" s="181"/>
      <c r="J517" s="182">
        <f>ROUND(I517*H517,2)</f>
        <v>0</v>
      </c>
      <c r="K517" s="178" t="s">
        <v>145</v>
      </c>
      <c r="L517" s="36"/>
      <c r="M517" s="183" t="s">
        <v>1</v>
      </c>
      <c r="N517" s="184" t="s">
        <v>40</v>
      </c>
      <c r="O517" s="58"/>
      <c r="P517" s="185">
        <f>O517*H517</f>
        <v>0</v>
      </c>
      <c r="Q517" s="185">
        <v>0</v>
      </c>
      <c r="R517" s="185">
        <f>Q517*H517</f>
        <v>0</v>
      </c>
      <c r="S517" s="185">
        <v>1.4</v>
      </c>
      <c r="T517" s="186">
        <f>S517*H517</f>
        <v>33.230399999999996</v>
      </c>
      <c r="AR517" s="15" t="s">
        <v>146</v>
      </c>
      <c r="AT517" s="15" t="s">
        <v>141</v>
      </c>
      <c r="AU517" s="15" t="s">
        <v>81</v>
      </c>
      <c r="AY517" s="15" t="s">
        <v>139</v>
      </c>
      <c r="BE517" s="187">
        <f>IF(N517="základní",J517,0)</f>
        <v>0</v>
      </c>
      <c r="BF517" s="187">
        <f>IF(N517="snížená",J517,0)</f>
        <v>0</v>
      </c>
      <c r="BG517" s="187">
        <f>IF(N517="zákl. přenesená",J517,0)</f>
        <v>0</v>
      </c>
      <c r="BH517" s="187">
        <f>IF(N517="sníž. přenesená",J517,0)</f>
        <v>0</v>
      </c>
      <c r="BI517" s="187">
        <f>IF(N517="nulová",J517,0)</f>
        <v>0</v>
      </c>
      <c r="BJ517" s="15" t="s">
        <v>81</v>
      </c>
      <c r="BK517" s="187">
        <f>ROUND(I517*H517,2)</f>
        <v>0</v>
      </c>
      <c r="BL517" s="15" t="s">
        <v>146</v>
      </c>
      <c r="BM517" s="15" t="s">
        <v>838</v>
      </c>
    </row>
    <row r="518" spans="2:65" s="12" customFormat="1">
      <c r="B518" s="188"/>
      <c r="C518" s="189"/>
      <c r="D518" s="190" t="s">
        <v>148</v>
      </c>
      <c r="E518" s="191" t="s">
        <v>1</v>
      </c>
      <c r="F518" s="192" t="s">
        <v>229</v>
      </c>
      <c r="G518" s="189"/>
      <c r="H518" s="191" t="s">
        <v>1</v>
      </c>
      <c r="I518" s="193"/>
      <c r="J518" s="189"/>
      <c r="K518" s="189"/>
      <c r="L518" s="194"/>
      <c r="M518" s="195"/>
      <c r="N518" s="196"/>
      <c r="O518" s="196"/>
      <c r="P518" s="196"/>
      <c r="Q518" s="196"/>
      <c r="R518" s="196"/>
      <c r="S518" s="196"/>
      <c r="T518" s="197"/>
      <c r="AT518" s="198" t="s">
        <v>148</v>
      </c>
      <c r="AU518" s="198" t="s">
        <v>81</v>
      </c>
      <c r="AV518" s="12" t="s">
        <v>75</v>
      </c>
      <c r="AW518" s="12" t="s">
        <v>30</v>
      </c>
      <c r="AX518" s="12" t="s">
        <v>68</v>
      </c>
      <c r="AY518" s="198" t="s">
        <v>139</v>
      </c>
    </row>
    <row r="519" spans="2:65" s="13" customFormat="1">
      <c r="B519" s="199"/>
      <c r="C519" s="200"/>
      <c r="D519" s="190" t="s">
        <v>148</v>
      </c>
      <c r="E519" s="201" t="s">
        <v>1</v>
      </c>
      <c r="F519" s="202" t="s">
        <v>632</v>
      </c>
      <c r="G519" s="200"/>
      <c r="H519" s="203">
        <v>23.736000000000001</v>
      </c>
      <c r="I519" s="204"/>
      <c r="J519" s="200"/>
      <c r="K519" s="200"/>
      <c r="L519" s="205"/>
      <c r="M519" s="206"/>
      <c r="N519" s="207"/>
      <c r="O519" s="207"/>
      <c r="P519" s="207"/>
      <c r="Q519" s="207"/>
      <c r="R519" s="207"/>
      <c r="S519" s="207"/>
      <c r="T519" s="208"/>
      <c r="AT519" s="209" t="s">
        <v>148</v>
      </c>
      <c r="AU519" s="209" t="s">
        <v>81</v>
      </c>
      <c r="AV519" s="13" t="s">
        <v>81</v>
      </c>
      <c r="AW519" s="13" t="s">
        <v>30</v>
      </c>
      <c r="AX519" s="13" t="s">
        <v>68</v>
      </c>
      <c r="AY519" s="209" t="s">
        <v>139</v>
      </c>
    </row>
    <row r="520" spans="2:65" s="1" customFormat="1" ht="16.5" customHeight="1">
      <c r="B520" s="32"/>
      <c r="C520" s="176" t="s">
        <v>839</v>
      </c>
      <c r="D520" s="176" t="s">
        <v>141</v>
      </c>
      <c r="E520" s="177" t="s">
        <v>840</v>
      </c>
      <c r="F520" s="178" t="s">
        <v>841</v>
      </c>
      <c r="G520" s="179" t="s">
        <v>244</v>
      </c>
      <c r="H520" s="180">
        <v>122.346</v>
      </c>
      <c r="I520" s="181"/>
      <c r="J520" s="182">
        <f>ROUND(I520*H520,2)</f>
        <v>0</v>
      </c>
      <c r="K520" s="178" t="s">
        <v>145</v>
      </c>
      <c r="L520" s="36"/>
      <c r="M520" s="183" t="s">
        <v>1</v>
      </c>
      <c r="N520" s="184" t="s">
        <v>40</v>
      </c>
      <c r="O520" s="58"/>
      <c r="P520" s="185">
        <f>O520*H520</f>
        <v>0</v>
      </c>
      <c r="Q520" s="185">
        <v>0</v>
      </c>
      <c r="R520" s="185">
        <f>Q520*H520</f>
        <v>0</v>
      </c>
      <c r="S520" s="185">
        <v>0.183</v>
      </c>
      <c r="T520" s="186">
        <f>S520*H520</f>
        <v>22.389317999999999</v>
      </c>
      <c r="AR520" s="15" t="s">
        <v>146</v>
      </c>
      <c r="AT520" s="15" t="s">
        <v>141</v>
      </c>
      <c r="AU520" s="15" t="s">
        <v>81</v>
      </c>
      <c r="AY520" s="15" t="s">
        <v>139</v>
      </c>
      <c r="BE520" s="187">
        <f>IF(N520="základní",J520,0)</f>
        <v>0</v>
      </c>
      <c r="BF520" s="187">
        <f>IF(N520="snížená",J520,0)</f>
        <v>0</v>
      </c>
      <c r="BG520" s="187">
        <f>IF(N520="zákl. přenesená",J520,0)</f>
        <v>0</v>
      </c>
      <c r="BH520" s="187">
        <f>IF(N520="sníž. přenesená",J520,0)</f>
        <v>0</v>
      </c>
      <c r="BI520" s="187">
        <f>IF(N520="nulová",J520,0)</f>
        <v>0</v>
      </c>
      <c r="BJ520" s="15" t="s">
        <v>81</v>
      </c>
      <c r="BK520" s="187">
        <f>ROUND(I520*H520,2)</f>
        <v>0</v>
      </c>
      <c r="BL520" s="15" t="s">
        <v>146</v>
      </c>
      <c r="BM520" s="15" t="s">
        <v>842</v>
      </c>
    </row>
    <row r="521" spans="2:65" s="12" customFormat="1">
      <c r="B521" s="188"/>
      <c r="C521" s="189"/>
      <c r="D521" s="190" t="s">
        <v>148</v>
      </c>
      <c r="E521" s="191" t="s">
        <v>1</v>
      </c>
      <c r="F521" s="192" t="s">
        <v>229</v>
      </c>
      <c r="G521" s="189"/>
      <c r="H521" s="191" t="s">
        <v>1</v>
      </c>
      <c r="I521" s="193"/>
      <c r="J521" s="189"/>
      <c r="K521" s="189"/>
      <c r="L521" s="194"/>
      <c r="M521" s="195"/>
      <c r="N521" s="196"/>
      <c r="O521" s="196"/>
      <c r="P521" s="196"/>
      <c r="Q521" s="196"/>
      <c r="R521" s="196"/>
      <c r="S521" s="196"/>
      <c r="T521" s="197"/>
      <c r="AT521" s="198" t="s">
        <v>148</v>
      </c>
      <c r="AU521" s="198" t="s">
        <v>81</v>
      </c>
      <c r="AV521" s="12" t="s">
        <v>75</v>
      </c>
      <c r="AW521" s="12" t="s">
        <v>30</v>
      </c>
      <c r="AX521" s="12" t="s">
        <v>68</v>
      </c>
      <c r="AY521" s="198" t="s">
        <v>139</v>
      </c>
    </row>
    <row r="522" spans="2:65" s="13" customFormat="1">
      <c r="B522" s="199"/>
      <c r="C522" s="200"/>
      <c r="D522" s="190" t="s">
        <v>148</v>
      </c>
      <c r="E522" s="201" t="s">
        <v>1</v>
      </c>
      <c r="F522" s="202" t="s">
        <v>277</v>
      </c>
      <c r="G522" s="200"/>
      <c r="H522" s="203">
        <v>122.346</v>
      </c>
      <c r="I522" s="204"/>
      <c r="J522" s="200"/>
      <c r="K522" s="200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148</v>
      </c>
      <c r="AU522" s="209" t="s">
        <v>81</v>
      </c>
      <c r="AV522" s="13" t="s">
        <v>81</v>
      </c>
      <c r="AW522" s="13" t="s">
        <v>30</v>
      </c>
      <c r="AX522" s="13" t="s">
        <v>68</v>
      </c>
      <c r="AY522" s="209" t="s">
        <v>139</v>
      </c>
    </row>
    <row r="523" spans="2:65" s="1" customFormat="1" ht="16.5" customHeight="1">
      <c r="B523" s="32"/>
      <c r="C523" s="176" t="s">
        <v>843</v>
      </c>
      <c r="D523" s="176" t="s">
        <v>141</v>
      </c>
      <c r="E523" s="177" t="s">
        <v>844</v>
      </c>
      <c r="F523" s="178" t="s">
        <v>845</v>
      </c>
      <c r="G523" s="179" t="s">
        <v>244</v>
      </c>
      <c r="H523" s="180">
        <v>1.3640000000000001</v>
      </c>
      <c r="I523" s="181"/>
      <c r="J523" s="182">
        <f>ROUND(I523*H523,2)</f>
        <v>0</v>
      </c>
      <c r="K523" s="178" t="s">
        <v>145</v>
      </c>
      <c r="L523" s="36"/>
      <c r="M523" s="183" t="s">
        <v>1</v>
      </c>
      <c r="N523" s="184" t="s">
        <v>40</v>
      </c>
      <c r="O523" s="58"/>
      <c r="P523" s="185">
        <f>O523*H523</f>
        <v>0</v>
      </c>
      <c r="Q523" s="185">
        <v>0</v>
      </c>
      <c r="R523" s="185">
        <f>Q523*H523</f>
        <v>0</v>
      </c>
      <c r="S523" s="185">
        <v>7.4999999999999997E-2</v>
      </c>
      <c r="T523" s="186">
        <f>S523*H523</f>
        <v>0.1023</v>
      </c>
      <c r="AR523" s="15" t="s">
        <v>146</v>
      </c>
      <c r="AT523" s="15" t="s">
        <v>141</v>
      </c>
      <c r="AU523" s="15" t="s">
        <v>81</v>
      </c>
      <c r="AY523" s="15" t="s">
        <v>139</v>
      </c>
      <c r="BE523" s="187">
        <f>IF(N523="základní",J523,0)</f>
        <v>0</v>
      </c>
      <c r="BF523" s="187">
        <f>IF(N523="snížená",J523,0)</f>
        <v>0</v>
      </c>
      <c r="BG523" s="187">
        <f>IF(N523="zákl. přenesená",J523,0)</f>
        <v>0</v>
      </c>
      <c r="BH523" s="187">
        <f>IF(N523="sníž. přenesená",J523,0)</f>
        <v>0</v>
      </c>
      <c r="BI523" s="187">
        <f>IF(N523="nulová",J523,0)</f>
        <v>0</v>
      </c>
      <c r="BJ523" s="15" t="s">
        <v>81</v>
      </c>
      <c r="BK523" s="187">
        <f>ROUND(I523*H523,2)</f>
        <v>0</v>
      </c>
      <c r="BL523" s="15" t="s">
        <v>146</v>
      </c>
      <c r="BM523" s="15" t="s">
        <v>846</v>
      </c>
    </row>
    <row r="524" spans="2:65" s="12" customFormat="1">
      <c r="B524" s="188"/>
      <c r="C524" s="189"/>
      <c r="D524" s="190" t="s">
        <v>148</v>
      </c>
      <c r="E524" s="191" t="s">
        <v>1</v>
      </c>
      <c r="F524" s="192" t="s">
        <v>229</v>
      </c>
      <c r="G524" s="189"/>
      <c r="H524" s="191" t="s">
        <v>1</v>
      </c>
      <c r="I524" s="193"/>
      <c r="J524" s="189"/>
      <c r="K524" s="189"/>
      <c r="L524" s="194"/>
      <c r="M524" s="195"/>
      <c r="N524" s="196"/>
      <c r="O524" s="196"/>
      <c r="P524" s="196"/>
      <c r="Q524" s="196"/>
      <c r="R524" s="196"/>
      <c r="S524" s="196"/>
      <c r="T524" s="197"/>
      <c r="AT524" s="198" t="s">
        <v>148</v>
      </c>
      <c r="AU524" s="198" t="s">
        <v>81</v>
      </c>
      <c r="AV524" s="12" t="s">
        <v>75</v>
      </c>
      <c r="AW524" s="12" t="s">
        <v>30</v>
      </c>
      <c r="AX524" s="12" t="s">
        <v>68</v>
      </c>
      <c r="AY524" s="198" t="s">
        <v>139</v>
      </c>
    </row>
    <row r="525" spans="2:65" s="13" customFormat="1">
      <c r="B525" s="199"/>
      <c r="C525" s="200"/>
      <c r="D525" s="190" t="s">
        <v>148</v>
      </c>
      <c r="E525" s="201" t="s">
        <v>1</v>
      </c>
      <c r="F525" s="202" t="s">
        <v>847</v>
      </c>
      <c r="G525" s="200"/>
      <c r="H525" s="203">
        <v>1.3640000000000001</v>
      </c>
      <c r="I525" s="204"/>
      <c r="J525" s="200"/>
      <c r="K525" s="200"/>
      <c r="L525" s="205"/>
      <c r="M525" s="206"/>
      <c r="N525" s="207"/>
      <c r="O525" s="207"/>
      <c r="P525" s="207"/>
      <c r="Q525" s="207"/>
      <c r="R525" s="207"/>
      <c r="S525" s="207"/>
      <c r="T525" s="208"/>
      <c r="AT525" s="209" t="s">
        <v>148</v>
      </c>
      <c r="AU525" s="209" t="s">
        <v>81</v>
      </c>
      <c r="AV525" s="13" t="s">
        <v>81</v>
      </c>
      <c r="AW525" s="13" t="s">
        <v>30</v>
      </c>
      <c r="AX525" s="13" t="s">
        <v>68</v>
      </c>
      <c r="AY525" s="209" t="s">
        <v>139</v>
      </c>
    </row>
    <row r="526" spans="2:65" s="1" customFormat="1" ht="16.5" customHeight="1">
      <c r="B526" s="32"/>
      <c r="C526" s="176" t="s">
        <v>848</v>
      </c>
      <c r="D526" s="176" t="s">
        <v>141</v>
      </c>
      <c r="E526" s="177" t="s">
        <v>849</v>
      </c>
      <c r="F526" s="178" t="s">
        <v>850</v>
      </c>
      <c r="G526" s="179" t="s">
        <v>265</v>
      </c>
      <c r="H526" s="180">
        <v>31.5</v>
      </c>
      <c r="I526" s="181"/>
      <c r="J526" s="182">
        <f>ROUND(I526*H526,2)</f>
        <v>0</v>
      </c>
      <c r="K526" s="178" t="s">
        <v>145</v>
      </c>
      <c r="L526" s="36"/>
      <c r="M526" s="183" t="s">
        <v>1</v>
      </c>
      <c r="N526" s="184" t="s">
        <v>40</v>
      </c>
      <c r="O526" s="58"/>
      <c r="P526" s="185">
        <f>O526*H526</f>
        <v>0</v>
      </c>
      <c r="Q526" s="185">
        <v>0</v>
      </c>
      <c r="R526" s="185">
        <f>Q526*H526</f>
        <v>0</v>
      </c>
      <c r="S526" s="185">
        <v>7.1999999999999995E-2</v>
      </c>
      <c r="T526" s="186">
        <f>S526*H526</f>
        <v>2.2679999999999998</v>
      </c>
      <c r="AR526" s="15" t="s">
        <v>146</v>
      </c>
      <c r="AT526" s="15" t="s">
        <v>141</v>
      </c>
      <c r="AU526" s="15" t="s">
        <v>81</v>
      </c>
      <c r="AY526" s="15" t="s">
        <v>139</v>
      </c>
      <c r="BE526" s="187">
        <f>IF(N526="základní",J526,0)</f>
        <v>0</v>
      </c>
      <c r="BF526" s="187">
        <f>IF(N526="snížená",J526,0)</f>
        <v>0</v>
      </c>
      <c r="BG526" s="187">
        <f>IF(N526="zákl. přenesená",J526,0)</f>
        <v>0</v>
      </c>
      <c r="BH526" s="187">
        <f>IF(N526="sníž. přenesená",J526,0)</f>
        <v>0</v>
      </c>
      <c r="BI526" s="187">
        <f>IF(N526="nulová",J526,0)</f>
        <v>0</v>
      </c>
      <c r="BJ526" s="15" t="s">
        <v>81</v>
      </c>
      <c r="BK526" s="187">
        <f>ROUND(I526*H526,2)</f>
        <v>0</v>
      </c>
      <c r="BL526" s="15" t="s">
        <v>146</v>
      </c>
      <c r="BM526" s="15" t="s">
        <v>851</v>
      </c>
    </row>
    <row r="527" spans="2:65" s="12" customFormat="1">
      <c r="B527" s="188"/>
      <c r="C527" s="189"/>
      <c r="D527" s="190" t="s">
        <v>148</v>
      </c>
      <c r="E527" s="191" t="s">
        <v>1</v>
      </c>
      <c r="F527" s="192" t="s">
        <v>229</v>
      </c>
      <c r="G527" s="189"/>
      <c r="H527" s="191" t="s">
        <v>1</v>
      </c>
      <c r="I527" s="193"/>
      <c r="J527" s="189"/>
      <c r="K527" s="189"/>
      <c r="L527" s="194"/>
      <c r="M527" s="195"/>
      <c r="N527" s="196"/>
      <c r="O527" s="196"/>
      <c r="P527" s="196"/>
      <c r="Q527" s="196"/>
      <c r="R527" s="196"/>
      <c r="S527" s="196"/>
      <c r="T527" s="197"/>
      <c r="AT527" s="198" t="s">
        <v>148</v>
      </c>
      <c r="AU527" s="198" t="s">
        <v>81</v>
      </c>
      <c r="AV527" s="12" t="s">
        <v>75</v>
      </c>
      <c r="AW527" s="12" t="s">
        <v>30</v>
      </c>
      <c r="AX527" s="12" t="s">
        <v>68</v>
      </c>
      <c r="AY527" s="198" t="s">
        <v>139</v>
      </c>
    </row>
    <row r="528" spans="2:65" s="13" customFormat="1">
      <c r="B528" s="199"/>
      <c r="C528" s="200"/>
      <c r="D528" s="190" t="s">
        <v>148</v>
      </c>
      <c r="E528" s="201" t="s">
        <v>1</v>
      </c>
      <c r="F528" s="202" t="s">
        <v>852</v>
      </c>
      <c r="G528" s="200"/>
      <c r="H528" s="203">
        <v>31.5</v>
      </c>
      <c r="I528" s="204"/>
      <c r="J528" s="200"/>
      <c r="K528" s="200"/>
      <c r="L528" s="205"/>
      <c r="M528" s="206"/>
      <c r="N528" s="207"/>
      <c r="O528" s="207"/>
      <c r="P528" s="207"/>
      <c r="Q528" s="207"/>
      <c r="R528" s="207"/>
      <c r="S528" s="207"/>
      <c r="T528" s="208"/>
      <c r="AT528" s="209" t="s">
        <v>148</v>
      </c>
      <c r="AU528" s="209" t="s">
        <v>81</v>
      </c>
      <c r="AV528" s="13" t="s">
        <v>81</v>
      </c>
      <c r="AW528" s="13" t="s">
        <v>30</v>
      </c>
      <c r="AX528" s="13" t="s">
        <v>68</v>
      </c>
      <c r="AY528" s="209" t="s">
        <v>139</v>
      </c>
    </row>
    <row r="529" spans="2:65" s="1" customFormat="1" ht="16.5" customHeight="1">
      <c r="B529" s="32"/>
      <c r="C529" s="176" t="s">
        <v>853</v>
      </c>
      <c r="D529" s="176" t="s">
        <v>141</v>
      </c>
      <c r="E529" s="177" t="s">
        <v>854</v>
      </c>
      <c r="F529" s="178" t="s">
        <v>855</v>
      </c>
      <c r="G529" s="179" t="s">
        <v>244</v>
      </c>
      <c r="H529" s="180">
        <v>1.502</v>
      </c>
      <c r="I529" s="181"/>
      <c r="J529" s="182">
        <f>ROUND(I529*H529,2)</f>
        <v>0</v>
      </c>
      <c r="K529" s="178" t="s">
        <v>145</v>
      </c>
      <c r="L529" s="36"/>
      <c r="M529" s="183" t="s">
        <v>1</v>
      </c>
      <c r="N529" s="184" t="s">
        <v>40</v>
      </c>
      <c r="O529" s="58"/>
      <c r="P529" s="185">
        <f>O529*H529</f>
        <v>0</v>
      </c>
      <c r="Q529" s="185">
        <v>0</v>
      </c>
      <c r="R529" s="185">
        <f>Q529*H529</f>
        <v>0</v>
      </c>
      <c r="S529" s="185">
        <v>4.8000000000000001E-2</v>
      </c>
      <c r="T529" s="186">
        <f>S529*H529</f>
        <v>7.2096000000000007E-2</v>
      </c>
      <c r="AR529" s="15" t="s">
        <v>146</v>
      </c>
      <c r="AT529" s="15" t="s">
        <v>141</v>
      </c>
      <c r="AU529" s="15" t="s">
        <v>81</v>
      </c>
      <c r="AY529" s="15" t="s">
        <v>139</v>
      </c>
      <c r="BE529" s="187">
        <f>IF(N529="základní",J529,0)</f>
        <v>0</v>
      </c>
      <c r="BF529" s="187">
        <f>IF(N529="snížená",J529,0)</f>
        <v>0</v>
      </c>
      <c r="BG529" s="187">
        <f>IF(N529="zákl. přenesená",J529,0)</f>
        <v>0</v>
      </c>
      <c r="BH529" s="187">
        <f>IF(N529="sníž. přenesená",J529,0)</f>
        <v>0</v>
      </c>
      <c r="BI529" s="187">
        <f>IF(N529="nulová",J529,0)</f>
        <v>0</v>
      </c>
      <c r="BJ529" s="15" t="s">
        <v>81</v>
      </c>
      <c r="BK529" s="187">
        <f>ROUND(I529*H529,2)</f>
        <v>0</v>
      </c>
      <c r="BL529" s="15" t="s">
        <v>146</v>
      </c>
      <c r="BM529" s="15" t="s">
        <v>856</v>
      </c>
    </row>
    <row r="530" spans="2:65" s="12" customFormat="1">
      <c r="B530" s="188"/>
      <c r="C530" s="189"/>
      <c r="D530" s="190" t="s">
        <v>148</v>
      </c>
      <c r="E530" s="191" t="s">
        <v>1</v>
      </c>
      <c r="F530" s="192" t="s">
        <v>637</v>
      </c>
      <c r="G530" s="189"/>
      <c r="H530" s="191" t="s">
        <v>1</v>
      </c>
      <c r="I530" s="193"/>
      <c r="J530" s="189"/>
      <c r="K530" s="189"/>
      <c r="L530" s="194"/>
      <c r="M530" s="195"/>
      <c r="N530" s="196"/>
      <c r="O530" s="196"/>
      <c r="P530" s="196"/>
      <c r="Q530" s="196"/>
      <c r="R530" s="196"/>
      <c r="S530" s="196"/>
      <c r="T530" s="197"/>
      <c r="AT530" s="198" t="s">
        <v>148</v>
      </c>
      <c r="AU530" s="198" t="s">
        <v>81</v>
      </c>
      <c r="AV530" s="12" t="s">
        <v>75</v>
      </c>
      <c r="AW530" s="12" t="s">
        <v>30</v>
      </c>
      <c r="AX530" s="12" t="s">
        <v>68</v>
      </c>
      <c r="AY530" s="198" t="s">
        <v>139</v>
      </c>
    </row>
    <row r="531" spans="2:65" s="13" customFormat="1">
      <c r="B531" s="199"/>
      <c r="C531" s="200"/>
      <c r="D531" s="190" t="s">
        <v>148</v>
      </c>
      <c r="E531" s="201" t="s">
        <v>1</v>
      </c>
      <c r="F531" s="202" t="s">
        <v>857</v>
      </c>
      <c r="G531" s="200"/>
      <c r="H531" s="203">
        <v>1.502</v>
      </c>
      <c r="I531" s="204"/>
      <c r="J531" s="200"/>
      <c r="K531" s="200"/>
      <c r="L531" s="205"/>
      <c r="M531" s="206"/>
      <c r="N531" s="207"/>
      <c r="O531" s="207"/>
      <c r="P531" s="207"/>
      <c r="Q531" s="207"/>
      <c r="R531" s="207"/>
      <c r="S531" s="207"/>
      <c r="T531" s="208"/>
      <c r="AT531" s="209" t="s">
        <v>148</v>
      </c>
      <c r="AU531" s="209" t="s">
        <v>81</v>
      </c>
      <c r="AV531" s="13" t="s">
        <v>81</v>
      </c>
      <c r="AW531" s="13" t="s">
        <v>30</v>
      </c>
      <c r="AX531" s="13" t="s">
        <v>68</v>
      </c>
      <c r="AY531" s="209" t="s">
        <v>139</v>
      </c>
    </row>
    <row r="532" spans="2:65" s="1" customFormat="1" ht="16.5" customHeight="1">
      <c r="B532" s="32"/>
      <c r="C532" s="176" t="s">
        <v>858</v>
      </c>
      <c r="D532" s="176" t="s">
        <v>141</v>
      </c>
      <c r="E532" s="177" t="s">
        <v>859</v>
      </c>
      <c r="F532" s="178" t="s">
        <v>860</v>
      </c>
      <c r="G532" s="179" t="s">
        <v>244</v>
      </c>
      <c r="H532" s="180">
        <v>2.8519999999999999</v>
      </c>
      <c r="I532" s="181"/>
      <c r="J532" s="182">
        <f>ROUND(I532*H532,2)</f>
        <v>0</v>
      </c>
      <c r="K532" s="178" t="s">
        <v>145</v>
      </c>
      <c r="L532" s="36"/>
      <c r="M532" s="183" t="s">
        <v>1</v>
      </c>
      <c r="N532" s="184" t="s">
        <v>40</v>
      </c>
      <c r="O532" s="58"/>
      <c r="P532" s="185">
        <f>O532*H532</f>
        <v>0</v>
      </c>
      <c r="Q532" s="185">
        <v>0</v>
      </c>
      <c r="R532" s="185">
        <f>Q532*H532</f>
        <v>0</v>
      </c>
      <c r="S532" s="185">
        <v>3.7999999999999999E-2</v>
      </c>
      <c r="T532" s="186">
        <f>S532*H532</f>
        <v>0.10837599999999999</v>
      </c>
      <c r="AR532" s="15" t="s">
        <v>146</v>
      </c>
      <c r="AT532" s="15" t="s">
        <v>141</v>
      </c>
      <c r="AU532" s="15" t="s">
        <v>81</v>
      </c>
      <c r="AY532" s="15" t="s">
        <v>139</v>
      </c>
      <c r="BE532" s="187">
        <f>IF(N532="základní",J532,0)</f>
        <v>0</v>
      </c>
      <c r="BF532" s="187">
        <f>IF(N532="snížená",J532,0)</f>
        <v>0</v>
      </c>
      <c r="BG532" s="187">
        <f>IF(N532="zákl. přenesená",J532,0)</f>
        <v>0</v>
      </c>
      <c r="BH532" s="187">
        <f>IF(N532="sníž. přenesená",J532,0)</f>
        <v>0</v>
      </c>
      <c r="BI532" s="187">
        <f>IF(N532="nulová",J532,0)</f>
        <v>0</v>
      </c>
      <c r="BJ532" s="15" t="s">
        <v>81</v>
      </c>
      <c r="BK532" s="187">
        <f>ROUND(I532*H532,2)</f>
        <v>0</v>
      </c>
      <c r="BL532" s="15" t="s">
        <v>146</v>
      </c>
      <c r="BM532" s="15" t="s">
        <v>861</v>
      </c>
    </row>
    <row r="533" spans="2:65" s="12" customFormat="1">
      <c r="B533" s="188"/>
      <c r="C533" s="189"/>
      <c r="D533" s="190" t="s">
        <v>148</v>
      </c>
      <c r="E533" s="191" t="s">
        <v>1</v>
      </c>
      <c r="F533" s="192" t="s">
        <v>637</v>
      </c>
      <c r="G533" s="189"/>
      <c r="H533" s="191" t="s">
        <v>1</v>
      </c>
      <c r="I533" s="193"/>
      <c r="J533" s="189"/>
      <c r="K533" s="189"/>
      <c r="L533" s="194"/>
      <c r="M533" s="195"/>
      <c r="N533" s="196"/>
      <c r="O533" s="196"/>
      <c r="P533" s="196"/>
      <c r="Q533" s="196"/>
      <c r="R533" s="196"/>
      <c r="S533" s="196"/>
      <c r="T533" s="197"/>
      <c r="AT533" s="198" t="s">
        <v>148</v>
      </c>
      <c r="AU533" s="198" t="s">
        <v>81</v>
      </c>
      <c r="AV533" s="12" t="s">
        <v>75</v>
      </c>
      <c r="AW533" s="12" t="s">
        <v>30</v>
      </c>
      <c r="AX533" s="12" t="s">
        <v>68</v>
      </c>
      <c r="AY533" s="198" t="s">
        <v>139</v>
      </c>
    </row>
    <row r="534" spans="2:65" s="13" customFormat="1">
      <c r="B534" s="199"/>
      <c r="C534" s="200"/>
      <c r="D534" s="190" t="s">
        <v>148</v>
      </c>
      <c r="E534" s="201" t="s">
        <v>1</v>
      </c>
      <c r="F534" s="202" t="s">
        <v>862</v>
      </c>
      <c r="G534" s="200"/>
      <c r="H534" s="203">
        <v>2.8519999999999999</v>
      </c>
      <c r="I534" s="204"/>
      <c r="J534" s="200"/>
      <c r="K534" s="200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148</v>
      </c>
      <c r="AU534" s="209" t="s">
        <v>81</v>
      </c>
      <c r="AV534" s="13" t="s">
        <v>81</v>
      </c>
      <c r="AW534" s="13" t="s">
        <v>30</v>
      </c>
      <c r="AX534" s="13" t="s">
        <v>68</v>
      </c>
      <c r="AY534" s="209" t="s">
        <v>139</v>
      </c>
    </row>
    <row r="535" spans="2:65" s="1" customFormat="1" ht="16.5" customHeight="1">
      <c r="B535" s="32"/>
      <c r="C535" s="176" t="s">
        <v>863</v>
      </c>
      <c r="D535" s="176" t="s">
        <v>141</v>
      </c>
      <c r="E535" s="177" t="s">
        <v>864</v>
      </c>
      <c r="F535" s="178" t="s">
        <v>865</v>
      </c>
      <c r="G535" s="179" t="s">
        <v>244</v>
      </c>
      <c r="H535" s="180">
        <v>7.21</v>
      </c>
      <c r="I535" s="181"/>
      <c r="J535" s="182">
        <f>ROUND(I535*H535,2)</f>
        <v>0</v>
      </c>
      <c r="K535" s="178" t="s">
        <v>145</v>
      </c>
      <c r="L535" s="36"/>
      <c r="M535" s="183" t="s">
        <v>1</v>
      </c>
      <c r="N535" s="184" t="s">
        <v>40</v>
      </c>
      <c r="O535" s="58"/>
      <c r="P535" s="185">
        <f>O535*H535</f>
        <v>0</v>
      </c>
      <c r="Q535" s="185">
        <v>0</v>
      </c>
      <c r="R535" s="185">
        <f>Q535*H535</f>
        <v>0</v>
      </c>
      <c r="S535" s="185">
        <v>6.7000000000000004E-2</v>
      </c>
      <c r="T535" s="186">
        <f>S535*H535</f>
        <v>0.48307</v>
      </c>
      <c r="AR535" s="15" t="s">
        <v>146</v>
      </c>
      <c r="AT535" s="15" t="s">
        <v>141</v>
      </c>
      <c r="AU535" s="15" t="s">
        <v>81</v>
      </c>
      <c r="AY535" s="15" t="s">
        <v>139</v>
      </c>
      <c r="BE535" s="187">
        <f>IF(N535="základní",J535,0)</f>
        <v>0</v>
      </c>
      <c r="BF535" s="187">
        <f>IF(N535="snížená",J535,0)</f>
        <v>0</v>
      </c>
      <c r="BG535" s="187">
        <f>IF(N535="zákl. přenesená",J535,0)</f>
        <v>0</v>
      </c>
      <c r="BH535" s="187">
        <f>IF(N535="sníž. přenesená",J535,0)</f>
        <v>0</v>
      </c>
      <c r="BI535" s="187">
        <f>IF(N535="nulová",J535,0)</f>
        <v>0</v>
      </c>
      <c r="BJ535" s="15" t="s">
        <v>81</v>
      </c>
      <c r="BK535" s="187">
        <f>ROUND(I535*H535,2)</f>
        <v>0</v>
      </c>
      <c r="BL535" s="15" t="s">
        <v>146</v>
      </c>
      <c r="BM535" s="15" t="s">
        <v>866</v>
      </c>
    </row>
    <row r="536" spans="2:65" s="12" customFormat="1">
      <c r="B536" s="188"/>
      <c r="C536" s="189"/>
      <c r="D536" s="190" t="s">
        <v>148</v>
      </c>
      <c r="E536" s="191" t="s">
        <v>1</v>
      </c>
      <c r="F536" s="192" t="s">
        <v>637</v>
      </c>
      <c r="G536" s="189"/>
      <c r="H536" s="191" t="s">
        <v>1</v>
      </c>
      <c r="I536" s="193"/>
      <c r="J536" s="189"/>
      <c r="K536" s="189"/>
      <c r="L536" s="194"/>
      <c r="M536" s="195"/>
      <c r="N536" s="196"/>
      <c r="O536" s="196"/>
      <c r="P536" s="196"/>
      <c r="Q536" s="196"/>
      <c r="R536" s="196"/>
      <c r="S536" s="196"/>
      <c r="T536" s="197"/>
      <c r="AT536" s="198" t="s">
        <v>148</v>
      </c>
      <c r="AU536" s="198" t="s">
        <v>81</v>
      </c>
      <c r="AV536" s="12" t="s">
        <v>75</v>
      </c>
      <c r="AW536" s="12" t="s">
        <v>30</v>
      </c>
      <c r="AX536" s="12" t="s">
        <v>68</v>
      </c>
      <c r="AY536" s="198" t="s">
        <v>139</v>
      </c>
    </row>
    <row r="537" spans="2:65" s="13" customFormat="1">
      <c r="B537" s="199"/>
      <c r="C537" s="200"/>
      <c r="D537" s="190" t="s">
        <v>148</v>
      </c>
      <c r="E537" s="201" t="s">
        <v>1</v>
      </c>
      <c r="F537" s="202" t="s">
        <v>867</v>
      </c>
      <c r="G537" s="200"/>
      <c r="H537" s="203">
        <v>7.21</v>
      </c>
      <c r="I537" s="204"/>
      <c r="J537" s="200"/>
      <c r="K537" s="200"/>
      <c r="L537" s="205"/>
      <c r="M537" s="206"/>
      <c r="N537" s="207"/>
      <c r="O537" s="207"/>
      <c r="P537" s="207"/>
      <c r="Q537" s="207"/>
      <c r="R537" s="207"/>
      <c r="S537" s="207"/>
      <c r="T537" s="208"/>
      <c r="AT537" s="209" t="s">
        <v>148</v>
      </c>
      <c r="AU537" s="209" t="s">
        <v>81</v>
      </c>
      <c r="AV537" s="13" t="s">
        <v>81</v>
      </c>
      <c r="AW537" s="13" t="s">
        <v>30</v>
      </c>
      <c r="AX537" s="13" t="s">
        <v>68</v>
      </c>
      <c r="AY537" s="209" t="s">
        <v>139</v>
      </c>
    </row>
    <row r="538" spans="2:65" s="1" customFormat="1" ht="16.5" customHeight="1">
      <c r="B538" s="32"/>
      <c r="C538" s="176" t="s">
        <v>868</v>
      </c>
      <c r="D538" s="176" t="s">
        <v>141</v>
      </c>
      <c r="E538" s="177" t="s">
        <v>869</v>
      </c>
      <c r="F538" s="178" t="s">
        <v>870</v>
      </c>
      <c r="G538" s="179" t="s">
        <v>244</v>
      </c>
      <c r="H538" s="180">
        <v>31.28</v>
      </c>
      <c r="I538" s="181"/>
      <c r="J538" s="182">
        <f>ROUND(I538*H538,2)</f>
        <v>0</v>
      </c>
      <c r="K538" s="178" t="s">
        <v>145</v>
      </c>
      <c r="L538" s="36"/>
      <c r="M538" s="183" t="s">
        <v>1</v>
      </c>
      <c r="N538" s="184" t="s">
        <v>40</v>
      </c>
      <c r="O538" s="58"/>
      <c r="P538" s="185">
        <f>O538*H538</f>
        <v>0</v>
      </c>
      <c r="Q538" s="185">
        <v>0</v>
      </c>
      <c r="R538" s="185">
        <f>Q538*H538</f>
        <v>0</v>
      </c>
      <c r="S538" s="185">
        <v>7.5999999999999998E-2</v>
      </c>
      <c r="T538" s="186">
        <f>S538*H538</f>
        <v>2.3772799999999998</v>
      </c>
      <c r="AR538" s="15" t="s">
        <v>146</v>
      </c>
      <c r="AT538" s="15" t="s">
        <v>141</v>
      </c>
      <c r="AU538" s="15" t="s">
        <v>81</v>
      </c>
      <c r="AY538" s="15" t="s">
        <v>139</v>
      </c>
      <c r="BE538" s="187">
        <f>IF(N538="základní",J538,0)</f>
        <v>0</v>
      </c>
      <c r="BF538" s="187">
        <f>IF(N538="snížená",J538,0)</f>
        <v>0</v>
      </c>
      <c r="BG538" s="187">
        <f>IF(N538="zákl. přenesená",J538,0)</f>
        <v>0</v>
      </c>
      <c r="BH538" s="187">
        <f>IF(N538="sníž. přenesená",J538,0)</f>
        <v>0</v>
      </c>
      <c r="BI538" s="187">
        <f>IF(N538="nulová",J538,0)</f>
        <v>0</v>
      </c>
      <c r="BJ538" s="15" t="s">
        <v>81</v>
      </c>
      <c r="BK538" s="187">
        <f>ROUND(I538*H538,2)</f>
        <v>0</v>
      </c>
      <c r="BL538" s="15" t="s">
        <v>146</v>
      </c>
      <c r="BM538" s="15" t="s">
        <v>871</v>
      </c>
    </row>
    <row r="539" spans="2:65" s="12" customFormat="1">
      <c r="B539" s="188"/>
      <c r="C539" s="189"/>
      <c r="D539" s="190" t="s">
        <v>148</v>
      </c>
      <c r="E539" s="191" t="s">
        <v>1</v>
      </c>
      <c r="F539" s="192" t="s">
        <v>289</v>
      </c>
      <c r="G539" s="189"/>
      <c r="H539" s="191" t="s">
        <v>1</v>
      </c>
      <c r="I539" s="193"/>
      <c r="J539" s="189"/>
      <c r="K539" s="189"/>
      <c r="L539" s="194"/>
      <c r="M539" s="195"/>
      <c r="N539" s="196"/>
      <c r="O539" s="196"/>
      <c r="P539" s="196"/>
      <c r="Q539" s="196"/>
      <c r="R539" s="196"/>
      <c r="S539" s="196"/>
      <c r="T539" s="197"/>
      <c r="AT539" s="198" t="s">
        <v>148</v>
      </c>
      <c r="AU539" s="198" t="s">
        <v>81</v>
      </c>
      <c r="AV539" s="12" t="s">
        <v>75</v>
      </c>
      <c r="AW539" s="12" t="s">
        <v>30</v>
      </c>
      <c r="AX539" s="12" t="s">
        <v>68</v>
      </c>
      <c r="AY539" s="198" t="s">
        <v>139</v>
      </c>
    </row>
    <row r="540" spans="2:65" s="13" customFormat="1">
      <c r="B540" s="199"/>
      <c r="C540" s="200"/>
      <c r="D540" s="190" t="s">
        <v>148</v>
      </c>
      <c r="E540" s="201" t="s">
        <v>1</v>
      </c>
      <c r="F540" s="202" t="s">
        <v>872</v>
      </c>
      <c r="G540" s="200"/>
      <c r="H540" s="203">
        <v>31.28</v>
      </c>
      <c r="I540" s="204"/>
      <c r="J540" s="200"/>
      <c r="K540" s="200"/>
      <c r="L540" s="205"/>
      <c r="M540" s="206"/>
      <c r="N540" s="207"/>
      <c r="O540" s="207"/>
      <c r="P540" s="207"/>
      <c r="Q540" s="207"/>
      <c r="R540" s="207"/>
      <c r="S540" s="207"/>
      <c r="T540" s="208"/>
      <c r="AT540" s="209" t="s">
        <v>148</v>
      </c>
      <c r="AU540" s="209" t="s">
        <v>81</v>
      </c>
      <c r="AV540" s="13" t="s">
        <v>81</v>
      </c>
      <c r="AW540" s="13" t="s">
        <v>30</v>
      </c>
      <c r="AX540" s="13" t="s">
        <v>68</v>
      </c>
      <c r="AY540" s="209" t="s">
        <v>139</v>
      </c>
    </row>
    <row r="541" spans="2:65" s="1" customFormat="1" ht="16.5" customHeight="1">
      <c r="B541" s="32"/>
      <c r="C541" s="176" t="s">
        <v>873</v>
      </c>
      <c r="D541" s="176" t="s">
        <v>141</v>
      </c>
      <c r="E541" s="177" t="s">
        <v>874</v>
      </c>
      <c r="F541" s="178" t="s">
        <v>875</v>
      </c>
      <c r="G541" s="179" t="s">
        <v>287</v>
      </c>
      <c r="H541" s="180">
        <v>1</v>
      </c>
      <c r="I541" s="181"/>
      <c r="J541" s="182">
        <f>ROUND(I541*H541,2)</f>
        <v>0</v>
      </c>
      <c r="K541" s="178" t="s">
        <v>145</v>
      </c>
      <c r="L541" s="36"/>
      <c r="M541" s="183" t="s">
        <v>1</v>
      </c>
      <c r="N541" s="184" t="s">
        <v>40</v>
      </c>
      <c r="O541" s="58"/>
      <c r="P541" s="185">
        <f>O541*H541</f>
        <v>0</v>
      </c>
      <c r="Q541" s="185">
        <v>0</v>
      </c>
      <c r="R541" s="185">
        <f>Q541*H541</f>
        <v>0</v>
      </c>
      <c r="S541" s="185">
        <v>4.4999999999999998E-2</v>
      </c>
      <c r="T541" s="186">
        <f>S541*H541</f>
        <v>4.4999999999999998E-2</v>
      </c>
      <c r="AR541" s="15" t="s">
        <v>146</v>
      </c>
      <c r="AT541" s="15" t="s">
        <v>141</v>
      </c>
      <c r="AU541" s="15" t="s">
        <v>81</v>
      </c>
      <c r="AY541" s="15" t="s">
        <v>139</v>
      </c>
      <c r="BE541" s="187">
        <f>IF(N541="základní",J541,0)</f>
        <v>0</v>
      </c>
      <c r="BF541" s="187">
        <f>IF(N541="snížená",J541,0)</f>
        <v>0</v>
      </c>
      <c r="BG541" s="187">
        <f>IF(N541="zákl. přenesená",J541,0)</f>
        <v>0</v>
      </c>
      <c r="BH541" s="187">
        <f>IF(N541="sníž. přenesená",J541,0)</f>
        <v>0</v>
      </c>
      <c r="BI541" s="187">
        <f>IF(N541="nulová",J541,0)</f>
        <v>0</v>
      </c>
      <c r="BJ541" s="15" t="s">
        <v>81</v>
      </c>
      <c r="BK541" s="187">
        <f>ROUND(I541*H541,2)</f>
        <v>0</v>
      </c>
      <c r="BL541" s="15" t="s">
        <v>146</v>
      </c>
      <c r="BM541" s="15" t="s">
        <v>876</v>
      </c>
    </row>
    <row r="542" spans="2:65" s="12" customFormat="1">
      <c r="B542" s="188"/>
      <c r="C542" s="189"/>
      <c r="D542" s="190" t="s">
        <v>148</v>
      </c>
      <c r="E542" s="191" t="s">
        <v>1</v>
      </c>
      <c r="F542" s="192" t="s">
        <v>390</v>
      </c>
      <c r="G542" s="189"/>
      <c r="H542" s="191" t="s">
        <v>1</v>
      </c>
      <c r="I542" s="193"/>
      <c r="J542" s="189"/>
      <c r="K542" s="189"/>
      <c r="L542" s="194"/>
      <c r="M542" s="195"/>
      <c r="N542" s="196"/>
      <c r="O542" s="196"/>
      <c r="P542" s="196"/>
      <c r="Q542" s="196"/>
      <c r="R542" s="196"/>
      <c r="S542" s="196"/>
      <c r="T542" s="197"/>
      <c r="AT542" s="198" t="s">
        <v>148</v>
      </c>
      <c r="AU542" s="198" t="s">
        <v>81</v>
      </c>
      <c r="AV542" s="12" t="s">
        <v>75</v>
      </c>
      <c r="AW542" s="12" t="s">
        <v>30</v>
      </c>
      <c r="AX542" s="12" t="s">
        <v>68</v>
      </c>
      <c r="AY542" s="198" t="s">
        <v>139</v>
      </c>
    </row>
    <row r="543" spans="2:65" s="13" customFormat="1">
      <c r="B543" s="199"/>
      <c r="C543" s="200"/>
      <c r="D543" s="190" t="s">
        <v>148</v>
      </c>
      <c r="E543" s="201" t="s">
        <v>1</v>
      </c>
      <c r="F543" s="202" t="s">
        <v>75</v>
      </c>
      <c r="G543" s="200"/>
      <c r="H543" s="203">
        <v>1</v>
      </c>
      <c r="I543" s="204"/>
      <c r="J543" s="200"/>
      <c r="K543" s="200"/>
      <c r="L543" s="205"/>
      <c r="M543" s="206"/>
      <c r="N543" s="207"/>
      <c r="O543" s="207"/>
      <c r="P543" s="207"/>
      <c r="Q543" s="207"/>
      <c r="R543" s="207"/>
      <c r="S543" s="207"/>
      <c r="T543" s="208"/>
      <c r="AT543" s="209" t="s">
        <v>148</v>
      </c>
      <c r="AU543" s="209" t="s">
        <v>81</v>
      </c>
      <c r="AV543" s="13" t="s">
        <v>81</v>
      </c>
      <c r="AW543" s="13" t="s">
        <v>30</v>
      </c>
      <c r="AX543" s="13" t="s">
        <v>68</v>
      </c>
      <c r="AY543" s="209" t="s">
        <v>139</v>
      </c>
    </row>
    <row r="544" spans="2:65" s="1" customFormat="1" ht="16.5" customHeight="1">
      <c r="B544" s="32"/>
      <c r="C544" s="176" t="s">
        <v>877</v>
      </c>
      <c r="D544" s="176" t="s">
        <v>141</v>
      </c>
      <c r="E544" s="177" t="s">
        <v>878</v>
      </c>
      <c r="F544" s="178" t="s">
        <v>879</v>
      </c>
      <c r="G544" s="179" t="s">
        <v>265</v>
      </c>
      <c r="H544" s="180">
        <v>129.27600000000001</v>
      </c>
      <c r="I544" s="181"/>
      <c r="J544" s="182">
        <f>ROUND(I544*H544,2)</f>
        <v>0</v>
      </c>
      <c r="K544" s="178" t="s">
        <v>145</v>
      </c>
      <c r="L544" s="36"/>
      <c r="M544" s="183" t="s">
        <v>1</v>
      </c>
      <c r="N544" s="184" t="s">
        <v>40</v>
      </c>
      <c r="O544" s="58"/>
      <c r="P544" s="185">
        <f>O544*H544</f>
        <v>0</v>
      </c>
      <c r="Q544" s="185">
        <v>0</v>
      </c>
      <c r="R544" s="185">
        <f>Q544*H544</f>
        <v>0</v>
      </c>
      <c r="S544" s="185">
        <v>0</v>
      </c>
      <c r="T544" s="186">
        <f>S544*H544</f>
        <v>0</v>
      </c>
      <c r="AR544" s="15" t="s">
        <v>146</v>
      </c>
      <c r="AT544" s="15" t="s">
        <v>141</v>
      </c>
      <c r="AU544" s="15" t="s">
        <v>81</v>
      </c>
      <c r="AY544" s="15" t="s">
        <v>139</v>
      </c>
      <c r="BE544" s="187">
        <f>IF(N544="základní",J544,0)</f>
        <v>0</v>
      </c>
      <c r="BF544" s="187">
        <f>IF(N544="snížená",J544,0)</f>
        <v>0</v>
      </c>
      <c r="BG544" s="187">
        <f>IF(N544="zákl. přenesená",J544,0)</f>
        <v>0</v>
      </c>
      <c r="BH544" s="187">
        <f>IF(N544="sníž. přenesená",J544,0)</f>
        <v>0</v>
      </c>
      <c r="BI544" s="187">
        <f>IF(N544="nulová",J544,0)</f>
        <v>0</v>
      </c>
      <c r="BJ544" s="15" t="s">
        <v>81</v>
      </c>
      <c r="BK544" s="187">
        <f>ROUND(I544*H544,2)</f>
        <v>0</v>
      </c>
      <c r="BL544" s="15" t="s">
        <v>146</v>
      </c>
      <c r="BM544" s="15" t="s">
        <v>880</v>
      </c>
    </row>
    <row r="545" spans="2:65" s="12" customFormat="1">
      <c r="B545" s="188"/>
      <c r="C545" s="189"/>
      <c r="D545" s="190" t="s">
        <v>148</v>
      </c>
      <c r="E545" s="191" t="s">
        <v>1</v>
      </c>
      <c r="F545" s="192" t="s">
        <v>229</v>
      </c>
      <c r="G545" s="189"/>
      <c r="H545" s="191" t="s">
        <v>1</v>
      </c>
      <c r="I545" s="193"/>
      <c r="J545" s="189"/>
      <c r="K545" s="189"/>
      <c r="L545" s="194"/>
      <c r="M545" s="195"/>
      <c r="N545" s="196"/>
      <c r="O545" s="196"/>
      <c r="P545" s="196"/>
      <c r="Q545" s="196"/>
      <c r="R545" s="196"/>
      <c r="S545" s="196"/>
      <c r="T545" s="197"/>
      <c r="AT545" s="198" t="s">
        <v>148</v>
      </c>
      <c r="AU545" s="198" t="s">
        <v>81</v>
      </c>
      <c r="AV545" s="12" t="s">
        <v>75</v>
      </c>
      <c r="AW545" s="12" t="s">
        <v>30</v>
      </c>
      <c r="AX545" s="12" t="s">
        <v>68</v>
      </c>
      <c r="AY545" s="198" t="s">
        <v>139</v>
      </c>
    </row>
    <row r="546" spans="2:65" s="13" customFormat="1">
      <c r="B546" s="199"/>
      <c r="C546" s="200"/>
      <c r="D546" s="190" t="s">
        <v>148</v>
      </c>
      <c r="E546" s="201" t="s">
        <v>1</v>
      </c>
      <c r="F546" s="202" t="s">
        <v>881</v>
      </c>
      <c r="G546" s="200"/>
      <c r="H546" s="203">
        <v>129.27600000000001</v>
      </c>
      <c r="I546" s="204"/>
      <c r="J546" s="200"/>
      <c r="K546" s="200"/>
      <c r="L546" s="205"/>
      <c r="M546" s="206"/>
      <c r="N546" s="207"/>
      <c r="O546" s="207"/>
      <c r="P546" s="207"/>
      <c r="Q546" s="207"/>
      <c r="R546" s="207"/>
      <c r="S546" s="207"/>
      <c r="T546" s="208"/>
      <c r="AT546" s="209" t="s">
        <v>148</v>
      </c>
      <c r="AU546" s="209" t="s">
        <v>81</v>
      </c>
      <c r="AV546" s="13" t="s">
        <v>81</v>
      </c>
      <c r="AW546" s="13" t="s">
        <v>30</v>
      </c>
      <c r="AX546" s="13" t="s">
        <v>68</v>
      </c>
      <c r="AY546" s="209" t="s">
        <v>139</v>
      </c>
    </row>
    <row r="547" spans="2:65" s="1" customFormat="1" ht="16.5" customHeight="1">
      <c r="B547" s="32"/>
      <c r="C547" s="176" t="s">
        <v>882</v>
      </c>
      <c r="D547" s="176" t="s">
        <v>141</v>
      </c>
      <c r="E547" s="177" t="s">
        <v>883</v>
      </c>
      <c r="F547" s="178" t="s">
        <v>884</v>
      </c>
      <c r="G547" s="179" t="s">
        <v>265</v>
      </c>
      <c r="H547" s="180">
        <v>38.088000000000001</v>
      </c>
      <c r="I547" s="181"/>
      <c r="J547" s="182">
        <f>ROUND(I547*H547,2)</f>
        <v>0</v>
      </c>
      <c r="K547" s="178" t="s">
        <v>145</v>
      </c>
      <c r="L547" s="36"/>
      <c r="M547" s="183" t="s">
        <v>1</v>
      </c>
      <c r="N547" s="184" t="s">
        <v>40</v>
      </c>
      <c r="O547" s="58"/>
      <c r="P547" s="185">
        <f>O547*H547</f>
        <v>0</v>
      </c>
      <c r="Q547" s="185">
        <v>0</v>
      </c>
      <c r="R547" s="185">
        <f>Q547*H547</f>
        <v>0</v>
      </c>
      <c r="S547" s="185">
        <v>2.1999999999999999E-2</v>
      </c>
      <c r="T547" s="186">
        <f>S547*H547</f>
        <v>0.83793600000000001</v>
      </c>
      <c r="AR547" s="15" t="s">
        <v>146</v>
      </c>
      <c r="AT547" s="15" t="s">
        <v>141</v>
      </c>
      <c r="AU547" s="15" t="s">
        <v>81</v>
      </c>
      <c r="AY547" s="15" t="s">
        <v>139</v>
      </c>
      <c r="BE547" s="187">
        <f>IF(N547="základní",J547,0)</f>
        <v>0</v>
      </c>
      <c r="BF547" s="187">
        <f>IF(N547="snížená",J547,0)</f>
        <v>0</v>
      </c>
      <c r="BG547" s="187">
        <f>IF(N547="zákl. přenesená",J547,0)</f>
        <v>0</v>
      </c>
      <c r="BH547" s="187">
        <f>IF(N547="sníž. přenesená",J547,0)</f>
        <v>0</v>
      </c>
      <c r="BI547" s="187">
        <f>IF(N547="nulová",J547,0)</f>
        <v>0</v>
      </c>
      <c r="BJ547" s="15" t="s">
        <v>81</v>
      </c>
      <c r="BK547" s="187">
        <f>ROUND(I547*H547,2)</f>
        <v>0</v>
      </c>
      <c r="BL547" s="15" t="s">
        <v>146</v>
      </c>
      <c r="BM547" s="15" t="s">
        <v>885</v>
      </c>
    </row>
    <row r="548" spans="2:65" s="12" customFormat="1">
      <c r="B548" s="188"/>
      <c r="C548" s="189"/>
      <c r="D548" s="190" t="s">
        <v>148</v>
      </c>
      <c r="E548" s="191" t="s">
        <v>1</v>
      </c>
      <c r="F548" s="192" t="s">
        <v>229</v>
      </c>
      <c r="G548" s="189"/>
      <c r="H548" s="191" t="s">
        <v>1</v>
      </c>
      <c r="I548" s="193"/>
      <c r="J548" s="189"/>
      <c r="K548" s="189"/>
      <c r="L548" s="194"/>
      <c r="M548" s="195"/>
      <c r="N548" s="196"/>
      <c r="O548" s="196"/>
      <c r="P548" s="196"/>
      <c r="Q548" s="196"/>
      <c r="R548" s="196"/>
      <c r="S548" s="196"/>
      <c r="T548" s="197"/>
      <c r="AT548" s="198" t="s">
        <v>148</v>
      </c>
      <c r="AU548" s="198" t="s">
        <v>81</v>
      </c>
      <c r="AV548" s="12" t="s">
        <v>75</v>
      </c>
      <c r="AW548" s="12" t="s">
        <v>30</v>
      </c>
      <c r="AX548" s="12" t="s">
        <v>68</v>
      </c>
      <c r="AY548" s="198" t="s">
        <v>139</v>
      </c>
    </row>
    <row r="549" spans="2:65" s="13" customFormat="1">
      <c r="B549" s="199"/>
      <c r="C549" s="200"/>
      <c r="D549" s="190" t="s">
        <v>148</v>
      </c>
      <c r="E549" s="201" t="s">
        <v>1</v>
      </c>
      <c r="F549" s="202" t="s">
        <v>267</v>
      </c>
      <c r="G549" s="200"/>
      <c r="H549" s="203">
        <v>38.088000000000001</v>
      </c>
      <c r="I549" s="204"/>
      <c r="J549" s="200"/>
      <c r="K549" s="200"/>
      <c r="L549" s="205"/>
      <c r="M549" s="206"/>
      <c r="N549" s="207"/>
      <c r="O549" s="207"/>
      <c r="P549" s="207"/>
      <c r="Q549" s="207"/>
      <c r="R549" s="207"/>
      <c r="S549" s="207"/>
      <c r="T549" s="208"/>
      <c r="AT549" s="209" t="s">
        <v>148</v>
      </c>
      <c r="AU549" s="209" t="s">
        <v>81</v>
      </c>
      <c r="AV549" s="13" t="s">
        <v>81</v>
      </c>
      <c r="AW549" s="13" t="s">
        <v>30</v>
      </c>
      <c r="AX549" s="13" t="s">
        <v>68</v>
      </c>
      <c r="AY549" s="209" t="s">
        <v>139</v>
      </c>
    </row>
    <row r="550" spans="2:65" s="1" customFormat="1" ht="16.5" customHeight="1">
      <c r="B550" s="32"/>
      <c r="C550" s="176" t="s">
        <v>886</v>
      </c>
      <c r="D550" s="176" t="s">
        <v>141</v>
      </c>
      <c r="E550" s="177" t="s">
        <v>887</v>
      </c>
      <c r="F550" s="178" t="s">
        <v>888</v>
      </c>
      <c r="G550" s="179" t="s">
        <v>244</v>
      </c>
      <c r="H550" s="180">
        <v>142.453</v>
      </c>
      <c r="I550" s="181"/>
      <c r="J550" s="182">
        <f>ROUND(I550*H550,2)</f>
        <v>0</v>
      </c>
      <c r="K550" s="178" t="s">
        <v>145</v>
      </c>
      <c r="L550" s="36"/>
      <c r="M550" s="183" t="s">
        <v>1</v>
      </c>
      <c r="N550" s="184" t="s">
        <v>40</v>
      </c>
      <c r="O550" s="58"/>
      <c r="P550" s="185">
        <f>O550*H550</f>
        <v>0</v>
      </c>
      <c r="Q550" s="185">
        <v>0</v>
      </c>
      <c r="R550" s="185">
        <f>Q550*H550</f>
        <v>0</v>
      </c>
      <c r="S550" s="185">
        <v>0.02</v>
      </c>
      <c r="T550" s="186">
        <f>S550*H550</f>
        <v>2.8490600000000001</v>
      </c>
      <c r="AR550" s="15" t="s">
        <v>146</v>
      </c>
      <c r="AT550" s="15" t="s">
        <v>141</v>
      </c>
      <c r="AU550" s="15" t="s">
        <v>81</v>
      </c>
      <c r="AY550" s="15" t="s">
        <v>139</v>
      </c>
      <c r="BE550" s="187">
        <f>IF(N550="základní",J550,0)</f>
        <v>0</v>
      </c>
      <c r="BF550" s="187">
        <f>IF(N550="snížená",J550,0)</f>
        <v>0</v>
      </c>
      <c r="BG550" s="187">
        <f>IF(N550="zákl. přenesená",J550,0)</f>
        <v>0</v>
      </c>
      <c r="BH550" s="187">
        <f>IF(N550="sníž. přenesená",J550,0)</f>
        <v>0</v>
      </c>
      <c r="BI550" s="187">
        <f>IF(N550="nulová",J550,0)</f>
        <v>0</v>
      </c>
      <c r="BJ550" s="15" t="s">
        <v>81</v>
      </c>
      <c r="BK550" s="187">
        <f>ROUND(I550*H550,2)</f>
        <v>0</v>
      </c>
      <c r="BL550" s="15" t="s">
        <v>146</v>
      </c>
      <c r="BM550" s="15" t="s">
        <v>889</v>
      </c>
    </row>
    <row r="551" spans="2:65" s="12" customFormat="1">
      <c r="B551" s="188"/>
      <c r="C551" s="189"/>
      <c r="D551" s="190" t="s">
        <v>148</v>
      </c>
      <c r="E551" s="191" t="s">
        <v>1</v>
      </c>
      <c r="F551" s="192" t="s">
        <v>229</v>
      </c>
      <c r="G551" s="189"/>
      <c r="H551" s="191" t="s">
        <v>1</v>
      </c>
      <c r="I551" s="193"/>
      <c r="J551" s="189"/>
      <c r="K551" s="189"/>
      <c r="L551" s="194"/>
      <c r="M551" s="195"/>
      <c r="N551" s="196"/>
      <c r="O551" s="196"/>
      <c r="P551" s="196"/>
      <c r="Q551" s="196"/>
      <c r="R551" s="196"/>
      <c r="S551" s="196"/>
      <c r="T551" s="197"/>
      <c r="AT551" s="198" t="s">
        <v>148</v>
      </c>
      <c r="AU551" s="198" t="s">
        <v>81</v>
      </c>
      <c r="AV551" s="12" t="s">
        <v>75</v>
      </c>
      <c r="AW551" s="12" t="s">
        <v>30</v>
      </c>
      <c r="AX551" s="12" t="s">
        <v>68</v>
      </c>
      <c r="AY551" s="198" t="s">
        <v>139</v>
      </c>
    </row>
    <row r="552" spans="2:65" s="13" customFormat="1">
      <c r="B552" s="199"/>
      <c r="C552" s="200"/>
      <c r="D552" s="190" t="s">
        <v>148</v>
      </c>
      <c r="E552" s="201" t="s">
        <v>1</v>
      </c>
      <c r="F552" s="202" t="s">
        <v>890</v>
      </c>
      <c r="G552" s="200"/>
      <c r="H552" s="203">
        <v>142.453</v>
      </c>
      <c r="I552" s="204"/>
      <c r="J552" s="200"/>
      <c r="K552" s="200"/>
      <c r="L552" s="205"/>
      <c r="M552" s="206"/>
      <c r="N552" s="207"/>
      <c r="O552" s="207"/>
      <c r="P552" s="207"/>
      <c r="Q552" s="207"/>
      <c r="R552" s="207"/>
      <c r="S552" s="207"/>
      <c r="T552" s="208"/>
      <c r="AT552" s="209" t="s">
        <v>148</v>
      </c>
      <c r="AU552" s="209" t="s">
        <v>81</v>
      </c>
      <c r="AV552" s="13" t="s">
        <v>81</v>
      </c>
      <c r="AW552" s="13" t="s">
        <v>30</v>
      </c>
      <c r="AX552" s="13" t="s">
        <v>68</v>
      </c>
      <c r="AY552" s="209" t="s">
        <v>139</v>
      </c>
    </row>
    <row r="553" spans="2:65" s="1" customFormat="1" ht="16.5" customHeight="1">
      <c r="B553" s="32"/>
      <c r="C553" s="176" t="s">
        <v>891</v>
      </c>
      <c r="D553" s="176" t="s">
        <v>141</v>
      </c>
      <c r="E553" s="177" t="s">
        <v>892</v>
      </c>
      <c r="F553" s="178" t="s">
        <v>893</v>
      </c>
      <c r="G553" s="179" t="s">
        <v>244</v>
      </c>
      <c r="H553" s="180">
        <v>228.89</v>
      </c>
      <c r="I553" s="181"/>
      <c r="J553" s="182">
        <f>ROUND(I553*H553,2)</f>
        <v>0</v>
      </c>
      <c r="K553" s="178" t="s">
        <v>145</v>
      </c>
      <c r="L553" s="36"/>
      <c r="M553" s="183" t="s">
        <v>1</v>
      </c>
      <c r="N553" s="184" t="s">
        <v>40</v>
      </c>
      <c r="O553" s="58"/>
      <c r="P553" s="185">
        <f>O553*H553</f>
        <v>0</v>
      </c>
      <c r="Q553" s="185">
        <v>0</v>
      </c>
      <c r="R553" s="185">
        <f>Q553*H553</f>
        <v>0</v>
      </c>
      <c r="S553" s="185">
        <v>0.02</v>
      </c>
      <c r="T553" s="186">
        <f>S553*H553</f>
        <v>4.5777999999999999</v>
      </c>
      <c r="AR553" s="15" t="s">
        <v>146</v>
      </c>
      <c r="AT553" s="15" t="s">
        <v>141</v>
      </c>
      <c r="AU553" s="15" t="s">
        <v>81</v>
      </c>
      <c r="AY553" s="15" t="s">
        <v>139</v>
      </c>
      <c r="BE553" s="187">
        <f>IF(N553="základní",J553,0)</f>
        <v>0</v>
      </c>
      <c r="BF553" s="187">
        <f>IF(N553="snížená",J553,0)</f>
        <v>0</v>
      </c>
      <c r="BG553" s="187">
        <f>IF(N553="zákl. přenesená",J553,0)</f>
        <v>0</v>
      </c>
      <c r="BH553" s="187">
        <f>IF(N553="sníž. přenesená",J553,0)</f>
        <v>0</v>
      </c>
      <c r="BI553" s="187">
        <f>IF(N553="nulová",J553,0)</f>
        <v>0</v>
      </c>
      <c r="BJ553" s="15" t="s">
        <v>81</v>
      </c>
      <c r="BK553" s="187">
        <f>ROUND(I553*H553,2)</f>
        <v>0</v>
      </c>
      <c r="BL553" s="15" t="s">
        <v>146</v>
      </c>
      <c r="BM553" s="15" t="s">
        <v>894</v>
      </c>
    </row>
    <row r="554" spans="2:65" s="12" customFormat="1">
      <c r="B554" s="188"/>
      <c r="C554" s="189"/>
      <c r="D554" s="190" t="s">
        <v>148</v>
      </c>
      <c r="E554" s="191" t="s">
        <v>1</v>
      </c>
      <c r="F554" s="192" t="s">
        <v>289</v>
      </c>
      <c r="G554" s="189"/>
      <c r="H554" s="191" t="s">
        <v>1</v>
      </c>
      <c r="I554" s="193"/>
      <c r="J554" s="189"/>
      <c r="K554" s="189"/>
      <c r="L554" s="194"/>
      <c r="M554" s="195"/>
      <c r="N554" s="196"/>
      <c r="O554" s="196"/>
      <c r="P554" s="196"/>
      <c r="Q554" s="196"/>
      <c r="R554" s="196"/>
      <c r="S554" s="196"/>
      <c r="T554" s="197"/>
      <c r="AT554" s="198" t="s">
        <v>148</v>
      </c>
      <c r="AU554" s="198" t="s">
        <v>81</v>
      </c>
      <c r="AV554" s="12" t="s">
        <v>75</v>
      </c>
      <c r="AW554" s="12" t="s">
        <v>30</v>
      </c>
      <c r="AX554" s="12" t="s">
        <v>68</v>
      </c>
      <c r="AY554" s="198" t="s">
        <v>139</v>
      </c>
    </row>
    <row r="555" spans="2:65" s="13" customFormat="1">
      <c r="B555" s="199"/>
      <c r="C555" s="200"/>
      <c r="D555" s="190" t="s">
        <v>148</v>
      </c>
      <c r="E555" s="201" t="s">
        <v>1</v>
      </c>
      <c r="F555" s="202" t="s">
        <v>895</v>
      </c>
      <c r="G555" s="200"/>
      <c r="H555" s="203">
        <v>228.89</v>
      </c>
      <c r="I555" s="204"/>
      <c r="J555" s="200"/>
      <c r="K555" s="200"/>
      <c r="L555" s="205"/>
      <c r="M555" s="206"/>
      <c r="N555" s="207"/>
      <c r="O555" s="207"/>
      <c r="P555" s="207"/>
      <c r="Q555" s="207"/>
      <c r="R555" s="207"/>
      <c r="S555" s="207"/>
      <c r="T555" s="208"/>
      <c r="AT555" s="209" t="s">
        <v>148</v>
      </c>
      <c r="AU555" s="209" t="s">
        <v>81</v>
      </c>
      <c r="AV555" s="13" t="s">
        <v>81</v>
      </c>
      <c r="AW555" s="13" t="s">
        <v>30</v>
      </c>
      <c r="AX555" s="13" t="s">
        <v>68</v>
      </c>
      <c r="AY555" s="209" t="s">
        <v>139</v>
      </c>
    </row>
    <row r="556" spans="2:65" s="1" customFormat="1" ht="16.5" customHeight="1">
      <c r="B556" s="32"/>
      <c r="C556" s="176" t="s">
        <v>896</v>
      </c>
      <c r="D556" s="176" t="s">
        <v>141</v>
      </c>
      <c r="E556" s="177" t="s">
        <v>897</v>
      </c>
      <c r="F556" s="178" t="s">
        <v>898</v>
      </c>
      <c r="G556" s="179" t="s">
        <v>244</v>
      </c>
      <c r="H556" s="180">
        <v>815.64</v>
      </c>
      <c r="I556" s="181"/>
      <c r="J556" s="182">
        <f>ROUND(I556*H556,2)</f>
        <v>0</v>
      </c>
      <c r="K556" s="178" t="s">
        <v>145</v>
      </c>
      <c r="L556" s="36"/>
      <c r="M556" s="183" t="s">
        <v>1</v>
      </c>
      <c r="N556" s="184" t="s">
        <v>40</v>
      </c>
      <c r="O556" s="58"/>
      <c r="P556" s="185">
        <f>O556*H556</f>
        <v>0</v>
      </c>
      <c r="Q556" s="185">
        <v>0</v>
      </c>
      <c r="R556" s="185">
        <f>Q556*H556</f>
        <v>0</v>
      </c>
      <c r="S556" s="185">
        <v>4.5999999999999999E-2</v>
      </c>
      <c r="T556" s="186">
        <f>S556*H556</f>
        <v>37.519439999999996</v>
      </c>
      <c r="AR556" s="15" t="s">
        <v>146</v>
      </c>
      <c r="AT556" s="15" t="s">
        <v>141</v>
      </c>
      <c r="AU556" s="15" t="s">
        <v>81</v>
      </c>
      <c r="AY556" s="15" t="s">
        <v>139</v>
      </c>
      <c r="BE556" s="187">
        <f>IF(N556="základní",J556,0)</f>
        <v>0</v>
      </c>
      <c r="BF556" s="187">
        <f>IF(N556="snížená",J556,0)</f>
        <v>0</v>
      </c>
      <c r="BG556" s="187">
        <f>IF(N556="zákl. přenesená",J556,0)</f>
        <v>0</v>
      </c>
      <c r="BH556" s="187">
        <f>IF(N556="sníž. přenesená",J556,0)</f>
        <v>0</v>
      </c>
      <c r="BI556" s="187">
        <f>IF(N556="nulová",J556,0)</f>
        <v>0</v>
      </c>
      <c r="BJ556" s="15" t="s">
        <v>81</v>
      </c>
      <c r="BK556" s="187">
        <f>ROUND(I556*H556,2)</f>
        <v>0</v>
      </c>
      <c r="BL556" s="15" t="s">
        <v>146</v>
      </c>
      <c r="BM556" s="15" t="s">
        <v>899</v>
      </c>
    </row>
    <row r="557" spans="2:65" s="13" customFormat="1">
      <c r="B557" s="199"/>
      <c r="C557" s="200"/>
      <c r="D557" s="190" t="s">
        <v>148</v>
      </c>
      <c r="E557" s="201" t="s">
        <v>1</v>
      </c>
      <c r="F557" s="202" t="s">
        <v>900</v>
      </c>
      <c r="G557" s="200"/>
      <c r="H557" s="203">
        <v>815.64</v>
      </c>
      <c r="I557" s="204"/>
      <c r="J557" s="200"/>
      <c r="K557" s="200"/>
      <c r="L557" s="205"/>
      <c r="M557" s="206"/>
      <c r="N557" s="207"/>
      <c r="O557" s="207"/>
      <c r="P557" s="207"/>
      <c r="Q557" s="207"/>
      <c r="R557" s="207"/>
      <c r="S557" s="207"/>
      <c r="T557" s="208"/>
      <c r="AT557" s="209" t="s">
        <v>148</v>
      </c>
      <c r="AU557" s="209" t="s">
        <v>81</v>
      </c>
      <c r="AV557" s="13" t="s">
        <v>81</v>
      </c>
      <c r="AW557" s="13" t="s">
        <v>30</v>
      </c>
      <c r="AX557" s="13" t="s">
        <v>68</v>
      </c>
      <c r="AY557" s="209" t="s">
        <v>139</v>
      </c>
    </row>
    <row r="558" spans="2:65" s="1" customFormat="1" ht="16.5" customHeight="1">
      <c r="B558" s="32"/>
      <c r="C558" s="176" t="s">
        <v>901</v>
      </c>
      <c r="D558" s="176" t="s">
        <v>141</v>
      </c>
      <c r="E558" s="177" t="s">
        <v>902</v>
      </c>
      <c r="F558" s="178" t="s">
        <v>903</v>
      </c>
      <c r="G558" s="179" t="s">
        <v>244</v>
      </c>
      <c r="H558" s="180">
        <v>327.28800000000001</v>
      </c>
      <c r="I558" s="181"/>
      <c r="J558" s="182">
        <f>ROUND(I558*H558,2)</f>
        <v>0</v>
      </c>
      <c r="K558" s="178" t="s">
        <v>145</v>
      </c>
      <c r="L558" s="36"/>
      <c r="M558" s="183" t="s">
        <v>1</v>
      </c>
      <c r="N558" s="184" t="s">
        <v>40</v>
      </c>
      <c r="O558" s="58"/>
      <c r="P558" s="185">
        <f>O558*H558</f>
        <v>0</v>
      </c>
      <c r="Q558" s="185">
        <v>0</v>
      </c>
      <c r="R558" s="185">
        <f>Q558*H558</f>
        <v>0</v>
      </c>
      <c r="S558" s="185">
        <v>0.05</v>
      </c>
      <c r="T558" s="186">
        <f>S558*H558</f>
        <v>16.3644</v>
      </c>
      <c r="AR558" s="15" t="s">
        <v>146</v>
      </c>
      <c r="AT558" s="15" t="s">
        <v>141</v>
      </c>
      <c r="AU558" s="15" t="s">
        <v>81</v>
      </c>
      <c r="AY558" s="15" t="s">
        <v>139</v>
      </c>
      <c r="BE558" s="187">
        <f>IF(N558="základní",J558,0)</f>
        <v>0</v>
      </c>
      <c r="BF558" s="187">
        <f>IF(N558="snížená",J558,0)</f>
        <v>0</v>
      </c>
      <c r="BG558" s="187">
        <f>IF(N558="zákl. přenesená",J558,0)</f>
        <v>0</v>
      </c>
      <c r="BH558" s="187">
        <f>IF(N558="sníž. přenesená",J558,0)</f>
        <v>0</v>
      </c>
      <c r="BI558" s="187">
        <f>IF(N558="nulová",J558,0)</f>
        <v>0</v>
      </c>
      <c r="BJ558" s="15" t="s">
        <v>81</v>
      </c>
      <c r="BK558" s="187">
        <f>ROUND(I558*H558,2)</f>
        <v>0</v>
      </c>
      <c r="BL558" s="15" t="s">
        <v>146</v>
      </c>
      <c r="BM558" s="15" t="s">
        <v>904</v>
      </c>
    </row>
    <row r="559" spans="2:65" s="12" customFormat="1">
      <c r="B559" s="188"/>
      <c r="C559" s="189"/>
      <c r="D559" s="190" t="s">
        <v>148</v>
      </c>
      <c r="E559" s="191" t="s">
        <v>1</v>
      </c>
      <c r="F559" s="192" t="s">
        <v>282</v>
      </c>
      <c r="G559" s="189"/>
      <c r="H559" s="191" t="s">
        <v>1</v>
      </c>
      <c r="I559" s="193"/>
      <c r="J559" s="189"/>
      <c r="K559" s="189"/>
      <c r="L559" s="194"/>
      <c r="M559" s="195"/>
      <c r="N559" s="196"/>
      <c r="O559" s="196"/>
      <c r="P559" s="196"/>
      <c r="Q559" s="196"/>
      <c r="R559" s="196"/>
      <c r="S559" s="196"/>
      <c r="T559" s="197"/>
      <c r="AT559" s="198" t="s">
        <v>148</v>
      </c>
      <c r="AU559" s="198" t="s">
        <v>81</v>
      </c>
      <c r="AV559" s="12" t="s">
        <v>75</v>
      </c>
      <c r="AW559" s="12" t="s">
        <v>30</v>
      </c>
      <c r="AX559" s="12" t="s">
        <v>68</v>
      </c>
      <c r="AY559" s="198" t="s">
        <v>139</v>
      </c>
    </row>
    <row r="560" spans="2:65" s="13" customFormat="1">
      <c r="B560" s="199"/>
      <c r="C560" s="200"/>
      <c r="D560" s="190" t="s">
        <v>148</v>
      </c>
      <c r="E560" s="201" t="s">
        <v>1</v>
      </c>
      <c r="F560" s="202" t="s">
        <v>905</v>
      </c>
      <c r="G560" s="200"/>
      <c r="H560" s="203">
        <v>327.28800000000001</v>
      </c>
      <c r="I560" s="204"/>
      <c r="J560" s="200"/>
      <c r="K560" s="200"/>
      <c r="L560" s="205"/>
      <c r="M560" s="206"/>
      <c r="N560" s="207"/>
      <c r="O560" s="207"/>
      <c r="P560" s="207"/>
      <c r="Q560" s="207"/>
      <c r="R560" s="207"/>
      <c r="S560" s="207"/>
      <c r="T560" s="208"/>
      <c r="AT560" s="209" t="s">
        <v>148</v>
      </c>
      <c r="AU560" s="209" t="s">
        <v>81</v>
      </c>
      <c r="AV560" s="13" t="s">
        <v>81</v>
      </c>
      <c r="AW560" s="13" t="s">
        <v>30</v>
      </c>
      <c r="AX560" s="13" t="s">
        <v>68</v>
      </c>
      <c r="AY560" s="209" t="s">
        <v>139</v>
      </c>
    </row>
    <row r="561" spans="2:65" s="1" customFormat="1" ht="16.5" customHeight="1">
      <c r="B561" s="32"/>
      <c r="C561" s="176" t="s">
        <v>906</v>
      </c>
      <c r="D561" s="176" t="s">
        <v>141</v>
      </c>
      <c r="E561" s="177" t="s">
        <v>907</v>
      </c>
      <c r="F561" s="178" t="s">
        <v>908</v>
      </c>
      <c r="G561" s="179" t="s">
        <v>287</v>
      </c>
      <c r="H561" s="180">
        <v>21</v>
      </c>
      <c r="I561" s="181"/>
      <c r="J561" s="182">
        <f>ROUND(I561*H561,2)</f>
        <v>0</v>
      </c>
      <c r="K561" s="178" t="s">
        <v>145</v>
      </c>
      <c r="L561" s="36"/>
      <c r="M561" s="183" t="s">
        <v>1</v>
      </c>
      <c r="N561" s="184" t="s">
        <v>40</v>
      </c>
      <c r="O561" s="58"/>
      <c r="P561" s="185">
        <f>O561*H561</f>
        <v>0</v>
      </c>
      <c r="Q561" s="185">
        <v>0</v>
      </c>
      <c r="R561" s="185">
        <f>Q561*H561</f>
        <v>0</v>
      </c>
      <c r="S561" s="185">
        <v>2.4E-2</v>
      </c>
      <c r="T561" s="186">
        <f>S561*H561</f>
        <v>0.504</v>
      </c>
      <c r="AR561" s="15" t="s">
        <v>146</v>
      </c>
      <c r="AT561" s="15" t="s">
        <v>141</v>
      </c>
      <c r="AU561" s="15" t="s">
        <v>81</v>
      </c>
      <c r="AY561" s="15" t="s">
        <v>139</v>
      </c>
      <c r="BE561" s="187">
        <f>IF(N561="základní",J561,0)</f>
        <v>0</v>
      </c>
      <c r="BF561" s="187">
        <f>IF(N561="snížená",J561,0)</f>
        <v>0</v>
      </c>
      <c r="BG561" s="187">
        <f>IF(N561="zákl. přenesená",J561,0)</f>
        <v>0</v>
      </c>
      <c r="BH561" s="187">
        <f>IF(N561="sníž. přenesená",J561,0)</f>
        <v>0</v>
      </c>
      <c r="BI561" s="187">
        <f>IF(N561="nulová",J561,0)</f>
        <v>0</v>
      </c>
      <c r="BJ561" s="15" t="s">
        <v>81</v>
      </c>
      <c r="BK561" s="187">
        <f>ROUND(I561*H561,2)</f>
        <v>0</v>
      </c>
      <c r="BL561" s="15" t="s">
        <v>146</v>
      </c>
      <c r="BM561" s="15" t="s">
        <v>909</v>
      </c>
    </row>
    <row r="562" spans="2:65" s="12" customFormat="1">
      <c r="B562" s="188"/>
      <c r="C562" s="189"/>
      <c r="D562" s="190" t="s">
        <v>148</v>
      </c>
      <c r="E562" s="191" t="s">
        <v>1</v>
      </c>
      <c r="F562" s="192" t="s">
        <v>289</v>
      </c>
      <c r="G562" s="189"/>
      <c r="H562" s="191" t="s">
        <v>1</v>
      </c>
      <c r="I562" s="193"/>
      <c r="J562" s="189"/>
      <c r="K562" s="189"/>
      <c r="L562" s="194"/>
      <c r="M562" s="195"/>
      <c r="N562" s="196"/>
      <c r="O562" s="196"/>
      <c r="P562" s="196"/>
      <c r="Q562" s="196"/>
      <c r="R562" s="196"/>
      <c r="S562" s="196"/>
      <c r="T562" s="197"/>
      <c r="AT562" s="198" t="s">
        <v>148</v>
      </c>
      <c r="AU562" s="198" t="s">
        <v>81</v>
      </c>
      <c r="AV562" s="12" t="s">
        <v>75</v>
      </c>
      <c r="AW562" s="12" t="s">
        <v>30</v>
      </c>
      <c r="AX562" s="12" t="s">
        <v>68</v>
      </c>
      <c r="AY562" s="198" t="s">
        <v>139</v>
      </c>
    </row>
    <row r="563" spans="2:65" s="13" customFormat="1">
      <c r="B563" s="199"/>
      <c r="C563" s="200"/>
      <c r="D563" s="190" t="s">
        <v>148</v>
      </c>
      <c r="E563" s="201" t="s">
        <v>1</v>
      </c>
      <c r="F563" s="202" t="s">
        <v>910</v>
      </c>
      <c r="G563" s="200"/>
      <c r="H563" s="203">
        <v>21</v>
      </c>
      <c r="I563" s="204"/>
      <c r="J563" s="200"/>
      <c r="K563" s="200"/>
      <c r="L563" s="205"/>
      <c r="M563" s="206"/>
      <c r="N563" s="207"/>
      <c r="O563" s="207"/>
      <c r="P563" s="207"/>
      <c r="Q563" s="207"/>
      <c r="R563" s="207"/>
      <c r="S563" s="207"/>
      <c r="T563" s="208"/>
      <c r="AT563" s="209" t="s">
        <v>148</v>
      </c>
      <c r="AU563" s="209" t="s">
        <v>81</v>
      </c>
      <c r="AV563" s="13" t="s">
        <v>81</v>
      </c>
      <c r="AW563" s="13" t="s">
        <v>30</v>
      </c>
      <c r="AX563" s="13" t="s">
        <v>68</v>
      </c>
      <c r="AY563" s="209" t="s">
        <v>139</v>
      </c>
    </row>
    <row r="564" spans="2:65" s="1" customFormat="1" ht="16.5" customHeight="1">
      <c r="B564" s="32"/>
      <c r="C564" s="176" t="s">
        <v>911</v>
      </c>
      <c r="D564" s="176" t="s">
        <v>141</v>
      </c>
      <c r="E564" s="177" t="s">
        <v>912</v>
      </c>
      <c r="F564" s="178" t="s">
        <v>913</v>
      </c>
      <c r="G564" s="179" t="s">
        <v>287</v>
      </c>
      <c r="H564" s="180">
        <v>2</v>
      </c>
      <c r="I564" s="181"/>
      <c r="J564" s="182">
        <f>ROUND(I564*H564,2)</f>
        <v>0</v>
      </c>
      <c r="K564" s="178" t="s">
        <v>145</v>
      </c>
      <c r="L564" s="36"/>
      <c r="M564" s="183" t="s">
        <v>1</v>
      </c>
      <c r="N564" s="184" t="s">
        <v>40</v>
      </c>
      <c r="O564" s="58"/>
      <c r="P564" s="185">
        <f>O564*H564</f>
        <v>0</v>
      </c>
      <c r="Q564" s="185">
        <v>0</v>
      </c>
      <c r="R564" s="185">
        <f>Q564*H564</f>
        <v>0</v>
      </c>
      <c r="S564" s="185">
        <v>2.8000000000000001E-2</v>
      </c>
      <c r="T564" s="186">
        <f>S564*H564</f>
        <v>5.6000000000000001E-2</v>
      </c>
      <c r="AR564" s="15" t="s">
        <v>146</v>
      </c>
      <c r="AT564" s="15" t="s">
        <v>141</v>
      </c>
      <c r="AU564" s="15" t="s">
        <v>81</v>
      </c>
      <c r="AY564" s="15" t="s">
        <v>139</v>
      </c>
      <c r="BE564" s="187">
        <f>IF(N564="základní",J564,0)</f>
        <v>0</v>
      </c>
      <c r="BF564" s="187">
        <f>IF(N564="snížená",J564,0)</f>
        <v>0</v>
      </c>
      <c r="BG564" s="187">
        <f>IF(N564="zákl. přenesená",J564,0)</f>
        <v>0</v>
      </c>
      <c r="BH564" s="187">
        <f>IF(N564="sníž. přenesená",J564,0)</f>
        <v>0</v>
      </c>
      <c r="BI564" s="187">
        <f>IF(N564="nulová",J564,0)</f>
        <v>0</v>
      </c>
      <c r="BJ564" s="15" t="s">
        <v>81</v>
      </c>
      <c r="BK564" s="187">
        <f>ROUND(I564*H564,2)</f>
        <v>0</v>
      </c>
      <c r="BL564" s="15" t="s">
        <v>146</v>
      </c>
      <c r="BM564" s="15" t="s">
        <v>914</v>
      </c>
    </row>
    <row r="565" spans="2:65" s="12" customFormat="1">
      <c r="B565" s="188"/>
      <c r="C565" s="189"/>
      <c r="D565" s="190" t="s">
        <v>148</v>
      </c>
      <c r="E565" s="191" t="s">
        <v>1</v>
      </c>
      <c r="F565" s="192" t="s">
        <v>289</v>
      </c>
      <c r="G565" s="189"/>
      <c r="H565" s="191" t="s">
        <v>1</v>
      </c>
      <c r="I565" s="193"/>
      <c r="J565" s="189"/>
      <c r="K565" s="189"/>
      <c r="L565" s="194"/>
      <c r="M565" s="195"/>
      <c r="N565" s="196"/>
      <c r="O565" s="196"/>
      <c r="P565" s="196"/>
      <c r="Q565" s="196"/>
      <c r="R565" s="196"/>
      <c r="S565" s="196"/>
      <c r="T565" s="197"/>
      <c r="AT565" s="198" t="s">
        <v>148</v>
      </c>
      <c r="AU565" s="198" t="s">
        <v>81</v>
      </c>
      <c r="AV565" s="12" t="s">
        <v>75</v>
      </c>
      <c r="AW565" s="12" t="s">
        <v>30</v>
      </c>
      <c r="AX565" s="12" t="s">
        <v>68</v>
      </c>
      <c r="AY565" s="198" t="s">
        <v>139</v>
      </c>
    </row>
    <row r="566" spans="2:65" s="13" customFormat="1">
      <c r="B566" s="199"/>
      <c r="C566" s="200"/>
      <c r="D566" s="190" t="s">
        <v>148</v>
      </c>
      <c r="E566" s="201" t="s">
        <v>1</v>
      </c>
      <c r="F566" s="202" t="s">
        <v>81</v>
      </c>
      <c r="G566" s="200"/>
      <c r="H566" s="203">
        <v>2</v>
      </c>
      <c r="I566" s="204"/>
      <c r="J566" s="200"/>
      <c r="K566" s="200"/>
      <c r="L566" s="205"/>
      <c r="M566" s="206"/>
      <c r="N566" s="207"/>
      <c r="O566" s="207"/>
      <c r="P566" s="207"/>
      <c r="Q566" s="207"/>
      <c r="R566" s="207"/>
      <c r="S566" s="207"/>
      <c r="T566" s="208"/>
      <c r="AT566" s="209" t="s">
        <v>148</v>
      </c>
      <c r="AU566" s="209" t="s">
        <v>81</v>
      </c>
      <c r="AV566" s="13" t="s">
        <v>81</v>
      </c>
      <c r="AW566" s="13" t="s">
        <v>30</v>
      </c>
      <c r="AX566" s="13" t="s">
        <v>68</v>
      </c>
      <c r="AY566" s="209" t="s">
        <v>139</v>
      </c>
    </row>
    <row r="567" spans="2:65" s="1" customFormat="1" ht="16.5" customHeight="1">
      <c r="B567" s="32"/>
      <c r="C567" s="176" t="s">
        <v>915</v>
      </c>
      <c r="D567" s="176" t="s">
        <v>141</v>
      </c>
      <c r="E567" s="177" t="s">
        <v>916</v>
      </c>
      <c r="F567" s="178" t="s">
        <v>917</v>
      </c>
      <c r="G567" s="179" t="s">
        <v>244</v>
      </c>
      <c r="H567" s="180">
        <v>23.2</v>
      </c>
      <c r="I567" s="181"/>
      <c r="J567" s="182">
        <f>ROUND(I567*H567,2)</f>
        <v>0</v>
      </c>
      <c r="K567" s="178" t="s">
        <v>145</v>
      </c>
      <c r="L567" s="36"/>
      <c r="M567" s="183" t="s">
        <v>1</v>
      </c>
      <c r="N567" s="184" t="s">
        <v>40</v>
      </c>
      <c r="O567" s="58"/>
      <c r="P567" s="185">
        <f>O567*H567</f>
        <v>0</v>
      </c>
      <c r="Q567" s="185">
        <v>0</v>
      </c>
      <c r="R567" s="185">
        <f>Q567*H567</f>
        <v>0</v>
      </c>
      <c r="S567" s="185">
        <v>1.6E-2</v>
      </c>
      <c r="T567" s="186">
        <f>S567*H567</f>
        <v>0.37119999999999997</v>
      </c>
      <c r="AR567" s="15" t="s">
        <v>146</v>
      </c>
      <c r="AT567" s="15" t="s">
        <v>141</v>
      </c>
      <c r="AU567" s="15" t="s">
        <v>81</v>
      </c>
      <c r="AY567" s="15" t="s">
        <v>139</v>
      </c>
      <c r="BE567" s="187">
        <f>IF(N567="základní",J567,0)</f>
        <v>0</v>
      </c>
      <c r="BF567" s="187">
        <f>IF(N567="snížená",J567,0)</f>
        <v>0</v>
      </c>
      <c r="BG567" s="187">
        <f>IF(N567="zákl. přenesená",J567,0)</f>
        <v>0</v>
      </c>
      <c r="BH567" s="187">
        <f>IF(N567="sníž. přenesená",J567,0)</f>
        <v>0</v>
      </c>
      <c r="BI567" s="187">
        <f>IF(N567="nulová",J567,0)</f>
        <v>0</v>
      </c>
      <c r="BJ567" s="15" t="s">
        <v>81</v>
      </c>
      <c r="BK567" s="187">
        <f>ROUND(I567*H567,2)</f>
        <v>0</v>
      </c>
      <c r="BL567" s="15" t="s">
        <v>146</v>
      </c>
      <c r="BM567" s="15" t="s">
        <v>918</v>
      </c>
    </row>
    <row r="568" spans="2:65" s="12" customFormat="1">
      <c r="B568" s="188"/>
      <c r="C568" s="189"/>
      <c r="D568" s="190" t="s">
        <v>148</v>
      </c>
      <c r="E568" s="191" t="s">
        <v>1</v>
      </c>
      <c r="F568" s="192" t="s">
        <v>289</v>
      </c>
      <c r="G568" s="189"/>
      <c r="H568" s="191" t="s">
        <v>1</v>
      </c>
      <c r="I568" s="193"/>
      <c r="J568" s="189"/>
      <c r="K568" s="189"/>
      <c r="L568" s="194"/>
      <c r="M568" s="195"/>
      <c r="N568" s="196"/>
      <c r="O568" s="196"/>
      <c r="P568" s="196"/>
      <c r="Q568" s="196"/>
      <c r="R568" s="196"/>
      <c r="S568" s="196"/>
      <c r="T568" s="197"/>
      <c r="AT568" s="198" t="s">
        <v>148</v>
      </c>
      <c r="AU568" s="198" t="s">
        <v>81</v>
      </c>
      <c r="AV568" s="12" t="s">
        <v>75</v>
      </c>
      <c r="AW568" s="12" t="s">
        <v>30</v>
      </c>
      <c r="AX568" s="12" t="s">
        <v>68</v>
      </c>
      <c r="AY568" s="198" t="s">
        <v>139</v>
      </c>
    </row>
    <row r="569" spans="2:65" s="13" customFormat="1">
      <c r="B569" s="199"/>
      <c r="C569" s="200"/>
      <c r="D569" s="190" t="s">
        <v>148</v>
      </c>
      <c r="E569" s="201" t="s">
        <v>1</v>
      </c>
      <c r="F569" s="202" t="s">
        <v>919</v>
      </c>
      <c r="G569" s="200"/>
      <c r="H569" s="203">
        <v>23.2</v>
      </c>
      <c r="I569" s="204"/>
      <c r="J569" s="200"/>
      <c r="K569" s="200"/>
      <c r="L569" s="205"/>
      <c r="M569" s="206"/>
      <c r="N569" s="207"/>
      <c r="O569" s="207"/>
      <c r="P569" s="207"/>
      <c r="Q569" s="207"/>
      <c r="R569" s="207"/>
      <c r="S569" s="207"/>
      <c r="T569" s="208"/>
      <c r="AT569" s="209" t="s">
        <v>148</v>
      </c>
      <c r="AU569" s="209" t="s">
        <v>81</v>
      </c>
      <c r="AV569" s="13" t="s">
        <v>81</v>
      </c>
      <c r="AW569" s="13" t="s">
        <v>30</v>
      </c>
      <c r="AX569" s="13" t="s">
        <v>68</v>
      </c>
      <c r="AY569" s="209" t="s">
        <v>139</v>
      </c>
    </row>
    <row r="570" spans="2:65" s="1" customFormat="1" ht="16.5" customHeight="1">
      <c r="B570" s="32"/>
      <c r="C570" s="176" t="s">
        <v>920</v>
      </c>
      <c r="D570" s="176" t="s">
        <v>141</v>
      </c>
      <c r="E570" s="177" t="s">
        <v>921</v>
      </c>
      <c r="F570" s="178" t="s">
        <v>922</v>
      </c>
      <c r="G570" s="179" t="s">
        <v>244</v>
      </c>
      <c r="H570" s="180">
        <v>14.08</v>
      </c>
      <c r="I570" s="181"/>
      <c r="J570" s="182">
        <f>ROUND(I570*H570,2)</f>
        <v>0</v>
      </c>
      <c r="K570" s="178" t="s">
        <v>145</v>
      </c>
      <c r="L570" s="36"/>
      <c r="M570" s="183" t="s">
        <v>1</v>
      </c>
      <c r="N570" s="184" t="s">
        <v>40</v>
      </c>
      <c r="O570" s="58"/>
      <c r="P570" s="185">
        <f>O570*H570</f>
        <v>0</v>
      </c>
      <c r="Q570" s="185">
        <v>0</v>
      </c>
      <c r="R570" s="185">
        <f>Q570*H570</f>
        <v>0</v>
      </c>
      <c r="S570" s="185">
        <v>1.3429999999999999E-2</v>
      </c>
      <c r="T570" s="186">
        <f>S570*H570</f>
        <v>0.1890944</v>
      </c>
      <c r="AR570" s="15" t="s">
        <v>146</v>
      </c>
      <c r="AT570" s="15" t="s">
        <v>141</v>
      </c>
      <c r="AU570" s="15" t="s">
        <v>81</v>
      </c>
      <c r="AY570" s="15" t="s">
        <v>139</v>
      </c>
      <c r="BE570" s="187">
        <f>IF(N570="základní",J570,0)</f>
        <v>0</v>
      </c>
      <c r="BF570" s="187">
        <f>IF(N570="snížená",J570,0)</f>
        <v>0</v>
      </c>
      <c r="BG570" s="187">
        <f>IF(N570="zákl. přenesená",J570,0)</f>
        <v>0</v>
      </c>
      <c r="BH570" s="187">
        <f>IF(N570="sníž. přenesená",J570,0)</f>
        <v>0</v>
      </c>
      <c r="BI570" s="187">
        <f>IF(N570="nulová",J570,0)</f>
        <v>0</v>
      </c>
      <c r="BJ570" s="15" t="s">
        <v>81</v>
      </c>
      <c r="BK570" s="187">
        <f>ROUND(I570*H570,2)</f>
        <v>0</v>
      </c>
      <c r="BL570" s="15" t="s">
        <v>146</v>
      </c>
      <c r="BM570" s="15" t="s">
        <v>923</v>
      </c>
    </row>
    <row r="571" spans="2:65" s="12" customFormat="1">
      <c r="B571" s="188"/>
      <c r="C571" s="189"/>
      <c r="D571" s="190" t="s">
        <v>148</v>
      </c>
      <c r="E571" s="191" t="s">
        <v>1</v>
      </c>
      <c r="F571" s="192" t="s">
        <v>390</v>
      </c>
      <c r="G571" s="189"/>
      <c r="H571" s="191" t="s">
        <v>1</v>
      </c>
      <c r="I571" s="193"/>
      <c r="J571" s="189"/>
      <c r="K571" s="189"/>
      <c r="L571" s="194"/>
      <c r="M571" s="195"/>
      <c r="N571" s="196"/>
      <c r="O571" s="196"/>
      <c r="P571" s="196"/>
      <c r="Q571" s="196"/>
      <c r="R571" s="196"/>
      <c r="S571" s="196"/>
      <c r="T571" s="197"/>
      <c r="AT571" s="198" t="s">
        <v>148</v>
      </c>
      <c r="AU571" s="198" t="s">
        <v>81</v>
      </c>
      <c r="AV571" s="12" t="s">
        <v>75</v>
      </c>
      <c r="AW571" s="12" t="s">
        <v>30</v>
      </c>
      <c r="AX571" s="12" t="s">
        <v>68</v>
      </c>
      <c r="AY571" s="198" t="s">
        <v>139</v>
      </c>
    </row>
    <row r="572" spans="2:65" s="13" customFormat="1">
      <c r="B572" s="199"/>
      <c r="C572" s="200"/>
      <c r="D572" s="190" t="s">
        <v>148</v>
      </c>
      <c r="E572" s="201" t="s">
        <v>1</v>
      </c>
      <c r="F572" s="202" t="s">
        <v>924</v>
      </c>
      <c r="G572" s="200"/>
      <c r="H572" s="203">
        <v>14.08</v>
      </c>
      <c r="I572" s="204"/>
      <c r="J572" s="200"/>
      <c r="K572" s="200"/>
      <c r="L572" s="205"/>
      <c r="M572" s="206"/>
      <c r="N572" s="207"/>
      <c r="O572" s="207"/>
      <c r="P572" s="207"/>
      <c r="Q572" s="207"/>
      <c r="R572" s="207"/>
      <c r="S572" s="207"/>
      <c r="T572" s="208"/>
      <c r="AT572" s="209" t="s">
        <v>148</v>
      </c>
      <c r="AU572" s="209" t="s">
        <v>81</v>
      </c>
      <c r="AV572" s="13" t="s">
        <v>81</v>
      </c>
      <c r="AW572" s="13" t="s">
        <v>30</v>
      </c>
      <c r="AX572" s="13" t="s">
        <v>68</v>
      </c>
      <c r="AY572" s="209" t="s">
        <v>139</v>
      </c>
    </row>
    <row r="573" spans="2:65" s="1" customFormat="1" ht="16.5" customHeight="1">
      <c r="B573" s="32"/>
      <c r="C573" s="176" t="s">
        <v>925</v>
      </c>
      <c r="D573" s="176" t="s">
        <v>141</v>
      </c>
      <c r="E573" s="177" t="s">
        <v>926</v>
      </c>
      <c r="F573" s="178" t="s">
        <v>927</v>
      </c>
      <c r="G573" s="179" t="s">
        <v>244</v>
      </c>
      <c r="H573" s="180">
        <v>76.12</v>
      </c>
      <c r="I573" s="181"/>
      <c r="J573" s="182">
        <f>ROUND(I573*H573,2)</f>
        <v>0</v>
      </c>
      <c r="K573" s="178" t="s">
        <v>145</v>
      </c>
      <c r="L573" s="36"/>
      <c r="M573" s="183" t="s">
        <v>1</v>
      </c>
      <c r="N573" s="184" t="s">
        <v>40</v>
      </c>
      <c r="O573" s="58"/>
      <c r="P573" s="185">
        <f>O573*H573</f>
        <v>0</v>
      </c>
      <c r="Q573" s="185">
        <v>0</v>
      </c>
      <c r="R573" s="185">
        <f>Q573*H573</f>
        <v>0</v>
      </c>
      <c r="S573" s="185">
        <v>3.0000000000000001E-3</v>
      </c>
      <c r="T573" s="186">
        <f>S573*H573</f>
        <v>0.22836000000000001</v>
      </c>
      <c r="AR573" s="15" t="s">
        <v>146</v>
      </c>
      <c r="AT573" s="15" t="s">
        <v>141</v>
      </c>
      <c r="AU573" s="15" t="s">
        <v>81</v>
      </c>
      <c r="AY573" s="15" t="s">
        <v>139</v>
      </c>
      <c r="BE573" s="187">
        <f>IF(N573="základní",J573,0)</f>
        <v>0</v>
      </c>
      <c r="BF573" s="187">
        <f>IF(N573="snížená",J573,0)</f>
        <v>0</v>
      </c>
      <c r="BG573" s="187">
        <f>IF(N573="zákl. přenesená",J573,0)</f>
        <v>0</v>
      </c>
      <c r="BH573" s="187">
        <f>IF(N573="sníž. přenesená",J573,0)</f>
        <v>0</v>
      </c>
      <c r="BI573" s="187">
        <f>IF(N573="nulová",J573,0)</f>
        <v>0</v>
      </c>
      <c r="BJ573" s="15" t="s">
        <v>81</v>
      </c>
      <c r="BK573" s="187">
        <f>ROUND(I573*H573,2)</f>
        <v>0</v>
      </c>
      <c r="BL573" s="15" t="s">
        <v>146</v>
      </c>
      <c r="BM573" s="15" t="s">
        <v>928</v>
      </c>
    </row>
    <row r="574" spans="2:65" s="12" customFormat="1">
      <c r="B574" s="188"/>
      <c r="C574" s="189"/>
      <c r="D574" s="190" t="s">
        <v>148</v>
      </c>
      <c r="E574" s="191" t="s">
        <v>1</v>
      </c>
      <c r="F574" s="192" t="s">
        <v>289</v>
      </c>
      <c r="G574" s="189"/>
      <c r="H574" s="191" t="s">
        <v>1</v>
      </c>
      <c r="I574" s="193"/>
      <c r="J574" s="189"/>
      <c r="K574" s="189"/>
      <c r="L574" s="194"/>
      <c r="M574" s="195"/>
      <c r="N574" s="196"/>
      <c r="O574" s="196"/>
      <c r="P574" s="196"/>
      <c r="Q574" s="196"/>
      <c r="R574" s="196"/>
      <c r="S574" s="196"/>
      <c r="T574" s="197"/>
      <c r="AT574" s="198" t="s">
        <v>148</v>
      </c>
      <c r="AU574" s="198" t="s">
        <v>81</v>
      </c>
      <c r="AV574" s="12" t="s">
        <v>75</v>
      </c>
      <c r="AW574" s="12" t="s">
        <v>30</v>
      </c>
      <c r="AX574" s="12" t="s">
        <v>68</v>
      </c>
      <c r="AY574" s="198" t="s">
        <v>139</v>
      </c>
    </row>
    <row r="575" spans="2:65" s="13" customFormat="1">
      <c r="B575" s="199"/>
      <c r="C575" s="200"/>
      <c r="D575" s="190" t="s">
        <v>148</v>
      </c>
      <c r="E575" s="201" t="s">
        <v>1</v>
      </c>
      <c r="F575" s="202" t="s">
        <v>929</v>
      </c>
      <c r="G575" s="200"/>
      <c r="H575" s="203">
        <v>76.12</v>
      </c>
      <c r="I575" s="204"/>
      <c r="J575" s="200"/>
      <c r="K575" s="200"/>
      <c r="L575" s="205"/>
      <c r="M575" s="206"/>
      <c r="N575" s="207"/>
      <c r="O575" s="207"/>
      <c r="P575" s="207"/>
      <c r="Q575" s="207"/>
      <c r="R575" s="207"/>
      <c r="S575" s="207"/>
      <c r="T575" s="208"/>
      <c r="AT575" s="209" t="s">
        <v>148</v>
      </c>
      <c r="AU575" s="209" t="s">
        <v>81</v>
      </c>
      <c r="AV575" s="13" t="s">
        <v>81</v>
      </c>
      <c r="AW575" s="13" t="s">
        <v>30</v>
      </c>
      <c r="AX575" s="13" t="s">
        <v>68</v>
      </c>
      <c r="AY575" s="209" t="s">
        <v>139</v>
      </c>
    </row>
    <row r="576" spans="2:65" s="1" customFormat="1" ht="16.5" customHeight="1">
      <c r="B576" s="32"/>
      <c r="C576" s="176" t="s">
        <v>930</v>
      </c>
      <c r="D576" s="176" t="s">
        <v>141</v>
      </c>
      <c r="E576" s="177" t="s">
        <v>931</v>
      </c>
      <c r="F576" s="178" t="s">
        <v>932</v>
      </c>
      <c r="G576" s="179" t="s">
        <v>244</v>
      </c>
      <c r="H576" s="180">
        <v>6.68</v>
      </c>
      <c r="I576" s="181"/>
      <c r="J576" s="182">
        <f>ROUND(I576*H576,2)</f>
        <v>0</v>
      </c>
      <c r="K576" s="178" t="s">
        <v>145</v>
      </c>
      <c r="L576" s="36"/>
      <c r="M576" s="183" t="s">
        <v>1</v>
      </c>
      <c r="N576" s="184" t="s">
        <v>40</v>
      </c>
      <c r="O576" s="58"/>
      <c r="P576" s="185">
        <f>O576*H576</f>
        <v>0</v>
      </c>
      <c r="Q576" s="185">
        <v>0</v>
      </c>
      <c r="R576" s="185">
        <f>Q576*H576</f>
        <v>0</v>
      </c>
      <c r="S576" s="185">
        <v>1.7999999999999999E-2</v>
      </c>
      <c r="T576" s="186">
        <f>S576*H576</f>
        <v>0.12023999999999999</v>
      </c>
      <c r="AR576" s="15" t="s">
        <v>146</v>
      </c>
      <c r="AT576" s="15" t="s">
        <v>141</v>
      </c>
      <c r="AU576" s="15" t="s">
        <v>81</v>
      </c>
      <c r="AY576" s="15" t="s">
        <v>139</v>
      </c>
      <c r="BE576" s="187">
        <f>IF(N576="základní",J576,0)</f>
        <v>0</v>
      </c>
      <c r="BF576" s="187">
        <f>IF(N576="snížená",J576,0)</f>
        <v>0</v>
      </c>
      <c r="BG576" s="187">
        <f>IF(N576="zákl. přenesená",J576,0)</f>
        <v>0</v>
      </c>
      <c r="BH576" s="187">
        <f>IF(N576="sníž. přenesená",J576,0)</f>
        <v>0</v>
      </c>
      <c r="BI576" s="187">
        <f>IF(N576="nulová",J576,0)</f>
        <v>0</v>
      </c>
      <c r="BJ576" s="15" t="s">
        <v>81</v>
      </c>
      <c r="BK576" s="187">
        <f>ROUND(I576*H576,2)</f>
        <v>0</v>
      </c>
      <c r="BL576" s="15" t="s">
        <v>146</v>
      </c>
      <c r="BM576" s="15" t="s">
        <v>933</v>
      </c>
    </row>
    <row r="577" spans="2:65" s="12" customFormat="1">
      <c r="B577" s="188"/>
      <c r="C577" s="189"/>
      <c r="D577" s="190" t="s">
        <v>148</v>
      </c>
      <c r="E577" s="191" t="s">
        <v>1</v>
      </c>
      <c r="F577" s="192" t="s">
        <v>149</v>
      </c>
      <c r="G577" s="189"/>
      <c r="H577" s="191" t="s">
        <v>1</v>
      </c>
      <c r="I577" s="193"/>
      <c r="J577" s="189"/>
      <c r="K577" s="189"/>
      <c r="L577" s="194"/>
      <c r="M577" s="195"/>
      <c r="N577" s="196"/>
      <c r="O577" s="196"/>
      <c r="P577" s="196"/>
      <c r="Q577" s="196"/>
      <c r="R577" s="196"/>
      <c r="S577" s="196"/>
      <c r="T577" s="197"/>
      <c r="AT577" s="198" t="s">
        <v>148</v>
      </c>
      <c r="AU577" s="198" t="s">
        <v>81</v>
      </c>
      <c r="AV577" s="12" t="s">
        <v>75</v>
      </c>
      <c r="AW577" s="12" t="s">
        <v>30</v>
      </c>
      <c r="AX577" s="12" t="s">
        <v>68</v>
      </c>
      <c r="AY577" s="198" t="s">
        <v>139</v>
      </c>
    </row>
    <row r="578" spans="2:65" s="13" customFormat="1">
      <c r="B578" s="199"/>
      <c r="C578" s="200"/>
      <c r="D578" s="190" t="s">
        <v>148</v>
      </c>
      <c r="E578" s="201" t="s">
        <v>1</v>
      </c>
      <c r="F578" s="202" t="s">
        <v>934</v>
      </c>
      <c r="G578" s="200"/>
      <c r="H578" s="203">
        <v>6.68</v>
      </c>
      <c r="I578" s="204"/>
      <c r="J578" s="200"/>
      <c r="K578" s="200"/>
      <c r="L578" s="205"/>
      <c r="M578" s="206"/>
      <c r="N578" s="207"/>
      <c r="O578" s="207"/>
      <c r="P578" s="207"/>
      <c r="Q578" s="207"/>
      <c r="R578" s="207"/>
      <c r="S578" s="207"/>
      <c r="T578" s="208"/>
      <c r="AT578" s="209" t="s">
        <v>148</v>
      </c>
      <c r="AU578" s="209" t="s">
        <v>81</v>
      </c>
      <c r="AV578" s="13" t="s">
        <v>81</v>
      </c>
      <c r="AW578" s="13" t="s">
        <v>30</v>
      </c>
      <c r="AX578" s="13" t="s">
        <v>68</v>
      </c>
      <c r="AY578" s="209" t="s">
        <v>139</v>
      </c>
    </row>
    <row r="579" spans="2:65" s="1" customFormat="1" ht="16.5" customHeight="1">
      <c r="B579" s="32"/>
      <c r="C579" s="176" t="s">
        <v>935</v>
      </c>
      <c r="D579" s="176" t="s">
        <v>141</v>
      </c>
      <c r="E579" s="177" t="s">
        <v>936</v>
      </c>
      <c r="F579" s="178" t="s">
        <v>937</v>
      </c>
      <c r="G579" s="179" t="s">
        <v>244</v>
      </c>
      <c r="H579" s="180">
        <v>17.771999999999998</v>
      </c>
      <c r="I579" s="181"/>
      <c r="J579" s="182">
        <f>ROUND(I579*H579,2)</f>
        <v>0</v>
      </c>
      <c r="K579" s="178" t="s">
        <v>145</v>
      </c>
      <c r="L579" s="36"/>
      <c r="M579" s="183" t="s">
        <v>1</v>
      </c>
      <c r="N579" s="184" t="s">
        <v>40</v>
      </c>
      <c r="O579" s="58"/>
      <c r="P579" s="185">
        <f>O579*H579</f>
        <v>0</v>
      </c>
      <c r="Q579" s="185">
        <v>0</v>
      </c>
      <c r="R579" s="185">
        <f>Q579*H579</f>
        <v>0</v>
      </c>
      <c r="S579" s="185">
        <v>0</v>
      </c>
      <c r="T579" s="186">
        <f>S579*H579</f>
        <v>0</v>
      </c>
      <c r="AR579" s="15" t="s">
        <v>146</v>
      </c>
      <c r="AT579" s="15" t="s">
        <v>141</v>
      </c>
      <c r="AU579" s="15" t="s">
        <v>81</v>
      </c>
      <c r="AY579" s="15" t="s">
        <v>139</v>
      </c>
      <c r="BE579" s="187">
        <f>IF(N579="základní",J579,0)</f>
        <v>0</v>
      </c>
      <c r="BF579" s="187">
        <f>IF(N579="snížená",J579,0)</f>
        <v>0</v>
      </c>
      <c r="BG579" s="187">
        <f>IF(N579="zákl. přenesená",J579,0)</f>
        <v>0</v>
      </c>
      <c r="BH579" s="187">
        <f>IF(N579="sníž. přenesená",J579,0)</f>
        <v>0</v>
      </c>
      <c r="BI579" s="187">
        <f>IF(N579="nulová",J579,0)</f>
        <v>0</v>
      </c>
      <c r="BJ579" s="15" t="s">
        <v>81</v>
      </c>
      <c r="BK579" s="187">
        <f>ROUND(I579*H579,2)</f>
        <v>0</v>
      </c>
      <c r="BL579" s="15" t="s">
        <v>146</v>
      </c>
      <c r="BM579" s="15" t="s">
        <v>938</v>
      </c>
    </row>
    <row r="580" spans="2:65" s="12" customFormat="1">
      <c r="B580" s="188"/>
      <c r="C580" s="189"/>
      <c r="D580" s="190" t="s">
        <v>148</v>
      </c>
      <c r="E580" s="191" t="s">
        <v>1</v>
      </c>
      <c r="F580" s="192" t="s">
        <v>229</v>
      </c>
      <c r="G580" s="189"/>
      <c r="H580" s="191" t="s">
        <v>1</v>
      </c>
      <c r="I580" s="193"/>
      <c r="J580" s="189"/>
      <c r="K580" s="189"/>
      <c r="L580" s="194"/>
      <c r="M580" s="195"/>
      <c r="N580" s="196"/>
      <c r="O580" s="196"/>
      <c r="P580" s="196"/>
      <c r="Q580" s="196"/>
      <c r="R580" s="196"/>
      <c r="S580" s="196"/>
      <c r="T580" s="197"/>
      <c r="AT580" s="198" t="s">
        <v>148</v>
      </c>
      <c r="AU580" s="198" t="s">
        <v>81</v>
      </c>
      <c r="AV580" s="12" t="s">
        <v>75</v>
      </c>
      <c r="AW580" s="12" t="s">
        <v>30</v>
      </c>
      <c r="AX580" s="12" t="s">
        <v>68</v>
      </c>
      <c r="AY580" s="198" t="s">
        <v>139</v>
      </c>
    </row>
    <row r="581" spans="2:65" s="13" customFormat="1">
      <c r="B581" s="199"/>
      <c r="C581" s="200"/>
      <c r="D581" s="190" t="s">
        <v>148</v>
      </c>
      <c r="E581" s="201" t="s">
        <v>1</v>
      </c>
      <c r="F581" s="202" t="s">
        <v>939</v>
      </c>
      <c r="G581" s="200"/>
      <c r="H581" s="203">
        <v>17.771999999999998</v>
      </c>
      <c r="I581" s="204"/>
      <c r="J581" s="200"/>
      <c r="K581" s="200"/>
      <c r="L581" s="205"/>
      <c r="M581" s="206"/>
      <c r="N581" s="207"/>
      <c r="O581" s="207"/>
      <c r="P581" s="207"/>
      <c r="Q581" s="207"/>
      <c r="R581" s="207"/>
      <c r="S581" s="207"/>
      <c r="T581" s="208"/>
      <c r="AT581" s="209" t="s">
        <v>148</v>
      </c>
      <c r="AU581" s="209" t="s">
        <v>81</v>
      </c>
      <c r="AV581" s="13" t="s">
        <v>81</v>
      </c>
      <c r="AW581" s="13" t="s">
        <v>30</v>
      </c>
      <c r="AX581" s="13" t="s">
        <v>68</v>
      </c>
      <c r="AY581" s="209" t="s">
        <v>139</v>
      </c>
    </row>
    <row r="582" spans="2:65" s="1" customFormat="1" ht="16.5" customHeight="1">
      <c r="B582" s="32"/>
      <c r="C582" s="176" t="s">
        <v>940</v>
      </c>
      <c r="D582" s="176" t="s">
        <v>141</v>
      </c>
      <c r="E582" s="177" t="s">
        <v>941</v>
      </c>
      <c r="F582" s="178" t="s">
        <v>942</v>
      </c>
      <c r="G582" s="179" t="s">
        <v>244</v>
      </c>
      <c r="H582" s="180">
        <v>17.771999999999998</v>
      </c>
      <c r="I582" s="181"/>
      <c r="J582" s="182">
        <f>ROUND(I582*H582,2)</f>
        <v>0</v>
      </c>
      <c r="K582" s="178" t="s">
        <v>145</v>
      </c>
      <c r="L582" s="36"/>
      <c r="M582" s="183" t="s">
        <v>1</v>
      </c>
      <c r="N582" s="184" t="s">
        <v>40</v>
      </c>
      <c r="O582" s="58"/>
      <c r="P582" s="185">
        <f>O582*H582</f>
        <v>0</v>
      </c>
      <c r="Q582" s="185">
        <v>0</v>
      </c>
      <c r="R582" s="185">
        <f>Q582*H582</f>
        <v>0</v>
      </c>
      <c r="S582" s="185">
        <v>0</v>
      </c>
      <c r="T582" s="186">
        <f>S582*H582</f>
        <v>0</v>
      </c>
      <c r="AR582" s="15" t="s">
        <v>146</v>
      </c>
      <c r="AT582" s="15" t="s">
        <v>141</v>
      </c>
      <c r="AU582" s="15" t="s">
        <v>81</v>
      </c>
      <c r="AY582" s="15" t="s">
        <v>139</v>
      </c>
      <c r="BE582" s="187">
        <f>IF(N582="základní",J582,0)</f>
        <v>0</v>
      </c>
      <c r="BF582" s="187">
        <f>IF(N582="snížená",J582,0)</f>
        <v>0</v>
      </c>
      <c r="BG582" s="187">
        <f>IF(N582="zákl. přenesená",J582,0)</f>
        <v>0</v>
      </c>
      <c r="BH582" s="187">
        <f>IF(N582="sníž. přenesená",J582,0)</f>
        <v>0</v>
      </c>
      <c r="BI582" s="187">
        <f>IF(N582="nulová",J582,0)</f>
        <v>0</v>
      </c>
      <c r="BJ582" s="15" t="s">
        <v>81</v>
      </c>
      <c r="BK582" s="187">
        <f>ROUND(I582*H582,2)</f>
        <v>0</v>
      </c>
      <c r="BL582" s="15" t="s">
        <v>146</v>
      </c>
      <c r="BM582" s="15" t="s">
        <v>943</v>
      </c>
    </row>
    <row r="583" spans="2:65" s="13" customFormat="1">
      <c r="B583" s="199"/>
      <c r="C583" s="200"/>
      <c r="D583" s="190" t="s">
        <v>148</v>
      </c>
      <c r="E583" s="201" t="s">
        <v>1</v>
      </c>
      <c r="F583" s="202" t="s">
        <v>944</v>
      </c>
      <c r="G583" s="200"/>
      <c r="H583" s="203">
        <v>17.771999999999998</v>
      </c>
      <c r="I583" s="204"/>
      <c r="J583" s="200"/>
      <c r="K583" s="200"/>
      <c r="L583" s="205"/>
      <c r="M583" s="206"/>
      <c r="N583" s="207"/>
      <c r="O583" s="207"/>
      <c r="P583" s="207"/>
      <c r="Q583" s="207"/>
      <c r="R583" s="207"/>
      <c r="S583" s="207"/>
      <c r="T583" s="208"/>
      <c r="AT583" s="209" t="s">
        <v>148</v>
      </c>
      <c r="AU583" s="209" t="s">
        <v>81</v>
      </c>
      <c r="AV583" s="13" t="s">
        <v>81</v>
      </c>
      <c r="AW583" s="13" t="s">
        <v>30</v>
      </c>
      <c r="AX583" s="13" t="s">
        <v>68</v>
      </c>
      <c r="AY583" s="209" t="s">
        <v>139</v>
      </c>
    </row>
    <row r="584" spans="2:65" s="1" customFormat="1" ht="22.5" customHeight="1">
      <c r="B584" s="32"/>
      <c r="C584" s="176" t="s">
        <v>945</v>
      </c>
      <c r="D584" s="176" t="s">
        <v>141</v>
      </c>
      <c r="E584" s="177" t="s">
        <v>946</v>
      </c>
      <c r="F584" s="178" t="s">
        <v>947</v>
      </c>
      <c r="G584" s="179" t="s">
        <v>724</v>
      </c>
      <c r="H584" s="180">
        <v>360</v>
      </c>
      <c r="I584" s="181"/>
      <c r="J584" s="182">
        <f>ROUND(I584*H584,2)</f>
        <v>0</v>
      </c>
      <c r="K584" s="178" t="s">
        <v>145</v>
      </c>
      <c r="L584" s="36"/>
      <c r="M584" s="183" t="s">
        <v>1</v>
      </c>
      <c r="N584" s="184" t="s">
        <v>40</v>
      </c>
      <c r="O584" s="58"/>
      <c r="P584" s="185">
        <f>O584*H584</f>
        <v>0</v>
      </c>
      <c r="Q584" s="185">
        <v>0</v>
      </c>
      <c r="R584" s="185">
        <f>Q584*H584</f>
        <v>0</v>
      </c>
      <c r="S584" s="185">
        <v>0.05</v>
      </c>
      <c r="T584" s="186">
        <f>S584*H584</f>
        <v>18</v>
      </c>
      <c r="AR584" s="15" t="s">
        <v>146</v>
      </c>
      <c r="AT584" s="15" t="s">
        <v>141</v>
      </c>
      <c r="AU584" s="15" t="s">
        <v>81</v>
      </c>
      <c r="AY584" s="15" t="s">
        <v>139</v>
      </c>
      <c r="BE584" s="187">
        <f>IF(N584="základní",J584,0)</f>
        <v>0</v>
      </c>
      <c r="BF584" s="187">
        <f>IF(N584="snížená",J584,0)</f>
        <v>0</v>
      </c>
      <c r="BG584" s="187">
        <f>IF(N584="zákl. přenesená",J584,0)</f>
        <v>0</v>
      </c>
      <c r="BH584" s="187">
        <f>IF(N584="sníž. přenesená",J584,0)</f>
        <v>0</v>
      </c>
      <c r="BI584" s="187">
        <f>IF(N584="nulová",J584,0)</f>
        <v>0</v>
      </c>
      <c r="BJ584" s="15" t="s">
        <v>81</v>
      </c>
      <c r="BK584" s="187">
        <f>ROUND(I584*H584,2)</f>
        <v>0</v>
      </c>
      <c r="BL584" s="15" t="s">
        <v>146</v>
      </c>
      <c r="BM584" s="15" t="s">
        <v>948</v>
      </c>
    </row>
    <row r="585" spans="2:65" s="13" customFormat="1">
      <c r="B585" s="199"/>
      <c r="C585" s="200"/>
      <c r="D585" s="190" t="s">
        <v>148</v>
      </c>
      <c r="E585" s="201" t="s">
        <v>1</v>
      </c>
      <c r="F585" s="202" t="s">
        <v>949</v>
      </c>
      <c r="G585" s="200"/>
      <c r="H585" s="203">
        <v>360</v>
      </c>
      <c r="I585" s="204"/>
      <c r="J585" s="200"/>
      <c r="K585" s="200"/>
      <c r="L585" s="205"/>
      <c r="M585" s="206"/>
      <c r="N585" s="207"/>
      <c r="O585" s="207"/>
      <c r="P585" s="207"/>
      <c r="Q585" s="207"/>
      <c r="R585" s="207"/>
      <c r="S585" s="207"/>
      <c r="T585" s="208"/>
      <c r="AT585" s="209" t="s">
        <v>148</v>
      </c>
      <c r="AU585" s="209" t="s">
        <v>81</v>
      </c>
      <c r="AV585" s="13" t="s">
        <v>81</v>
      </c>
      <c r="AW585" s="13" t="s">
        <v>30</v>
      </c>
      <c r="AX585" s="13" t="s">
        <v>68</v>
      </c>
      <c r="AY585" s="209" t="s">
        <v>139</v>
      </c>
    </row>
    <row r="586" spans="2:65" s="1" customFormat="1" ht="16.5" customHeight="1">
      <c r="B586" s="32"/>
      <c r="C586" s="176" t="s">
        <v>950</v>
      </c>
      <c r="D586" s="176" t="s">
        <v>141</v>
      </c>
      <c r="E586" s="177" t="s">
        <v>951</v>
      </c>
      <c r="F586" s="178" t="s">
        <v>952</v>
      </c>
      <c r="G586" s="179" t="s">
        <v>265</v>
      </c>
      <c r="H586" s="180">
        <v>23.7</v>
      </c>
      <c r="I586" s="181"/>
      <c r="J586" s="182">
        <f>ROUND(I586*H586,2)</f>
        <v>0</v>
      </c>
      <c r="K586" s="178" t="s">
        <v>145</v>
      </c>
      <c r="L586" s="36"/>
      <c r="M586" s="183" t="s">
        <v>1</v>
      </c>
      <c r="N586" s="184" t="s">
        <v>40</v>
      </c>
      <c r="O586" s="58"/>
      <c r="P586" s="185">
        <f>O586*H586</f>
        <v>0</v>
      </c>
      <c r="Q586" s="185">
        <v>3.04E-2</v>
      </c>
      <c r="R586" s="185">
        <f>Q586*H586</f>
        <v>0.72048000000000001</v>
      </c>
      <c r="S586" s="185">
        <v>0</v>
      </c>
      <c r="T586" s="186">
        <f>S586*H586</f>
        <v>0</v>
      </c>
      <c r="AR586" s="15" t="s">
        <v>146</v>
      </c>
      <c r="AT586" s="15" t="s">
        <v>141</v>
      </c>
      <c r="AU586" s="15" t="s">
        <v>81</v>
      </c>
      <c r="AY586" s="15" t="s">
        <v>139</v>
      </c>
      <c r="BE586" s="187">
        <f>IF(N586="základní",J586,0)</f>
        <v>0</v>
      </c>
      <c r="BF586" s="187">
        <f>IF(N586="snížená",J586,0)</f>
        <v>0</v>
      </c>
      <c r="BG586" s="187">
        <f>IF(N586="zákl. přenesená",J586,0)</f>
        <v>0</v>
      </c>
      <c r="BH586" s="187">
        <f>IF(N586="sníž. přenesená",J586,0)</f>
        <v>0</v>
      </c>
      <c r="BI586" s="187">
        <f>IF(N586="nulová",J586,0)</f>
        <v>0</v>
      </c>
      <c r="BJ586" s="15" t="s">
        <v>81</v>
      </c>
      <c r="BK586" s="187">
        <f>ROUND(I586*H586,2)</f>
        <v>0</v>
      </c>
      <c r="BL586" s="15" t="s">
        <v>146</v>
      </c>
      <c r="BM586" s="15" t="s">
        <v>953</v>
      </c>
    </row>
    <row r="587" spans="2:65" s="12" customFormat="1">
      <c r="B587" s="188"/>
      <c r="C587" s="189"/>
      <c r="D587" s="190" t="s">
        <v>148</v>
      </c>
      <c r="E587" s="191" t="s">
        <v>1</v>
      </c>
      <c r="F587" s="192" t="s">
        <v>289</v>
      </c>
      <c r="G587" s="189"/>
      <c r="H587" s="191" t="s">
        <v>1</v>
      </c>
      <c r="I587" s="193"/>
      <c r="J587" s="189"/>
      <c r="K587" s="189"/>
      <c r="L587" s="194"/>
      <c r="M587" s="195"/>
      <c r="N587" s="196"/>
      <c r="O587" s="196"/>
      <c r="P587" s="196"/>
      <c r="Q587" s="196"/>
      <c r="R587" s="196"/>
      <c r="S587" s="196"/>
      <c r="T587" s="197"/>
      <c r="AT587" s="198" t="s">
        <v>148</v>
      </c>
      <c r="AU587" s="198" t="s">
        <v>81</v>
      </c>
      <c r="AV587" s="12" t="s">
        <v>75</v>
      </c>
      <c r="AW587" s="12" t="s">
        <v>30</v>
      </c>
      <c r="AX587" s="12" t="s">
        <v>68</v>
      </c>
      <c r="AY587" s="198" t="s">
        <v>139</v>
      </c>
    </row>
    <row r="588" spans="2:65" s="13" customFormat="1">
      <c r="B588" s="199"/>
      <c r="C588" s="200"/>
      <c r="D588" s="190" t="s">
        <v>148</v>
      </c>
      <c r="E588" s="201" t="s">
        <v>1</v>
      </c>
      <c r="F588" s="202" t="s">
        <v>954</v>
      </c>
      <c r="G588" s="200"/>
      <c r="H588" s="203">
        <v>23.7</v>
      </c>
      <c r="I588" s="204"/>
      <c r="J588" s="200"/>
      <c r="K588" s="200"/>
      <c r="L588" s="205"/>
      <c r="M588" s="206"/>
      <c r="N588" s="207"/>
      <c r="O588" s="207"/>
      <c r="P588" s="207"/>
      <c r="Q588" s="207"/>
      <c r="R588" s="207"/>
      <c r="S588" s="207"/>
      <c r="T588" s="208"/>
      <c r="AT588" s="209" t="s">
        <v>148</v>
      </c>
      <c r="AU588" s="209" t="s">
        <v>81</v>
      </c>
      <c r="AV588" s="13" t="s">
        <v>81</v>
      </c>
      <c r="AW588" s="13" t="s">
        <v>30</v>
      </c>
      <c r="AX588" s="13" t="s">
        <v>68</v>
      </c>
      <c r="AY588" s="209" t="s">
        <v>139</v>
      </c>
    </row>
    <row r="589" spans="2:65" s="11" customFormat="1" ht="22.9" customHeight="1">
      <c r="B589" s="160"/>
      <c r="C589" s="161"/>
      <c r="D589" s="162" t="s">
        <v>67</v>
      </c>
      <c r="E589" s="174" t="s">
        <v>654</v>
      </c>
      <c r="F589" s="174" t="s">
        <v>955</v>
      </c>
      <c r="G589" s="161"/>
      <c r="H589" s="161"/>
      <c r="I589" s="164"/>
      <c r="J589" s="175">
        <f>BK589</f>
        <v>0</v>
      </c>
      <c r="K589" s="161"/>
      <c r="L589" s="166"/>
      <c r="M589" s="167"/>
      <c r="N589" s="168"/>
      <c r="O589" s="168"/>
      <c r="P589" s="169">
        <f>SUM(P590:P608)</f>
        <v>0</v>
      </c>
      <c r="Q589" s="168"/>
      <c r="R589" s="169">
        <f>SUM(R590:R608)</f>
        <v>0</v>
      </c>
      <c r="S589" s="168"/>
      <c r="T589" s="170">
        <f>SUM(T590:T608)</f>
        <v>0</v>
      </c>
      <c r="AR589" s="171" t="s">
        <v>75</v>
      </c>
      <c r="AT589" s="172" t="s">
        <v>67</v>
      </c>
      <c r="AU589" s="172" t="s">
        <v>75</v>
      </c>
      <c r="AY589" s="171" t="s">
        <v>139</v>
      </c>
      <c r="BK589" s="173">
        <f>SUM(BK590:BK608)</f>
        <v>0</v>
      </c>
    </row>
    <row r="590" spans="2:65" s="1" customFormat="1" ht="16.5" customHeight="1">
      <c r="B590" s="32"/>
      <c r="C590" s="176" t="s">
        <v>956</v>
      </c>
      <c r="D590" s="176" t="s">
        <v>141</v>
      </c>
      <c r="E590" s="177" t="s">
        <v>957</v>
      </c>
      <c r="F590" s="178" t="s">
        <v>958</v>
      </c>
      <c r="G590" s="179" t="s">
        <v>210</v>
      </c>
      <c r="H590" s="180">
        <v>216.577</v>
      </c>
      <c r="I590" s="181"/>
      <c r="J590" s="182">
        <f>ROUND(I590*H590,2)</f>
        <v>0</v>
      </c>
      <c r="K590" s="178" t="s">
        <v>145</v>
      </c>
      <c r="L590" s="36"/>
      <c r="M590" s="183" t="s">
        <v>1</v>
      </c>
      <c r="N590" s="184" t="s">
        <v>40</v>
      </c>
      <c r="O590" s="58"/>
      <c r="P590" s="185">
        <f>O590*H590</f>
        <v>0</v>
      </c>
      <c r="Q590" s="185">
        <v>0</v>
      </c>
      <c r="R590" s="185">
        <f>Q590*H590</f>
        <v>0</v>
      </c>
      <c r="S590" s="185">
        <v>0</v>
      </c>
      <c r="T590" s="186">
        <f>S590*H590</f>
        <v>0</v>
      </c>
      <c r="AR590" s="15" t="s">
        <v>146</v>
      </c>
      <c r="AT590" s="15" t="s">
        <v>141</v>
      </c>
      <c r="AU590" s="15" t="s">
        <v>81</v>
      </c>
      <c r="AY590" s="15" t="s">
        <v>139</v>
      </c>
      <c r="BE590" s="187">
        <f>IF(N590="základní",J590,0)</f>
        <v>0</v>
      </c>
      <c r="BF590" s="187">
        <f>IF(N590="snížená",J590,0)</f>
        <v>0</v>
      </c>
      <c r="BG590" s="187">
        <f>IF(N590="zákl. přenesená",J590,0)</f>
        <v>0</v>
      </c>
      <c r="BH590" s="187">
        <f>IF(N590="sníž. přenesená",J590,0)</f>
        <v>0</v>
      </c>
      <c r="BI590" s="187">
        <f>IF(N590="nulová",J590,0)</f>
        <v>0</v>
      </c>
      <c r="BJ590" s="15" t="s">
        <v>81</v>
      </c>
      <c r="BK590" s="187">
        <f>ROUND(I590*H590,2)</f>
        <v>0</v>
      </c>
      <c r="BL590" s="15" t="s">
        <v>146</v>
      </c>
      <c r="BM590" s="15" t="s">
        <v>959</v>
      </c>
    </row>
    <row r="591" spans="2:65" s="12" customFormat="1">
      <c r="B591" s="188"/>
      <c r="C591" s="189"/>
      <c r="D591" s="190" t="s">
        <v>148</v>
      </c>
      <c r="E591" s="191" t="s">
        <v>1</v>
      </c>
      <c r="F591" s="192" t="s">
        <v>960</v>
      </c>
      <c r="G591" s="189"/>
      <c r="H591" s="191" t="s">
        <v>1</v>
      </c>
      <c r="I591" s="193"/>
      <c r="J591" s="189"/>
      <c r="K591" s="189"/>
      <c r="L591" s="194"/>
      <c r="M591" s="195"/>
      <c r="N591" s="196"/>
      <c r="O591" s="196"/>
      <c r="P591" s="196"/>
      <c r="Q591" s="196"/>
      <c r="R591" s="196"/>
      <c r="S591" s="196"/>
      <c r="T591" s="197"/>
      <c r="AT591" s="198" t="s">
        <v>148</v>
      </c>
      <c r="AU591" s="198" t="s">
        <v>81</v>
      </c>
      <c r="AV591" s="12" t="s">
        <v>75</v>
      </c>
      <c r="AW591" s="12" t="s">
        <v>30</v>
      </c>
      <c r="AX591" s="12" t="s">
        <v>68</v>
      </c>
      <c r="AY591" s="198" t="s">
        <v>139</v>
      </c>
    </row>
    <row r="592" spans="2:65" s="13" customFormat="1">
      <c r="B592" s="199"/>
      <c r="C592" s="200"/>
      <c r="D592" s="190" t="s">
        <v>148</v>
      </c>
      <c r="E592" s="201" t="s">
        <v>1</v>
      </c>
      <c r="F592" s="202" t="s">
        <v>961</v>
      </c>
      <c r="G592" s="200"/>
      <c r="H592" s="203">
        <v>216.577</v>
      </c>
      <c r="I592" s="204"/>
      <c r="J592" s="200"/>
      <c r="K592" s="200"/>
      <c r="L592" s="205"/>
      <c r="M592" s="206"/>
      <c r="N592" s="207"/>
      <c r="O592" s="207"/>
      <c r="P592" s="207"/>
      <c r="Q592" s="207"/>
      <c r="R592" s="207"/>
      <c r="S592" s="207"/>
      <c r="T592" s="208"/>
      <c r="AT592" s="209" t="s">
        <v>148</v>
      </c>
      <c r="AU592" s="209" t="s">
        <v>81</v>
      </c>
      <c r="AV592" s="13" t="s">
        <v>81</v>
      </c>
      <c r="AW592" s="13" t="s">
        <v>30</v>
      </c>
      <c r="AX592" s="13" t="s">
        <v>68</v>
      </c>
      <c r="AY592" s="209" t="s">
        <v>139</v>
      </c>
    </row>
    <row r="593" spans="2:65" s="1" customFormat="1" ht="16.5" customHeight="1">
      <c r="B593" s="32"/>
      <c r="C593" s="176" t="s">
        <v>962</v>
      </c>
      <c r="D593" s="176" t="s">
        <v>141</v>
      </c>
      <c r="E593" s="177" t="s">
        <v>963</v>
      </c>
      <c r="F593" s="178" t="s">
        <v>964</v>
      </c>
      <c r="G593" s="179" t="s">
        <v>210</v>
      </c>
      <c r="H593" s="180">
        <v>213.869</v>
      </c>
      <c r="I593" s="181"/>
      <c r="J593" s="182">
        <f>ROUND(I593*H593,2)</f>
        <v>0</v>
      </c>
      <c r="K593" s="178" t="s">
        <v>145</v>
      </c>
      <c r="L593" s="36"/>
      <c r="M593" s="183" t="s">
        <v>1</v>
      </c>
      <c r="N593" s="184" t="s">
        <v>40</v>
      </c>
      <c r="O593" s="58"/>
      <c r="P593" s="185">
        <f>O593*H593</f>
        <v>0</v>
      </c>
      <c r="Q593" s="185">
        <v>0</v>
      </c>
      <c r="R593" s="185">
        <f>Q593*H593</f>
        <v>0</v>
      </c>
      <c r="S593" s="185">
        <v>0</v>
      </c>
      <c r="T593" s="186">
        <f>S593*H593</f>
        <v>0</v>
      </c>
      <c r="AR593" s="15" t="s">
        <v>146</v>
      </c>
      <c r="AT593" s="15" t="s">
        <v>141</v>
      </c>
      <c r="AU593" s="15" t="s">
        <v>81</v>
      </c>
      <c r="AY593" s="15" t="s">
        <v>139</v>
      </c>
      <c r="BE593" s="187">
        <f>IF(N593="základní",J593,0)</f>
        <v>0</v>
      </c>
      <c r="BF593" s="187">
        <f>IF(N593="snížená",J593,0)</f>
        <v>0</v>
      </c>
      <c r="BG593" s="187">
        <f>IF(N593="zákl. přenesená",J593,0)</f>
        <v>0</v>
      </c>
      <c r="BH593" s="187">
        <f>IF(N593="sníž. přenesená",J593,0)</f>
        <v>0</v>
      </c>
      <c r="BI593" s="187">
        <f>IF(N593="nulová",J593,0)</f>
        <v>0</v>
      </c>
      <c r="BJ593" s="15" t="s">
        <v>81</v>
      </c>
      <c r="BK593" s="187">
        <f>ROUND(I593*H593,2)</f>
        <v>0</v>
      </c>
      <c r="BL593" s="15" t="s">
        <v>146</v>
      </c>
      <c r="BM593" s="15" t="s">
        <v>965</v>
      </c>
    </row>
    <row r="594" spans="2:65" s="12" customFormat="1">
      <c r="B594" s="188"/>
      <c r="C594" s="189"/>
      <c r="D594" s="190" t="s">
        <v>148</v>
      </c>
      <c r="E594" s="191" t="s">
        <v>1</v>
      </c>
      <c r="F594" s="192" t="s">
        <v>960</v>
      </c>
      <c r="G594" s="189"/>
      <c r="H594" s="191" t="s">
        <v>1</v>
      </c>
      <c r="I594" s="193"/>
      <c r="J594" s="189"/>
      <c r="K594" s="189"/>
      <c r="L594" s="194"/>
      <c r="M594" s="195"/>
      <c r="N594" s="196"/>
      <c r="O594" s="196"/>
      <c r="P594" s="196"/>
      <c r="Q594" s="196"/>
      <c r="R594" s="196"/>
      <c r="S594" s="196"/>
      <c r="T594" s="197"/>
      <c r="AT594" s="198" t="s">
        <v>148</v>
      </c>
      <c r="AU594" s="198" t="s">
        <v>81</v>
      </c>
      <c r="AV594" s="12" t="s">
        <v>75</v>
      </c>
      <c r="AW594" s="12" t="s">
        <v>30</v>
      </c>
      <c r="AX594" s="12" t="s">
        <v>68</v>
      </c>
      <c r="AY594" s="198" t="s">
        <v>139</v>
      </c>
    </row>
    <row r="595" spans="2:65" s="13" customFormat="1">
      <c r="B595" s="199"/>
      <c r="C595" s="200"/>
      <c r="D595" s="190" t="s">
        <v>148</v>
      </c>
      <c r="E595" s="201" t="s">
        <v>1</v>
      </c>
      <c r="F595" s="202" t="s">
        <v>966</v>
      </c>
      <c r="G595" s="200"/>
      <c r="H595" s="203">
        <v>213.869</v>
      </c>
      <c r="I595" s="204"/>
      <c r="J595" s="200"/>
      <c r="K595" s="200"/>
      <c r="L595" s="205"/>
      <c r="M595" s="206"/>
      <c r="N595" s="207"/>
      <c r="O595" s="207"/>
      <c r="P595" s="207"/>
      <c r="Q595" s="207"/>
      <c r="R595" s="207"/>
      <c r="S595" s="207"/>
      <c r="T595" s="208"/>
      <c r="AT595" s="209" t="s">
        <v>148</v>
      </c>
      <c r="AU595" s="209" t="s">
        <v>81</v>
      </c>
      <c r="AV595" s="13" t="s">
        <v>81</v>
      </c>
      <c r="AW595" s="13" t="s">
        <v>30</v>
      </c>
      <c r="AX595" s="13" t="s">
        <v>68</v>
      </c>
      <c r="AY595" s="209" t="s">
        <v>139</v>
      </c>
    </row>
    <row r="596" spans="2:65" s="1" customFormat="1" ht="16.5" customHeight="1">
      <c r="B596" s="32"/>
      <c r="C596" s="176" t="s">
        <v>967</v>
      </c>
      <c r="D596" s="176" t="s">
        <v>141</v>
      </c>
      <c r="E596" s="177" t="s">
        <v>968</v>
      </c>
      <c r="F596" s="178" t="s">
        <v>969</v>
      </c>
      <c r="G596" s="179" t="s">
        <v>265</v>
      </c>
      <c r="H596" s="180">
        <v>12</v>
      </c>
      <c r="I596" s="181"/>
      <c r="J596" s="182">
        <f>ROUND(I596*H596,2)</f>
        <v>0</v>
      </c>
      <c r="K596" s="178" t="s">
        <v>145</v>
      </c>
      <c r="L596" s="36"/>
      <c r="M596" s="183" t="s">
        <v>1</v>
      </c>
      <c r="N596" s="184" t="s">
        <v>40</v>
      </c>
      <c r="O596" s="58"/>
      <c r="P596" s="185">
        <f>O596*H596</f>
        <v>0</v>
      </c>
      <c r="Q596" s="185">
        <v>0</v>
      </c>
      <c r="R596" s="185">
        <f>Q596*H596</f>
        <v>0</v>
      </c>
      <c r="S596" s="185">
        <v>0</v>
      </c>
      <c r="T596" s="186">
        <f>S596*H596</f>
        <v>0</v>
      </c>
      <c r="AR596" s="15" t="s">
        <v>146</v>
      </c>
      <c r="AT596" s="15" t="s">
        <v>141</v>
      </c>
      <c r="AU596" s="15" t="s">
        <v>81</v>
      </c>
      <c r="AY596" s="15" t="s">
        <v>139</v>
      </c>
      <c r="BE596" s="187">
        <f>IF(N596="základní",J596,0)</f>
        <v>0</v>
      </c>
      <c r="BF596" s="187">
        <f>IF(N596="snížená",J596,0)</f>
        <v>0</v>
      </c>
      <c r="BG596" s="187">
        <f>IF(N596="zákl. přenesená",J596,0)</f>
        <v>0</v>
      </c>
      <c r="BH596" s="187">
        <f>IF(N596="sníž. přenesená",J596,0)</f>
        <v>0</v>
      </c>
      <c r="BI596" s="187">
        <f>IF(N596="nulová",J596,0)</f>
        <v>0</v>
      </c>
      <c r="BJ596" s="15" t="s">
        <v>81</v>
      </c>
      <c r="BK596" s="187">
        <f>ROUND(I596*H596,2)</f>
        <v>0</v>
      </c>
      <c r="BL596" s="15" t="s">
        <v>146</v>
      </c>
      <c r="BM596" s="15" t="s">
        <v>970</v>
      </c>
    </row>
    <row r="597" spans="2:65" s="13" customFormat="1">
      <c r="B597" s="199"/>
      <c r="C597" s="200"/>
      <c r="D597" s="190" t="s">
        <v>148</v>
      </c>
      <c r="E597" s="201" t="s">
        <v>1</v>
      </c>
      <c r="F597" s="202" t="s">
        <v>971</v>
      </c>
      <c r="G597" s="200"/>
      <c r="H597" s="203">
        <v>12</v>
      </c>
      <c r="I597" s="204"/>
      <c r="J597" s="200"/>
      <c r="K597" s="200"/>
      <c r="L597" s="205"/>
      <c r="M597" s="206"/>
      <c r="N597" s="207"/>
      <c r="O597" s="207"/>
      <c r="P597" s="207"/>
      <c r="Q597" s="207"/>
      <c r="R597" s="207"/>
      <c r="S597" s="207"/>
      <c r="T597" s="208"/>
      <c r="AT597" s="209" t="s">
        <v>148</v>
      </c>
      <c r="AU597" s="209" t="s">
        <v>81</v>
      </c>
      <c r="AV597" s="13" t="s">
        <v>81</v>
      </c>
      <c r="AW597" s="13" t="s">
        <v>30</v>
      </c>
      <c r="AX597" s="13" t="s">
        <v>68</v>
      </c>
      <c r="AY597" s="209" t="s">
        <v>139</v>
      </c>
    </row>
    <row r="598" spans="2:65" s="1" customFormat="1" ht="16.5" customHeight="1">
      <c r="B598" s="32"/>
      <c r="C598" s="176" t="s">
        <v>972</v>
      </c>
      <c r="D598" s="176" t="s">
        <v>141</v>
      </c>
      <c r="E598" s="177" t="s">
        <v>973</v>
      </c>
      <c r="F598" s="178" t="s">
        <v>974</v>
      </c>
      <c r="G598" s="179" t="s">
        <v>265</v>
      </c>
      <c r="H598" s="180">
        <v>360</v>
      </c>
      <c r="I598" s="181"/>
      <c r="J598" s="182">
        <f>ROUND(I598*H598,2)</f>
        <v>0</v>
      </c>
      <c r="K598" s="178" t="s">
        <v>145</v>
      </c>
      <c r="L598" s="36"/>
      <c r="M598" s="183" t="s">
        <v>1</v>
      </c>
      <c r="N598" s="184" t="s">
        <v>40</v>
      </c>
      <c r="O598" s="58"/>
      <c r="P598" s="185">
        <f>O598*H598</f>
        <v>0</v>
      </c>
      <c r="Q598" s="185">
        <v>0</v>
      </c>
      <c r="R598" s="185">
        <f>Q598*H598</f>
        <v>0</v>
      </c>
      <c r="S598" s="185">
        <v>0</v>
      </c>
      <c r="T598" s="186">
        <f>S598*H598</f>
        <v>0</v>
      </c>
      <c r="AR598" s="15" t="s">
        <v>146</v>
      </c>
      <c r="AT598" s="15" t="s">
        <v>141</v>
      </c>
      <c r="AU598" s="15" t="s">
        <v>81</v>
      </c>
      <c r="AY598" s="15" t="s">
        <v>139</v>
      </c>
      <c r="BE598" s="187">
        <f>IF(N598="základní",J598,0)</f>
        <v>0</v>
      </c>
      <c r="BF598" s="187">
        <f>IF(N598="snížená",J598,0)</f>
        <v>0</v>
      </c>
      <c r="BG598" s="187">
        <f>IF(N598="zákl. přenesená",J598,0)</f>
        <v>0</v>
      </c>
      <c r="BH598" s="187">
        <f>IF(N598="sníž. přenesená",J598,0)</f>
        <v>0</v>
      </c>
      <c r="BI598" s="187">
        <f>IF(N598="nulová",J598,0)</f>
        <v>0</v>
      </c>
      <c r="BJ598" s="15" t="s">
        <v>81</v>
      </c>
      <c r="BK598" s="187">
        <f>ROUND(I598*H598,2)</f>
        <v>0</v>
      </c>
      <c r="BL598" s="15" t="s">
        <v>146</v>
      </c>
      <c r="BM598" s="15" t="s">
        <v>975</v>
      </c>
    </row>
    <row r="599" spans="2:65" s="13" customFormat="1">
      <c r="B599" s="199"/>
      <c r="C599" s="200"/>
      <c r="D599" s="190" t="s">
        <v>148</v>
      </c>
      <c r="E599" s="201" t="s">
        <v>1</v>
      </c>
      <c r="F599" s="202" t="s">
        <v>976</v>
      </c>
      <c r="G599" s="200"/>
      <c r="H599" s="203">
        <v>360</v>
      </c>
      <c r="I599" s="204"/>
      <c r="J599" s="200"/>
      <c r="K599" s="200"/>
      <c r="L599" s="205"/>
      <c r="M599" s="206"/>
      <c r="N599" s="207"/>
      <c r="O599" s="207"/>
      <c r="P599" s="207"/>
      <c r="Q599" s="207"/>
      <c r="R599" s="207"/>
      <c r="S599" s="207"/>
      <c r="T599" s="208"/>
      <c r="AT599" s="209" t="s">
        <v>148</v>
      </c>
      <c r="AU599" s="209" t="s">
        <v>81</v>
      </c>
      <c r="AV599" s="13" t="s">
        <v>81</v>
      </c>
      <c r="AW599" s="13" t="s">
        <v>30</v>
      </c>
      <c r="AX599" s="13" t="s">
        <v>68</v>
      </c>
      <c r="AY599" s="209" t="s">
        <v>139</v>
      </c>
    </row>
    <row r="600" spans="2:65" s="1" customFormat="1" ht="16.5" customHeight="1">
      <c r="B600" s="32"/>
      <c r="C600" s="176" t="s">
        <v>977</v>
      </c>
      <c r="D600" s="176" t="s">
        <v>141</v>
      </c>
      <c r="E600" s="177" t="s">
        <v>978</v>
      </c>
      <c r="F600" s="178" t="s">
        <v>979</v>
      </c>
      <c r="G600" s="179" t="s">
        <v>210</v>
      </c>
      <c r="H600" s="180">
        <v>213.869</v>
      </c>
      <c r="I600" s="181"/>
      <c r="J600" s="182">
        <f>ROUND(I600*H600,2)</f>
        <v>0</v>
      </c>
      <c r="K600" s="178" t="s">
        <v>145</v>
      </c>
      <c r="L600" s="36"/>
      <c r="M600" s="183" t="s">
        <v>1</v>
      </c>
      <c r="N600" s="184" t="s">
        <v>40</v>
      </c>
      <c r="O600" s="58"/>
      <c r="P600" s="185">
        <f>O600*H600</f>
        <v>0</v>
      </c>
      <c r="Q600" s="185">
        <v>0</v>
      </c>
      <c r="R600" s="185">
        <f>Q600*H600</f>
        <v>0</v>
      </c>
      <c r="S600" s="185">
        <v>0</v>
      </c>
      <c r="T600" s="186">
        <f>S600*H600</f>
        <v>0</v>
      </c>
      <c r="AR600" s="15" t="s">
        <v>146</v>
      </c>
      <c r="AT600" s="15" t="s">
        <v>141</v>
      </c>
      <c r="AU600" s="15" t="s">
        <v>81</v>
      </c>
      <c r="AY600" s="15" t="s">
        <v>139</v>
      </c>
      <c r="BE600" s="187">
        <f>IF(N600="základní",J600,0)</f>
        <v>0</v>
      </c>
      <c r="BF600" s="187">
        <f>IF(N600="snížená",J600,0)</f>
        <v>0</v>
      </c>
      <c r="BG600" s="187">
        <f>IF(N600="zákl. přenesená",J600,0)</f>
        <v>0</v>
      </c>
      <c r="BH600" s="187">
        <f>IF(N600="sníž. přenesená",J600,0)</f>
        <v>0</v>
      </c>
      <c r="BI600" s="187">
        <f>IF(N600="nulová",J600,0)</f>
        <v>0</v>
      </c>
      <c r="BJ600" s="15" t="s">
        <v>81</v>
      </c>
      <c r="BK600" s="187">
        <f>ROUND(I600*H600,2)</f>
        <v>0</v>
      </c>
      <c r="BL600" s="15" t="s">
        <v>146</v>
      </c>
      <c r="BM600" s="15" t="s">
        <v>980</v>
      </c>
    </row>
    <row r="601" spans="2:65" s="12" customFormat="1">
      <c r="B601" s="188"/>
      <c r="C601" s="189"/>
      <c r="D601" s="190" t="s">
        <v>148</v>
      </c>
      <c r="E601" s="191" t="s">
        <v>1</v>
      </c>
      <c r="F601" s="192" t="s">
        <v>960</v>
      </c>
      <c r="G601" s="189"/>
      <c r="H601" s="191" t="s">
        <v>1</v>
      </c>
      <c r="I601" s="193"/>
      <c r="J601" s="189"/>
      <c r="K601" s="189"/>
      <c r="L601" s="194"/>
      <c r="M601" s="195"/>
      <c r="N601" s="196"/>
      <c r="O601" s="196"/>
      <c r="P601" s="196"/>
      <c r="Q601" s="196"/>
      <c r="R601" s="196"/>
      <c r="S601" s="196"/>
      <c r="T601" s="197"/>
      <c r="AT601" s="198" t="s">
        <v>148</v>
      </c>
      <c r="AU601" s="198" t="s">
        <v>81</v>
      </c>
      <c r="AV601" s="12" t="s">
        <v>75</v>
      </c>
      <c r="AW601" s="12" t="s">
        <v>30</v>
      </c>
      <c r="AX601" s="12" t="s">
        <v>68</v>
      </c>
      <c r="AY601" s="198" t="s">
        <v>139</v>
      </c>
    </row>
    <row r="602" spans="2:65" s="13" customFormat="1">
      <c r="B602" s="199"/>
      <c r="C602" s="200"/>
      <c r="D602" s="190" t="s">
        <v>148</v>
      </c>
      <c r="E602" s="201" t="s">
        <v>1</v>
      </c>
      <c r="F602" s="202" t="s">
        <v>966</v>
      </c>
      <c r="G602" s="200"/>
      <c r="H602" s="203">
        <v>213.869</v>
      </c>
      <c r="I602" s="204"/>
      <c r="J602" s="200"/>
      <c r="K602" s="200"/>
      <c r="L602" s="205"/>
      <c r="M602" s="206"/>
      <c r="N602" s="207"/>
      <c r="O602" s="207"/>
      <c r="P602" s="207"/>
      <c r="Q602" s="207"/>
      <c r="R602" s="207"/>
      <c r="S602" s="207"/>
      <c r="T602" s="208"/>
      <c r="AT602" s="209" t="s">
        <v>148</v>
      </c>
      <c r="AU602" s="209" t="s">
        <v>81</v>
      </c>
      <c r="AV602" s="13" t="s">
        <v>81</v>
      </c>
      <c r="AW602" s="13" t="s">
        <v>30</v>
      </c>
      <c r="AX602" s="13" t="s">
        <v>68</v>
      </c>
      <c r="AY602" s="209" t="s">
        <v>139</v>
      </c>
    </row>
    <row r="603" spans="2:65" s="1" customFormat="1" ht="16.5" customHeight="1">
      <c r="B603" s="32"/>
      <c r="C603" s="176" t="s">
        <v>981</v>
      </c>
      <c r="D603" s="176" t="s">
        <v>141</v>
      </c>
      <c r="E603" s="177" t="s">
        <v>982</v>
      </c>
      <c r="F603" s="178" t="s">
        <v>983</v>
      </c>
      <c r="G603" s="179" t="s">
        <v>210</v>
      </c>
      <c r="H603" s="180">
        <v>1924.8209999999999</v>
      </c>
      <c r="I603" s="181"/>
      <c r="J603" s="182">
        <f>ROUND(I603*H603,2)</f>
        <v>0</v>
      </c>
      <c r="K603" s="178" t="s">
        <v>145</v>
      </c>
      <c r="L603" s="36"/>
      <c r="M603" s="183" t="s">
        <v>1</v>
      </c>
      <c r="N603" s="184" t="s">
        <v>40</v>
      </c>
      <c r="O603" s="58"/>
      <c r="P603" s="185">
        <f>O603*H603</f>
        <v>0</v>
      </c>
      <c r="Q603" s="185">
        <v>0</v>
      </c>
      <c r="R603" s="185">
        <f>Q603*H603</f>
        <v>0</v>
      </c>
      <c r="S603" s="185">
        <v>0</v>
      </c>
      <c r="T603" s="186">
        <f>S603*H603</f>
        <v>0</v>
      </c>
      <c r="AR603" s="15" t="s">
        <v>146</v>
      </c>
      <c r="AT603" s="15" t="s">
        <v>141</v>
      </c>
      <c r="AU603" s="15" t="s">
        <v>81</v>
      </c>
      <c r="AY603" s="15" t="s">
        <v>139</v>
      </c>
      <c r="BE603" s="187">
        <f>IF(N603="základní",J603,0)</f>
        <v>0</v>
      </c>
      <c r="BF603" s="187">
        <f>IF(N603="snížená",J603,0)</f>
        <v>0</v>
      </c>
      <c r="BG603" s="187">
        <f>IF(N603="zákl. přenesená",J603,0)</f>
        <v>0</v>
      </c>
      <c r="BH603" s="187">
        <f>IF(N603="sníž. přenesená",J603,0)</f>
        <v>0</v>
      </c>
      <c r="BI603" s="187">
        <f>IF(N603="nulová",J603,0)</f>
        <v>0</v>
      </c>
      <c r="BJ603" s="15" t="s">
        <v>81</v>
      </c>
      <c r="BK603" s="187">
        <f>ROUND(I603*H603,2)</f>
        <v>0</v>
      </c>
      <c r="BL603" s="15" t="s">
        <v>146</v>
      </c>
      <c r="BM603" s="15" t="s">
        <v>984</v>
      </c>
    </row>
    <row r="604" spans="2:65" s="12" customFormat="1">
      <c r="B604" s="188"/>
      <c r="C604" s="189"/>
      <c r="D604" s="190" t="s">
        <v>148</v>
      </c>
      <c r="E604" s="191" t="s">
        <v>1</v>
      </c>
      <c r="F604" s="192" t="s">
        <v>960</v>
      </c>
      <c r="G604" s="189"/>
      <c r="H604" s="191" t="s">
        <v>1</v>
      </c>
      <c r="I604" s="193"/>
      <c r="J604" s="189"/>
      <c r="K604" s="189"/>
      <c r="L604" s="194"/>
      <c r="M604" s="195"/>
      <c r="N604" s="196"/>
      <c r="O604" s="196"/>
      <c r="P604" s="196"/>
      <c r="Q604" s="196"/>
      <c r="R604" s="196"/>
      <c r="S604" s="196"/>
      <c r="T604" s="197"/>
      <c r="AT604" s="198" t="s">
        <v>148</v>
      </c>
      <c r="AU604" s="198" t="s">
        <v>81</v>
      </c>
      <c r="AV604" s="12" t="s">
        <v>75</v>
      </c>
      <c r="AW604" s="12" t="s">
        <v>30</v>
      </c>
      <c r="AX604" s="12" t="s">
        <v>68</v>
      </c>
      <c r="AY604" s="198" t="s">
        <v>139</v>
      </c>
    </row>
    <row r="605" spans="2:65" s="13" customFormat="1">
      <c r="B605" s="199"/>
      <c r="C605" s="200"/>
      <c r="D605" s="190" t="s">
        <v>148</v>
      </c>
      <c r="E605" s="201" t="s">
        <v>1</v>
      </c>
      <c r="F605" s="202" t="s">
        <v>985</v>
      </c>
      <c r="G605" s="200"/>
      <c r="H605" s="203">
        <v>1924.8209999999999</v>
      </c>
      <c r="I605" s="204"/>
      <c r="J605" s="200"/>
      <c r="K605" s="200"/>
      <c r="L605" s="205"/>
      <c r="M605" s="206"/>
      <c r="N605" s="207"/>
      <c r="O605" s="207"/>
      <c r="P605" s="207"/>
      <c r="Q605" s="207"/>
      <c r="R605" s="207"/>
      <c r="S605" s="207"/>
      <c r="T605" s="208"/>
      <c r="AT605" s="209" t="s">
        <v>148</v>
      </c>
      <c r="AU605" s="209" t="s">
        <v>81</v>
      </c>
      <c r="AV605" s="13" t="s">
        <v>81</v>
      </c>
      <c r="AW605" s="13" t="s">
        <v>30</v>
      </c>
      <c r="AX605" s="13" t="s">
        <v>68</v>
      </c>
      <c r="AY605" s="209" t="s">
        <v>139</v>
      </c>
    </row>
    <row r="606" spans="2:65" s="1" customFormat="1" ht="16.5" customHeight="1">
      <c r="B606" s="32"/>
      <c r="C606" s="176" t="s">
        <v>986</v>
      </c>
      <c r="D606" s="176" t="s">
        <v>141</v>
      </c>
      <c r="E606" s="177" t="s">
        <v>987</v>
      </c>
      <c r="F606" s="178" t="s">
        <v>988</v>
      </c>
      <c r="G606" s="179" t="s">
        <v>210</v>
      </c>
      <c r="H606" s="180">
        <v>213.869</v>
      </c>
      <c r="I606" s="181"/>
      <c r="J606" s="182">
        <f>ROUND(I606*H606,2)</f>
        <v>0</v>
      </c>
      <c r="K606" s="178" t="s">
        <v>145</v>
      </c>
      <c r="L606" s="36"/>
      <c r="M606" s="183" t="s">
        <v>1</v>
      </c>
      <c r="N606" s="184" t="s">
        <v>40</v>
      </c>
      <c r="O606" s="58"/>
      <c r="P606" s="185">
        <f>O606*H606</f>
        <v>0</v>
      </c>
      <c r="Q606" s="185">
        <v>0</v>
      </c>
      <c r="R606" s="185">
        <f>Q606*H606</f>
        <v>0</v>
      </c>
      <c r="S606" s="185">
        <v>0</v>
      </c>
      <c r="T606" s="186">
        <f>S606*H606</f>
        <v>0</v>
      </c>
      <c r="AR606" s="15" t="s">
        <v>146</v>
      </c>
      <c r="AT606" s="15" t="s">
        <v>141</v>
      </c>
      <c r="AU606" s="15" t="s">
        <v>81</v>
      </c>
      <c r="AY606" s="15" t="s">
        <v>139</v>
      </c>
      <c r="BE606" s="187">
        <f>IF(N606="základní",J606,0)</f>
        <v>0</v>
      </c>
      <c r="BF606" s="187">
        <f>IF(N606="snížená",J606,0)</f>
        <v>0</v>
      </c>
      <c r="BG606" s="187">
        <f>IF(N606="zákl. přenesená",J606,0)</f>
        <v>0</v>
      </c>
      <c r="BH606" s="187">
        <f>IF(N606="sníž. přenesená",J606,0)</f>
        <v>0</v>
      </c>
      <c r="BI606" s="187">
        <f>IF(N606="nulová",J606,0)</f>
        <v>0</v>
      </c>
      <c r="BJ606" s="15" t="s">
        <v>81</v>
      </c>
      <c r="BK606" s="187">
        <f>ROUND(I606*H606,2)</f>
        <v>0</v>
      </c>
      <c r="BL606" s="15" t="s">
        <v>146</v>
      </c>
      <c r="BM606" s="15" t="s">
        <v>989</v>
      </c>
    </row>
    <row r="607" spans="2:65" s="12" customFormat="1">
      <c r="B607" s="188"/>
      <c r="C607" s="189"/>
      <c r="D607" s="190" t="s">
        <v>148</v>
      </c>
      <c r="E607" s="191" t="s">
        <v>1</v>
      </c>
      <c r="F607" s="192" t="s">
        <v>960</v>
      </c>
      <c r="G607" s="189"/>
      <c r="H607" s="191" t="s">
        <v>1</v>
      </c>
      <c r="I607" s="193"/>
      <c r="J607" s="189"/>
      <c r="K607" s="189"/>
      <c r="L607" s="194"/>
      <c r="M607" s="195"/>
      <c r="N607" s="196"/>
      <c r="O607" s="196"/>
      <c r="P607" s="196"/>
      <c r="Q607" s="196"/>
      <c r="R607" s="196"/>
      <c r="S607" s="196"/>
      <c r="T607" s="197"/>
      <c r="AT607" s="198" t="s">
        <v>148</v>
      </c>
      <c r="AU607" s="198" t="s">
        <v>81</v>
      </c>
      <c r="AV607" s="12" t="s">
        <v>75</v>
      </c>
      <c r="AW607" s="12" t="s">
        <v>30</v>
      </c>
      <c r="AX607" s="12" t="s">
        <v>68</v>
      </c>
      <c r="AY607" s="198" t="s">
        <v>139</v>
      </c>
    </row>
    <row r="608" spans="2:65" s="13" customFormat="1">
      <c r="B608" s="199"/>
      <c r="C608" s="200"/>
      <c r="D608" s="190" t="s">
        <v>148</v>
      </c>
      <c r="E608" s="201" t="s">
        <v>1</v>
      </c>
      <c r="F608" s="202" t="s">
        <v>966</v>
      </c>
      <c r="G608" s="200"/>
      <c r="H608" s="203">
        <v>213.869</v>
      </c>
      <c r="I608" s="204"/>
      <c r="J608" s="200"/>
      <c r="K608" s="200"/>
      <c r="L608" s="205"/>
      <c r="M608" s="206"/>
      <c r="N608" s="207"/>
      <c r="O608" s="207"/>
      <c r="P608" s="207"/>
      <c r="Q608" s="207"/>
      <c r="R608" s="207"/>
      <c r="S608" s="207"/>
      <c r="T608" s="208"/>
      <c r="AT608" s="209" t="s">
        <v>148</v>
      </c>
      <c r="AU608" s="209" t="s">
        <v>81</v>
      </c>
      <c r="AV608" s="13" t="s">
        <v>81</v>
      </c>
      <c r="AW608" s="13" t="s">
        <v>30</v>
      </c>
      <c r="AX608" s="13" t="s">
        <v>68</v>
      </c>
      <c r="AY608" s="209" t="s">
        <v>139</v>
      </c>
    </row>
    <row r="609" spans="2:65" s="11" customFormat="1" ht="25.9" customHeight="1">
      <c r="B609" s="160"/>
      <c r="C609" s="161"/>
      <c r="D609" s="162" t="s">
        <v>67</v>
      </c>
      <c r="E609" s="163" t="s">
        <v>990</v>
      </c>
      <c r="F609" s="163" t="s">
        <v>991</v>
      </c>
      <c r="G609" s="161"/>
      <c r="H609" s="161"/>
      <c r="I609" s="164"/>
      <c r="J609" s="165">
        <f>BK609</f>
        <v>0</v>
      </c>
      <c r="K609" s="161"/>
      <c r="L609" s="166"/>
      <c r="M609" s="167"/>
      <c r="N609" s="168"/>
      <c r="O609" s="168"/>
      <c r="P609" s="169">
        <f>P610+P629+P636+P695+P764+P809+P1040+P1125+P1142+P1149+P1167+P1183+P1187+P1255+P1270+P1295+P1318+P1352+P1361+P1370</f>
        <v>0</v>
      </c>
      <c r="Q609" s="168"/>
      <c r="R609" s="169">
        <f>R610+R629+R636+R695+R764+R809+R1040+R1125+R1142+R1149+R1167+R1183+R1187+R1255+R1270+R1295+R1318+R1352+R1361+R1370</f>
        <v>16.347443120000005</v>
      </c>
      <c r="S609" s="168"/>
      <c r="T609" s="170">
        <f>T610+T629+T636+T695+T764+T809+T1040+T1125+T1142+T1149+T1167+T1183+T1187+T1255+T1270+T1295+T1318+T1352+T1361+T1370</f>
        <v>5.755801E-2</v>
      </c>
      <c r="AR609" s="171" t="s">
        <v>81</v>
      </c>
      <c r="AT609" s="172" t="s">
        <v>67</v>
      </c>
      <c r="AU609" s="172" t="s">
        <v>68</v>
      </c>
      <c r="AY609" s="171" t="s">
        <v>139</v>
      </c>
      <c r="BK609" s="173">
        <f>BK610+BK629+BK636+BK695+BK764+BK809+BK1040+BK1125+BK1142+BK1149+BK1167+BK1183+BK1187+BK1255+BK1270+BK1295+BK1318+BK1352+BK1361+BK1370</f>
        <v>0</v>
      </c>
    </row>
    <row r="610" spans="2:65" s="11" customFormat="1" ht="22.9" customHeight="1">
      <c r="B610" s="160"/>
      <c r="C610" s="161"/>
      <c r="D610" s="162" t="s">
        <v>67</v>
      </c>
      <c r="E610" s="174" t="s">
        <v>992</v>
      </c>
      <c r="F610" s="174" t="s">
        <v>993</v>
      </c>
      <c r="G610" s="161"/>
      <c r="H610" s="161"/>
      <c r="I610" s="164"/>
      <c r="J610" s="175">
        <f>BK610</f>
        <v>0</v>
      </c>
      <c r="K610" s="161"/>
      <c r="L610" s="166"/>
      <c r="M610" s="167"/>
      <c r="N610" s="168"/>
      <c r="O610" s="168"/>
      <c r="P610" s="169">
        <f>SUM(P611:P628)</f>
        <v>0</v>
      </c>
      <c r="Q610" s="168"/>
      <c r="R610" s="169">
        <f>SUM(R611:R628)</f>
        <v>0.29128799999999999</v>
      </c>
      <c r="S610" s="168"/>
      <c r="T610" s="170">
        <f>SUM(T611:T628)</f>
        <v>0</v>
      </c>
      <c r="AR610" s="171" t="s">
        <v>81</v>
      </c>
      <c r="AT610" s="172" t="s">
        <v>67</v>
      </c>
      <c r="AU610" s="172" t="s">
        <v>75</v>
      </c>
      <c r="AY610" s="171" t="s">
        <v>139</v>
      </c>
      <c r="BK610" s="173">
        <f>SUM(BK611:BK628)</f>
        <v>0</v>
      </c>
    </row>
    <row r="611" spans="2:65" s="1" customFormat="1" ht="16.5" customHeight="1">
      <c r="B611" s="32"/>
      <c r="C611" s="176" t="s">
        <v>994</v>
      </c>
      <c r="D611" s="176" t="s">
        <v>141</v>
      </c>
      <c r="E611" s="177" t="s">
        <v>995</v>
      </c>
      <c r="F611" s="178" t="s">
        <v>996</v>
      </c>
      <c r="G611" s="179" t="s">
        <v>244</v>
      </c>
      <c r="H611" s="180">
        <v>15.93</v>
      </c>
      <c r="I611" s="181"/>
      <c r="J611" s="182">
        <f>ROUND(I611*H611,2)</f>
        <v>0</v>
      </c>
      <c r="K611" s="178" t="s">
        <v>145</v>
      </c>
      <c r="L611" s="36"/>
      <c r="M611" s="183" t="s">
        <v>1</v>
      </c>
      <c r="N611" s="184" t="s">
        <v>40</v>
      </c>
      <c r="O611" s="58"/>
      <c r="P611" s="185">
        <f>O611*H611</f>
        <v>0</v>
      </c>
      <c r="Q611" s="185">
        <v>0</v>
      </c>
      <c r="R611" s="185">
        <f>Q611*H611</f>
        <v>0</v>
      </c>
      <c r="S611" s="185">
        <v>0</v>
      </c>
      <c r="T611" s="186">
        <f>S611*H611</f>
        <v>0</v>
      </c>
      <c r="AR611" s="15" t="s">
        <v>207</v>
      </c>
      <c r="AT611" s="15" t="s">
        <v>141</v>
      </c>
      <c r="AU611" s="15" t="s">
        <v>81</v>
      </c>
      <c r="AY611" s="15" t="s">
        <v>139</v>
      </c>
      <c r="BE611" s="187">
        <f>IF(N611="základní",J611,0)</f>
        <v>0</v>
      </c>
      <c r="BF611" s="187">
        <f>IF(N611="snížená",J611,0)</f>
        <v>0</v>
      </c>
      <c r="BG611" s="187">
        <f>IF(N611="zákl. přenesená",J611,0)</f>
        <v>0</v>
      </c>
      <c r="BH611" s="187">
        <f>IF(N611="sníž. přenesená",J611,0)</f>
        <v>0</v>
      </c>
      <c r="BI611" s="187">
        <f>IF(N611="nulová",J611,0)</f>
        <v>0</v>
      </c>
      <c r="BJ611" s="15" t="s">
        <v>81</v>
      </c>
      <c r="BK611" s="187">
        <f>ROUND(I611*H611,2)</f>
        <v>0</v>
      </c>
      <c r="BL611" s="15" t="s">
        <v>207</v>
      </c>
      <c r="BM611" s="15" t="s">
        <v>997</v>
      </c>
    </row>
    <row r="612" spans="2:65" s="12" customFormat="1">
      <c r="B612" s="188"/>
      <c r="C612" s="189"/>
      <c r="D612" s="190" t="s">
        <v>148</v>
      </c>
      <c r="E612" s="191" t="s">
        <v>1</v>
      </c>
      <c r="F612" s="192" t="s">
        <v>390</v>
      </c>
      <c r="G612" s="189"/>
      <c r="H612" s="191" t="s">
        <v>1</v>
      </c>
      <c r="I612" s="193"/>
      <c r="J612" s="189"/>
      <c r="K612" s="189"/>
      <c r="L612" s="194"/>
      <c r="M612" s="195"/>
      <c r="N612" s="196"/>
      <c r="O612" s="196"/>
      <c r="P612" s="196"/>
      <c r="Q612" s="196"/>
      <c r="R612" s="196"/>
      <c r="S612" s="196"/>
      <c r="T612" s="197"/>
      <c r="AT612" s="198" t="s">
        <v>148</v>
      </c>
      <c r="AU612" s="198" t="s">
        <v>81</v>
      </c>
      <c r="AV612" s="12" t="s">
        <v>75</v>
      </c>
      <c r="AW612" s="12" t="s">
        <v>30</v>
      </c>
      <c r="AX612" s="12" t="s">
        <v>68</v>
      </c>
      <c r="AY612" s="198" t="s">
        <v>139</v>
      </c>
    </row>
    <row r="613" spans="2:65" s="13" customFormat="1">
      <c r="B613" s="199"/>
      <c r="C613" s="200"/>
      <c r="D613" s="190" t="s">
        <v>148</v>
      </c>
      <c r="E613" s="201" t="s">
        <v>1</v>
      </c>
      <c r="F613" s="202" t="s">
        <v>998</v>
      </c>
      <c r="G613" s="200"/>
      <c r="H613" s="203">
        <v>15.93</v>
      </c>
      <c r="I613" s="204"/>
      <c r="J613" s="200"/>
      <c r="K613" s="200"/>
      <c r="L613" s="205"/>
      <c r="M613" s="206"/>
      <c r="N613" s="207"/>
      <c r="O613" s="207"/>
      <c r="P613" s="207"/>
      <c r="Q613" s="207"/>
      <c r="R613" s="207"/>
      <c r="S613" s="207"/>
      <c r="T613" s="208"/>
      <c r="AT613" s="209" t="s">
        <v>148</v>
      </c>
      <c r="AU613" s="209" t="s">
        <v>81</v>
      </c>
      <c r="AV613" s="13" t="s">
        <v>81</v>
      </c>
      <c r="AW613" s="13" t="s">
        <v>30</v>
      </c>
      <c r="AX613" s="13" t="s">
        <v>68</v>
      </c>
      <c r="AY613" s="209" t="s">
        <v>139</v>
      </c>
    </row>
    <row r="614" spans="2:65" s="1" customFormat="1" ht="16.5" customHeight="1">
      <c r="B614" s="32"/>
      <c r="C614" s="210" t="s">
        <v>999</v>
      </c>
      <c r="D614" s="210" t="s">
        <v>219</v>
      </c>
      <c r="E614" s="211" t="s">
        <v>1000</v>
      </c>
      <c r="F614" s="212" t="s">
        <v>1001</v>
      </c>
      <c r="G614" s="213" t="s">
        <v>210</v>
      </c>
      <c r="H614" s="214">
        <v>5.0000000000000001E-3</v>
      </c>
      <c r="I614" s="215"/>
      <c r="J614" s="216">
        <f>ROUND(I614*H614,2)</f>
        <v>0</v>
      </c>
      <c r="K614" s="212" t="s">
        <v>145</v>
      </c>
      <c r="L614" s="217"/>
      <c r="M614" s="218" t="s">
        <v>1</v>
      </c>
      <c r="N614" s="219" t="s">
        <v>40</v>
      </c>
      <c r="O614" s="58"/>
      <c r="P614" s="185">
        <f>O614*H614</f>
        <v>0</v>
      </c>
      <c r="Q614" s="185">
        <v>1</v>
      </c>
      <c r="R614" s="185">
        <f>Q614*H614</f>
        <v>5.0000000000000001E-3</v>
      </c>
      <c r="S614" s="185">
        <v>0</v>
      </c>
      <c r="T614" s="186">
        <f>S614*H614</f>
        <v>0</v>
      </c>
      <c r="AR614" s="15" t="s">
        <v>294</v>
      </c>
      <c r="AT614" s="15" t="s">
        <v>219</v>
      </c>
      <c r="AU614" s="15" t="s">
        <v>81</v>
      </c>
      <c r="AY614" s="15" t="s">
        <v>139</v>
      </c>
      <c r="BE614" s="187">
        <f>IF(N614="základní",J614,0)</f>
        <v>0</v>
      </c>
      <c r="BF614" s="187">
        <f>IF(N614="snížená",J614,0)</f>
        <v>0</v>
      </c>
      <c r="BG614" s="187">
        <f>IF(N614="zákl. přenesená",J614,0)</f>
        <v>0</v>
      </c>
      <c r="BH614" s="187">
        <f>IF(N614="sníž. přenesená",J614,0)</f>
        <v>0</v>
      </c>
      <c r="BI614" s="187">
        <f>IF(N614="nulová",J614,0)</f>
        <v>0</v>
      </c>
      <c r="BJ614" s="15" t="s">
        <v>81</v>
      </c>
      <c r="BK614" s="187">
        <f>ROUND(I614*H614,2)</f>
        <v>0</v>
      </c>
      <c r="BL614" s="15" t="s">
        <v>207</v>
      </c>
      <c r="BM614" s="15" t="s">
        <v>1002</v>
      </c>
    </row>
    <row r="615" spans="2:65" s="13" customFormat="1">
      <c r="B615" s="199"/>
      <c r="C615" s="200"/>
      <c r="D615" s="190" t="s">
        <v>148</v>
      </c>
      <c r="E615" s="201" t="s">
        <v>1</v>
      </c>
      <c r="F615" s="202" t="s">
        <v>1003</v>
      </c>
      <c r="G615" s="200"/>
      <c r="H615" s="203">
        <v>5.0000000000000001E-3</v>
      </c>
      <c r="I615" s="204"/>
      <c r="J615" s="200"/>
      <c r="K615" s="200"/>
      <c r="L615" s="205"/>
      <c r="M615" s="206"/>
      <c r="N615" s="207"/>
      <c r="O615" s="207"/>
      <c r="P615" s="207"/>
      <c r="Q615" s="207"/>
      <c r="R615" s="207"/>
      <c r="S615" s="207"/>
      <c r="T615" s="208"/>
      <c r="AT615" s="209" t="s">
        <v>148</v>
      </c>
      <c r="AU615" s="209" t="s">
        <v>81</v>
      </c>
      <c r="AV615" s="13" t="s">
        <v>81</v>
      </c>
      <c r="AW615" s="13" t="s">
        <v>30</v>
      </c>
      <c r="AX615" s="13" t="s">
        <v>68</v>
      </c>
      <c r="AY615" s="209" t="s">
        <v>139</v>
      </c>
    </row>
    <row r="616" spans="2:65" s="1" customFormat="1" ht="16.5" customHeight="1">
      <c r="B616" s="32"/>
      <c r="C616" s="176" t="s">
        <v>1004</v>
      </c>
      <c r="D616" s="176" t="s">
        <v>141</v>
      </c>
      <c r="E616" s="177" t="s">
        <v>1005</v>
      </c>
      <c r="F616" s="178" t="s">
        <v>1006</v>
      </c>
      <c r="G616" s="179" t="s">
        <v>244</v>
      </c>
      <c r="H616" s="180">
        <v>15.93</v>
      </c>
      <c r="I616" s="181"/>
      <c r="J616" s="182">
        <f>ROUND(I616*H616,2)</f>
        <v>0</v>
      </c>
      <c r="K616" s="178" t="s">
        <v>145</v>
      </c>
      <c r="L616" s="36"/>
      <c r="M616" s="183" t="s">
        <v>1</v>
      </c>
      <c r="N616" s="184" t="s">
        <v>40</v>
      </c>
      <c r="O616" s="58"/>
      <c r="P616" s="185">
        <f>O616*H616</f>
        <v>0</v>
      </c>
      <c r="Q616" s="185">
        <v>4.0000000000000002E-4</v>
      </c>
      <c r="R616" s="185">
        <f>Q616*H616</f>
        <v>6.3720000000000001E-3</v>
      </c>
      <c r="S616" s="185">
        <v>0</v>
      </c>
      <c r="T616" s="186">
        <f>S616*H616</f>
        <v>0</v>
      </c>
      <c r="AR616" s="15" t="s">
        <v>207</v>
      </c>
      <c r="AT616" s="15" t="s">
        <v>141</v>
      </c>
      <c r="AU616" s="15" t="s">
        <v>81</v>
      </c>
      <c r="AY616" s="15" t="s">
        <v>139</v>
      </c>
      <c r="BE616" s="187">
        <f>IF(N616="základní",J616,0)</f>
        <v>0</v>
      </c>
      <c r="BF616" s="187">
        <f>IF(N616="snížená",J616,0)</f>
        <v>0</v>
      </c>
      <c r="BG616" s="187">
        <f>IF(N616="zákl. přenesená",J616,0)</f>
        <v>0</v>
      </c>
      <c r="BH616" s="187">
        <f>IF(N616="sníž. přenesená",J616,0)</f>
        <v>0</v>
      </c>
      <c r="BI616" s="187">
        <f>IF(N616="nulová",J616,0)</f>
        <v>0</v>
      </c>
      <c r="BJ616" s="15" t="s">
        <v>81</v>
      </c>
      <c r="BK616" s="187">
        <f>ROUND(I616*H616,2)</f>
        <v>0</v>
      </c>
      <c r="BL616" s="15" t="s">
        <v>207</v>
      </c>
      <c r="BM616" s="15" t="s">
        <v>1007</v>
      </c>
    </row>
    <row r="617" spans="2:65" s="13" customFormat="1">
      <c r="B617" s="199"/>
      <c r="C617" s="200"/>
      <c r="D617" s="190" t="s">
        <v>148</v>
      </c>
      <c r="E617" s="201" t="s">
        <v>1</v>
      </c>
      <c r="F617" s="202" t="s">
        <v>1008</v>
      </c>
      <c r="G617" s="200"/>
      <c r="H617" s="203">
        <v>15.93</v>
      </c>
      <c r="I617" s="204"/>
      <c r="J617" s="200"/>
      <c r="K617" s="200"/>
      <c r="L617" s="205"/>
      <c r="M617" s="206"/>
      <c r="N617" s="207"/>
      <c r="O617" s="207"/>
      <c r="P617" s="207"/>
      <c r="Q617" s="207"/>
      <c r="R617" s="207"/>
      <c r="S617" s="207"/>
      <c r="T617" s="208"/>
      <c r="AT617" s="209" t="s">
        <v>148</v>
      </c>
      <c r="AU617" s="209" t="s">
        <v>81</v>
      </c>
      <c r="AV617" s="13" t="s">
        <v>81</v>
      </c>
      <c r="AW617" s="13" t="s">
        <v>30</v>
      </c>
      <c r="AX617" s="13" t="s">
        <v>68</v>
      </c>
      <c r="AY617" s="209" t="s">
        <v>139</v>
      </c>
    </row>
    <row r="618" spans="2:65" s="1" customFormat="1" ht="16.5" customHeight="1">
      <c r="B618" s="32"/>
      <c r="C618" s="210" t="s">
        <v>1009</v>
      </c>
      <c r="D618" s="210" t="s">
        <v>219</v>
      </c>
      <c r="E618" s="211" t="s">
        <v>1010</v>
      </c>
      <c r="F618" s="212" t="s">
        <v>1011</v>
      </c>
      <c r="G618" s="213" t="s">
        <v>244</v>
      </c>
      <c r="H618" s="214">
        <v>18.32</v>
      </c>
      <c r="I618" s="215"/>
      <c r="J618" s="216">
        <f>ROUND(I618*H618,2)</f>
        <v>0</v>
      </c>
      <c r="K618" s="212" t="s">
        <v>145</v>
      </c>
      <c r="L618" s="217"/>
      <c r="M618" s="218" t="s">
        <v>1</v>
      </c>
      <c r="N618" s="219" t="s">
        <v>40</v>
      </c>
      <c r="O618" s="58"/>
      <c r="P618" s="185">
        <f>O618*H618</f>
        <v>0</v>
      </c>
      <c r="Q618" s="185">
        <v>2E-3</v>
      </c>
      <c r="R618" s="185">
        <f>Q618*H618</f>
        <v>3.6639999999999999E-2</v>
      </c>
      <c r="S618" s="185">
        <v>0</v>
      </c>
      <c r="T618" s="186">
        <f>S618*H618</f>
        <v>0</v>
      </c>
      <c r="AR618" s="15" t="s">
        <v>294</v>
      </c>
      <c r="AT618" s="15" t="s">
        <v>219</v>
      </c>
      <c r="AU618" s="15" t="s">
        <v>81</v>
      </c>
      <c r="AY618" s="15" t="s">
        <v>139</v>
      </c>
      <c r="BE618" s="187">
        <f>IF(N618="základní",J618,0)</f>
        <v>0</v>
      </c>
      <c r="BF618" s="187">
        <f>IF(N618="snížená",J618,0)</f>
        <v>0</v>
      </c>
      <c r="BG618" s="187">
        <f>IF(N618="zákl. přenesená",J618,0)</f>
        <v>0</v>
      </c>
      <c r="BH618" s="187">
        <f>IF(N618="sníž. přenesená",J618,0)</f>
        <v>0</v>
      </c>
      <c r="BI618" s="187">
        <f>IF(N618="nulová",J618,0)</f>
        <v>0</v>
      </c>
      <c r="BJ618" s="15" t="s">
        <v>81</v>
      </c>
      <c r="BK618" s="187">
        <f>ROUND(I618*H618,2)</f>
        <v>0</v>
      </c>
      <c r="BL618" s="15" t="s">
        <v>207</v>
      </c>
      <c r="BM618" s="15" t="s">
        <v>1012</v>
      </c>
    </row>
    <row r="619" spans="2:65" s="13" customFormat="1">
      <c r="B619" s="199"/>
      <c r="C619" s="200"/>
      <c r="D619" s="190" t="s">
        <v>148</v>
      </c>
      <c r="E619" s="201" t="s">
        <v>1</v>
      </c>
      <c r="F619" s="202" t="s">
        <v>1013</v>
      </c>
      <c r="G619" s="200"/>
      <c r="H619" s="203">
        <v>18.32</v>
      </c>
      <c r="I619" s="204"/>
      <c r="J619" s="200"/>
      <c r="K619" s="200"/>
      <c r="L619" s="205"/>
      <c r="M619" s="206"/>
      <c r="N619" s="207"/>
      <c r="O619" s="207"/>
      <c r="P619" s="207"/>
      <c r="Q619" s="207"/>
      <c r="R619" s="207"/>
      <c r="S619" s="207"/>
      <c r="T619" s="208"/>
      <c r="AT619" s="209" t="s">
        <v>148</v>
      </c>
      <c r="AU619" s="209" t="s">
        <v>81</v>
      </c>
      <c r="AV619" s="13" t="s">
        <v>81</v>
      </c>
      <c r="AW619" s="13" t="s">
        <v>30</v>
      </c>
      <c r="AX619" s="13" t="s">
        <v>68</v>
      </c>
      <c r="AY619" s="209" t="s">
        <v>139</v>
      </c>
    </row>
    <row r="620" spans="2:65" s="1" customFormat="1" ht="16.5" customHeight="1">
      <c r="B620" s="32"/>
      <c r="C620" s="176" t="s">
        <v>1014</v>
      </c>
      <c r="D620" s="176" t="s">
        <v>141</v>
      </c>
      <c r="E620" s="177" t="s">
        <v>1015</v>
      </c>
      <c r="F620" s="178" t="s">
        <v>1016</v>
      </c>
      <c r="G620" s="179" t="s">
        <v>244</v>
      </c>
      <c r="H620" s="180">
        <v>27.5</v>
      </c>
      <c r="I620" s="181"/>
      <c r="J620" s="182">
        <f>ROUND(I620*H620,2)</f>
        <v>0</v>
      </c>
      <c r="K620" s="178" t="s">
        <v>145</v>
      </c>
      <c r="L620" s="36"/>
      <c r="M620" s="183" t="s">
        <v>1</v>
      </c>
      <c r="N620" s="184" t="s">
        <v>40</v>
      </c>
      <c r="O620" s="58"/>
      <c r="P620" s="185">
        <f>O620*H620</f>
        <v>0</v>
      </c>
      <c r="Q620" s="185">
        <v>1E-3</v>
      </c>
      <c r="R620" s="185">
        <f>Q620*H620</f>
        <v>2.75E-2</v>
      </c>
      <c r="S620" s="185">
        <v>0</v>
      </c>
      <c r="T620" s="186">
        <f>S620*H620</f>
        <v>0</v>
      </c>
      <c r="AR620" s="15" t="s">
        <v>207</v>
      </c>
      <c r="AT620" s="15" t="s">
        <v>141</v>
      </c>
      <c r="AU620" s="15" t="s">
        <v>81</v>
      </c>
      <c r="AY620" s="15" t="s">
        <v>139</v>
      </c>
      <c r="BE620" s="187">
        <f>IF(N620="základní",J620,0)</f>
        <v>0</v>
      </c>
      <c r="BF620" s="187">
        <f>IF(N620="snížená",J620,0)</f>
        <v>0</v>
      </c>
      <c r="BG620" s="187">
        <f>IF(N620="zákl. přenesená",J620,0)</f>
        <v>0</v>
      </c>
      <c r="BH620" s="187">
        <f>IF(N620="sníž. přenesená",J620,0)</f>
        <v>0</v>
      </c>
      <c r="BI620" s="187">
        <f>IF(N620="nulová",J620,0)</f>
        <v>0</v>
      </c>
      <c r="BJ620" s="15" t="s">
        <v>81</v>
      </c>
      <c r="BK620" s="187">
        <f>ROUND(I620*H620,2)</f>
        <v>0</v>
      </c>
      <c r="BL620" s="15" t="s">
        <v>207</v>
      </c>
      <c r="BM620" s="15" t="s">
        <v>1017</v>
      </c>
    </row>
    <row r="621" spans="2:65" s="12" customFormat="1">
      <c r="B621" s="188"/>
      <c r="C621" s="189"/>
      <c r="D621" s="190" t="s">
        <v>148</v>
      </c>
      <c r="E621" s="191" t="s">
        <v>1</v>
      </c>
      <c r="F621" s="192" t="s">
        <v>289</v>
      </c>
      <c r="G621" s="189"/>
      <c r="H621" s="191" t="s">
        <v>1</v>
      </c>
      <c r="I621" s="193"/>
      <c r="J621" s="189"/>
      <c r="K621" s="189"/>
      <c r="L621" s="194"/>
      <c r="M621" s="195"/>
      <c r="N621" s="196"/>
      <c r="O621" s="196"/>
      <c r="P621" s="196"/>
      <c r="Q621" s="196"/>
      <c r="R621" s="196"/>
      <c r="S621" s="196"/>
      <c r="T621" s="197"/>
      <c r="AT621" s="198" t="s">
        <v>148</v>
      </c>
      <c r="AU621" s="198" t="s">
        <v>81</v>
      </c>
      <c r="AV621" s="12" t="s">
        <v>75</v>
      </c>
      <c r="AW621" s="12" t="s">
        <v>30</v>
      </c>
      <c r="AX621" s="12" t="s">
        <v>68</v>
      </c>
      <c r="AY621" s="198" t="s">
        <v>139</v>
      </c>
    </row>
    <row r="622" spans="2:65" s="13" customFormat="1">
      <c r="B622" s="199"/>
      <c r="C622" s="200"/>
      <c r="D622" s="190" t="s">
        <v>148</v>
      </c>
      <c r="E622" s="201" t="s">
        <v>1</v>
      </c>
      <c r="F622" s="202" t="s">
        <v>1018</v>
      </c>
      <c r="G622" s="200"/>
      <c r="H622" s="203">
        <v>27.5</v>
      </c>
      <c r="I622" s="204"/>
      <c r="J622" s="200"/>
      <c r="K622" s="200"/>
      <c r="L622" s="205"/>
      <c r="M622" s="206"/>
      <c r="N622" s="207"/>
      <c r="O622" s="207"/>
      <c r="P622" s="207"/>
      <c r="Q622" s="207"/>
      <c r="R622" s="207"/>
      <c r="S622" s="207"/>
      <c r="T622" s="208"/>
      <c r="AT622" s="209" t="s">
        <v>148</v>
      </c>
      <c r="AU622" s="209" t="s">
        <v>81</v>
      </c>
      <c r="AV622" s="13" t="s">
        <v>81</v>
      </c>
      <c r="AW622" s="13" t="s">
        <v>30</v>
      </c>
      <c r="AX622" s="13" t="s">
        <v>68</v>
      </c>
      <c r="AY622" s="209" t="s">
        <v>139</v>
      </c>
    </row>
    <row r="623" spans="2:65" s="1" customFormat="1" ht="16.5" customHeight="1">
      <c r="B623" s="32"/>
      <c r="C623" s="176" t="s">
        <v>1019</v>
      </c>
      <c r="D623" s="176" t="s">
        <v>141</v>
      </c>
      <c r="E623" s="177" t="s">
        <v>1020</v>
      </c>
      <c r="F623" s="178" t="s">
        <v>1021</v>
      </c>
      <c r="G623" s="179" t="s">
        <v>244</v>
      </c>
      <c r="H623" s="180">
        <v>40.665999999999997</v>
      </c>
      <c r="I623" s="181"/>
      <c r="J623" s="182">
        <f>ROUND(I623*H623,2)</f>
        <v>0</v>
      </c>
      <c r="K623" s="178" t="s">
        <v>145</v>
      </c>
      <c r="L623" s="36"/>
      <c r="M623" s="183" t="s">
        <v>1</v>
      </c>
      <c r="N623" s="184" t="s">
        <v>40</v>
      </c>
      <c r="O623" s="58"/>
      <c r="P623" s="185">
        <f>O623*H623</f>
        <v>0</v>
      </c>
      <c r="Q623" s="185">
        <v>1E-3</v>
      </c>
      <c r="R623" s="185">
        <f>Q623*H623</f>
        <v>4.0666000000000001E-2</v>
      </c>
      <c r="S623" s="185">
        <v>0</v>
      </c>
      <c r="T623" s="186">
        <f>S623*H623</f>
        <v>0</v>
      </c>
      <c r="AR623" s="15" t="s">
        <v>207</v>
      </c>
      <c r="AT623" s="15" t="s">
        <v>141</v>
      </c>
      <c r="AU623" s="15" t="s">
        <v>81</v>
      </c>
      <c r="AY623" s="15" t="s">
        <v>139</v>
      </c>
      <c r="BE623" s="187">
        <f>IF(N623="základní",J623,0)</f>
        <v>0</v>
      </c>
      <c r="BF623" s="187">
        <f>IF(N623="snížená",J623,0)</f>
        <v>0</v>
      </c>
      <c r="BG623" s="187">
        <f>IF(N623="zákl. přenesená",J623,0)</f>
        <v>0</v>
      </c>
      <c r="BH623" s="187">
        <f>IF(N623="sníž. přenesená",J623,0)</f>
        <v>0</v>
      </c>
      <c r="BI623" s="187">
        <f>IF(N623="nulová",J623,0)</f>
        <v>0</v>
      </c>
      <c r="BJ623" s="15" t="s">
        <v>81</v>
      </c>
      <c r="BK623" s="187">
        <f>ROUND(I623*H623,2)</f>
        <v>0</v>
      </c>
      <c r="BL623" s="15" t="s">
        <v>207</v>
      </c>
      <c r="BM623" s="15" t="s">
        <v>1022</v>
      </c>
    </row>
    <row r="624" spans="2:65" s="12" customFormat="1">
      <c r="B624" s="188"/>
      <c r="C624" s="189"/>
      <c r="D624" s="190" t="s">
        <v>148</v>
      </c>
      <c r="E624" s="191" t="s">
        <v>1</v>
      </c>
      <c r="F624" s="192" t="s">
        <v>229</v>
      </c>
      <c r="G624" s="189"/>
      <c r="H624" s="191" t="s">
        <v>1</v>
      </c>
      <c r="I624" s="193"/>
      <c r="J624" s="189"/>
      <c r="K624" s="189"/>
      <c r="L624" s="194"/>
      <c r="M624" s="195"/>
      <c r="N624" s="196"/>
      <c r="O624" s="196"/>
      <c r="P624" s="196"/>
      <c r="Q624" s="196"/>
      <c r="R624" s="196"/>
      <c r="S624" s="196"/>
      <c r="T624" s="197"/>
      <c r="AT624" s="198" t="s">
        <v>148</v>
      </c>
      <c r="AU624" s="198" t="s">
        <v>81</v>
      </c>
      <c r="AV624" s="12" t="s">
        <v>75</v>
      </c>
      <c r="AW624" s="12" t="s">
        <v>30</v>
      </c>
      <c r="AX624" s="12" t="s">
        <v>68</v>
      </c>
      <c r="AY624" s="198" t="s">
        <v>139</v>
      </c>
    </row>
    <row r="625" spans="2:65" s="13" customFormat="1">
      <c r="B625" s="199"/>
      <c r="C625" s="200"/>
      <c r="D625" s="190" t="s">
        <v>148</v>
      </c>
      <c r="E625" s="201" t="s">
        <v>1</v>
      </c>
      <c r="F625" s="202" t="s">
        <v>1023</v>
      </c>
      <c r="G625" s="200"/>
      <c r="H625" s="203">
        <v>40.665999999999997</v>
      </c>
      <c r="I625" s="204"/>
      <c r="J625" s="200"/>
      <c r="K625" s="200"/>
      <c r="L625" s="205"/>
      <c r="M625" s="206"/>
      <c r="N625" s="207"/>
      <c r="O625" s="207"/>
      <c r="P625" s="207"/>
      <c r="Q625" s="207"/>
      <c r="R625" s="207"/>
      <c r="S625" s="207"/>
      <c r="T625" s="208"/>
      <c r="AT625" s="209" t="s">
        <v>148</v>
      </c>
      <c r="AU625" s="209" t="s">
        <v>81</v>
      </c>
      <c r="AV625" s="13" t="s">
        <v>81</v>
      </c>
      <c r="AW625" s="13" t="s">
        <v>30</v>
      </c>
      <c r="AX625" s="13" t="s">
        <v>68</v>
      </c>
      <c r="AY625" s="209" t="s">
        <v>139</v>
      </c>
    </row>
    <row r="626" spans="2:65" s="1" customFormat="1" ht="16.5" customHeight="1">
      <c r="B626" s="32"/>
      <c r="C626" s="210" t="s">
        <v>1024</v>
      </c>
      <c r="D626" s="210" t="s">
        <v>219</v>
      </c>
      <c r="E626" s="211" t="s">
        <v>1025</v>
      </c>
      <c r="F626" s="212" t="s">
        <v>1026</v>
      </c>
      <c r="G626" s="213" t="s">
        <v>265</v>
      </c>
      <c r="H626" s="214">
        <v>58.37</v>
      </c>
      <c r="I626" s="215"/>
      <c r="J626" s="216">
        <f>ROUND(I626*H626,2)</f>
        <v>0</v>
      </c>
      <c r="K626" s="212" t="s">
        <v>145</v>
      </c>
      <c r="L626" s="217"/>
      <c r="M626" s="218" t="s">
        <v>1</v>
      </c>
      <c r="N626" s="219" t="s">
        <v>40</v>
      </c>
      <c r="O626" s="58"/>
      <c r="P626" s="185">
        <f>O626*H626</f>
        <v>0</v>
      </c>
      <c r="Q626" s="185">
        <v>3.0000000000000001E-3</v>
      </c>
      <c r="R626" s="185">
        <f>Q626*H626</f>
        <v>0.17510999999999999</v>
      </c>
      <c r="S626" s="185">
        <v>0</v>
      </c>
      <c r="T626" s="186">
        <f>S626*H626</f>
        <v>0</v>
      </c>
      <c r="AR626" s="15" t="s">
        <v>294</v>
      </c>
      <c r="AT626" s="15" t="s">
        <v>219</v>
      </c>
      <c r="AU626" s="15" t="s">
        <v>81</v>
      </c>
      <c r="AY626" s="15" t="s">
        <v>139</v>
      </c>
      <c r="BE626" s="187">
        <f>IF(N626="základní",J626,0)</f>
        <v>0</v>
      </c>
      <c r="BF626" s="187">
        <f>IF(N626="snížená",J626,0)</f>
        <v>0</v>
      </c>
      <c r="BG626" s="187">
        <f>IF(N626="zákl. přenesená",J626,0)</f>
        <v>0</v>
      </c>
      <c r="BH626" s="187">
        <f>IF(N626="sníž. přenesená",J626,0)</f>
        <v>0</v>
      </c>
      <c r="BI626" s="187">
        <f>IF(N626="nulová",J626,0)</f>
        <v>0</v>
      </c>
      <c r="BJ626" s="15" t="s">
        <v>81</v>
      </c>
      <c r="BK626" s="187">
        <f>ROUND(I626*H626,2)</f>
        <v>0</v>
      </c>
      <c r="BL626" s="15" t="s">
        <v>207</v>
      </c>
      <c r="BM626" s="15" t="s">
        <v>1027</v>
      </c>
    </row>
    <row r="627" spans="2:65" s="13" customFormat="1">
      <c r="B627" s="199"/>
      <c r="C627" s="200"/>
      <c r="D627" s="190" t="s">
        <v>148</v>
      </c>
      <c r="E627" s="201" t="s">
        <v>1</v>
      </c>
      <c r="F627" s="202" t="s">
        <v>1028</v>
      </c>
      <c r="G627" s="200"/>
      <c r="H627" s="203">
        <v>58.37</v>
      </c>
      <c r="I627" s="204"/>
      <c r="J627" s="200"/>
      <c r="K627" s="200"/>
      <c r="L627" s="205"/>
      <c r="M627" s="206"/>
      <c r="N627" s="207"/>
      <c r="O627" s="207"/>
      <c r="P627" s="207"/>
      <c r="Q627" s="207"/>
      <c r="R627" s="207"/>
      <c r="S627" s="207"/>
      <c r="T627" s="208"/>
      <c r="AT627" s="209" t="s">
        <v>148</v>
      </c>
      <c r="AU627" s="209" t="s">
        <v>81</v>
      </c>
      <c r="AV627" s="13" t="s">
        <v>81</v>
      </c>
      <c r="AW627" s="13" t="s">
        <v>30</v>
      </c>
      <c r="AX627" s="13" t="s">
        <v>68</v>
      </c>
      <c r="AY627" s="209" t="s">
        <v>139</v>
      </c>
    </row>
    <row r="628" spans="2:65" s="1" customFormat="1" ht="16.5" customHeight="1">
      <c r="B628" s="32"/>
      <c r="C628" s="176" t="s">
        <v>1029</v>
      </c>
      <c r="D628" s="176" t="s">
        <v>141</v>
      </c>
      <c r="E628" s="177" t="s">
        <v>1030</v>
      </c>
      <c r="F628" s="178" t="s">
        <v>1031</v>
      </c>
      <c r="G628" s="179" t="s">
        <v>1032</v>
      </c>
      <c r="H628" s="220"/>
      <c r="I628" s="181"/>
      <c r="J628" s="182">
        <f>ROUND(I628*H628,2)</f>
        <v>0</v>
      </c>
      <c r="K628" s="178" t="s">
        <v>145</v>
      </c>
      <c r="L628" s="36"/>
      <c r="M628" s="183" t="s">
        <v>1</v>
      </c>
      <c r="N628" s="184" t="s">
        <v>40</v>
      </c>
      <c r="O628" s="58"/>
      <c r="P628" s="185">
        <f>O628*H628</f>
        <v>0</v>
      </c>
      <c r="Q628" s="185">
        <v>0</v>
      </c>
      <c r="R628" s="185">
        <f>Q628*H628</f>
        <v>0</v>
      </c>
      <c r="S628" s="185">
        <v>0</v>
      </c>
      <c r="T628" s="186">
        <f>S628*H628</f>
        <v>0</v>
      </c>
      <c r="AR628" s="15" t="s">
        <v>207</v>
      </c>
      <c r="AT628" s="15" t="s">
        <v>141</v>
      </c>
      <c r="AU628" s="15" t="s">
        <v>81</v>
      </c>
      <c r="AY628" s="15" t="s">
        <v>139</v>
      </c>
      <c r="BE628" s="187">
        <f>IF(N628="základní",J628,0)</f>
        <v>0</v>
      </c>
      <c r="BF628" s="187">
        <f>IF(N628="snížená",J628,0)</f>
        <v>0</v>
      </c>
      <c r="BG628" s="187">
        <f>IF(N628="zákl. přenesená",J628,0)</f>
        <v>0</v>
      </c>
      <c r="BH628" s="187">
        <f>IF(N628="sníž. přenesená",J628,0)</f>
        <v>0</v>
      </c>
      <c r="BI628" s="187">
        <f>IF(N628="nulová",J628,0)</f>
        <v>0</v>
      </c>
      <c r="BJ628" s="15" t="s">
        <v>81</v>
      </c>
      <c r="BK628" s="187">
        <f>ROUND(I628*H628,2)</f>
        <v>0</v>
      </c>
      <c r="BL628" s="15" t="s">
        <v>207</v>
      </c>
      <c r="BM628" s="15" t="s">
        <v>1033</v>
      </c>
    </row>
    <row r="629" spans="2:65" s="11" customFormat="1" ht="22.9" customHeight="1">
      <c r="B629" s="160"/>
      <c r="C629" s="161"/>
      <c r="D629" s="162" t="s">
        <v>67</v>
      </c>
      <c r="E629" s="174" t="s">
        <v>1034</v>
      </c>
      <c r="F629" s="174" t="s">
        <v>1035</v>
      </c>
      <c r="G629" s="161"/>
      <c r="H629" s="161"/>
      <c r="I629" s="164"/>
      <c r="J629" s="175">
        <f>BK629</f>
        <v>0</v>
      </c>
      <c r="K629" s="161"/>
      <c r="L629" s="166"/>
      <c r="M629" s="167"/>
      <c r="N629" s="168"/>
      <c r="O629" s="168"/>
      <c r="P629" s="169">
        <f>SUM(P630:P635)</f>
        <v>0</v>
      </c>
      <c r="Q629" s="168"/>
      <c r="R629" s="169">
        <f>SUM(R630:R635)</f>
        <v>3.9990000000000005E-2</v>
      </c>
      <c r="S629" s="168"/>
      <c r="T629" s="170">
        <f>SUM(T630:T635)</f>
        <v>0</v>
      </c>
      <c r="AR629" s="171" t="s">
        <v>81</v>
      </c>
      <c r="AT629" s="172" t="s">
        <v>67</v>
      </c>
      <c r="AU629" s="172" t="s">
        <v>75</v>
      </c>
      <c r="AY629" s="171" t="s">
        <v>139</v>
      </c>
      <c r="BK629" s="173">
        <f>SUM(BK630:BK635)</f>
        <v>0</v>
      </c>
    </row>
    <row r="630" spans="2:65" s="1" customFormat="1" ht="16.5" customHeight="1">
      <c r="B630" s="32"/>
      <c r="C630" s="176" t="s">
        <v>1036</v>
      </c>
      <c r="D630" s="176" t="s">
        <v>141</v>
      </c>
      <c r="E630" s="177" t="s">
        <v>1037</v>
      </c>
      <c r="F630" s="178" t="s">
        <v>1038</v>
      </c>
      <c r="G630" s="179" t="s">
        <v>244</v>
      </c>
      <c r="H630" s="180">
        <v>19.042999999999999</v>
      </c>
      <c r="I630" s="181"/>
      <c r="J630" s="182">
        <f>ROUND(I630*H630,2)</f>
        <v>0</v>
      </c>
      <c r="K630" s="178" t="s">
        <v>145</v>
      </c>
      <c r="L630" s="36"/>
      <c r="M630" s="183" t="s">
        <v>1</v>
      </c>
      <c r="N630" s="184" t="s">
        <v>40</v>
      </c>
      <c r="O630" s="58"/>
      <c r="P630" s="185">
        <f>O630*H630</f>
        <v>0</v>
      </c>
      <c r="Q630" s="185">
        <v>0</v>
      </c>
      <c r="R630" s="185">
        <f>Q630*H630</f>
        <v>0</v>
      </c>
      <c r="S630" s="185">
        <v>0</v>
      </c>
      <c r="T630" s="186">
        <f>S630*H630</f>
        <v>0</v>
      </c>
      <c r="AR630" s="15" t="s">
        <v>207</v>
      </c>
      <c r="AT630" s="15" t="s">
        <v>141</v>
      </c>
      <c r="AU630" s="15" t="s">
        <v>81</v>
      </c>
      <c r="AY630" s="15" t="s">
        <v>139</v>
      </c>
      <c r="BE630" s="187">
        <f>IF(N630="základní",J630,0)</f>
        <v>0</v>
      </c>
      <c r="BF630" s="187">
        <f>IF(N630="snížená",J630,0)</f>
        <v>0</v>
      </c>
      <c r="BG630" s="187">
        <f>IF(N630="zákl. přenesená",J630,0)</f>
        <v>0</v>
      </c>
      <c r="BH630" s="187">
        <f>IF(N630="sníž. přenesená",J630,0)</f>
        <v>0</v>
      </c>
      <c r="BI630" s="187">
        <f>IF(N630="nulová",J630,0)</f>
        <v>0</v>
      </c>
      <c r="BJ630" s="15" t="s">
        <v>81</v>
      </c>
      <c r="BK630" s="187">
        <f>ROUND(I630*H630,2)</f>
        <v>0</v>
      </c>
      <c r="BL630" s="15" t="s">
        <v>207</v>
      </c>
      <c r="BM630" s="15" t="s">
        <v>1039</v>
      </c>
    </row>
    <row r="631" spans="2:65" s="12" customFormat="1">
      <c r="B631" s="188"/>
      <c r="C631" s="189"/>
      <c r="D631" s="190" t="s">
        <v>148</v>
      </c>
      <c r="E631" s="191" t="s">
        <v>1</v>
      </c>
      <c r="F631" s="192" t="s">
        <v>390</v>
      </c>
      <c r="G631" s="189"/>
      <c r="H631" s="191" t="s">
        <v>1</v>
      </c>
      <c r="I631" s="193"/>
      <c r="J631" s="189"/>
      <c r="K631" s="189"/>
      <c r="L631" s="194"/>
      <c r="M631" s="195"/>
      <c r="N631" s="196"/>
      <c r="O631" s="196"/>
      <c r="P631" s="196"/>
      <c r="Q631" s="196"/>
      <c r="R631" s="196"/>
      <c r="S631" s="196"/>
      <c r="T631" s="197"/>
      <c r="AT631" s="198" t="s">
        <v>148</v>
      </c>
      <c r="AU631" s="198" t="s">
        <v>81</v>
      </c>
      <c r="AV631" s="12" t="s">
        <v>75</v>
      </c>
      <c r="AW631" s="12" t="s">
        <v>30</v>
      </c>
      <c r="AX631" s="12" t="s">
        <v>68</v>
      </c>
      <c r="AY631" s="198" t="s">
        <v>139</v>
      </c>
    </row>
    <row r="632" spans="2:65" s="13" customFormat="1">
      <c r="B632" s="199"/>
      <c r="C632" s="200"/>
      <c r="D632" s="190" t="s">
        <v>148</v>
      </c>
      <c r="E632" s="201" t="s">
        <v>1</v>
      </c>
      <c r="F632" s="202" t="s">
        <v>622</v>
      </c>
      <c r="G632" s="200"/>
      <c r="H632" s="203">
        <v>19.042999999999999</v>
      </c>
      <c r="I632" s="204"/>
      <c r="J632" s="200"/>
      <c r="K632" s="200"/>
      <c r="L632" s="205"/>
      <c r="M632" s="206"/>
      <c r="N632" s="207"/>
      <c r="O632" s="207"/>
      <c r="P632" s="207"/>
      <c r="Q632" s="207"/>
      <c r="R632" s="207"/>
      <c r="S632" s="207"/>
      <c r="T632" s="208"/>
      <c r="AT632" s="209" t="s">
        <v>148</v>
      </c>
      <c r="AU632" s="209" t="s">
        <v>81</v>
      </c>
      <c r="AV632" s="13" t="s">
        <v>81</v>
      </c>
      <c r="AW632" s="13" t="s">
        <v>30</v>
      </c>
      <c r="AX632" s="13" t="s">
        <v>68</v>
      </c>
      <c r="AY632" s="209" t="s">
        <v>139</v>
      </c>
    </row>
    <row r="633" spans="2:65" s="1" customFormat="1" ht="16.5" customHeight="1">
      <c r="B633" s="32"/>
      <c r="C633" s="210" t="s">
        <v>1040</v>
      </c>
      <c r="D633" s="210" t="s">
        <v>219</v>
      </c>
      <c r="E633" s="211" t="s">
        <v>1041</v>
      </c>
      <c r="F633" s="212" t="s">
        <v>1042</v>
      </c>
      <c r="G633" s="213" t="s">
        <v>244</v>
      </c>
      <c r="H633" s="214">
        <v>19.995000000000001</v>
      </c>
      <c r="I633" s="215"/>
      <c r="J633" s="216">
        <f>ROUND(I633*H633,2)</f>
        <v>0</v>
      </c>
      <c r="K633" s="212" t="s">
        <v>145</v>
      </c>
      <c r="L633" s="217"/>
      <c r="M633" s="218" t="s">
        <v>1</v>
      </c>
      <c r="N633" s="219" t="s">
        <v>40</v>
      </c>
      <c r="O633" s="58"/>
      <c r="P633" s="185">
        <f>O633*H633</f>
        <v>0</v>
      </c>
      <c r="Q633" s="185">
        <v>2E-3</v>
      </c>
      <c r="R633" s="185">
        <f>Q633*H633</f>
        <v>3.9990000000000005E-2</v>
      </c>
      <c r="S633" s="185">
        <v>0</v>
      </c>
      <c r="T633" s="186">
        <f>S633*H633</f>
        <v>0</v>
      </c>
      <c r="AR633" s="15" t="s">
        <v>294</v>
      </c>
      <c r="AT633" s="15" t="s">
        <v>219</v>
      </c>
      <c r="AU633" s="15" t="s">
        <v>81</v>
      </c>
      <c r="AY633" s="15" t="s">
        <v>139</v>
      </c>
      <c r="BE633" s="187">
        <f>IF(N633="základní",J633,0)</f>
        <v>0</v>
      </c>
      <c r="BF633" s="187">
        <f>IF(N633="snížená",J633,0)</f>
        <v>0</v>
      </c>
      <c r="BG633" s="187">
        <f>IF(N633="zákl. přenesená",J633,0)</f>
        <v>0</v>
      </c>
      <c r="BH633" s="187">
        <f>IF(N633="sníž. přenesená",J633,0)</f>
        <v>0</v>
      </c>
      <c r="BI633" s="187">
        <f>IF(N633="nulová",J633,0)</f>
        <v>0</v>
      </c>
      <c r="BJ633" s="15" t="s">
        <v>81</v>
      </c>
      <c r="BK633" s="187">
        <f>ROUND(I633*H633,2)</f>
        <v>0</v>
      </c>
      <c r="BL633" s="15" t="s">
        <v>207</v>
      </c>
      <c r="BM633" s="15" t="s">
        <v>1043</v>
      </c>
    </row>
    <row r="634" spans="2:65" s="13" customFormat="1">
      <c r="B634" s="199"/>
      <c r="C634" s="200"/>
      <c r="D634" s="190" t="s">
        <v>148</v>
      </c>
      <c r="E634" s="201" t="s">
        <v>1</v>
      </c>
      <c r="F634" s="202" t="s">
        <v>1044</v>
      </c>
      <c r="G634" s="200"/>
      <c r="H634" s="203">
        <v>19.995000000000001</v>
      </c>
      <c r="I634" s="204"/>
      <c r="J634" s="200"/>
      <c r="K634" s="200"/>
      <c r="L634" s="205"/>
      <c r="M634" s="206"/>
      <c r="N634" s="207"/>
      <c r="O634" s="207"/>
      <c r="P634" s="207"/>
      <c r="Q634" s="207"/>
      <c r="R634" s="207"/>
      <c r="S634" s="207"/>
      <c r="T634" s="208"/>
      <c r="AT634" s="209" t="s">
        <v>148</v>
      </c>
      <c r="AU634" s="209" t="s">
        <v>81</v>
      </c>
      <c r="AV634" s="13" t="s">
        <v>81</v>
      </c>
      <c r="AW634" s="13" t="s">
        <v>30</v>
      </c>
      <c r="AX634" s="13" t="s">
        <v>68</v>
      </c>
      <c r="AY634" s="209" t="s">
        <v>139</v>
      </c>
    </row>
    <row r="635" spans="2:65" s="1" customFormat="1" ht="16.5" customHeight="1">
      <c r="B635" s="32"/>
      <c r="C635" s="176" t="s">
        <v>1045</v>
      </c>
      <c r="D635" s="176" t="s">
        <v>141</v>
      </c>
      <c r="E635" s="177" t="s">
        <v>1046</v>
      </c>
      <c r="F635" s="178" t="s">
        <v>1047</v>
      </c>
      <c r="G635" s="179" t="s">
        <v>1032</v>
      </c>
      <c r="H635" s="220"/>
      <c r="I635" s="181"/>
      <c r="J635" s="182">
        <f>ROUND(I635*H635,2)</f>
        <v>0</v>
      </c>
      <c r="K635" s="178" t="s">
        <v>145</v>
      </c>
      <c r="L635" s="36"/>
      <c r="M635" s="183" t="s">
        <v>1</v>
      </c>
      <c r="N635" s="184" t="s">
        <v>40</v>
      </c>
      <c r="O635" s="58"/>
      <c r="P635" s="185">
        <f>O635*H635</f>
        <v>0</v>
      </c>
      <c r="Q635" s="185">
        <v>0</v>
      </c>
      <c r="R635" s="185">
        <f>Q635*H635</f>
        <v>0</v>
      </c>
      <c r="S635" s="185">
        <v>0</v>
      </c>
      <c r="T635" s="186">
        <f>S635*H635</f>
        <v>0</v>
      </c>
      <c r="AR635" s="15" t="s">
        <v>207</v>
      </c>
      <c r="AT635" s="15" t="s">
        <v>141</v>
      </c>
      <c r="AU635" s="15" t="s">
        <v>81</v>
      </c>
      <c r="AY635" s="15" t="s">
        <v>139</v>
      </c>
      <c r="BE635" s="187">
        <f>IF(N635="základní",J635,0)</f>
        <v>0</v>
      </c>
      <c r="BF635" s="187">
        <f>IF(N635="snížená",J635,0)</f>
        <v>0</v>
      </c>
      <c r="BG635" s="187">
        <f>IF(N635="zákl. přenesená",J635,0)</f>
        <v>0</v>
      </c>
      <c r="BH635" s="187">
        <f>IF(N635="sníž. přenesená",J635,0)</f>
        <v>0</v>
      </c>
      <c r="BI635" s="187">
        <f>IF(N635="nulová",J635,0)</f>
        <v>0</v>
      </c>
      <c r="BJ635" s="15" t="s">
        <v>81</v>
      </c>
      <c r="BK635" s="187">
        <f>ROUND(I635*H635,2)</f>
        <v>0</v>
      </c>
      <c r="BL635" s="15" t="s">
        <v>207</v>
      </c>
      <c r="BM635" s="15" t="s">
        <v>1048</v>
      </c>
    </row>
    <row r="636" spans="2:65" s="11" customFormat="1" ht="22.9" customHeight="1">
      <c r="B636" s="160"/>
      <c r="C636" s="161"/>
      <c r="D636" s="162" t="s">
        <v>67</v>
      </c>
      <c r="E636" s="174" t="s">
        <v>1049</v>
      </c>
      <c r="F636" s="174" t="s">
        <v>1050</v>
      </c>
      <c r="G636" s="161"/>
      <c r="H636" s="161"/>
      <c r="I636" s="164"/>
      <c r="J636" s="175">
        <f>BK636</f>
        <v>0</v>
      </c>
      <c r="K636" s="161"/>
      <c r="L636" s="166"/>
      <c r="M636" s="167"/>
      <c r="N636" s="168"/>
      <c r="O636" s="168"/>
      <c r="P636" s="169">
        <f>SUM(P637:P694)</f>
        <v>0</v>
      </c>
      <c r="Q636" s="168"/>
      <c r="R636" s="169">
        <f>SUM(R637:R694)</f>
        <v>0.19319000000000003</v>
      </c>
      <c r="S636" s="168"/>
      <c r="T636" s="170">
        <f>SUM(T637:T694)</f>
        <v>0</v>
      </c>
      <c r="AR636" s="171" t="s">
        <v>81</v>
      </c>
      <c r="AT636" s="172" t="s">
        <v>67</v>
      </c>
      <c r="AU636" s="172" t="s">
        <v>75</v>
      </c>
      <c r="AY636" s="171" t="s">
        <v>139</v>
      </c>
      <c r="BK636" s="173">
        <f>SUM(BK637:BK694)</f>
        <v>0</v>
      </c>
    </row>
    <row r="637" spans="2:65" s="1" customFormat="1" ht="16.5" customHeight="1">
      <c r="B637" s="32"/>
      <c r="C637" s="176" t="s">
        <v>1051</v>
      </c>
      <c r="D637" s="176" t="s">
        <v>141</v>
      </c>
      <c r="E637" s="177" t="s">
        <v>1052</v>
      </c>
      <c r="F637" s="178" t="s">
        <v>1053</v>
      </c>
      <c r="G637" s="179" t="s">
        <v>265</v>
      </c>
      <c r="H637" s="180">
        <v>3</v>
      </c>
      <c r="I637" s="181"/>
      <c r="J637" s="182">
        <f>ROUND(I637*H637,2)</f>
        <v>0</v>
      </c>
      <c r="K637" s="178" t="s">
        <v>145</v>
      </c>
      <c r="L637" s="36"/>
      <c r="M637" s="183" t="s">
        <v>1</v>
      </c>
      <c r="N637" s="184" t="s">
        <v>40</v>
      </c>
      <c r="O637" s="58"/>
      <c r="P637" s="185">
        <f>O637*H637</f>
        <v>0</v>
      </c>
      <c r="Q637" s="185">
        <v>1.25E-3</v>
      </c>
      <c r="R637" s="185">
        <f>Q637*H637</f>
        <v>3.7499999999999999E-3</v>
      </c>
      <c r="S637" s="185">
        <v>0</v>
      </c>
      <c r="T637" s="186">
        <f>S637*H637</f>
        <v>0</v>
      </c>
      <c r="AR637" s="15" t="s">
        <v>207</v>
      </c>
      <c r="AT637" s="15" t="s">
        <v>141</v>
      </c>
      <c r="AU637" s="15" t="s">
        <v>81</v>
      </c>
      <c r="AY637" s="15" t="s">
        <v>139</v>
      </c>
      <c r="BE637" s="187">
        <f>IF(N637="základní",J637,0)</f>
        <v>0</v>
      </c>
      <c r="BF637" s="187">
        <f>IF(N637="snížená",J637,0)</f>
        <v>0</v>
      </c>
      <c r="BG637" s="187">
        <f>IF(N637="zákl. přenesená",J637,0)</f>
        <v>0</v>
      </c>
      <c r="BH637" s="187">
        <f>IF(N637="sníž. přenesená",J637,0)</f>
        <v>0</v>
      </c>
      <c r="BI637" s="187">
        <f>IF(N637="nulová",J637,0)</f>
        <v>0</v>
      </c>
      <c r="BJ637" s="15" t="s">
        <v>81</v>
      </c>
      <c r="BK637" s="187">
        <f>ROUND(I637*H637,2)</f>
        <v>0</v>
      </c>
      <c r="BL637" s="15" t="s">
        <v>207</v>
      </c>
      <c r="BM637" s="15" t="s">
        <v>1054</v>
      </c>
    </row>
    <row r="638" spans="2:65" s="12" customFormat="1">
      <c r="B638" s="188"/>
      <c r="C638" s="189"/>
      <c r="D638" s="190" t="s">
        <v>148</v>
      </c>
      <c r="E638" s="191" t="s">
        <v>1</v>
      </c>
      <c r="F638" s="192" t="s">
        <v>1055</v>
      </c>
      <c r="G638" s="189"/>
      <c r="H638" s="191" t="s">
        <v>1</v>
      </c>
      <c r="I638" s="193"/>
      <c r="J638" s="189"/>
      <c r="K638" s="189"/>
      <c r="L638" s="194"/>
      <c r="M638" s="195"/>
      <c r="N638" s="196"/>
      <c r="O638" s="196"/>
      <c r="P638" s="196"/>
      <c r="Q638" s="196"/>
      <c r="R638" s="196"/>
      <c r="S638" s="196"/>
      <c r="T638" s="197"/>
      <c r="AT638" s="198" t="s">
        <v>148</v>
      </c>
      <c r="AU638" s="198" t="s">
        <v>81</v>
      </c>
      <c r="AV638" s="12" t="s">
        <v>75</v>
      </c>
      <c r="AW638" s="12" t="s">
        <v>30</v>
      </c>
      <c r="AX638" s="12" t="s">
        <v>68</v>
      </c>
      <c r="AY638" s="198" t="s">
        <v>139</v>
      </c>
    </row>
    <row r="639" spans="2:65" s="13" customFormat="1">
      <c r="B639" s="199"/>
      <c r="C639" s="200"/>
      <c r="D639" s="190" t="s">
        <v>148</v>
      </c>
      <c r="E639" s="201" t="s">
        <v>1</v>
      </c>
      <c r="F639" s="202" t="s">
        <v>155</v>
      </c>
      <c r="G639" s="200"/>
      <c r="H639" s="203">
        <v>3</v>
      </c>
      <c r="I639" s="204"/>
      <c r="J639" s="200"/>
      <c r="K639" s="200"/>
      <c r="L639" s="205"/>
      <c r="M639" s="206"/>
      <c r="N639" s="207"/>
      <c r="O639" s="207"/>
      <c r="P639" s="207"/>
      <c r="Q639" s="207"/>
      <c r="R639" s="207"/>
      <c r="S639" s="207"/>
      <c r="T639" s="208"/>
      <c r="AT639" s="209" t="s">
        <v>148</v>
      </c>
      <c r="AU639" s="209" t="s">
        <v>81</v>
      </c>
      <c r="AV639" s="13" t="s">
        <v>81</v>
      </c>
      <c r="AW639" s="13" t="s">
        <v>30</v>
      </c>
      <c r="AX639" s="13" t="s">
        <v>68</v>
      </c>
      <c r="AY639" s="209" t="s">
        <v>139</v>
      </c>
    </row>
    <row r="640" spans="2:65" s="1" customFormat="1" ht="16.5" customHeight="1">
      <c r="B640" s="32"/>
      <c r="C640" s="176" t="s">
        <v>1056</v>
      </c>
      <c r="D640" s="176" t="s">
        <v>141</v>
      </c>
      <c r="E640" s="177" t="s">
        <v>1057</v>
      </c>
      <c r="F640" s="178" t="s">
        <v>1058</v>
      </c>
      <c r="G640" s="179" t="s">
        <v>265</v>
      </c>
      <c r="H640" s="180">
        <v>20</v>
      </c>
      <c r="I640" s="181"/>
      <c r="J640" s="182">
        <f>ROUND(I640*H640,2)</f>
        <v>0</v>
      </c>
      <c r="K640" s="178" t="s">
        <v>145</v>
      </c>
      <c r="L640" s="36"/>
      <c r="M640" s="183" t="s">
        <v>1</v>
      </c>
      <c r="N640" s="184" t="s">
        <v>40</v>
      </c>
      <c r="O640" s="58"/>
      <c r="P640" s="185">
        <f>O640*H640</f>
        <v>0</v>
      </c>
      <c r="Q640" s="185">
        <v>1.7600000000000001E-3</v>
      </c>
      <c r="R640" s="185">
        <f>Q640*H640</f>
        <v>3.5200000000000002E-2</v>
      </c>
      <c r="S640" s="185">
        <v>0</v>
      </c>
      <c r="T640" s="186">
        <f>S640*H640</f>
        <v>0</v>
      </c>
      <c r="AR640" s="15" t="s">
        <v>207</v>
      </c>
      <c r="AT640" s="15" t="s">
        <v>141</v>
      </c>
      <c r="AU640" s="15" t="s">
        <v>81</v>
      </c>
      <c r="AY640" s="15" t="s">
        <v>139</v>
      </c>
      <c r="BE640" s="187">
        <f>IF(N640="základní",J640,0)</f>
        <v>0</v>
      </c>
      <c r="BF640" s="187">
        <f>IF(N640="snížená",J640,0)</f>
        <v>0</v>
      </c>
      <c r="BG640" s="187">
        <f>IF(N640="zákl. přenesená",J640,0)</f>
        <v>0</v>
      </c>
      <c r="BH640" s="187">
        <f>IF(N640="sníž. přenesená",J640,0)</f>
        <v>0</v>
      </c>
      <c r="BI640" s="187">
        <f>IF(N640="nulová",J640,0)</f>
        <v>0</v>
      </c>
      <c r="BJ640" s="15" t="s">
        <v>81</v>
      </c>
      <c r="BK640" s="187">
        <f>ROUND(I640*H640,2)</f>
        <v>0</v>
      </c>
      <c r="BL640" s="15" t="s">
        <v>207</v>
      </c>
      <c r="BM640" s="15" t="s">
        <v>1059</v>
      </c>
    </row>
    <row r="641" spans="2:65" s="12" customFormat="1">
      <c r="B641" s="188"/>
      <c r="C641" s="189"/>
      <c r="D641" s="190" t="s">
        <v>148</v>
      </c>
      <c r="E641" s="191" t="s">
        <v>1</v>
      </c>
      <c r="F641" s="192" t="s">
        <v>1055</v>
      </c>
      <c r="G641" s="189"/>
      <c r="H641" s="191" t="s">
        <v>1</v>
      </c>
      <c r="I641" s="193"/>
      <c r="J641" s="189"/>
      <c r="K641" s="189"/>
      <c r="L641" s="194"/>
      <c r="M641" s="195"/>
      <c r="N641" s="196"/>
      <c r="O641" s="196"/>
      <c r="P641" s="196"/>
      <c r="Q641" s="196"/>
      <c r="R641" s="196"/>
      <c r="S641" s="196"/>
      <c r="T641" s="197"/>
      <c r="AT641" s="198" t="s">
        <v>148</v>
      </c>
      <c r="AU641" s="198" t="s">
        <v>81</v>
      </c>
      <c r="AV641" s="12" t="s">
        <v>75</v>
      </c>
      <c r="AW641" s="12" t="s">
        <v>30</v>
      </c>
      <c r="AX641" s="12" t="s">
        <v>68</v>
      </c>
      <c r="AY641" s="198" t="s">
        <v>139</v>
      </c>
    </row>
    <row r="642" spans="2:65" s="13" customFormat="1">
      <c r="B642" s="199"/>
      <c r="C642" s="200"/>
      <c r="D642" s="190" t="s">
        <v>148</v>
      </c>
      <c r="E642" s="201" t="s">
        <v>1</v>
      </c>
      <c r="F642" s="202" t="s">
        <v>232</v>
      </c>
      <c r="G642" s="200"/>
      <c r="H642" s="203">
        <v>20</v>
      </c>
      <c r="I642" s="204"/>
      <c r="J642" s="200"/>
      <c r="K642" s="200"/>
      <c r="L642" s="205"/>
      <c r="M642" s="206"/>
      <c r="N642" s="207"/>
      <c r="O642" s="207"/>
      <c r="P642" s="207"/>
      <c r="Q642" s="207"/>
      <c r="R642" s="207"/>
      <c r="S642" s="207"/>
      <c r="T642" s="208"/>
      <c r="AT642" s="209" t="s">
        <v>148</v>
      </c>
      <c r="AU642" s="209" t="s">
        <v>81</v>
      </c>
      <c r="AV642" s="13" t="s">
        <v>81</v>
      </c>
      <c r="AW642" s="13" t="s">
        <v>30</v>
      </c>
      <c r="AX642" s="13" t="s">
        <v>68</v>
      </c>
      <c r="AY642" s="209" t="s">
        <v>139</v>
      </c>
    </row>
    <row r="643" spans="2:65" s="1" customFormat="1" ht="16.5" customHeight="1">
      <c r="B643" s="32"/>
      <c r="C643" s="176" t="s">
        <v>1060</v>
      </c>
      <c r="D643" s="176" t="s">
        <v>141</v>
      </c>
      <c r="E643" s="177" t="s">
        <v>1061</v>
      </c>
      <c r="F643" s="178" t="s">
        <v>1062</v>
      </c>
      <c r="G643" s="179" t="s">
        <v>265</v>
      </c>
      <c r="H643" s="180">
        <v>7</v>
      </c>
      <c r="I643" s="181"/>
      <c r="J643" s="182">
        <f>ROUND(I643*H643,2)</f>
        <v>0</v>
      </c>
      <c r="K643" s="178" t="s">
        <v>145</v>
      </c>
      <c r="L643" s="36"/>
      <c r="M643" s="183" t="s">
        <v>1</v>
      </c>
      <c r="N643" s="184" t="s">
        <v>40</v>
      </c>
      <c r="O643" s="58"/>
      <c r="P643" s="185">
        <f>O643*H643</f>
        <v>0</v>
      </c>
      <c r="Q643" s="185">
        <v>2.7699999999999999E-3</v>
      </c>
      <c r="R643" s="185">
        <f>Q643*H643</f>
        <v>1.9389999999999998E-2</v>
      </c>
      <c r="S643" s="185">
        <v>0</v>
      </c>
      <c r="T643" s="186">
        <f>S643*H643</f>
        <v>0</v>
      </c>
      <c r="AR643" s="15" t="s">
        <v>207</v>
      </c>
      <c r="AT643" s="15" t="s">
        <v>141</v>
      </c>
      <c r="AU643" s="15" t="s">
        <v>81</v>
      </c>
      <c r="AY643" s="15" t="s">
        <v>139</v>
      </c>
      <c r="BE643" s="187">
        <f>IF(N643="základní",J643,0)</f>
        <v>0</v>
      </c>
      <c r="BF643" s="187">
        <f>IF(N643="snížená",J643,0)</f>
        <v>0</v>
      </c>
      <c r="BG643" s="187">
        <f>IF(N643="zákl. přenesená",J643,0)</f>
        <v>0</v>
      </c>
      <c r="BH643" s="187">
        <f>IF(N643="sníž. přenesená",J643,0)</f>
        <v>0</v>
      </c>
      <c r="BI643" s="187">
        <f>IF(N643="nulová",J643,0)</f>
        <v>0</v>
      </c>
      <c r="BJ643" s="15" t="s">
        <v>81</v>
      </c>
      <c r="BK643" s="187">
        <f>ROUND(I643*H643,2)</f>
        <v>0</v>
      </c>
      <c r="BL643" s="15" t="s">
        <v>207</v>
      </c>
      <c r="BM643" s="15" t="s">
        <v>1063</v>
      </c>
    </row>
    <row r="644" spans="2:65" s="12" customFormat="1">
      <c r="B644" s="188"/>
      <c r="C644" s="189"/>
      <c r="D644" s="190" t="s">
        <v>148</v>
      </c>
      <c r="E644" s="191" t="s">
        <v>1</v>
      </c>
      <c r="F644" s="192" t="s">
        <v>1055</v>
      </c>
      <c r="G644" s="189"/>
      <c r="H644" s="191" t="s">
        <v>1</v>
      </c>
      <c r="I644" s="193"/>
      <c r="J644" s="189"/>
      <c r="K644" s="189"/>
      <c r="L644" s="194"/>
      <c r="M644" s="195"/>
      <c r="N644" s="196"/>
      <c r="O644" s="196"/>
      <c r="P644" s="196"/>
      <c r="Q644" s="196"/>
      <c r="R644" s="196"/>
      <c r="S644" s="196"/>
      <c r="T644" s="197"/>
      <c r="AT644" s="198" t="s">
        <v>148</v>
      </c>
      <c r="AU644" s="198" t="s">
        <v>81</v>
      </c>
      <c r="AV644" s="12" t="s">
        <v>75</v>
      </c>
      <c r="AW644" s="12" t="s">
        <v>30</v>
      </c>
      <c r="AX644" s="12" t="s">
        <v>68</v>
      </c>
      <c r="AY644" s="198" t="s">
        <v>139</v>
      </c>
    </row>
    <row r="645" spans="2:65" s="13" customFormat="1">
      <c r="B645" s="199"/>
      <c r="C645" s="200"/>
      <c r="D645" s="190" t="s">
        <v>148</v>
      </c>
      <c r="E645" s="201" t="s">
        <v>1</v>
      </c>
      <c r="F645" s="202" t="s">
        <v>174</v>
      </c>
      <c r="G645" s="200"/>
      <c r="H645" s="203">
        <v>7</v>
      </c>
      <c r="I645" s="204"/>
      <c r="J645" s="200"/>
      <c r="K645" s="200"/>
      <c r="L645" s="205"/>
      <c r="M645" s="206"/>
      <c r="N645" s="207"/>
      <c r="O645" s="207"/>
      <c r="P645" s="207"/>
      <c r="Q645" s="207"/>
      <c r="R645" s="207"/>
      <c r="S645" s="207"/>
      <c r="T645" s="208"/>
      <c r="AT645" s="209" t="s">
        <v>148</v>
      </c>
      <c r="AU645" s="209" t="s">
        <v>81</v>
      </c>
      <c r="AV645" s="13" t="s">
        <v>81</v>
      </c>
      <c r="AW645" s="13" t="s">
        <v>30</v>
      </c>
      <c r="AX645" s="13" t="s">
        <v>68</v>
      </c>
      <c r="AY645" s="209" t="s">
        <v>139</v>
      </c>
    </row>
    <row r="646" spans="2:65" s="1" customFormat="1" ht="16.5" customHeight="1">
      <c r="B646" s="32"/>
      <c r="C646" s="176" t="s">
        <v>1064</v>
      </c>
      <c r="D646" s="176" t="s">
        <v>141</v>
      </c>
      <c r="E646" s="177" t="s">
        <v>1065</v>
      </c>
      <c r="F646" s="178" t="s">
        <v>1066</v>
      </c>
      <c r="G646" s="179" t="s">
        <v>265</v>
      </c>
      <c r="H646" s="180">
        <v>6</v>
      </c>
      <c r="I646" s="181"/>
      <c r="J646" s="182">
        <f>ROUND(I646*H646,2)</f>
        <v>0</v>
      </c>
      <c r="K646" s="178" t="s">
        <v>145</v>
      </c>
      <c r="L646" s="36"/>
      <c r="M646" s="183" t="s">
        <v>1</v>
      </c>
      <c r="N646" s="184" t="s">
        <v>40</v>
      </c>
      <c r="O646" s="58"/>
      <c r="P646" s="185">
        <f>O646*H646</f>
        <v>0</v>
      </c>
      <c r="Q646" s="185">
        <v>2.9E-4</v>
      </c>
      <c r="R646" s="185">
        <f>Q646*H646</f>
        <v>1.74E-3</v>
      </c>
      <c r="S646" s="185">
        <v>0</v>
      </c>
      <c r="T646" s="186">
        <f>S646*H646</f>
        <v>0</v>
      </c>
      <c r="AR646" s="15" t="s">
        <v>207</v>
      </c>
      <c r="AT646" s="15" t="s">
        <v>141</v>
      </c>
      <c r="AU646" s="15" t="s">
        <v>81</v>
      </c>
      <c r="AY646" s="15" t="s">
        <v>139</v>
      </c>
      <c r="BE646" s="187">
        <f>IF(N646="základní",J646,0)</f>
        <v>0</v>
      </c>
      <c r="BF646" s="187">
        <f>IF(N646="snížená",J646,0)</f>
        <v>0</v>
      </c>
      <c r="BG646" s="187">
        <f>IF(N646="zákl. přenesená",J646,0)</f>
        <v>0</v>
      </c>
      <c r="BH646" s="187">
        <f>IF(N646="sníž. přenesená",J646,0)</f>
        <v>0</v>
      </c>
      <c r="BI646" s="187">
        <f>IF(N646="nulová",J646,0)</f>
        <v>0</v>
      </c>
      <c r="BJ646" s="15" t="s">
        <v>81</v>
      </c>
      <c r="BK646" s="187">
        <f>ROUND(I646*H646,2)</f>
        <v>0</v>
      </c>
      <c r="BL646" s="15" t="s">
        <v>207</v>
      </c>
      <c r="BM646" s="15" t="s">
        <v>1067</v>
      </c>
    </row>
    <row r="647" spans="2:65" s="12" customFormat="1">
      <c r="B647" s="188"/>
      <c r="C647" s="189"/>
      <c r="D647" s="190" t="s">
        <v>148</v>
      </c>
      <c r="E647" s="191" t="s">
        <v>1</v>
      </c>
      <c r="F647" s="192" t="s">
        <v>1055</v>
      </c>
      <c r="G647" s="189"/>
      <c r="H647" s="191" t="s">
        <v>1</v>
      </c>
      <c r="I647" s="193"/>
      <c r="J647" s="189"/>
      <c r="K647" s="189"/>
      <c r="L647" s="194"/>
      <c r="M647" s="195"/>
      <c r="N647" s="196"/>
      <c r="O647" s="196"/>
      <c r="P647" s="196"/>
      <c r="Q647" s="196"/>
      <c r="R647" s="196"/>
      <c r="S647" s="196"/>
      <c r="T647" s="197"/>
      <c r="AT647" s="198" t="s">
        <v>148</v>
      </c>
      <c r="AU647" s="198" t="s">
        <v>81</v>
      </c>
      <c r="AV647" s="12" t="s">
        <v>75</v>
      </c>
      <c r="AW647" s="12" t="s">
        <v>30</v>
      </c>
      <c r="AX647" s="12" t="s">
        <v>68</v>
      </c>
      <c r="AY647" s="198" t="s">
        <v>139</v>
      </c>
    </row>
    <row r="648" spans="2:65" s="13" customFormat="1">
      <c r="B648" s="199"/>
      <c r="C648" s="200"/>
      <c r="D648" s="190" t="s">
        <v>148</v>
      </c>
      <c r="E648" s="201" t="s">
        <v>1</v>
      </c>
      <c r="F648" s="202" t="s">
        <v>169</v>
      </c>
      <c r="G648" s="200"/>
      <c r="H648" s="203">
        <v>6</v>
      </c>
      <c r="I648" s="204"/>
      <c r="J648" s="200"/>
      <c r="K648" s="200"/>
      <c r="L648" s="205"/>
      <c r="M648" s="206"/>
      <c r="N648" s="207"/>
      <c r="O648" s="207"/>
      <c r="P648" s="207"/>
      <c r="Q648" s="207"/>
      <c r="R648" s="207"/>
      <c r="S648" s="207"/>
      <c r="T648" s="208"/>
      <c r="AT648" s="209" t="s">
        <v>148</v>
      </c>
      <c r="AU648" s="209" t="s">
        <v>81</v>
      </c>
      <c r="AV648" s="13" t="s">
        <v>81</v>
      </c>
      <c r="AW648" s="13" t="s">
        <v>30</v>
      </c>
      <c r="AX648" s="13" t="s">
        <v>68</v>
      </c>
      <c r="AY648" s="209" t="s">
        <v>139</v>
      </c>
    </row>
    <row r="649" spans="2:65" s="1" customFormat="1" ht="16.5" customHeight="1">
      <c r="B649" s="32"/>
      <c r="C649" s="176" t="s">
        <v>1068</v>
      </c>
      <c r="D649" s="176" t="s">
        <v>141</v>
      </c>
      <c r="E649" s="177" t="s">
        <v>1069</v>
      </c>
      <c r="F649" s="178" t="s">
        <v>1070</v>
      </c>
      <c r="G649" s="179" t="s">
        <v>265</v>
      </c>
      <c r="H649" s="180">
        <v>42</v>
      </c>
      <c r="I649" s="181"/>
      <c r="J649" s="182">
        <f>ROUND(I649*H649,2)</f>
        <v>0</v>
      </c>
      <c r="K649" s="178" t="s">
        <v>145</v>
      </c>
      <c r="L649" s="36"/>
      <c r="M649" s="183" t="s">
        <v>1</v>
      </c>
      <c r="N649" s="184" t="s">
        <v>40</v>
      </c>
      <c r="O649" s="58"/>
      <c r="P649" s="185">
        <f>O649*H649</f>
        <v>0</v>
      </c>
      <c r="Q649" s="185">
        <v>3.5E-4</v>
      </c>
      <c r="R649" s="185">
        <f>Q649*H649</f>
        <v>1.47E-2</v>
      </c>
      <c r="S649" s="185">
        <v>0</v>
      </c>
      <c r="T649" s="186">
        <f>S649*H649</f>
        <v>0</v>
      </c>
      <c r="AR649" s="15" t="s">
        <v>207</v>
      </c>
      <c r="AT649" s="15" t="s">
        <v>141</v>
      </c>
      <c r="AU649" s="15" t="s">
        <v>81</v>
      </c>
      <c r="AY649" s="15" t="s">
        <v>139</v>
      </c>
      <c r="BE649" s="187">
        <f>IF(N649="základní",J649,0)</f>
        <v>0</v>
      </c>
      <c r="BF649" s="187">
        <f>IF(N649="snížená",J649,0)</f>
        <v>0</v>
      </c>
      <c r="BG649" s="187">
        <f>IF(N649="zákl. přenesená",J649,0)</f>
        <v>0</v>
      </c>
      <c r="BH649" s="187">
        <f>IF(N649="sníž. přenesená",J649,0)</f>
        <v>0</v>
      </c>
      <c r="BI649" s="187">
        <f>IF(N649="nulová",J649,0)</f>
        <v>0</v>
      </c>
      <c r="BJ649" s="15" t="s">
        <v>81</v>
      </c>
      <c r="BK649" s="187">
        <f>ROUND(I649*H649,2)</f>
        <v>0</v>
      </c>
      <c r="BL649" s="15" t="s">
        <v>207</v>
      </c>
      <c r="BM649" s="15" t="s">
        <v>1071</v>
      </c>
    </row>
    <row r="650" spans="2:65" s="12" customFormat="1">
      <c r="B650" s="188"/>
      <c r="C650" s="189"/>
      <c r="D650" s="190" t="s">
        <v>148</v>
      </c>
      <c r="E650" s="191" t="s">
        <v>1</v>
      </c>
      <c r="F650" s="192" t="s">
        <v>1055</v>
      </c>
      <c r="G650" s="189"/>
      <c r="H650" s="191" t="s">
        <v>1</v>
      </c>
      <c r="I650" s="193"/>
      <c r="J650" s="189"/>
      <c r="K650" s="189"/>
      <c r="L650" s="194"/>
      <c r="M650" s="195"/>
      <c r="N650" s="196"/>
      <c r="O650" s="196"/>
      <c r="P650" s="196"/>
      <c r="Q650" s="196"/>
      <c r="R650" s="196"/>
      <c r="S650" s="196"/>
      <c r="T650" s="197"/>
      <c r="AT650" s="198" t="s">
        <v>148</v>
      </c>
      <c r="AU650" s="198" t="s">
        <v>81</v>
      </c>
      <c r="AV650" s="12" t="s">
        <v>75</v>
      </c>
      <c r="AW650" s="12" t="s">
        <v>30</v>
      </c>
      <c r="AX650" s="12" t="s">
        <v>68</v>
      </c>
      <c r="AY650" s="198" t="s">
        <v>139</v>
      </c>
    </row>
    <row r="651" spans="2:65" s="13" customFormat="1">
      <c r="B651" s="199"/>
      <c r="C651" s="200"/>
      <c r="D651" s="190" t="s">
        <v>148</v>
      </c>
      <c r="E651" s="201" t="s">
        <v>1</v>
      </c>
      <c r="F651" s="202" t="s">
        <v>345</v>
      </c>
      <c r="G651" s="200"/>
      <c r="H651" s="203">
        <v>42</v>
      </c>
      <c r="I651" s="204"/>
      <c r="J651" s="200"/>
      <c r="K651" s="200"/>
      <c r="L651" s="205"/>
      <c r="M651" s="206"/>
      <c r="N651" s="207"/>
      <c r="O651" s="207"/>
      <c r="P651" s="207"/>
      <c r="Q651" s="207"/>
      <c r="R651" s="207"/>
      <c r="S651" s="207"/>
      <c r="T651" s="208"/>
      <c r="AT651" s="209" t="s">
        <v>148</v>
      </c>
      <c r="AU651" s="209" t="s">
        <v>81</v>
      </c>
      <c r="AV651" s="13" t="s">
        <v>81</v>
      </c>
      <c r="AW651" s="13" t="s">
        <v>30</v>
      </c>
      <c r="AX651" s="13" t="s">
        <v>68</v>
      </c>
      <c r="AY651" s="209" t="s">
        <v>139</v>
      </c>
    </row>
    <row r="652" spans="2:65" s="1" customFormat="1" ht="16.5" customHeight="1">
      <c r="B652" s="32"/>
      <c r="C652" s="176" t="s">
        <v>1072</v>
      </c>
      <c r="D652" s="176" t="s">
        <v>141</v>
      </c>
      <c r="E652" s="177" t="s">
        <v>1073</v>
      </c>
      <c r="F652" s="178" t="s">
        <v>1074</v>
      </c>
      <c r="G652" s="179" t="s">
        <v>265</v>
      </c>
      <c r="H652" s="180">
        <v>8</v>
      </c>
      <c r="I652" s="181"/>
      <c r="J652" s="182">
        <f>ROUND(I652*H652,2)</f>
        <v>0</v>
      </c>
      <c r="K652" s="178" t="s">
        <v>145</v>
      </c>
      <c r="L652" s="36"/>
      <c r="M652" s="183" t="s">
        <v>1</v>
      </c>
      <c r="N652" s="184" t="s">
        <v>40</v>
      </c>
      <c r="O652" s="58"/>
      <c r="P652" s="185">
        <f>O652*H652</f>
        <v>0</v>
      </c>
      <c r="Q652" s="185">
        <v>5.9000000000000003E-4</v>
      </c>
      <c r="R652" s="185">
        <f>Q652*H652</f>
        <v>4.7200000000000002E-3</v>
      </c>
      <c r="S652" s="185">
        <v>0</v>
      </c>
      <c r="T652" s="186">
        <f>S652*H652</f>
        <v>0</v>
      </c>
      <c r="AR652" s="15" t="s">
        <v>207</v>
      </c>
      <c r="AT652" s="15" t="s">
        <v>141</v>
      </c>
      <c r="AU652" s="15" t="s">
        <v>81</v>
      </c>
      <c r="AY652" s="15" t="s">
        <v>139</v>
      </c>
      <c r="BE652" s="187">
        <f>IF(N652="základní",J652,0)</f>
        <v>0</v>
      </c>
      <c r="BF652" s="187">
        <f>IF(N652="snížená",J652,0)</f>
        <v>0</v>
      </c>
      <c r="BG652" s="187">
        <f>IF(N652="zákl. přenesená",J652,0)</f>
        <v>0</v>
      </c>
      <c r="BH652" s="187">
        <f>IF(N652="sníž. přenesená",J652,0)</f>
        <v>0</v>
      </c>
      <c r="BI652" s="187">
        <f>IF(N652="nulová",J652,0)</f>
        <v>0</v>
      </c>
      <c r="BJ652" s="15" t="s">
        <v>81</v>
      </c>
      <c r="BK652" s="187">
        <f>ROUND(I652*H652,2)</f>
        <v>0</v>
      </c>
      <c r="BL652" s="15" t="s">
        <v>207</v>
      </c>
      <c r="BM652" s="15" t="s">
        <v>1075</v>
      </c>
    </row>
    <row r="653" spans="2:65" s="12" customFormat="1">
      <c r="B653" s="188"/>
      <c r="C653" s="189"/>
      <c r="D653" s="190" t="s">
        <v>148</v>
      </c>
      <c r="E653" s="191" t="s">
        <v>1</v>
      </c>
      <c r="F653" s="192" t="s">
        <v>1055</v>
      </c>
      <c r="G653" s="189"/>
      <c r="H653" s="191" t="s">
        <v>1</v>
      </c>
      <c r="I653" s="193"/>
      <c r="J653" s="189"/>
      <c r="K653" s="189"/>
      <c r="L653" s="194"/>
      <c r="M653" s="195"/>
      <c r="N653" s="196"/>
      <c r="O653" s="196"/>
      <c r="P653" s="196"/>
      <c r="Q653" s="196"/>
      <c r="R653" s="196"/>
      <c r="S653" s="196"/>
      <c r="T653" s="197"/>
      <c r="AT653" s="198" t="s">
        <v>148</v>
      </c>
      <c r="AU653" s="198" t="s">
        <v>81</v>
      </c>
      <c r="AV653" s="12" t="s">
        <v>75</v>
      </c>
      <c r="AW653" s="12" t="s">
        <v>30</v>
      </c>
      <c r="AX653" s="12" t="s">
        <v>68</v>
      </c>
      <c r="AY653" s="198" t="s">
        <v>139</v>
      </c>
    </row>
    <row r="654" spans="2:65" s="13" customFormat="1">
      <c r="B654" s="199"/>
      <c r="C654" s="200"/>
      <c r="D654" s="190" t="s">
        <v>148</v>
      </c>
      <c r="E654" s="201" t="s">
        <v>1</v>
      </c>
      <c r="F654" s="202" t="s">
        <v>178</v>
      </c>
      <c r="G654" s="200"/>
      <c r="H654" s="203">
        <v>8</v>
      </c>
      <c r="I654" s="204"/>
      <c r="J654" s="200"/>
      <c r="K654" s="200"/>
      <c r="L654" s="205"/>
      <c r="M654" s="206"/>
      <c r="N654" s="207"/>
      <c r="O654" s="207"/>
      <c r="P654" s="207"/>
      <c r="Q654" s="207"/>
      <c r="R654" s="207"/>
      <c r="S654" s="207"/>
      <c r="T654" s="208"/>
      <c r="AT654" s="209" t="s">
        <v>148</v>
      </c>
      <c r="AU654" s="209" t="s">
        <v>81</v>
      </c>
      <c r="AV654" s="13" t="s">
        <v>81</v>
      </c>
      <c r="AW654" s="13" t="s">
        <v>30</v>
      </c>
      <c r="AX654" s="13" t="s">
        <v>68</v>
      </c>
      <c r="AY654" s="209" t="s">
        <v>139</v>
      </c>
    </row>
    <row r="655" spans="2:65" s="1" customFormat="1" ht="16.5" customHeight="1">
      <c r="B655" s="32"/>
      <c r="C655" s="176" t="s">
        <v>1076</v>
      </c>
      <c r="D655" s="176" t="s">
        <v>141</v>
      </c>
      <c r="E655" s="177" t="s">
        <v>1077</v>
      </c>
      <c r="F655" s="178" t="s">
        <v>1078</v>
      </c>
      <c r="G655" s="179" t="s">
        <v>265</v>
      </c>
      <c r="H655" s="180">
        <v>78</v>
      </c>
      <c r="I655" s="181"/>
      <c r="J655" s="182">
        <f>ROUND(I655*H655,2)</f>
        <v>0</v>
      </c>
      <c r="K655" s="178" t="s">
        <v>145</v>
      </c>
      <c r="L655" s="36"/>
      <c r="M655" s="183" t="s">
        <v>1</v>
      </c>
      <c r="N655" s="184" t="s">
        <v>40</v>
      </c>
      <c r="O655" s="58"/>
      <c r="P655" s="185">
        <f>O655*H655</f>
        <v>0</v>
      </c>
      <c r="Q655" s="185">
        <v>1.2099999999999999E-3</v>
      </c>
      <c r="R655" s="185">
        <f>Q655*H655</f>
        <v>9.4379999999999992E-2</v>
      </c>
      <c r="S655" s="185">
        <v>0</v>
      </c>
      <c r="T655" s="186">
        <f>S655*H655</f>
        <v>0</v>
      </c>
      <c r="AR655" s="15" t="s">
        <v>207</v>
      </c>
      <c r="AT655" s="15" t="s">
        <v>141</v>
      </c>
      <c r="AU655" s="15" t="s">
        <v>81</v>
      </c>
      <c r="AY655" s="15" t="s">
        <v>139</v>
      </c>
      <c r="BE655" s="187">
        <f>IF(N655="základní",J655,0)</f>
        <v>0</v>
      </c>
      <c r="BF655" s="187">
        <f>IF(N655="snížená",J655,0)</f>
        <v>0</v>
      </c>
      <c r="BG655" s="187">
        <f>IF(N655="zákl. přenesená",J655,0)</f>
        <v>0</v>
      </c>
      <c r="BH655" s="187">
        <f>IF(N655="sníž. přenesená",J655,0)</f>
        <v>0</v>
      </c>
      <c r="BI655" s="187">
        <f>IF(N655="nulová",J655,0)</f>
        <v>0</v>
      </c>
      <c r="BJ655" s="15" t="s">
        <v>81</v>
      </c>
      <c r="BK655" s="187">
        <f>ROUND(I655*H655,2)</f>
        <v>0</v>
      </c>
      <c r="BL655" s="15" t="s">
        <v>207</v>
      </c>
      <c r="BM655" s="15" t="s">
        <v>1079</v>
      </c>
    </row>
    <row r="656" spans="2:65" s="12" customFormat="1">
      <c r="B656" s="188"/>
      <c r="C656" s="189"/>
      <c r="D656" s="190" t="s">
        <v>148</v>
      </c>
      <c r="E656" s="191" t="s">
        <v>1</v>
      </c>
      <c r="F656" s="192" t="s">
        <v>1055</v>
      </c>
      <c r="G656" s="189"/>
      <c r="H656" s="191" t="s">
        <v>1</v>
      </c>
      <c r="I656" s="193"/>
      <c r="J656" s="189"/>
      <c r="K656" s="189"/>
      <c r="L656" s="194"/>
      <c r="M656" s="195"/>
      <c r="N656" s="196"/>
      <c r="O656" s="196"/>
      <c r="P656" s="196"/>
      <c r="Q656" s="196"/>
      <c r="R656" s="196"/>
      <c r="S656" s="196"/>
      <c r="T656" s="197"/>
      <c r="AT656" s="198" t="s">
        <v>148</v>
      </c>
      <c r="AU656" s="198" t="s">
        <v>81</v>
      </c>
      <c r="AV656" s="12" t="s">
        <v>75</v>
      </c>
      <c r="AW656" s="12" t="s">
        <v>30</v>
      </c>
      <c r="AX656" s="12" t="s">
        <v>68</v>
      </c>
      <c r="AY656" s="198" t="s">
        <v>139</v>
      </c>
    </row>
    <row r="657" spans="2:65" s="13" customFormat="1">
      <c r="B657" s="199"/>
      <c r="C657" s="200"/>
      <c r="D657" s="190" t="s">
        <v>148</v>
      </c>
      <c r="E657" s="201" t="s">
        <v>1</v>
      </c>
      <c r="F657" s="202" t="s">
        <v>1080</v>
      </c>
      <c r="G657" s="200"/>
      <c r="H657" s="203">
        <v>78</v>
      </c>
      <c r="I657" s="204"/>
      <c r="J657" s="200"/>
      <c r="K657" s="200"/>
      <c r="L657" s="205"/>
      <c r="M657" s="206"/>
      <c r="N657" s="207"/>
      <c r="O657" s="207"/>
      <c r="P657" s="207"/>
      <c r="Q657" s="207"/>
      <c r="R657" s="207"/>
      <c r="S657" s="207"/>
      <c r="T657" s="208"/>
      <c r="AT657" s="209" t="s">
        <v>148</v>
      </c>
      <c r="AU657" s="209" t="s">
        <v>81</v>
      </c>
      <c r="AV657" s="13" t="s">
        <v>81</v>
      </c>
      <c r="AW657" s="13" t="s">
        <v>30</v>
      </c>
      <c r="AX657" s="13" t="s">
        <v>68</v>
      </c>
      <c r="AY657" s="209" t="s">
        <v>139</v>
      </c>
    </row>
    <row r="658" spans="2:65" s="1" customFormat="1" ht="16.5" customHeight="1">
      <c r="B658" s="32"/>
      <c r="C658" s="176" t="s">
        <v>1081</v>
      </c>
      <c r="D658" s="176" t="s">
        <v>141</v>
      </c>
      <c r="E658" s="177" t="s">
        <v>1082</v>
      </c>
      <c r="F658" s="178" t="s">
        <v>1083</v>
      </c>
      <c r="G658" s="179" t="s">
        <v>287</v>
      </c>
      <c r="H658" s="180">
        <v>24</v>
      </c>
      <c r="I658" s="181"/>
      <c r="J658" s="182">
        <f>ROUND(I658*H658,2)</f>
        <v>0</v>
      </c>
      <c r="K658" s="178" t="s">
        <v>145</v>
      </c>
      <c r="L658" s="36"/>
      <c r="M658" s="183" t="s">
        <v>1</v>
      </c>
      <c r="N658" s="184" t="s">
        <v>40</v>
      </c>
      <c r="O658" s="58"/>
      <c r="P658" s="185">
        <f>O658*H658</f>
        <v>0</v>
      </c>
      <c r="Q658" s="185">
        <v>0</v>
      </c>
      <c r="R658" s="185">
        <f>Q658*H658</f>
        <v>0</v>
      </c>
      <c r="S658" s="185">
        <v>0</v>
      </c>
      <c r="T658" s="186">
        <f>S658*H658</f>
        <v>0</v>
      </c>
      <c r="AR658" s="15" t="s">
        <v>207</v>
      </c>
      <c r="AT658" s="15" t="s">
        <v>141</v>
      </c>
      <c r="AU658" s="15" t="s">
        <v>81</v>
      </c>
      <c r="AY658" s="15" t="s">
        <v>139</v>
      </c>
      <c r="BE658" s="187">
        <f>IF(N658="základní",J658,0)</f>
        <v>0</v>
      </c>
      <c r="BF658" s="187">
        <f>IF(N658="snížená",J658,0)</f>
        <v>0</v>
      </c>
      <c r="BG658" s="187">
        <f>IF(N658="zákl. přenesená",J658,0)</f>
        <v>0</v>
      </c>
      <c r="BH658" s="187">
        <f>IF(N658="sníž. přenesená",J658,0)</f>
        <v>0</v>
      </c>
      <c r="BI658" s="187">
        <f>IF(N658="nulová",J658,0)</f>
        <v>0</v>
      </c>
      <c r="BJ658" s="15" t="s">
        <v>81</v>
      </c>
      <c r="BK658" s="187">
        <f>ROUND(I658*H658,2)</f>
        <v>0</v>
      </c>
      <c r="BL658" s="15" t="s">
        <v>207</v>
      </c>
      <c r="BM658" s="15" t="s">
        <v>1084</v>
      </c>
    </row>
    <row r="659" spans="2:65" s="12" customFormat="1">
      <c r="B659" s="188"/>
      <c r="C659" s="189"/>
      <c r="D659" s="190" t="s">
        <v>148</v>
      </c>
      <c r="E659" s="191" t="s">
        <v>1</v>
      </c>
      <c r="F659" s="192" t="s">
        <v>1055</v>
      </c>
      <c r="G659" s="189"/>
      <c r="H659" s="191" t="s">
        <v>1</v>
      </c>
      <c r="I659" s="193"/>
      <c r="J659" s="189"/>
      <c r="K659" s="189"/>
      <c r="L659" s="194"/>
      <c r="M659" s="195"/>
      <c r="N659" s="196"/>
      <c r="O659" s="196"/>
      <c r="P659" s="196"/>
      <c r="Q659" s="196"/>
      <c r="R659" s="196"/>
      <c r="S659" s="196"/>
      <c r="T659" s="197"/>
      <c r="AT659" s="198" t="s">
        <v>148</v>
      </c>
      <c r="AU659" s="198" t="s">
        <v>81</v>
      </c>
      <c r="AV659" s="12" t="s">
        <v>75</v>
      </c>
      <c r="AW659" s="12" t="s">
        <v>30</v>
      </c>
      <c r="AX659" s="12" t="s">
        <v>68</v>
      </c>
      <c r="AY659" s="198" t="s">
        <v>139</v>
      </c>
    </row>
    <row r="660" spans="2:65" s="13" customFormat="1">
      <c r="B660" s="199"/>
      <c r="C660" s="200"/>
      <c r="D660" s="190" t="s">
        <v>148</v>
      </c>
      <c r="E660" s="201" t="s">
        <v>1</v>
      </c>
      <c r="F660" s="202" t="s">
        <v>252</v>
      </c>
      <c r="G660" s="200"/>
      <c r="H660" s="203">
        <v>24</v>
      </c>
      <c r="I660" s="204"/>
      <c r="J660" s="200"/>
      <c r="K660" s="200"/>
      <c r="L660" s="205"/>
      <c r="M660" s="206"/>
      <c r="N660" s="207"/>
      <c r="O660" s="207"/>
      <c r="P660" s="207"/>
      <c r="Q660" s="207"/>
      <c r="R660" s="207"/>
      <c r="S660" s="207"/>
      <c r="T660" s="208"/>
      <c r="AT660" s="209" t="s">
        <v>148</v>
      </c>
      <c r="AU660" s="209" t="s">
        <v>81</v>
      </c>
      <c r="AV660" s="13" t="s">
        <v>81</v>
      </c>
      <c r="AW660" s="13" t="s">
        <v>30</v>
      </c>
      <c r="AX660" s="13" t="s">
        <v>68</v>
      </c>
      <c r="AY660" s="209" t="s">
        <v>139</v>
      </c>
    </row>
    <row r="661" spans="2:65" s="1" customFormat="1" ht="16.5" customHeight="1">
      <c r="B661" s="32"/>
      <c r="C661" s="176" t="s">
        <v>1085</v>
      </c>
      <c r="D661" s="176" t="s">
        <v>141</v>
      </c>
      <c r="E661" s="177" t="s">
        <v>1086</v>
      </c>
      <c r="F661" s="178" t="s">
        <v>1087</v>
      </c>
      <c r="G661" s="179" t="s">
        <v>287</v>
      </c>
      <c r="H661" s="180">
        <v>6</v>
      </c>
      <c r="I661" s="181"/>
      <c r="J661" s="182">
        <f>ROUND(I661*H661,2)</f>
        <v>0</v>
      </c>
      <c r="K661" s="178" t="s">
        <v>145</v>
      </c>
      <c r="L661" s="36"/>
      <c r="M661" s="183" t="s">
        <v>1</v>
      </c>
      <c r="N661" s="184" t="s">
        <v>40</v>
      </c>
      <c r="O661" s="58"/>
      <c r="P661" s="185">
        <f>O661*H661</f>
        <v>0</v>
      </c>
      <c r="Q661" s="185">
        <v>0</v>
      </c>
      <c r="R661" s="185">
        <f>Q661*H661</f>
        <v>0</v>
      </c>
      <c r="S661" s="185">
        <v>0</v>
      </c>
      <c r="T661" s="186">
        <f>S661*H661</f>
        <v>0</v>
      </c>
      <c r="AR661" s="15" t="s">
        <v>207</v>
      </c>
      <c r="AT661" s="15" t="s">
        <v>141</v>
      </c>
      <c r="AU661" s="15" t="s">
        <v>81</v>
      </c>
      <c r="AY661" s="15" t="s">
        <v>139</v>
      </c>
      <c r="BE661" s="187">
        <f>IF(N661="základní",J661,0)</f>
        <v>0</v>
      </c>
      <c r="BF661" s="187">
        <f>IF(N661="snížená",J661,0)</f>
        <v>0</v>
      </c>
      <c r="BG661" s="187">
        <f>IF(N661="zákl. přenesená",J661,0)</f>
        <v>0</v>
      </c>
      <c r="BH661" s="187">
        <f>IF(N661="sníž. přenesená",J661,0)</f>
        <v>0</v>
      </c>
      <c r="BI661" s="187">
        <f>IF(N661="nulová",J661,0)</f>
        <v>0</v>
      </c>
      <c r="BJ661" s="15" t="s">
        <v>81</v>
      </c>
      <c r="BK661" s="187">
        <f>ROUND(I661*H661,2)</f>
        <v>0</v>
      </c>
      <c r="BL661" s="15" t="s">
        <v>207</v>
      </c>
      <c r="BM661" s="15" t="s">
        <v>1088</v>
      </c>
    </row>
    <row r="662" spans="2:65" s="12" customFormat="1">
      <c r="B662" s="188"/>
      <c r="C662" s="189"/>
      <c r="D662" s="190" t="s">
        <v>148</v>
      </c>
      <c r="E662" s="191" t="s">
        <v>1</v>
      </c>
      <c r="F662" s="192" t="s">
        <v>1055</v>
      </c>
      <c r="G662" s="189"/>
      <c r="H662" s="191" t="s">
        <v>1</v>
      </c>
      <c r="I662" s="193"/>
      <c r="J662" s="189"/>
      <c r="K662" s="189"/>
      <c r="L662" s="194"/>
      <c r="M662" s="195"/>
      <c r="N662" s="196"/>
      <c r="O662" s="196"/>
      <c r="P662" s="196"/>
      <c r="Q662" s="196"/>
      <c r="R662" s="196"/>
      <c r="S662" s="196"/>
      <c r="T662" s="197"/>
      <c r="AT662" s="198" t="s">
        <v>148</v>
      </c>
      <c r="AU662" s="198" t="s">
        <v>81</v>
      </c>
      <c r="AV662" s="12" t="s">
        <v>75</v>
      </c>
      <c r="AW662" s="12" t="s">
        <v>30</v>
      </c>
      <c r="AX662" s="12" t="s">
        <v>68</v>
      </c>
      <c r="AY662" s="198" t="s">
        <v>139</v>
      </c>
    </row>
    <row r="663" spans="2:65" s="13" customFormat="1">
      <c r="B663" s="199"/>
      <c r="C663" s="200"/>
      <c r="D663" s="190" t="s">
        <v>148</v>
      </c>
      <c r="E663" s="201" t="s">
        <v>1</v>
      </c>
      <c r="F663" s="202" t="s">
        <v>169</v>
      </c>
      <c r="G663" s="200"/>
      <c r="H663" s="203">
        <v>6</v>
      </c>
      <c r="I663" s="204"/>
      <c r="J663" s="200"/>
      <c r="K663" s="200"/>
      <c r="L663" s="205"/>
      <c r="M663" s="206"/>
      <c r="N663" s="207"/>
      <c r="O663" s="207"/>
      <c r="P663" s="207"/>
      <c r="Q663" s="207"/>
      <c r="R663" s="207"/>
      <c r="S663" s="207"/>
      <c r="T663" s="208"/>
      <c r="AT663" s="209" t="s">
        <v>148</v>
      </c>
      <c r="AU663" s="209" t="s">
        <v>81</v>
      </c>
      <c r="AV663" s="13" t="s">
        <v>81</v>
      </c>
      <c r="AW663" s="13" t="s">
        <v>30</v>
      </c>
      <c r="AX663" s="13" t="s">
        <v>68</v>
      </c>
      <c r="AY663" s="209" t="s">
        <v>139</v>
      </c>
    </row>
    <row r="664" spans="2:65" s="1" customFormat="1" ht="16.5" customHeight="1">
      <c r="B664" s="32"/>
      <c r="C664" s="210" t="s">
        <v>1089</v>
      </c>
      <c r="D664" s="210" t="s">
        <v>219</v>
      </c>
      <c r="E664" s="211" t="s">
        <v>1090</v>
      </c>
      <c r="F664" s="212" t="s">
        <v>1091</v>
      </c>
      <c r="G664" s="213" t="s">
        <v>287</v>
      </c>
      <c r="H664" s="214">
        <v>4</v>
      </c>
      <c r="I664" s="215"/>
      <c r="J664" s="216">
        <f>ROUND(I664*H664,2)</f>
        <v>0</v>
      </c>
      <c r="K664" s="212" t="s">
        <v>145</v>
      </c>
      <c r="L664" s="217"/>
      <c r="M664" s="218" t="s">
        <v>1</v>
      </c>
      <c r="N664" s="219" t="s">
        <v>40</v>
      </c>
      <c r="O664" s="58"/>
      <c r="P664" s="185">
        <f>O664*H664</f>
        <v>0</v>
      </c>
      <c r="Q664" s="185">
        <v>1.3999999999999999E-4</v>
      </c>
      <c r="R664" s="185">
        <f>Q664*H664</f>
        <v>5.5999999999999995E-4</v>
      </c>
      <c r="S664" s="185">
        <v>0</v>
      </c>
      <c r="T664" s="186">
        <f>S664*H664</f>
        <v>0</v>
      </c>
      <c r="AR664" s="15" t="s">
        <v>294</v>
      </c>
      <c r="AT664" s="15" t="s">
        <v>219</v>
      </c>
      <c r="AU664" s="15" t="s">
        <v>81</v>
      </c>
      <c r="AY664" s="15" t="s">
        <v>139</v>
      </c>
      <c r="BE664" s="187">
        <f>IF(N664="základní",J664,0)</f>
        <v>0</v>
      </c>
      <c r="BF664" s="187">
        <f>IF(N664="snížená",J664,0)</f>
        <v>0</v>
      </c>
      <c r="BG664" s="187">
        <f>IF(N664="zákl. přenesená",J664,0)</f>
        <v>0</v>
      </c>
      <c r="BH664" s="187">
        <f>IF(N664="sníž. přenesená",J664,0)</f>
        <v>0</v>
      </c>
      <c r="BI664" s="187">
        <f>IF(N664="nulová",J664,0)</f>
        <v>0</v>
      </c>
      <c r="BJ664" s="15" t="s">
        <v>81</v>
      </c>
      <c r="BK664" s="187">
        <f>ROUND(I664*H664,2)</f>
        <v>0</v>
      </c>
      <c r="BL664" s="15" t="s">
        <v>207</v>
      </c>
      <c r="BM664" s="15" t="s">
        <v>1092</v>
      </c>
    </row>
    <row r="665" spans="2:65" s="12" customFormat="1">
      <c r="B665" s="188"/>
      <c r="C665" s="189"/>
      <c r="D665" s="190" t="s">
        <v>148</v>
      </c>
      <c r="E665" s="191" t="s">
        <v>1</v>
      </c>
      <c r="F665" s="192" t="s">
        <v>1055</v>
      </c>
      <c r="G665" s="189"/>
      <c r="H665" s="191" t="s">
        <v>1</v>
      </c>
      <c r="I665" s="193"/>
      <c r="J665" s="189"/>
      <c r="K665" s="189"/>
      <c r="L665" s="194"/>
      <c r="M665" s="195"/>
      <c r="N665" s="196"/>
      <c r="O665" s="196"/>
      <c r="P665" s="196"/>
      <c r="Q665" s="196"/>
      <c r="R665" s="196"/>
      <c r="S665" s="196"/>
      <c r="T665" s="197"/>
      <c r="AT665" s="198" t="s">
        <v>148</v>
      </c>
      <c r="AU665" s="198" t="s">
        <v>81</v>
      </c>
      <c r="AV665" s="12" t="s">
        <v>75</v>
      </c>
      <c r="AW665" s="12" t="s">
        <v>30</v>
      </c>
      <c r="AX665" s="12" t="s">
        <v>68</v>
      </c>
      <c r="AY665" s="198" t="s">
        <v>139</v>
      </c>
    </row>
    <row r="666" spans="2:65" s="13" customFormat="1">
      <c r="B666" s="199"/>
      <c r="C666" s="200"/>
      <c r="D666" s="190" t="s">
        <v>148</v>
      </c>
      <c r="E666" s="201" t="s">
        <v>1</v>
      </c>
      <c r="F666" s="202" t="s">
        <v>146</v>
      </c>
      <c r="G666" s="200"/>
      <c r="H666" s="203">
        <v>4</v>
      </c>
      <c r="I666" s="204"/>
      <c r="J666" s="200"/>
      <c r="K666" s="200"/>
      <c r="L666" s="205"/>
      <c r="M666" s="206"/>
      <c r="N666" s="207"/>
      <c r="O666" s="207"/>
      <c r="P666" s="207"/>
      <c r="Q666" s="207"/>
      <c r="R666" s="207"/>
      <c r="S666" s="207"/>
      <c r="T666" s="208"/>
      <c r="AT666" s="209" t="s">
        <v>148</v>
      </c>
      <c r="AU666" s="209" t="s">
        <v>81</v>
      </c>
      <c r="AV666" s="13" t="s">
        <v>81</v>
      </c>
      <c r="AW666" s="13" t="s">
        <v>30</v>
      </c>
      <c r="AX666" s="13" t="s">
        <v>68</v>
      </c>
      <c r="AY666" s="209" t="s">
        <v>139</v>
      </c>
    </row>
    <row r="667" spans="2:65" s="1" customFormat="1" ht="16.5" customHeight="1">
      <c r="B667" s="32"/>
      <c r="C667" s="210" t="s">
        <v>1093</v>
      </c>
      <c r="D667" s="210" t="s">
        <v>219</v>
      </c>
      <c r="E667" s="211" t="s">
        <v>1094</v>
      </c>
      <c r="F667" s="212" t="s">
        <v>1095</v>
      </c>
      <c r="G667" s="213" t="s">
        <v>287</v>
      </c>
      <c r="H667" s="214">
        <v>6</v>
      </c>
      <c r="I667" s="215"/>
      <c r="J667" s="216">
        <f>ROUND(I667*H667,2)</f>
        <v>0</v>
      </c>
      <c r="K667" s="212" t="s">
        <v>145</v>
      </c>
      <c r="L667" s="217"/>
      <c r="M667" s="218" t="s">
        <v>1</v>
      </c>
      <c r="N667" s="219" t="s">
        <v>40</v>
      </c>
      <c r="O667" s="58"/>
      <c r="P667" s="185">
        <f>O667*H667</f>
        <v>0</v>
      </c>
      <c r="Q667" s="185">
        <v>3.3E-4</v>
      </c>
      <c r="R667" s="185">
        <f>Q667*H667</f>
        <v>1.98E-3</v>
      </c>
      <c r="S667" s="185">
        <v>0</v>
      </c>
      <c r="T667" s="186">
        <f>S667*H667</f>
        <v>0</v>
      </c>
      <c r="AR667" s="15" t="s">
        <v>294</v>
      </c>
      <c r="AT667" s="15" t="s">
        <v>219</v>
      </c>
      <c r="AU667" s="15" t="s">
        <v>81</v>
      </c>
      <c r="AY667" s="15" t="s">
        <v>139</v>
      </c>
      <c r="BE667" s="187">
        <f>IF(N667="základní",J667,0)</f>
        <v>0</v>
      </c>
      <c r="BF667" s="187">
        <f>IF(N667="snížená",J667,0)</f>
        <v>0</v>
      </c>
      <c r="BG667" s="187">
        <f>IF(N667="zákl. přenesená",J667,0)</f>
        <v>0</v>
      </c>
      <c r="BH667" s="187">
        <f>IF(N667="sníž. přenesená",J667,0)</f>
        <v>0</v>
      </c>
      <c r="BI667" s="187">
        <f>IF(N667="nulová",J667,0)</f>
        <v>0</v>
      </c>
      <c r="BJ667" s="15" t="s">
        <v>81</v>
      </c>
      <c r="BK667" s="187">
        <f>ROUND(I667*H667,2)</f>
        <v>0</v>
      </c>
      <c r="BL667" s="15" t="s">
        <v>207</v>
      </c>
      <c r="BM667" s="15" t="s">
        <v>1096</v>
      </c>
    </row>
    <row r="668" spans="2:65" s="12" customFormat="1">
      <c r="B668" s="188"/>
      <c r="C668" s="189"/>
      <c r="D668" s="190" t="s">
        <v>148</v>
      </c>
      <c r="E668" s="191" t="s">
        <v>1</v>
      </c>
      <c r="F668" s="192" t="s">
        <v>1055</v>
      </c>
      <c r="G668" s="189"/>
      <c r="H668" s="191" t="s">
        <v>1</v>
      </c>
      <c r="I668" s="193"/>
      <c r="J668" s="189"/>
      <c r="K668" s="189"/>
      <c r="L668" s="194"/>
      <c r="M668" s="195"/>
      <c r="N668" s="196"/>
      <c r="O668" s="196"/>
      <c r="P668" s="196"/>
      <c r="Q668" s="196"/>
      <c r="R668" s="196"/>
      <c r="S668" s="196"/>
      <c r="T668" s="197"/>
      <c r="AT668" s="198" t="s">
        <v>148</v>
      </c>
      <c r="AU668" s="198" t="s">
        <v>81</v>
      </c>
      <c r="AV668" s="12" t="s">
        <v>75</v>
      </c>
      <c r="AW668" s="12" t="s">
        <v>30</v>
      </c>
      <c r="AX668" s="12" t="s">
        <v>68</v>
      </c>
      <c r="AY668" s="198" t="s">
        <v>139</v>
      </c>
    </row>
    <row r="669" spans="2:65" s="13" customFormat="1">
      <c r="B669" s="199"/>
      <c r="C669" s="200"/>
      <c r="D669" s="190" t="s">
        <v>148</v>
      </c>
      <c r="E669" s="201" t="s">
        <v>1</v>
      </c>
      <c r="F669" s="202" t="s">
        <v>169</v>
      </c>
      <c r="G669" s="200"/>
      <c r="H669" s="203">
        <v>6</v>
      </c>
      <c r="I669" s="204"/>
      <c r="J669" s="200"/>
      <c r="K669" s="200"/>
      <c r="L669" s="205"/>
      <c r="M669" s="206"/>
      <c r="N669" s="207"/>
      <c r="O669" s="207"/>
      <c r="P669" s="207"/>
      <c r="Q669" s="207"/>
      <c r="R669" s="207"/>
      <c r="S669" s="207"/>
      <c r="T669" s="208"/>
      <c r="AT669" s="209" t="s">
        <v>148</v>
      </c>
      <c r="AU669" s="209" t="s">
        <v>81</v>
      </c>
      <c r="AV669" s="13" t="s">
        <v>81</v>
      </c>
      <c r="AW669" s="13" t="s">
        <v>30</v>
      </c>
      <c r="AX669" s="13" t="s">
        <v>68</v>
      </c>
      <c r="AY669" s="209" t="s">
        <v>139</v>
      </c>
    </row>
    <row r="670" spans="2:65" s="1" customFormat="1" ht="16.5" customHeight="1">
      <c r="B670" s="32"/>
      <c r="C670" s="176" t="s">
        <v>1097</v>
      </c>
      <c r="D670" s="176" t="s">
        <v>141</v>
      </c>
      <c r="E670" s="177" t="s">
        <v>1098</v>
      </c>
      <c r="F670" s="178" t="s">
        <v>1099</v>
      </c>
      <c r="G670" s="179" t="s">
        <v>287</v>
      </c>
      <c r="H670" s="180">
        <v>3</v>
      </c>
      <c r="I670" s="181"/>
      <c r="J670" s="182">
        <f>ROUND(I670*H670,2)</f>
        <v>0</v>
      </c>
      <c r="K670" s="178" t="s">
        <v>145</v>
      </c>
      <c r="L670" s="36"/>
      <c r="M670" s="183" t="s">
        <v>1</v>
      </c>
      <c r="N670" s="184" t="s">
        <v>40</v>
      </c>
      <c r="O670" s="58"/>
      <c r="P670" s="185">
        <f>O670*H670</f>
        <v>0</v>
      </c>
      <c r="Q670" s="185">
        <v>2.9E-4</v>
      </c>
      <c r="R670" s="185">
        <f>Q670*H670</f>
        <v>8.7000000000000001E-4</v>
      </c>
      <c r="S670" s="185">
        <v>0</v>
      </c>
      <c r="T670" s="186">
        <f>S670*H670</f>
        <v>0</v>
      </c>
      <c r="AR670" s="15" t="s">
        <v>207</v>
      </c>
      <c r="AT670" s="15" t="s">
        <v>141</v>
      </c>
      <c r="AU670" s="15" t="s">
        <v>81</v>
      </c>
      <c r="AY670" s="15" t="s">
        <v>139</v>
      </c>
      <c r="BE670" s="187">
        <f>IF(N670="základní",J670,0)</f>
        <v>0</v>
      </c>
      <c r="BF670" s="187">
        <f>IF(N670="snížená",J670,0)</f>
        <v>0</v>
      </c>
      <c r="BG670" s="187">
        <f>IF(N670="zákl. přenesená",J670,0)</f>
        <v>0</v>
      </c>
      <c r="BH670" s="187">
        <f>IF(N670="sníž. přenesená",J670,0)</f>
        <v>0</v>
      </c>
      <c r="BI670" s="187">
        <f>IF(N670="nulová",J670,0)</f>
        <v>0</v>
      </c>
      <c r="BJ670" s="15" t="s">
        <v>81</v>
      </c>
      <c r="BK670" s="187">
        <f>ROUND(I670*H670,2)</f>
        <v>0</v>
      </c>
      <c r="BL670" s="15" t="s">
        <v>207</v>
      </c>
      <c r="BM670" s="15" t="s">
        <v>1100</v>
      </c>
    </row>
    <row r="671" spans="2:65" s="12" customFormat="1">
      <c r="B671" s="188"/>
      <c r="C671" s="189"/>
      <c r="D671" s="190" t="s">
        <v>148</v>
      </c>
      <c r="E671" s="191" t="s">
        <v>1</v>
      </c>
      <c r="F671" s="192" t="s">
        <v>1055</v>
      </c>
      <c r="G671" s="189"/>
      <c r="H671" s="191" t="s">
        <v>1</v>
      </c>
      <c r="I671" s="193"/>
      <c r="J671" s="189"/>
      <c r="K671" s="189"/>
      <c r="L671" s="194"/>
      <c r="M671" s="195"/>
      <c r="N671" s="196"/>
      <c r="O671" s="196"/>
      <c r="P671" s="196"/>
      <c r="Q671" s="196"/>
      <c r="R671" s="196"/>
      <c r="S671" s="196"/>
      <c r="T671" s="197"/>
      <c r="AT671" s="198" t="s">
        <v>148</v>
      </c>
      <c r="AU671" s="198" t="s">
        <v>81</v>
      </c>
      <c r="AV671" s="12" t="s">
        <v>75</v>
      </c>
      <c r="AW671" s="12" t="s">
        <v>30</v>
      </c>
      <c r="AX671" s="12" t="s">
        <v>68</v>
      </c>
      <c r="AY671" s="198" t="s">
        <v>139</v>
      </c>
    </row>
    <row r="672" spans="2:65" s="13" customFormat="1">
      <c r="B672" s="199"/>
      <c r="C672" s="200"/>
      <c r="D672" s="190" t="s">
        <v>148</v>
      </c>
      <c r="E672" s="201" t="s">
        <v>1</v>
      </c>
      <c r="F672" s="202" t="s">
        <v>155</v>
      </c>
      <c r="G672" s="200"/>
      <c r="H672" s="203">
        <v>3</v>
      </c>
      <c r="I672" s="204"/>
      <c r="J672" s="200"/>
      <c r="K672" s="200"/>
      <c r="L672" s="205"/>
      <c r="M672" s="206"/>
      <c r="N672" s="207"/>
      <c r="O672" s="207"/>
      <c r="P672" s="207"/>
      <c r="Q672" s="207"/>
      <c r="R672" s="207"/>
      <c r="S672" s="207"/>
      <c r="T672" s="208"/>
      <c r="AT672" s="209" t="s">
        <v>148</v>
      </c>
      <c r="AU672" s="209" t="s">
        <v>81</v>
      </c>
      <c r="AV672" s="13" t="s">
        <v>81</v>
      </c>
      <c r="AW672" s="13" t="s">
        <v>30</v>
      </c>
      <c r="AX672" s="13" t="s">
        <v>68</v>
      </c>
      <c r="AY672" s="209" t="s">
        <v>139</v>
      </c>
    </row>
    <row r="673" spans="2:65" s="1" customFormat="1" ht="16.5" customHeight="1">
      <c r="B673" s="32"/>
      <c r="C673" s="176" t="s">
        <v>1101</v>
      </c>
      <c r="D673" s="176" t="s">
        <v>141</v>
      </c>
      <c r="E673" s="177" t="s">
        <v>1102</v>
      </c>
      <c r="F673" s="178" t="s">
        <v>1103</v>
      </c>
      <c r="G673" s="179" t="s">
        <v>287</v>
      </c>
      <c r="H673" s="180">
        <v>1</v>
      </c>
      <c r="I673" s="181"/>
      <c r="J673" s="182">
        <f>ROUND(I673*H673,2)</f>
        <v>0</v>
      </c>
      <c r="K673" s="178" t="s">
        <v>145</v>
      </c>
      <c r="L673" s="36"/>
      <c r="M673" s="183" t="s">
        <v>1</v>
      </c>
      <c r="N673" s="184" t="s">
        <v>40</v>
      </c>
      <c r="O673" s="58"/>
      <c r="P673" s="185">
        <f>O673*H673</f>
        <v>0</v>
      </c>
      <c r="Q673" s="185">
        <v>9.0000000000000006E-5</v>
      </c>
      <c r="R673" s="185">
        <f>Q673*H673</f>
        <v>9.0000000000000006E-5</v>
      </c>
      <c r="S673" s="185">
        <v>0</v>
      </c>
      <c r="T673" s="186">
        <f>S673*H673</f>
        <v>0</v>
      </c>
      <c r="AR673" s="15" t="s">
        <v>207</v>
      </c>
      <c r="AT673" s="15" t="s">
        <v>141</v>
      </c>
      <c r="AU673" s="15" t="s">
        <v>81</v>
      </c>
      <c r="AY673" s="15" t="s">
        <v>139</v>
      </c>
      <c r="BE673" s="187">
        <f>IF(N673="základní",J673,0)</f>
        <v>0</v>
      </c>
      <c r="BF673" s="187">
        <f>IF(N673="snížená",J673,0)</f>
        <v>0</v>
      </c>
      <c r="BG673" s="187">
        <f>IF(N673="zákl. přenesená",J673,0)</f>
        <v>0</v>
      </c>
      <c r="BH673" s="187">
        <f>IF(N673="sníž. přenesená",J673,0)</f>
        <v>0</v>
      </c>
      <c r="BI673" s="187">
        <f>IF(N673="nulová",J673,0)</f>
        <v>0</v>
      </c>
      <c r="BJ673" s="15" t="s">
        <v>81</v>
      </c>
      <c r="BK673" s="187">
        <f>ROUND(I673*H673,2)</f>
        <v>0</v>
      </c>
      <c r="BL673" s="15" t="s">
        <v>207</v>
      </c>
      <c r="BM673" s="15" t="s">
        <v>1104</v>
      </c>
    </row>
    <row r="674" spans="2:65" s="12" customFormat="1">
      <c r="B674" s="188"/>
      <c r="C674" s="189"/>
      <c r="D674" s="190" t="s">
        <v>148</v>
      </c>
      <c r="E674" s="191" t="s">
        <v>1</v>
      </c>
      <c r="F674" s="192" t="s">
        <v>1055</v>
      </c>
      <c r="G674" s="189"/>
      <c r="H674" s="191" t="s">
        <v>1</v>
      </c>
      <c r="I674" s="193"/>
      <c r="J674" s="189"/>
      <c r="K674" s="189"/>
      <c r="L674" s="194"/>
      <c r="M674" s="195"/>
      <c r="N674" s="196"/>
      <c r="O674" s="196"/>
      <c r="P674" s="196"/>
      <c r="Q674" s="196"/>
      <c r="R674" s="196"/>
      <c r="S674" s="196"/>
      <c r="T674" s="197"/>
      <c r="AT674" s="198" t="s">
        <v>148</v>
      </c>
      <c r="AU674" s="198" t="s">
        <v>81</v>
      </c>
      <c r="AV674" s="12" t="s">
        <v>75</v>
      </c>
      <c r="AW674" s="12" t="s">
        <v>30</v>
      </c>
      <c r="AX674" s="12" t="s">
        <v>68</v>
      </c>
      <c r="AY674" s="198" t="s">
        <v>139</v>
      </c>
    </row>
    <row r="675" spans="2:65" s="13" customFormat="1">
      <c r="B675" s="199"/>
      <c r="C675" s="200"/>
      <c r="D675" s="190" t="s">
        <v>148</v>
      </c>
      <c r="E675" s="201" t="s">
        <v>1</v>
      </c>
      <c r="F675" s="202" t="s">
        <v>75</v>
      </c>
      <c r="G675" s="200"/>
      <c r="H675" s="203">
        <v>1</v>
      </c>
      <c r="I675" s="204"/>
      <c r="J675" s="200"/>
      <c r="K675" s="200"/>
      <c r="L675" s="205"/>
      <c r="M675" s="206"/>
      <c r="N675" s="207"/>
      <c r="O675" s="207"/>
      <c r="P675" s="207"/>
      <c r="Q675" s="207"/>
      <c r="R675" s="207"/>
      <c r="S675" s="207"/>
      <c r="T675" s="208"/>
      <c r="AT675" s="209" t="s">
        <v>148</v>
      </c>
      <c r="AU675" s="209" t="s">
        <v>81</v>
      </c>
      <c r="AV675" s="13" t="s">
        <v>81</v>
      </c>
      <c r="AW675" s="13" t="s">
        <v>30</v>
      </c>
      <c r="AX675" s="13" t="s">
        <v>68</v>
      </c>
      <c r="AY675" s="209" t="s">
        <v>139</v>
      </c>
    </row>
    <row r="676" spans="2:65" s="1" customFormat="1" ht="16.5" customHeight="1">
      <c r="B676" s="32"/>
      <c r="C676" s="176" t="s">
        <v>1105</v>
      </c>
      <c r="D676" s="176" t="s">
        <v>141</v>
      </c>
      <c r="E676" s="177" t="s">
        <v>1106</v>
      </c>
      <c r="F676" s="178" t="s">
        <v>1107</v>
      </c>
      <c r="G676" s="179" t="s">
        <v>287</v>
      </c>
      <c r="H676" s="180">
        <v>3</v>
      </c>
      <c r="I676" s="181"/>
      <c r="J676" s="182">
        <f>ROUND(I676*H676,2)</f>
        <v>0</v>
      </c>
      <c r="K676" s="178" t="s">
        <v>145</v>
      </c>
      <c r="L676" s="36"/>
      <c r="M676" s="183" t="s">
        <v>1</v>
      </c>
      <c r="N676" s="184" t="s">
        <v>40</v>
      </c>
      <c r="O676" s="58"/>
      <c r="P676" s="185">
        <f>O676*H676</f>
        <v>0</v>
      </c>
      <c r="Q676" s="185">
        <v>1.7000000000000001E-4</v>
      </c>
      <c r="R676" s="185">
        <f>Q676*H676</f>
        <v>5.1000000000000004E-4</v>
      </c>
      <c r="S676" s="185">
        <v>0</v>
      </c>
      <c r="T676" s="186">
        <f>S676*H676</f>
        <v>0</v>
      </c>
      <c r="AR676" s="15" t="s">
        <v>207</v>
      </c>
      <c r="AT676" s="15" t="s">
        <v>141</v>
      </c>
      <c r="AU676" s="15" t="s">
        <v>81</v>
      </c>
      <c r="AY676" s="15" t="s">
        <v>139</v>
      </c>
      <c r="BE676" s="187">
        <f>IF(N676="základní",J676,0)</f>
        <v>0</v>
      </c>
      <c r="BF676" s="187">
        <f>IF(N676="snížená",J676,0)</f>
        <v>0</v>
      </c>
      <c r="BG676" s="187">
        <f>IF(N676="zákl. přenesená",J676,0)</f>
        <v>0</v>
      </c>
      <c r="BH676" s="187">
        <f>IF(N676="sníž. přenesená",J676,0)</f>
        <v>0</v>
      </c>
      <c r="BI676" s="187">
        <f>IF(N676="nulová",J676,0)</f>
        <v>0</v>
      </c>
      <c r="BJ676" s="15" t="s">
        <v>81</v>
      </c>
      <c r="BK676" s="187">
        <f>ROUND(I676*H676,2)</f>
        <v>0</v>
      </c>
      <c r="BL676" s="15" t="s">
        <v>207</v>
      </c>
      <c r="BM676" s="15" t="s">
        <v>1108</v>
      </c>
    </row>
    <row r="677" spans="2:65" s="12" customFormat="1">
      <c r="B677" s="188"/>
      <c r="C677" s="189"/>
      <c r="D677" s="190" t="s">
        <v>148</v>
      </c>
      <c r="E677" s="191" t="s">
        <v>1</v>
      </c>
      <c r="F677" s="192" t="s">
        <v>1055</v>
      </c>
      <c r="G677" s="189"/>
      <c r="H677" s="191" t="s">
        <v>1</v>
      </c>
      <c r="I677" s="193"/>
      <c r="J677" s="189"/>
      <c r="K677" s="189"/>
      <c r="L677" s="194"/>
      <c r="M677" s="195"/>
      <c r="N677" s="196"/>
      <c r="O677" s="196"/>
      <c r="P677" s="196"/>
      <c r="Q677" s="196"/>
      <c r="R677" s="196"/>
      <c r="S677" s="196"/>
      <c r="T677" s="197"/>
      <c r="AT677" s="198" t="s">
        <v>148</v>
      </c>
      <c r="AU677" s="198" t="s">
        <v>81</v>
      </c>
      <c r="AV677" s="12" t="s">
        <v>75</v>
      </c>
      <c r="AW677" s="12" t="s">
        <v>30</v>
      </c>
      <c r="AX677" s="12" t="s">
        <v>68</v>
      </c>
      <c r="AY677" s="198" t="s">
        <v>139</v>
      </c>
    </row>
    <row r="678" spans="2:65" s="13" customFormat="1">
      <c r="B678" s="199"/>
      <c r="C678" s="200"/>
      <c r="D678" s="190" t="s">
        <v>148</v>
      </c>
      <c r="E678" s="201" t="s">
        <v>1</v>
      </c>
      <c r="F678" s="202" t="s">
        <v>155</v>
      </c>
      <c r="G678" s="200"/>
      <c r="H678" s="203">
        <v>3</v>
      </c>
      <c r="I678" s="204"/>
      <c r="J678" s="200"/>
      <c r="K678" s="200"/>
      <c r="L678" s="205"/>
      <c r="M678" s="206"/>
      <c r="N678" s="207"/>
      <c r="O678" s="207"/>
      <c r="P678" s="207"/>
      <c r="Q678" s="207"/>
      <c r="R678" s="207"/>
      <c r="S678" s="207"/>
      <c r="T678" s="208"/>
      <c r="AT678" s="209" t="s">
        <v>148</v>
      </c>
      <c r="AU678" s="209" t="s">
        <v>81</v>
      </c>
      <c r="AV678" s="13" t="s">
        <v>81</v>
      </c>
      <c r="AW678" s="13" t="s">
        <v>30</v>
      </c>
      <c r="AX678" s="13" t="s">
        <v>68</v>
      </c>
      <c r="AY678" s="209" t="s">
        <v>139</v>
      </c>
    </row>
    <row r="679" spans="2:65" s="1" customFormat="1" ht="16.5" customHeight="1">
      <c r="B679" s="32"/>
      <c r="C679" s="176" t="s">
        <v>1109</v>
      </c>
      <c r="D679" s="176" t="s">
        <v>141</v>
      </c>
      <c r="E679" s="177" t="s">
        <v>1110</v>
      </c>
      <c r="F679" s="178" t="s">
        <v>1111</v>
      </c>
      <c r="G679" s="179" t="s">
        <v>287</v>
      </c>
      <c r="H679" s="180">
        <v>6</v>
      </c>
      <c r="I679" s="181"/>
      <c r="J679" s="182">
        <f>ROUND(I679*H679,2)</f>
        <v>0</v>
      </c>
      <c r="K679" s="178" t="s">
        <v>145</v>
      </c>
      <c r="L679" s="36"/>
      <c r="M679" s="183" t="s">
        <v>1</v>
      </c>
      <c r="N679" s="184" t="s">
        <v>40</v>
      </c>
      <c r="O679" s="58"/>
      <c r="P679" s="185">
        <f>O679*H679</f>
        <v>0</v>
      </c>
      <c r="Q679" s="185">
        <v>3.4000000000000002E-4</v>
      </c>
      <c r="R679" s="185">
        <f>Q679*H679</f>
        <v>2.0400000000000001E-3</v>
      </c>
      <c r="S679" s="185">
        <v>0</v>
      </c>
      <c r="T679" s="186">
        <f>S679*H679</f>
        <v>0</v>
      </c>
      <c r="AR679" s="15" t="s">
        <v>207</v>
      </c>
      <c r="AT679" s="15" t="s">
        <v>141</v>
      </c>
      <c r="AU679" s="15" t="s">
        <v>81</v>
      </c>
      <c r="AY679" s="15" t="s">
        <v>139</v>
      </c>
      <c r="BE679" s="187">
        <f>IF(N679="základní",J679,0)</f>
        <v>0</v>
      </c>
      <c r="BF679" s="187">
        <f>IF(N679="snížená",J679,0)</f>
        <v>0</v>
      </c>
      <c r="BG679" s="187">
        <f>IF(N679="zákl. přenesená",J679,0)</f>
        <v>0</v>
      </c>
      <c r="BH679" s="187">
        <f>IF(N679="sníž. přenesená",J679,0)</f>
        <v>0</v>
      </c>
      <c r="BI679" s="187">
        <f>IF(N679="nulová",J679,0)</f>
        <v>0</v>
      </c>
      <c r="BJ679" s="15" t="s">
        <v>81</v>
      </c>
      <c r="BK679" s="187">
        <f>ROUND(I679*H679,2)</f>
        <v>0</v>
      </c>
      <c r="BL679" s="15" t="s">
        <v>207</v>
      </c>
      <c r="BM679" s="15" t="s">
        <v>1112</v>
      </c>
    </row>
    <row r="680" spans="2:65" s="12" customFormat="1">
      <c r="B680" s="188"/>
      <c r="C680" s="189"/>
      <c r="D680" s="190" t="s">
        <v>148</v>
      </c>
      <c r="E680" s="191" t="s">
        <v>1</v>
      </c>
      <c r="F680" s="192" t="s">
        <v>1055</v>
      </c>
      <c r="G680" s="189"/>
      <c r="H680" s="191" t="s">
        <v>1</v>
      </c>
      <c r="I680" s="193"/>
      <c r="J680" s="189"/>
      <c r="K680" s="189"/>
      <c r="L680" s="194"/>
      <c r="M680" s="195"/>
      <c r="N680" s="196"/>
      <c r="O680" s="196"/>
      <c r="P680" s="196"/>
      <c r="Q680" s="196"/>
      <c r="R680" s="196"/>
      <c r="S680" s="196"/>
      <c r="T680" s="197"/>
      <c r="AT680" s="198" t="s">
        <v>148</v>
      </c>
      <c r="AU680" s="198" t="s">
        <v>81</v>
      </c>
      <c r="AV680" s="12" t="s">
        <v>75</v>
      </c>
      <c r="AW680" s="12" t="s">
        <v>30</v>
      </c>
      <c r="AX680" s="12" t="s">
        <v>68</v>
      </c>
      <c r="AY680" s="198" t="s">
        <v>139</v>
      </c>
    </row>
    <row r="681" spans="2:65" s="13" customFormat="1">
      <c r="B681" s="199"/>
      <c r="C681" s="200"/>
      <c r="D681" s="190" t="s">
        <v>148</v>
      </c>
      <c r="E681" s="201" t="s">
        <v>1</v>
      </c>
      <c r="F681" s="202" t="s">
        <v>169</v>
      </c>
      <c r="G681" s="200"/>
      <c r="H681" s="203">
        <v>6</v>
      </c>
      <c r="I681" s="204"/>
      <c r="J681" s="200"/>
      <c r="K681" s="200"/>
      <c r="L681" s="205"/>
      <c r="M681" s="206"/>
      <c r="N681" s="207"/>
      <c r="O681" s="207"/>
      <c r="P681" s="207"/>
      <c r="Q681" s="207"/>
      <c r="R681" s="207"/>
      <c r="S681" s="207"/>
      <c r="T681" s="208"/>
      <c r="AT681" s="209" t="s">
        <v>148</v>
      </c>
      <c r="AU681" s="209" t="s">
        <v>81</v>
      </c>
      <c r="AV681" s="13" t="s">
        <v>81</v>
      </c>
      <c r="AW681" s="13" t="s">
        <v>30</v>
      </c>
      <c r="AX681" s="13" t="s">
        <v>68</v>
      </c>
      <c r="AY681" s="209" t="s">
        <v>139</v>
      </c>
    </row>
    <row r="682" spans="2:65" s="1" customFormat="1" ht="16.5" customHeight="1">
      <c r="B682" s="32"/>
      <c r="C682" s="176" t="s">
        <v>1113</v>
      </c>
      <c r="D682" s="176" t="s">
        <v>141</v>
      </c>
      <c r="E682" s="177" t="s">
        <v>1114</v>
      </c>
      <c r="F682" s="178" t="s">
        <v>1115</v>
      </c>
      <c r="G682" s="179" t="s">
        <v>287</v>
      </c>
      <c r="H682" s="180">
        <v>5</v>
      </c>
      <c r="I682" s="181"/>
      <c r="J682" s="182">
        <f>ROUND(I682*H682,2)</f>
        <v>0</v>
      </c>
      <c r="K682" s="178" t="s">
        <v>1</v>
      </c>
      <c r="L682" s="36"/>
      <c r="M682" s="183" t="s">
        <v>1</v>
      </c>
      <c r="N682" s="184" t="s">
        <v>40</v>
      </c>
      <c r="O682" s="58"/>
      <c r="P682" s="185">
        <f>O682*H682</f>
        <v>0</v>
      </c>
      <c r="Q682" s="185">
        <v>1.0200000000000001E-3</v>
      </c>
      <c r="R682" s="185">
        <f>Q682*H682</f>
        <v>5.1000000000000004E-3</v>
      </c>
      <c r="S682" s="185">
        <v>0</v>
      </c>
      <c r="T682" s="186">
        <f>S682*H682</f>
        <v>0</v>
      </c>
      <c r="AR682" s="15" t="s">
        <v>207</v>
      </c>
      <c r="AT682" s="15" t="s">
        <v>141</v>
      </c>
      <c r="AU682" s="15" t="s">
        <v>81</v>
      </c>
      <c r="AY682" s="15" t="s">
        <v>139</v>
      </c>
      <c r="BE682" s="187">
        <f>IF(N682="základní",J682,0)</f>
        <v>0</v>
      </c>
      <c r="BF682" s="187">
        <f>IF(N682="snížená",J682,0)</f>
        <v>0</v>
      </c>
      <c r="BG682" s="187">
        <f>IF(N682="zákl. přenesená",J682,0)</f>
        <v>0</v>
      </c>
      <c r="BH682" s="187">
        <f>IF(N682="sníž. přenesená",J682,0)</f>
        <v>0</v>
      </c>
      <c r="BI682" s="187">
        <f>IF(N682="nulová",J682,0)</f>
        <v>0</v>
      </c>
      <c r="BJ682" s="15" t="s">
        <v>81</v>
      </c>
      <c r="BK682" s="187">
        <f>ROUND(I682*H682,2)</f>
        <v>0</v>
      </c>
      <c r="BL682" s="15" t="s">
        <v>207</v>
      </c>
      <c r="BM682" s="15" t="s">
        <v>1116</v>
      </c>
    </row>
    <row r="683" spans="2:65" s="12" customFormat="1">
      <c r="B683" s="188"/>
      <c r="C683" s="189"/>
      <c r="D683" s="190" t="s">
        <v>148</v>
      </c>
      <c r="E683" s="191" t="s">
        <v>1</v>
      </c>
      <c r="F683" s="192" t="s">
        <v>1055</v>
      </c>
      <c r="G683" s="189"/>
      <c r="H683" s="191" t="s">
        <v>1</v>
      </c>
      <c r="I683" s="193"/>
      <c r="J683" s="189"/>
      <c r="K683" s="189"/>
      <c r="L683" s="194"/>
      <c r="M683" s="195"/>
      <c r="N683" s="196"/>
      <c r="O683" s="196"/>
      <c r="P683" s="196"/>
      <c r="Q683" s="196"/>
      <c r="R683" s="196"/>
      <c r="S683" s="196"/>
      <c r="T683" s="197"/>
      <c r="AT683" s="198" t="s">
        <v>148</v>
      </c>
      <c r="AU683" s="198" t="s">
        <v>81</v>
      </c>
      <c r="AV683" s="12" t="s">
        <v>75</v>
      </c>
      <c r="AW683" s="12" t="s">
        <v>30</v>
      </c>
      <c r="AX683" s="12" t="s">
        <v>68</v>
      </c>
      <c r="AY683" s="198" t="s">
        <v>139</v>
      </c>
    </row>
    <row r="684" spans="2:65" s="13" customFormat="1">
      <c r="B684" s="199"/>
      <c r="C684" s="200"/>
      <c r="D684" s="190" t="s">
        <v>148</v>
      </c>
      <c r="E684" s="201" t="s">
        <v>1</v>
      </c>
      <c r="F684" s="202" t="s">
        <v>164</v>
      </c>
      <c r="G684" s="200"/>
      <c r="H684" s="203">
        <v>5</v>
      </c>
      <c r="I684" s="204"/>
      <c r="J684" s="200"/>
      <c r="K684" s="200"/>
      <c r="L684" s="205"/>
      <c r="M684" s="206"/>
      <c r="N684" s="207"/>
      <c r="O684" s="207"/>
      <c r="P684" s="207"/>
      <c r="Q684" s="207"/>
      <c r="R684" s="207"/>
      <c r="S684" s="207"/>
      <c r="T684" s="208"/>
      <c r="AT684" s="209" t="s">
        <v>148</v>
      </c>
      <c r="AU684" s="209" t="s">
        <v>81</v>
      </c>
      <c r="AV684" s="13" t="s">
        <v>81</v>
      </c>
      <c r="AW684" s="13" t="s">
        <v>30</v>
      </c>
      <c r="AX684" s="13" t="s">
        <v>68</v>
      </c>
      <c r="AY684" s="209" t="s">
        <v>139</v>
      </c>
    </row>
    <row r="685" spans="2:65" s="1" customFormat="1" ht="16.5" customHeight="1">
      <c r="B685" s="32"/>
      <c r="C685" s="176" t="s">
        <v>1117</v>
      </c>
      <c r="D685" s="176" t="s">
        <v>141</v>
      </c>
      <c r="E685" s="177" t="s">
        <v>1118</v>
      </c>
      <c r="F685" s="178" t="s">
        <v>1119</v>
      </c>
      <c r="G685" s="179" t="s">
        <v>287</v>
      </c>
      <c r="H685" s="180">
        <v>6</v>
      </c>
      <c r="I685" s="181"/>
      <c r="J685" s="182">
        <f>ROUND(I685*H685,2)</f>
        <v>0</v>
      </c>
      <c r="K685" s="178" t="s">
        <v>1</v>
      </c>
      <c r="L685" s="36"/>
      <c r="M685" s="183" t="s">
        <v>1</v>
      </c>
      <c r="N685" s="184" t="s">
        <v>40</v>
      </c>
      <c r="O685" s="58"/>
      <c r="P685" s="185">
        <f>O685*H685</f>
        <v>0</v>
      </c>
      <c r="Q685" s="185">
        <v>1.0200000000000001E-3</v>
      </c>
      <c r="R685" s="185">
        <f>Q685*H685</f>
        <v>6.1200000000000004E-3</v>
      </c>
      <c r="S685" s="185">
        <v>0</v>
      </c>
      <c r="T685" s="186">
        <f>S685*H685</f>
        <v>0</v>
      </c>
      <c r="AR685" s="15" t="s">
        <v>207</v>
      </c>
      <c r="AT685" s="15" t="s">
        <v>141</v>
      </c>
      <c r="AU685" s="15" t="s">
        <v>81</v>
      </c>
      <c r="AY685" s="15" t="s">
        <v>139</v>
      </c>
      <c r="BE685" s="187">
        <f>IF(N685="základní",J685,0)</f>
        <v>0</v>
      </c>
      <c r="BF685" s="187">
        <f>IF(N685="snížená",J685,0)</f>
        <v>0</v>
      </c>
      <c r="BG685" s="187">
        <f>IF(N685="zákl. přenesená",J685,0)</f>
        <v>0</v>
      </c>
      <c r="BH685" s="187">
        <f>IF(N685="sníž. přenesená",J685,0)</f>
        <v>0</v>
      </c>
      <c r="BI685" s="187">
        <f>IF(N685="nulová",J685,0)</f>
        <v>0</v>
      </c>
      <c r="BJ685" s="15" t="s">
        <v>81</v>
      </c>
      <c r="BK685" s="187">
        <f>ROUND(I685*H685,2)</f>
        <v>0</v>
      </c>
      <c r="BL685" s="15" t="s">
        <v>207</v>
      </c>
      <c r="BM685" s="15" t="s">
        <v>1120</v>
      </c>
    </row>
    <row r="686" spans="2:65" s="12" customFormat="1">
      <c r="B686" s="188"/>
      <c r="C686" s="189"/>
      <c r="D686" s="190" t="s">
        <v>148</v>
      </c>
      <c r="E686" s="191" t="s">
        <v>1</v>
      </c>
      <c r="F686" s="192" t="s">
        <v>1055</v>
      </c>
      <c r="G686" s="189"/>
      <c r="H686" s="191" t="s">
        <v>1</v>
      </c>
      <c r="I686" s="193"/>
      <c r="J686" s="189"/>
      <c r="K686" s="189"/>
      <c r="L686" s="194"/>
      <c r="M686" s="195"/>
      <c r="N686" s="196"/>
      <c r="O686" s="196"/>
      <c r="P686" s="196"/>
      <c r="Q686" s="196"/>
      <c r="R686" s="196"/>
      <c r="S686" s="196"/>
      <c r="T686" s="197"/>
      <c r="AT686" s="198" t="s">
        <v>148</v>
      </c>
      <c r="AU686" s="198" t="s">
        <v>81</v>
      </c>
      <c r="AV686" s="12" t="s">
        <v>75</v>
      </c>
      <c r="AW686" s="12" t="s">
        <v>30</v>
      </c>
      <c r="AX686" s="12" t="s">
        <v>68</v>
      </c>
      <c r="AY686" s="198" t="s">
        <v>139</v>
      </c>
    </row>
    <row r="687" spans="2:65" s="13" customFormat="1">
      <c r="B687" s="199"/>
      <c r="C687" s="200"/>
      <c r="D687" s="190" t="s">
        <v>148</v>
      </c>
      <c r="E687" s="201" t="s">
        <v>1</v>
      </c>
      <c r="F687" s="202" t="s">
        <v>169</v>
      </c>
      <c r="G687" s="200"/>
      <c r="H687" s="203">
        <v>6</v>
      </c>
      <c r="I687" s="204"/>
      <c r="J687" s="200"/>
      <c r="K687" s="200"/>
      <c r="L687" s="205"/>
      <c r="M687" s="206"/>
      <c r="N687" s="207"/>
      <c r="O687" s="207"/>
      <c r="P687" s="207"/>
      <c r="Q687" s="207"/>
      <c r="R687" s="207"/>
      <c r="S687" s="207"/>
      <c r="T687" s="208"/>
      <c r="AT687" s="209" t="s">
        <v>148</v>
      </c>
      <c r="AU687" s="209" t="s">
        <v>81</v>
      </c>
      <c r="AV687" s="13" t="s">
        <v>81</v>
      </c>
      <c r="AW687" s="13" t="s">
        <v>30</v>
      </c>
      <c r="AX687" s="13" t="s">
        <v>68</v>
      </c>
      <c r="AY687" s="209" t="s">
        <v>139</v>
      </c>
    </row>
    <row r="688" spans="2:65" s="1" customFormat="1" ht="16.5" customHeight="1">
      <c r="B688" s="32"/>
      <c r="C688" s="176" t="s">
        <v>1121</v>
      </c>
      <c r="D688" s="176" t="s">
        <v>141</v>
      </c>
      <c r="E688" s="177" t="s">
        <v>1122</v>
      </c>
      <c r="F688" s="178" t="s">
        <v>1123</v>
      </c>
      <c r="G688" s="179" t="s">
        <v>287</v>
      </c>
      <c r="H688" s="180">
        <v>2</v>
      </c>
      <c r="I688" s="181"/>
      <c r="J688" s="182">
        <f>ROUND(I688*H688,2)</f>
        <v>0</v>
      </c>
      <c r="K688" s="178" t="s">
        <v>1</v>
      </c>
      <c r="L688" s="36"/>
      <c r="M688" s="183" t="s">
        <v>1</v>
      </c>
      <c r="N688" s="184" t="s">
        <v>40</v>
      </c>
      <c r="O688" s="58"/>
      <c r="P688" s="185">
        <f>O688*H688</f>
        <v>0</v>
      </c>
      <c r="Q688" s="185">
        <v>1.0200000000000001E-3</v>
      </c>
      <c r="R688" s="185">
        <f>Q688*H688</f>
        <v>2.0400000000000001E-3</v>
      </c>
      <c r="S688" s="185">
        <v>0</v>
      </c>
      <c r="T688" s="186">
        <f>S688*H688</f>
        <v>0</v>
      </c>
      <c r="AR688" s="15" t="s">
        <v>207</v>
      </c>
      <c r="AT688" s="15" t="s">
        <v>141</v>
      </c>
      <c r="AU688" s="15" t="s">
        <v>81</v>
      </c>
      <c r="AY688" s="15" t="s">
        <v>139</v>
      </c>
      <c r="BE688" s="187">
        <f>IF(N688="základní",J688,0)</f>
        <v>0</v>
      </c>
      <c r="BF688" s="187">
        <f>IF(N688="snížená",J688,0)</f>
        <v>0</v>
      </c>
      <c r="BG688" s="187">
        <f>IF(N688="zákl. přenesená",J688,0)</f>
        <v>0</v>
      </c>
      <c r="BH688" s="187">
        <f>IF(N688="sníž. přenesená",J688,0)</f>
        <v>0</v>
      </c>
      <c r="BI688" s="187">
        <f>IF(N688="nulová",J688,0)</f>
        <v>0</v>
      </c>
      <c r="BJ688" s="15" t="s">
        <v>81</v>
      </c>
      <c r="BK688" s="187">
        <f>ROUND(I688*H688,2)</f>
        <v>0</v>
      </c>
      <c r="BL688" s="15" t="s">
        <v>207</v>
      </c>
      <c r="BM688" s="15" t="s">
        <v>1124</v>
      </c>
    </row>
    <row r="689" spans="2:65" s="12" customFormat="1">
      <c r="B689" s="188"/>
      <c r="C689" s="189"/>
      <c r="D689" s="190" t="s">
        <v>148</v>
      </c>
      <c r="E689" s="191" t="s">
        <v>1</v>
      </c>
      <c r="F689" s="192" t="s">
        <v>1055</v>
      </c>
      <c r="G689" s="189"/>
      <c r="H689" s="191" t="s">
        <v>1</v>
      </c>
      <c r="I689" s="193"/>
      <c r="J689" s="189"/>
      <c r="K689" s="189"/>
      <c r="L689" s="194"/>
      <c r="M689" s="195"/>
      <c r="N689" s="196"/>
      <c r="O689" s="196"/>
      <c r="P689" s="196"/>
      <c r="Q689" s="196"/>
      <c r="R689" s="196"/>
      <c r="S689" s="196"/>
      <c r="T689" s="197"/>
      <c r="AT689" s="198" t="s">
        <v>148</v>
      </c>
      <c r="AU689" s="198" t="s">
        <v>81</v>
      </c>
      <c r="AV689" s="12" t="s">
        <v>75</v>
      </c>
      <c r="AW689" s="12" t="s">
        <v>30</v>
      </c>
      <c r="AX689" s="12" t="s">
        <v>68</v>
      </c>
      <c r="AY689" s="198" t="s">
        <v>139</v>
      </c>
    </row>
    <row r="690" spans="2:65" s="13" customFormat="1">
      <c r="B690" s="199"/>
      <c r="C690" s="200"/>
      <c r="D690" s="190" t="s">
        <v>148</v>
      </c>
      <c r="E690" s="201" t="s">
        <v>1</v>
      </c>
      <c r="F690" s="202" t="s">
        <v>81</v>
      </c>
      <c r="G690" s="200"/>
      <c r="H690" s="203">
        <v>2</v>
      </c>
      <c r="I690" s="204"/>
      <c r="J690" s="200"/>
      <c r="K690" s="200"/>
      <c r="L690" s="205"/>
      <c r="M690" s="206"/>
      <c r="N690" s="207"/>
      <c r="O690" s="207"/>
      <c r="P690" s="207"/>
      <c r="Q690" s="207"/>
      <c r="R690" s="207"/>
      <c r="S690" s="207"/>
      <c r="T690" s="208"/>
      <c r="AT690" s="209" t="s">
        <v>148</v>
      </c>
      <c r="AU690" s="209" t="s">
        <v>81</v>
      </c>
      <c r="AV690" s="13" t="s">
        <v>81</v>
      </c>
      <c r="AW690" s="13" t="s">
        <v>30</v>
      </c>
      <c r="AX690" s="13" t="s">
        <v>68</v>
      </c>
      <c r="AY690" s="209" t="s">
        <v>139</v>
      </c>
    </row>
    <row r="691" spans="2:65" s="1" customFormat="1" ht="16.5" customHeight="1">
      <c r="B691" s="32"/>
      <c r="C691" s="176" t="s">
        <v>1125</v>
      </c>
      <c r="D691" s="176" t="s">
        <v>141</v>
      </c>
      <c r="E691" s="177" t="s">
        <v>1126</v>
      </c>
      <c r="F691" s="178" t="s">
        <v>1127</v>
      </c>
      <c r="G691" s="179" t="s">
        <v>265</v>
      </c>
      <c r="H691" s="180">
        <v>164</v>
      </c>
      <c r="I691" s="181"/>
      <c r="J691" s="182">
        <f>ROUND(I691*H691,2)</f>
        <v>0</v>
      </c>
      <c r="K691" s="178" t="s">
        <v>145</v>
      </c>
      <c r="L691" s="36"/>
      <c r="M691" s="183" t="s">
        <v>1</v>
      </c>
      <c r="N691" s="184" t="s">
        <v>40</v>
      </c>
      <c r="O691" s="58"/>
      <c r="P691" s="185">
        <f>O691*H691</f>
        <v>0</v>
      </c>
      <c r="Q691" s="185">
        <v>0</v>
      </c>
      <c r="R691" s="185">
        <f>Q691*H691</f>
        <v>0</v>
      </c>
      <c r="S691" s="185">
        <v>0</v>
      </c>
      <c r="T691" s="186">
        <f>S691*H691</f>
        <v>0</v>
      </c>
      <c r="AR691" s="15" t="s">
        <v>207</v>
      </c>
      <c r="AT691" s="15" t="s">
        <v>141</v>
      </c>
      <c r="AU691" s="15" t="s">
        <v>81</v>
      </c>
      <c r="AY691" s="15" t="s">
        <v>139</v>
      </c>
      <c r="BE691" s="187">
        <f>IF(N691="základní",J691,0)</f>
        <v>0</v>
      </c>
      <c r="BF691" s="187">
        <f>IF(N691="snížená",J691,0)</f>
        <v>0</v>
      </c>
      <c r="BG691" s="187">
        <f>IF(N691="zákl. přenesená",J691,0)</f>
        <v>0</v>
      </c>
      <c r="BH691" s="187">
        <f>IF(N691="sníž. přenesená",J691,0)</f>
        <v>0</v>
      </c>
      <c r="BI691" s="187">
        <f>IF(N691="nulová",J691,0)</f>
        <v>0</v>
      </c>
      <c r="BJ691" s="15" t="s">
        <v>81</v>
      </c>
      <c r="BK691" s="187">
        <f>ROUND(I691*H691,2)</f>
        <v>0</v>
      </c>
      <c r="BL691" s="15" t="s">
        <v>207</v>
      </c>
      <c r="BM691" s="15" t="s">
        <v>1128</v>
      </c>
    </row>
    <row r="692" spans="2:65" s="12" customFormat="1">
      <c r="B692" s="188"/>
      <c r="C692" s="189"/>
      <c r="D692" s="190" t="s">
        <v>148</v>
      </c>
      <c r="E692" s="191" t="s">
        <v>1</v>
      </c>
      <c r="F692" s="192" t="s">
        <v>1055</v>
      </c>
      <c r="G692" s="189"/>
      <c r="H692" s="191" t="s">
        <v>1</v>
      </c>
      <c r="I692" s="193"/>
      <c r="J692" s="189"/>
      <c r="K692" s="189"/>
      <c r="L692" s="194"/>
      <c r="M692" s="195"/>
      <c r="N692" s="196"/>
      <c r="O692" s="196"/>
      <c r="P692" s="196"/>
      <c r="Q692" s="196"/>
      <c r="R692" s="196"/>
      <c r="S692" s="196"/>
      <c r="T692" s="197"/>
      <c r="AT692" s="198" t="s">
        <v>148</v>
      </c>
      <c r="AU692" s="198" t="s">
        <v>81</v>
      </c>
      <c r="AV692" s="12" t="s">
        <v>75</v>
      </c>
      <c r="AW692" s="12" t="s">
        <v>30</v>
      </c>
      <c r="AX692" s="12" t="s">
        <v>68</v>
      </c>
      <c r="AY692" s="198" t="s">
        <v>139</v>
      </c>
    </row>
    <row r="693" spans="2:65" s="13" customFormat="1">
      <c r="B693" s="199"/>
      <c r="C693" s="200"/>
      <c r="D693" s="190" t="s">
        <v>148</v>
      </c>
      <c r="E693" s="201" t="s">
        <v>1</v>
      </c>
      <c r="F693" s="202" t="s">
        <v>962</v>
      </c>
      <c r="G693" s="200"/>
      <c r="H693" s="203">
        <v>164</v>
      </c>
      <c r="I693" s="204"/>
      <c r="J693" s="200"/>
      <c r="K693" s="200"/>
      <c r="L693" s="205"/>
      <c r="M693" s="206"/>
      <c r="N693" s="207"/>
      <c r="O693" s="207"/>
      <c r="P693" s="207"/>
      <c r="Q693" s="207"/>
      <c r="R693" s="207"/>
      <c r="S693" s="207"/>
      <c r="T693" s="208"/>
      <c r="AT693" s="209" t="s">
        <v>148</v>
      </c>
      <c r="AU693" s="209" t="s">
        <v>81</v>
      </c>
      <c r="AV693" s="13" t="s">
        <v>81</v>
      </c>
      <c r="AW693" s="13" t="s">
        <v>30</v>
      </c>
      <c r="AX693" s="13" t="s">
        <v>68</v>
      </c>
      <c r="AY693" s="209" t="s">
        <v>139</v>
      </c>
    </row>
    <row r="694" spans="2:65" s="1" customFormat="1" ht="16.5" customHeight="1">
      <c r="B694" s="32"/>
      <c r="C694" s="176" t="s">
        <v>1129</v>
      </c>
      <c r="D694" s="176" t="s">
        <v>141</v>
      </c>
      <c r="E694" s="177" t="s">
        <v>1130</v>
      </c>
      <c r="F694" s="178" t="s">
        <v>1131</v>
      </c>
      <c r="G694" s="179" t="s">
        <v>1032</v>
      </c>
      <c r="H694" s="220"/>
      <c r="I694" s="181"/>
      <c r="J694" s="182">
        <f>ROUND(I694*H694,2)</f>
        <v>0</v>
      </c>
      <c r="K694" s="178" t="s">
        <v>145</v>
      </c>
      <c r="L694" s="36"/>
      <c r="M694" s="183" t="s">
        <v>1</v>
      </c>
      <c r="N694" s="184" t="s">
        <v>40</v>
      </c>
      <c r="O694" s="58"/>
      <c r="P694" s="185">
        <f>O694*H694</f>
        <v>0</v>
      </c>
      <c r="Q694" s="185">
        <v>0</v>
      </c>
      <c r="R694" s="185">
        <f>Q694*H694</f>
        <v>0</v>
      </c>
      <c r="S694" s="185">
        <v>0</v>
      </c>
      <c r="T694" s="186">
        <f>S694*H694</f>
        <v>0</v>
      </c>
      <c r="AR694" s="15" t="s">
        <v>207</v>
      </c>
      <c r="AT694" s="15" t="s">
        <v>141</v>
      </c>
      <c r="AU694" s="15" t="s">
        <v>81</v>
      </c>
      <c r="AY694" s="15" t="s">
        <v>139</v>
      </c>
      <c r="BE694" s="187">
        <f>IF(N694="základní",J694,0)</f>
        <v>0</v>
      </c>
      <c r="BF694" s="187">
        <f>IF(N694="snížená",J694,0)</f>
        <v>0</v>
      </c>
      <c r="BG694" s="187">
        <f>IF(N694="zákl. přenesená",J694,0)</f>
        <v>0</v>
      </c>
      <c r="BH694" s="187">
        <f>IF(N694="sníž. přenesená",J694,0)</f>
        <v>0</v>
      </c>
      <c r="BI694" s="187">
        <f>IF(N694="nulová",J694,0)</f>
        <v>0</v>
      </c>
      <c r="BJ694" s="15" t="s">
        <v>81</v>
      </c>
      <c r="BK694" s="187">
        <f>ROUND(I694*H694,2)</f>
        <v>0</v>
      </c>
      <c r="BL694" s="15" t="s">
        <v>207</v>
      </c>
      <c r="BM694" s="15" t="s">
        <v>1132</v>
      </c>
    </row>
    <row r="695" spans="2:65" s="11" customFormat="1" ht="22.9" customHeight="1">
      <c r="B695" s="160"/>
      <c r="C695" s="161"/>
      <c r="D695" s="162" t="s">
        <v>67</v>
      </c>
      <c r="E695" s="174" t="s">
        <v>1133</v>
      </c>
      <c r="F695" s="174" t="s">
        <v>1134</v>
      </c>
      <c r="G695" s="161"/>
      <c r="H695" s="161"/>
      <c r="I695" s="164"/>
      <c r="J695" s="175">
        <f>BK695</f>
        <v>0</v>
      </c>
      <c r="K695" s="161"/>
      <c r="L695" s="166"/>
      <c r="M695" s="167"/>
      <c r="N695" s="168"/>
      <c r="O695" s="168"/>
      <c r="P695" s="169">
        <f>SUM(P696:P763)</f>
        <v>0</v>
      </c>
      <c r="Q695" s="168"/>
      <c r="R695" s="169">
        <f>SUM(R696:R763)</f>
        <v>0.33288499999999999</v>
      </c>
      <c r="S695" s="168"/>
      <c r="T695" s="170">
        <f>SUM(T696:T763)</f>
        <v>0</v>
      </c>
      <c r="AR695" s="171" t="s">
        <v>81</v>
      </c>
      <c r="AT695" s="172" t="s">
        <v>67</v>
      </c>
      <c r="AU695" s="172" t="s">
        <v>75</v>
      </c>
      <c r="AY695" s="171" t="s">
        <v>139</v>
      </c>
      <c r="BK695" s="173">
        <f>SUM(BK696:BK763)</f>
        <v>0</v>
      </c>
    </row>
    <row r="696" spans="2:65" s="1" customFormat="1" ht="16.5" customHeight="1">
      <c r="B696" s="32"/>
      <c r="C696" s="176" t="s">
        <v>1135</v>
      </c>
      <c r="D696" s="176" t="s">
        <v>141</v>
      </c>
      <c r="E696" s="177" t="s">
        <v>1136</v>
      </c>
      <c r="F696" s="178" t="s">
        <v>1137</v>
      </c>
      <c r="G696" s="179" t="s">
        <v>265</v>
      </c>
      <c r="H696" s="180">
        <v>1</v>
      </c>
      <c r="I696" s="181"/>
      <c r="J696" s="182">
        <f>ROUND(I696*H696,2)</f>
        <v>0</v>
      </c>
      <c r="K696" s="178" t="s">
        <v>145</v>
      </c>
      <c r="L696" s="36"/>
      <c r="M696" s="183" t="s">
        <v>1</v>
      </c>
      <c r="N696" s="184" t="s">
        <v>40</v>
      </c>
      <c r="O696" s="58"/>
      <c r="P696" s="185">
        <f>O696*H696</f>
        <v>0</v>
      </c>
      <c r="Q696" s="185">
        <v>4.0000000000000002E-4</v>
      </c>
      <c r="R696" s="185">
        <f>Q696*H696</f>
        <v>4.0000000000000002E-4</v>
      </c>
      <c r="S696" s="185">
        <v>0</v>
      </c>
      <c r="T696" s="186">
        <f>S696*H696</f>
        <v>0</v>
      </c>
      <c r="AR696" s="15" t="s">
        <v>207</v>
      </c>
      <c r="AT696" s="15" t="s">
        <v>141</v>
      </c>
      <c r="AU696" s="15" t="s">
        <v>81</v>
      </c>
      <c r="AY696" s="15" t="s">
        <v>139</v>
      </c>
      <c r="BE696" s="187">
        <f>IF(N696="základní",J696,0)</f>
        <v>0</v>
      </c>
      <c r="BF696" s="187">
        <f>IF(N696="snížená",J696,0)</f>
        <v>0</v>
      </c>
      <c r="BG696" s="187">
        <f>IF(N696="zákl. přenesená",J696,0)</f>
        <v>0</v>
      </c>
      <c r="BH696" s="187">
        <f>IF(N696="sníž. přenesená",J696,0)</f>
        <v>0</v>
      </c>
      <c r="BI696" s="187">
        <f>IF(N696="nulová",J696,0)</f>
        <v>0</v>
      </c>
      <c r="BJ696" s="15" t="s">
        <v>81</v>
      </c>
      <c r="BK696" s="187">
        <f>ROUND(I696*H696,2)</f>
        <v>0</v>
      </c>
      <c r="BL696" s="15" t="s">
        <v>207</v>
      </c>
      <c r="BM696" s="15" t="s">
        <v>1138</v>
      </c>
    </row>
    <row r="697" spans="2:65" s="12" customFormat="1">
      <c r="B697" s="188"/>
      <c r="C697" s="189"/>
      <c r="D697" s="190" t="s">
        <v>148</v>
      </c>
      <c r="E697" s="191" t="s">
        <v>1</v>
      </c>
      <c r="F697" s="192" t="s">
        <v>1055</v>
      </c>
      <c r="G697" s="189"/>
      <c r="H697" s="191" t="s">
        <v>1</v>
      </c>
      <c r="I697" s="193"/>
      <c r="J697" s="189"/>
      <c r="K697" s="189"/>
      <c r="L697" s="194"/>
      <c r="M697" s="195"/>
      <c r="N697" s="196"/>
      <c r="O697" s="196"/>
      <c r="P697" s="196"/>
      <c r="Q697" s="196"/>
      <c r="R697" s="196"/>
      <c r="S697" s="196"/>
      <c r="T697" s="197"/>
      <c r="AT697" s="198" t="s">
        <v>148</v>
      </c>
      <c r="AU697" s="198" t="s">
        <v>81</v>
      </c>
      <c r="AV697" s="12" t="s">
        <v>75</v>
      </c>
      <c r="AW697" s="12" t="s">
        <v>30</v>
      </c>
      <c r="AX697" s="12" t="s">
        <v>68</v>
      </c>
      <c r="AY697" s="198" t="s">
        <v>139</v>
      </c>
    </row>
    <row r="698" spans="2:65" s="13" customFormat="1">
      <c r="B698" s="199"/>
      <c r="C698" s="200"/>
      <c r="D698" s="190" t="s">
        <v>148</v>
      </c>
      <c r="E698" s="201" t="s">
        <v>1</v>
      </c>
      <c r="F698" s="202" t="s">
        <v>75</v>
      </c>
      <c r="G698" s="200"/>
      <c r="H698" s="203">
        <v>1</v>
      </c>
      <c r="I698" s="204"/>
      <c r="J698" s="200"/>
      <c r="K698" s="200"/>
      <c r="L698" s="205"/>
      <c r="M698" s="206"/>
      <c r="N698" s="207"/>
      <c r="O698" s="207"/>
      <c r="P698" s="207"/>
      <c r="Q698" s="207"/>
      <c r="R698" s="207"/>
      <c r="S698" s="207"/>
      <c r="T698" s="208"/>
      <c r="AT698" s="209" t="s">
        <v>148</v>
      </c>
      <c r="AU698" s="209" t="s">
        <v>81</v>
      </c>
      <c r="AV698" s="13" t="s">
        <v>81</v>
      </c>
      <c r="AW698" s="13" t="s">
        <v>30</v>
      </c>
      <c r="AX698" s="13" t="s">
        <v>68</v>
      </c>
      <c r="AY698" s="209" t="s">
        <v>139</v>
      </c>
    </row>
    <row r="699" spans="2:65" s="1" customFormat="1" ht="16.5" customHeight="1">
      <c r="B699" s="32"/>
      <c r="C699" s="176" t="s">
        <v>1139</v>
      </c>
      <c r="D699" s="176" t="s">
        <v>141</v>
      </c>
      <c r="E699" s="177" t="s">
        <v>1140</v>
      </c>
      <c r="F699" s="178" t="s">
        <v>1141</v>
      </c>
      <c r="G699" s="179" t="s">
        <v>265</v>
      </c>
      <c r="H699" s="180">
        <v>1</v>
      </c>
      <c r="I699" s="181"/>
      <c r="J699" s="182">
        <f>ROUND(I699*H699,2)</f>
        <v>0</v>
      </c>
      <c r="K699" s="178" t="s">
        <v>145</v>
      </c>
      <c r="L699" s="36"/>
      <c r="M699" s="183" t="s">
        <v>1</v>
      </c>
      <c r="N699" s="184" t="s">
        <v>40</v>
      </c>
      <c r="O699" s="58"/>
      <c r="P699" s="185">
        <f>O699*H699</f>
        <v>0</v>
      </c>
      <c r="Q699" s="185">
        <v>4.0000000000000003E-5</v>
      </c>
      <c r="R699" s="185">
        <f>Q699*H699</f>
        <v>4.0000000000000003E-5</v>
      </c>
      <c r="S699" s="185">
        <v>0</v>
      </c>
      <c r="T699" s="186">
        <f>S699*H699</f>
        <v>0</v>
      </c>
      <c r="AR699" s="15" t="s">
        <v>207</v>
      </c>
      <c r="AT699" s="15" t="s">
        <v>141</v>
      </c>
      <c r="AU699" s="15" t="s">
        <v>81</v>
      </c>
      <c r="AY699" s="15" t="s">
        <v>139</v>
      </c>
      <c r="BE699" s="187">
        <f>IF(N699="základní",J699,0)</f>
        <v>0</v>
      </c>
      <c r="BF699" s="187">
        <f>IF(N699="snížená",J699,0)</f>
        <v>0</v>
      </c>
      <c r="BG699" s="187">
        <f>IF(N699="zákl. přenesená",J699,0)</f>
        <v>0</v>
      </c>
      <c r="BH699" s="187">
        <f>IF(N699="sníž. přenesená",J699,0)</f>
        <v>0</v>
      </c>
      <c r="BI699" s="187">
        <f>IF(N699="nulová",J699,0)</f>
        <v>0</v>
      </c>
      <c r="BJ699" s="15" t="s">
        <v>81</v>
      </c>
      <c r="BK699" s="187">
        <f>ROUND(I699*H699,2)</f>
        <v>0</v>
      </c>
      <c r="BL699" s="15" t="s">
        <v>207</v>
      </c>
      <c r="BM699" s="15" t="s">
        <v>1142</v>
      </c>
    </row>
    <row r="700" spans="2:65" s="13" customFormat="1">
      <c r="B700" s="199"/>
      <c r="C700" s="200"/>
      <c r="D700" s="190" t="s">
        <v>148</v>
      </c>
      <c r="E700" s="201" t="s">
        <v>1</v>
      </c>
      <c r="F700" s="202" t="s">
        <v>75</v>
      </c>
      <c r="G700" s="200"/>
      <c r="H700" s="203">
        <v>1</v>
      </c>
      <c r="I700" s="204"/>
      <c r="J700" s="200"/>
      <c r="K700" s="200"/>
      <c r="L700" s="205"/>
      <c r="M700" s="206"/>
      <c r="N700" s="207"/>
      <c r="O700" s="207"/>
      <c r="P700" s="207"/>
      <c r="Q700" s="207"/>
      <c r="R700" s="207"/>
      <c r="S700" s="207"/>
      <c r="T700" s="208"/>
      <c r="AT700" s="209" t="s">
        <v>148</v>
      </c>
      <c r="AU700" s="209" t="s">
        <v>81</v>
      </c>
      <c r="AV700" s="13" t="s">
        <v>81</v>
      </c>
      <c r="AW700" s="13" t="s">
        <v>30</v>
      </c>
      <c r="AX700" s="13" t="s">
        <v>68</v>
      </c>
      <c r="AY700" s="209" t="s">
        <v>139</v>
      </c>
    </row>
    <row r="701" spans="2:65" s="1" customFormat="1" ht="16.5" customHeight="1">
      <c r="B701" s="32"/>
      <c r="C701" s="176" t="s">
        <v>1143</v>
      </c>
      <c r="D701" s="176" t="s">
        <v>141</v>
      </c>
      <c r="E701" s="177" t="s">
        <v>1144</v>
      </c>
      <c r="F701" s="178" t="s">
        <v>1145</v>
      </c>
      <c r="G701" s="179" t="s">
        <v>265</v>
      </c>
      <c r="H701" s="180">
        <v>69</v>
      </c>
      <c r="I701" s="181"/>
      <c r="J701" s="182">
        <f>ROUND(I701*H701,2)</f>
        <v>0</v>
      </c>
      <c r="K701" s="178" t="s">
        <v>145</v>
      </c>
      <c r="L701" s="36"/>
      <c r="M701" s="183" t="s">
        <v>1</v>
      </c>
      <c r="N701" s="184" t="s">
        <v>40</v>
      </c>
      <c r="O701" s="58"/>
      <c r="P701" s="185">
        <f>O701*H701</f>
        <v>0</v>
      </c>
      <c r="Q701" s="185">
        <v>6.6E-4</v>
      </c>
      <c r="R701" s="185">
        <f>Q701*H701</f>
        <v>4.5539999999999997E-2</v>
      </c>
      <c r="S701" s="185">
        <v>0</v>
      </c>
      <c r="T701" s="186">
        <f>S701*H701</f>
        <v>0</v>
      </c>
      <c r="AR701" s="15" t="s">
        <v>207</v>
      </c>
      <c r="AT701" s="15" t="s">
        <v>141</v>
      </c>
      <c r="AU701" s="15" t="s">
        <v>81</v>
      </c>
      <c r="AY701" s="15" t="s">
        <v>139</v>
      </c>
      <c r="BE701" s="187">
        <f>IF(N701="základní",J701,0)</f>
        <v>0</v>
      </c>
      <c r="BF701" s="187">
        <f>IF(N701="snížená",J701,0)</f>
        <v>0</v>
      </c>
      <c r="BG701" s="187">
        <f>IF(N701="zákl. přenesená",J701,0)</f>
        <v>0</v>
      </c>
      <c r="BH701" s="187">
        <f>IF(N701="sníž. přenesená",J701,0)</f>
        <v>0</v>
      </c>
      <c r="BI701" s="187">
        <f>IF(N701="nulová",J701,0)</f>
        <v>0</v>
      </c>
      <c r="BJ701" s="15" t="s">
        <v>81</v>
      </c>
      <c r="BK701" s="187">
        <f>ROUND(I701*H701,2)</f>
        <v>0</v>
      </c>
      <c r="BL701" s="15" t="s">
        <v>207</v>
      </c>
      <c r="BM701" s="15" t="s">
        <v>1146</v>
      </c>
    </row>
    <row r="702" spans="2:65" s="12" customFormat="1">
      <c r="B702" s="188"/>
      <c r="C702" s="189"/>
      <c r="D702" s="190" t="s">
        <v>148</v>
      </c>
      <c r="E702" s="191" t="s">
        <v>1</v>
      </c>
      <c r="F702" s="192" t="s">
        <v>1055</v>
      </c>
      <c r="G702" s="189"/>
      <c r="H702" s="191" t="s">
        <v>1</v>
      </c>
      <c r="I702" s="193"/>
      <c r="J702" s="189"/>
      <c r="K702" s="189"/>
      <c r="L702" s="194"/>
      <c r="M702" s="195"/>
      <c r="N702" s="196"/>
      <c r="O702" s="196"/>
      <c r="P702" s="196"/>
      <c r="Q702" s="196"/>
      <c r="R702" s="196"/>
      <c r="S702" s="196"/>
      <c r="T702" s="197"/>
      <c r="AT702" s="198" t="s">
        <v>148</v>
      </c>
      <c r="AU702" s="198" t="s">
        <v>81</v>
      </c>
      <c r="AV702" s="12" t="s">
        <v>75</v>
      </c>
      <c r="AW702" s="12" t="s">
        <v>30</v>
      </c>
      <c r="AX702" s="12" t="s">
        <v>68</v>
      </c>
      <c r="AY702" s="198" t="s">
        <v>139</v>
      </c>
    </row>
    <row r="703" spans="2:65" s="13" customFormat="1">
      <c r="B703" s="199"/>
      <c r="C703" s="200"/>
      <c r="D703" s="190" t="s">
        <v>148</v>
      </c>
      <c r="E703" s="201" t="s">
        <v>1</v>
      </c>
      <c r="F703" s="202" t="s">
        <v>507</v>
      </c>
      <c r="G703" s="200"/>
      <c r="H703" s="203">
        <v>69</v>
      </c>
      <c r="I703" s="204"/>
      <c r="J703" s="200"/>
      <c r="K703" s="200"/>
      <c r="L703" s="205"/>
      <c r="M703" s="206"/>
      <c r="N703" s="207"/>
      <c r="O703" s="207"/>
      <c r="P703" s="207"/>
      <c r="Q703" s="207"/>
      <c r="R703" s="207"/>
      <c r="S703" s="207"/>
      <c r="T703" s="208"/>
      <c r="AT703" s="209" t="s">
        <v>148</v>
      </c>
      <c r="AU703" s="209" t="s">
        <v>81</v>
      </c>
      <c r="AV703" s="13" t="s">
        <v>81</v>
      </c>
      <c r="AW703" s="13" t="s">
        <v>30</v>
      </c>
      <c r="AX703" s="13" t="s">
        <v>68</v>
      </c>
      <c r="AY703" s="209" t="s">
        <v>139</v>
      </c>
    </row>
    <row r="704" spans="2:65" s="1" customFormat="1" ht="16.5" customHeight="1">
      <c r="B704" s="32"/>
      <c r="C704" s="176" t="s">
        <v>1147</v>
      </c>
      <c r="D704" s="176" t="s">
        <v>141</v>
      </c>
      <c r="E704" s="177" t="s">
        <v>1148</v>
      </c>
      <c r="F704" s="178" t="s">
        <v>1149</v>
      </c>
      <c r="G704" s="179" t="s">
        <v>265</v>
      </c>
      <c r="H704" s="180">
        <v>69</v>
      </c>
      <c r="I704" s="181"/>
      <c r="J704" s="182">
        <f>ROUND(I704*H704,2)</f>
        <v>0</v>
      </c>
      <c r="K704" s="178" t="s">
        <v>145</v>
      </c>
      <c r="L704" s="36"/>
      <c r="M704" s="183" t="s">
        <v>1</v>
      </c>
      <c r="N704" s="184" t="s">
        <v>40</v>
      </c>
      <c r="O704" s="58"/>
      <c r="P704" s="185">
        <f>O704*H704</f>
        <v>0</v>
      </c>
      <c r="Q704" s="185">
        <v>5.0000000000000002E-5</v>
      </c>
      <c r="R704" s="185">
        <f>Q704*H704</f>
        <v>3.4500000000000004E-3</v>
      </c>
      <c r="S704" s="185">
        <v>0</v>
      </c>
      <c r="T704" s="186">
        <f>S704*H704</f>
        <v>0</v>
      </c>
      <c r="AR704" s="15" t="s">
        <v>207</v>
      </c>
      <c r="AT704" s="15" t="s">
        <v>141</v>
      </c>
      <c r="AU704" s="15" t="s">
        <v>81</v>
      </c>
      <c r="AY704" s="15" t="s">
        <v>139</v>
      </c>
      <c r="BE704" s="187">
        <f>IF(N704="základní",J704,0)</f>
        <v>0</v>
      </c>
      <c r="BF704" s="187">
        <f>IF(N704="snížená",J704,0)</f>
        <v>0</v>
      </c>
      <c r="BG704" s="187">
        <f>IF(N704="zákl. přenesená",J704,0)</f>
        <v>0</v>
      </c>
      <c r="BH704" s="187">
        <f>IF(N704="sníž. přenesená",J704,0)</f>
        <v>0</v>
      </c>
      <c r="BI704" s="187">
        <f>IF(N704="nulová",J704,0)</f>
        <v>0</v>
      </c>
      <c r="BJ704" s="15" t="s">
        <v>81</v>
      </c>
      <c r="BK704" s="187">
        <f>ROUND(I704*H704,2)</f>
        <v>0</v>
      </c>
      <c r="BL704" s="15" t="s">
        <v>207</v>
      </c>
      <c r="BM704" s="15" t="s">
        <v>1150</v>
      </c>
    </row>
    <row r="705" spans="2:65" s="13" customFormat="1">
      <c r="B705" s="199"/>
      <c r="C705" s="200"/>
      <c r="D705" s="190" t="s">
        <v>148</v>
      </c>
      <c r="E705" s="201" t="s">
        <v>1</v>
      </c>
      <c r="F705" s="202" t="s">
        <v>507</v>
      </c>
      <c r="G705" s="200"/>
      <c r="H705" s="203">
        <v>69</v>
      </c>
      <c r="I705" s="204"/>
      <c r="J705" s="200"/>
      <c r="K705" s="200"/>
      <c r="L705" s="205"/>
      <c r="M705" s="206"/>
      <c r="N705" s="207"/>
      <c r="O705" s="207"/>
      <c r="P705" s="207"/>
      <c r="Q705" s="207"/>
      <c r="R705" s="207"/>
      <c r="S705" s="207"/>
      <c r="T705" s="208"/>
      <c r="AT705" s="209" t="s">
        <v>148</v>
      </c>
      <c r="AU705" s="209" t="s">
        <v>81</v>
      </c>
      <c r="AV705" s="13" t="s">
        <v>81</v>
      </c>
      <c r="AW705" s="13" t="s">
        <v>30</v>
      </c>
      <c r="AX705" s="13" t="s">
        <v>68</v>
      </c>
      <c r="AY705" s="209" t="s">
        <v>139</v>
      </c>
    </row>
    <row r="706" spans="2:65" s="1" customFormat="1" ht="16.5" customHeight="1">
      <c r="B706" s="32"/>
      <c r="C706" s="176" t="s">
        <v>1151</v>
      </c>
      <c r="D706" s="176" t="s">
        <v>141</v>
      </c>
      <c r="E706" s="177" t="s">
        <v>1152</v>
      </c>
      <c r="F706" s="178" t="s">
        <v>1153</v>
      </c>
      <c r="G706" s="179" t="s">
        <v>265</v>
      </c>
      <c r="H706" s="180">
        <v>75</v>
      </c>
      <c r="I706" s="181"/>
      <c r="J706" s="182">
        <f>ROUND(I706*H706,2)</f>
        <v>0</v>
      </c>
      <c r="K706" s="178" t="s">
        <v>145</v>
      </c>
      <c r="L706" s="36"/>
      <c r="M706" s="183" t="s">
        <v>1</v>
      </c>
      <c r="N706" s="184" t="s">
        <v>40</v>
      </c>
      <c r="O706" s="58"/>
      <c r="P706" s="185">
        <f>O706*H706</f>
        <v>0</v>
      </c>
      <c r="Q706" s="185">
        <v>9.1E-4</v>
      </c>
      <c r="R706" s="185">
        <f>Q706*H706</f>
        <v>6.8250000000000005E-2</v>
      </c>
      <c r="S706" s="185">
        <v>0</v>
      </c>
      <c r="T706" s="186">
        <f>S706*H706</f>
        <v>0</v>
      </c>
      <c r="AR706" s="15" t="s">
        <v>207</v>
      </c>
      <c r="AT706" s="15" t="s">
        <v>141</v>
      </c>
      <c r="AU706" s="15" t="s">
        <v>81</v>
      </c>
      <c r="AY706" s="15" t="s">
        <v>139</v>
      </c>
      <c r="BE706" s="187">
        <f>IF(N706="základní",J706,0)</f>
        <v>0</v>
      </c>
      <c r="BF706" s="187">
        <f>IF(N706="snížená",J706,0)</f>
        <v>0</v>
      </c>
      <c r="BG706" s="187">
        <f>IF(N706="zákl. přenesená",J706,0)</f>
        <v>0</v>
      </c>
      <c r="BH706" s="187">
        <f>IF(N706="sníž. přenesená",J706,0)</f>
        <v>0</v>
      </c>
      <c r="BI706" s="187">
        <f>IF(N706="nulová",J706,0)</f>
        <v>0</v>
      </c>
      <c r="BJ706" s="15" t="s">
        <v>81</v>
      </c>
      <c r="BK706" s="187">
        <f>ROUND(I706*H706,2)</f>
        <v>0</v>
      </c>
      <c r="BL706" s="15" t="s">
        <v>207</v>
      </c>
      <c r="BM706" s="15" t="s">
        <v>1154</v>
      </c>
    </row>
    <row r="707" spans="2:65" s="12" customFormat="1">
      <c r="B707" s="188"/>
      <c r="C707" s="189"/>
      <c r="D707" s="190" t="s">
        <v>148</v>
      </c>
      <c r="E707" s="191" t="s">
        <v>1</v>
      </c>
      <c r="F707" s="192" t="s">
        <v>1055</v>
      </c>
      <c r="G707" s="189"/>
      <c r="H707" s="191" t="s">
        <v>1</v>
      </c>
      <c r="I707" s="193"/>
      <c r="J707" s="189"/>
      <c r="K707" s="189"/>
      <c r="L707" s="194"/>
      <c r="M707" s="195"/>
      <c r="N707" s="196"/>
      <c r="O707" s="196"/>
      <c r="P707" s="196"/>
      <c r="Q707" s="196"/>
      <c r="R707" s="196"/>
      <c r="S707" s="196"/>
      <c r="T707" s="197"/>
      <c r="AT707" s="198" t="s">
        <v>148</v>
      </c>
      <c r="AU707" s="198" t="s">
        <v>81</v>
      </c>
      <c r="AV707" s="12" t="s">
        <v>75</v>
      </c>
      <c r="AW707" s="12" t="s">
        <v>30</v>
      </c>
      <c r="AX707" s="12" t="s">
        <v>68</v>
      </c>
      <c r="AY707" s="198" t="s">
        <v>139</v>
      </c>
    </row>
    <row r="708" spans="2:65" s="13" customFormat="1">
      <c r="B708" s="199"/>
      <c r="C708" s="200"/>
      <c r="D708" s="190" t="s">
        <v>148</v>
      </c>
      <c r="E708" s="201" t="s">
        <v>1</v>
      </c>
      <c r="F708" s="202" t="s">
        <v>537</v>
      </c>
      <c r="G708" s="200"/>
      <c r="H708" s="203">
        <v>75</v>
      </c>
      <c r="I708" s="204"/>
      <c r="J708" s="200"/>
      <c r="K708" s="200"/>
      <c r="L708" s="205"/>
      <c r="M708" s="206"/>
      <c r="N708" s="207"/>
      <c r="O708" s="207"/>
      <c r="P708" s="207"/>
      <c r="Q708" s="207"/>
      <c r="R708" s="207"/>
      <c r="S708" s="207"/>
      <c r="T708" s="208"/>
      <c r="AT708" s="209" t="s">
        <v>148</v>
      </c>
      <c r="AU708" s="209" t="s">
        <v>81</v>
      </c>
      <c r="AV708" s="13" t="s">
        <v>81</v>
      </c>
      <c r="AW708" s="13" t="s">
        <v>30</v>
      </c>
      <c r="AX708" s="13" t="s">
        <v>68</v>
      </c>
      <c r="AY708" s="209" t="s">
        <v>139</v>
      </c>
    </row>
    <row r="709" spans="2:65" s="1" customFormat="1" ht="16.5" customHeight="1">
      <c r="B709" s="32"/>
      <c r="C709" s="176" t="s">
        <v>1155</v>
      </c>
      <c r="D709" s="176" t="s">
        <v>141</v>
      </c>
      <c r="E709" s="177" t="s">
        <v>1156</v>
      </c>
      <c r="F709" s="178" t="s">
        <v>1157</v>
      </c>
      <c r="G709" s="179" t="s">
        <v>265</v>
      </c>
      <c r="H709" s="180">
        <v>39.5</v>
      </c>
      <c r="I709" s="181"/>
      <c r="J709" s="182">
        <f>ROUND(I709*H709,2)</f>
        <v>0</v>
      </c>
      <c r="K709" s="178" t="s">
        <v>145</v>
      </c>
      <c r="L709" s="36"/>
      <c r="M709" s="183" t="s">
        <v>1</v>
      </c>
      <c r="N709" s="184" t="s">
        <v>40</v>
      </c>
      <c r="O709" s="58"/>
      <c r="P709" s="185">
        <f>O709*H709</f>
        <v>0</v>
      </c>
      <c r="Q709" s="185">
        <v>6.9999999999999994E-5</v>
      </c>
      <c r="R709" s="185">
        <f>Q709*H709</f>
        <v>2.7649999999999997E-3</v>
      </c>
      <c r="S709" s="185">
        <v>0</v>
      </c>
      <c r="T709" s="186">
        <f>S709*H709</f>
        <v>0</v>
      </c>
      <c r="AR709" s="15" t="s">
        <v>207</v>
      </c>
      <c r="AT709" s="15" t="s">
        <v>141</v>
      </c>
      <c r="AU709" s="15" t="s">
        <v>81</v>
      </c>
      <c r="AY709" s="15" t="s">
        <v>139</v>
      </c>
      <c r="BE709" s="187">
        <f>IF(N709="základní",J709,0)</f>
        <v>0</v>
      </c>
      <c r="BF709" s="187">
        <f>IF(N709="snížená",J709,0)</f>
        <v>0</v>
      </c>
      <c r="BG709" s="187">
        <f>IF(N709="zákl. přenesená",J709,0)</f>
        <v>0</v>
      </c>
      <c r="BH709" s="187">
        <f>IF(N709="sníž. přenesená",J709,0)</f>
        <v>0</v>
      </c>
      <c r="BI709" s="187">
        <f>IF(N709="nulová",J709,0)</f>
        <v>0</v>
      </c>
      <c r="BJ709" s="15" t="s">
        <v>81</v>
      </c>
      <c r="BK709" s="187">
        <f>ROUND(I709*H709,2)</f>
        <v>0</v>
      </c>
      <c r="BL709" s="15" t="s">
        <v>207</v>
      </c>
      <c r="BM709" s="15" t="s">
        <v>1158</v>
      </c>
    </row>
    <row r="710" spans="2:65" s="13" customFormat="1">
      <c r="B710" s="199"/>
      <c r="C710" s="200"/>
      <c r="D710" s="190" t="s">
        <v>148</v>
      </c>
      <c r="E710" s="201" t="s">
        <v>1</v>
      </c>
      <c r="F710" s="202" t="s">
        <v>1159</v>
      </c>
      <c r="G710" s="200"/>
      <c r="H710" s="203">
        <v>39.5</v>
      </c>
      <c r="I710" s="204"/>
      <c r="J710" s="200"/>
      <c r="K710" s="200"/>
      <c r="L710" s="205"/>
      <c r="M710" s="206"/>
      <c r="N710" s="207"/>
      <c r="O710" s="207"/>
      <c r="P710" s="207"/>
      <c r="Q710" s="207"/>
      <c r="R710" s="207"/>
      <c r="S710" s="207"/>
      <c r="T710" s="208"/>
      <c r="AT710" s="209" t="s">
        <v>148</v>
      </c>
      <c r="AU710" s="209" t="s">
        <v>81</v>
      </c>
      <c r="AV710" s="13" t="s">
        <v>81</v>
      </c>
      <c r="AW710" s="13" t="s">
        <v>30</v>
      </c>
      <c r="AX710" s="13" t="s">
        <v>68</v>
      </c>
      <c r="AY710" s="209" t="s">
        <v>139</v>
      </c>
    </row>
    <row r="711" spans="2:65" s="1" customFormat="1" ht="16.5" customHeight="1">
      <c r="B711" s="32"/>
      <c r="C711" s="176" t="s">
        <v>1160</v>
      </c>
      <c r="D711" s="176" t="s">
        <v>141</v>
      </c>
      <c r="E711" s="177" t="s">
        <v>1161</v>
      </c>
      <c r="F711" s="178" t="s">
        <v>1162</v>
      </c>
      <c r="G711" s="179" t="s">
        <v>265</v>
      </c>
      <c r="H711" s="180">
        <v>7</v>
      </c>
      <c r="I711" s="181"/>
      <c r="J711" s="182">
        <f>ROUND(I711*H711,2)</f>
        <v>0</v>
      </c>
      <c r="K711" s="178" t="s">
        <v>145</v>
      </c>
      <c r="L711" s="36"/>
      <c r="M711" s="183" t="s">
        <v>1</v>
      </c>
      <c r="N711" s="184" t="s">
        <v>40</v>
      </c>
      <c r="O711" s="58"/>
      <c r="P711" s="185">
        <f>O711*H711</f>
        <v>0</v>
      </c>
      <c r="Q711" s="185">
        <v>1.1900000000000001E-3</v>
      </c>
      <c r="R711" s="185">
        <f>Q711*H711</f>
        <v>8.3300000000000006E-3</v>
      </c>
      <c r="S711" s="185">
        <v>0</v>
      </c>
      <c r="T711" s="186">
        <f>S711*H711</f>
        <v>0</v>
      </c>
      <c r="AR711" s="15" t="s">
        <v>207</v>
      </c>
      <c r="AT711" s="15" t="s">
        <v>141</v>
      </c>
      <c r="AU711" s="15" t="s">
        <v>81</v>
      </c>
      <c r="AY711" s="15" t="s">
        <v>139</v>
      </c>
      <c r="BE711" s="187">
        <f>IF(N711="základní",J711,0)</f>
        <v>0</v>
      </c>
      <c r="BF711" s="187">
        <f>IF(N711="snížená",J711,0)</f>
        <v>0</v>
      </c>
      <c r="BG711" s="187">
        <f>IF(N711="zákl. přenesená",J711,0)</f>
        <v>0</v>
      </c>
      <c r="BH711" s="187">
        <f>IF(N711="sníž. přenesená",J711,0)</f>
        <v>0</v>
      </c>
      <c r="BI711" s="187">
        <f>IF(N711="nulová",J711,0)</f>
        <v>0</v>
      </c>
      <c r="BJ711" s="15" t="s">
        <v>81</v>
      </c>
      <c r="BK711" s="187">
        <f>ROUND(I711*H711,2)</f>
        <v>0</v>
      </c>
      <c r="BL711" s="15" t="s">
        <v>207</v>
      </c>
      <c r="BM711" s="15" t="s">
        <v>1163</v>
      </c>
    </row>
    <row r="712" spans="2:65" s="12" customFormat="1">
      <c r="B712" s="188"/>
      <c r="C712" s="189"/>
      <c r="D712" s="190" t="s">
        <v>148</v>
      </c>
      <c r="E712" s="191" t="s">
        <v>1</v>
      </c>
      <c r="F712" s="192" t="s">
        <v>1055</v>
      </c>
      <c r="G712" s="189"/>
      <c r="H712" s="191" t="s">
        <v>1</v>
      </c>
      <c r="I712" s="193"/>
      <c r="J712" s="189"/>
      <c r="K712" s="189"/>
      <c r="L712" s="194"/>
      <c r="M712" s="195"/>
      <c r="N712" s="196"/>
      <c r="O712" s="196"/>
      <c r="P712" s="196"/>
      <c r="Q712" s="196"/>
      <c r="R712" s="196"/>
      <c r="S712" s="196"/>
      <c r="T712" s="197"/>
      <c r="AT712" s="198" t="s">
        <v>148</v>
      </c>
      <c r="AU712" s="198" t="s">
        <v>81</v>
      </c>
      <c r="AV712" s="12" t="s">
        <v>75</v>
      </c>
      <c r="AW712" s="12" t="s">
        <v>30</v>
      </c>
      <c r="AX712" s="12" t="s">
        <v>68</v>
      </c>
      <c r="AY712" s="198" t="s">
        <v>139</v>
      </c>
    </row>
    <row r="713" spans="2:65" s="13" customFormat="1">
      <c r="B713" s="199"/>
      <c r="C713" s="200"/>
      <c r="D713" s="190" t="s">
        <v>148</v>
      </c>
      <c r="E713" s="201" t="s">
        <v>1</v>
      </c>
      <c r="F713" s="202" t="s">
        <v>174</v>
      </c>
      <c r="G713" s="200"/>
      <c r="H713" s="203">
        <v>7</v>
      </c>
      <c r="I713" s="204"/>
      <c r="J713" s="200"/>
      <c r="K713" s="200"/>
      <c r="L713" s="205"/>
      <c r="M713" s="206"/>
      <c r="N713" s="207"/>
      <c r="O713" s="207"/>
      <c r="P713" s="207"/>
      <c r="Q713" s="207"/>
      <c r="R713" s="207"/>
      <c r="S713" s="207"/>
      <c r="T713" s="208"/>
      <c r="AT713" s="209" t="s">
        <v>148</v>
      </c>
      <c r="AU713" s="209" t="s">
        <v>81</v>
      </c>
      <c r="AV713" s="13" t="s">
        <v>81</v>
      </c>
      <c r="AW713" s="13" t="s">
        <v>30</v>
      </c>
      <c r="AX713" s="13" t="s">
        <v>68</v>
      </c>
      <c r="AY713" s="209" t="s">
        <v>139</v>
      </c>
    </row>
    <row r="714" spans="2:65" s="1" customFormat="1" ht="16.5" customHeight="1">
      <c r="B714" s="32"/>
      <c r="C714" s="176" t="s">
        <v>1164</v>
      </c>
      <c r="D714" s="176" t="s">
        <v>141</v>
      </c>
      <c r="E714" s="177" t="s">
        <v>1165</v>
      </c>
      <c r="F714" s="178" t="s">
        <v>1166</v>
      </c>
      <c r="G714" s="179" t="s">
        <v>265</v>
      </c>
      <c r="H714" s="180">
        <v>18</v>
      </c>
      <c r="I714" s="181"/>
      <c r="J714" s="182">
        <f>ROUND(I714*H714,2)</f>
        <v>0</v>
      </c>
      <c r="K714" s="178" t="s">
        <v>145</v>
      </c>
      <c r="L714" s="36"/>
      <c r="M714" s="183" t="s">
        <v>1</v>
      </c>
      <c r="N714" s="184" t="s">
        <v>40</v>
      </c>
      <c r="O714" s="58"/>
      <c r="P714" s="185">
        <f>O714*H714</f>
        <v>0</v>
      </c>
      <c r="Q714" s="185">
        <v>2.5200000000000001E-3</v>
      </c>
      <c r="R714" s="185">
        <f>Q714*H714</f>
        <v>4.5360000000000004E-2</v>
      </c>
      <c r="S714" s="185">
        <v>0</v>
      </c>
      <c r="T714" s="186">
        <f>S714*H714</f>
        <v>0</v>
      </c>
      <c r="AR714" s="15" t="s">
        <v>207</v>
      </c>
      <c r="AT714" s="15" t="s">
        <v>141</v>
      </c>
      <c r="AU714" s="15" t="s">
        <v>81</v>
      </c>
      <c r="AY714" s="15" t="s">
        <v>139</v>
      </c>
      <c r="BE714" s="187">
        <f>IF(N714="základní",J714,0)</f>
        <v>0</v>
      </c>
      <c r="BF714" s="187">
        <f>IF(N714="snížená",J714,0)</f>
        <v>0</v>
      </c>
      <c r="BG714" s="187">
        <f>IF(N714="zákl. přenesená",J714,0)</f>
        <v>0</v>
      </c>
      <c r="BH714" s="187">
        <f>IF(N714="sníž. přenesená",J714,0)</f>
        <v>0</v>
      </c>
      <c r="BI714" s="187">
        <f>IF(N714="nulová",J714,0)</f>
        <v>0</v>
      </c>
      <c r="BJ714" s="15" t="s">
        <v>81</v>
      </c>
      <c r="BK714" s="187">
        <f>ROUND(I714*H714,2)</f>
        <v>0</v>
      </c>
      <c r="BL714" s="15" t="s">
        <v>207</v>
      </c>
      <c r="BM714" s="15" t="s">
        <v>1167</v>
      </c>
    </row>
    <row r="715" spans="2:65" s="12" customFormat="1">
      <c r="B715" s="188"/>
      <c r="C715" s="189"/>
      <c r="D715" s="190" t="s">
        <v>148</v>
      </c>
      <c r="E715" s="191" t="s">
        <v>1</v>
      </c>
      <c r="F715" s="192" t="s">
        <v>1055</v>
      </c>
      <c r="G715" s="189"/>
      <c r="H715" s="191" t="s">
        <v>1</v>
      </c>
      <c r="I715" s="193"/>
      <c r="J715" s="189"/>
      <c r="K715" s="189"/>
      <c r="L715" s="194"/>
      <c r="M715" s="195"/>
      <c r="N715" s="196"/>
      <c r="O715" s="196"/>
      <c r="P715" s="196"/>
      <c r="Q715" s="196"/>
      <c r="R715" s="196"/>
      <c r="S715" s="196"/>
      <c r="T715" s="197"/>
      <c r="AT715" s="198" t="s">
        <v>148</v>
      </c>
      <c r="AU715" s="198" t="s">
        <v>81</v>
      </c>
      <c r="AV715" s="12" t="s">
        <v>75</v>
      </c>
      <c r="AW715" s="12" t="s">
        <v>30</v>
      </c>
      <c r="AX715" s="12" t="s">
        <v>68</v>
      </c>
      <c r="AY715" s="198" t="s">
        <v>139</v>
      </c>
    </row>
    <row r="716" spans="2:65" s="13" customFormat="1">
      <c r="B716" s="199"/>
      <c r="C716" s="200"/>
      <c r="D716" s="190" t="s">
        <v>148</v>
      </c>
      <c r="E716" s="201" t="s">
        <v>1</v>
      </c>
      <c r="F716" s="202" t="s">
        <v>218</v>
      </c>
      <c r="G716" s="200"/>
      <c r="H716" s="203">
        <v>18</v>
      </c>
      <c r="I716" s="204"/>
      <c r="J716" s="200"/>
      <c r="K716" s="200"/>
      <c r="L716" s="205"/>
      <c r="M716" s="206"/>
      <c r="N716" s="207"/>
      <c r="O716" s="207"/>
      <c r="P716" s="207"/>
      <c r="Q716" s="207"/>
      <c r="R716" s="207"/>
      <c r="S716" s="207"/>
      <c r="T716" s="208"/>
      <c r="AT716" s="209" t="s">
        <v>148</v>
      </c>
      <c r="AU716" s="209" t="s">
        <v>81</v>
      </c>
      <c r="AV716" s="13" t="s">
        <v>81</v>
      </c>
      <c r="AW716" s="13" t="s">
        <v>30</v>
      </c>
      <c r="AX716" s="13" t="s">
        <v>68</v>
      </c>
      <c r="AY716" s="209" t="s">
        <v>139</v>
      </c>
    </row>
    <row r="717" spans="2:65" s="1" customFormat="1" ht="16.5" customHeight="1">
      <c r="B717" s="32"/>
      <c r="C717" s="176" t="s">
        <v>1168</v>
      </c>
      <c r="D717" s="176" t="s">
        <v>141</v>
      </c>
      <c r="E717" s="177" t="s">
        <v>1169</v>
      </c>
      <c r="F717" s="178" t="s">
        <v>1170</v>
      </c>
      <c r="G717" s="179" t="s">
        <v>329</v>
      </c>
      <c r="H717" s="180">
        <v>31</v>
      </c>
      <c r="I717" s="181"/>
      <c r="J717" s="182">
        <f>ROUND(I717*H717,2)</f>
        <v>0</v>
      </c>
      <c r="K717" s="178" t="s">
        <v>145</v>
      </c>
      <c r="L717" s="36"/>
      <c r="M717" s="183" t="s">
        <v>1</v>
      </c>
      <c r="N717" s="184" t="s">
        <v>40</v>
      </c>
      <c r="O717" s="58"/>
      <c r="P717" s="185">
        <f>O717*H717</f>
        <v>0</v>
      </c>
      <c r="Q717" s="185">
        <v>2.9999999999999997E-4</v>
      </c>
      <c r="R717" s="185">
        <f>Q717*H717</f>
        <v>9.2999999999999992E-3</v>
      </c>
      <c r="S717" s="185">
        <v>0</v>
      </c>
      <c r="T717" s="186">
        <f>S717*H717</f>
        <v>0</v>
      </c>
      <c r="AR717" s="15" t="s">
        <v>207</v>
      </c>
      <c r="AT717" s="15" t="s">
        <v>141</v>
      </c>
      <c r="AU717" s="15" t="s">
        <v>81</v>
      </c>
      <c r="AY717" s="15" t="s">
        <v>139</v>
      </c>
      <c r="BE717" s="187">
        <f>IF(N717="základní",J717,0)</f>
        <v>0</v>
      </c>
      <c r="BF717" s="187">
        <f>IF(N717="snížená",J717,0)</f>
        <v>0</v>
      </c>
      <c r="BG717" s="187">
        <f>IF(N717="zákl. přenesená",J717,0)</f>
        <v>0</v>
      </c>
      <c r="BH717" s="187">
        <f>IF(N717="sníž. přenesená",J717,0)</f>
        <v>0</v>
      </c>
      <c r="BI717" s="187">
        <f>IF(N717="nulová",J717,0)</f>
        <v>0</v>
      </c>
      <c r="BJ717" s="15" t="s">
        <v>81</v>
      </c>
      <c r="BK717" s="187">
        <f>ROUND(I717*H717,2)</f>
        <v>0</v>
      </c>
      <c r="BL717" s="15" t="s">
        <v>207</v>
      </c>
      <c r="BM717" s="15" t="s">
        <v>1171</v>
      </c>
    </row>
    <row r="718" spans="2:65" s="12" customFormat="1">
      <c r="B718" s="188"/>
      <c r="C718" s="189"/>
      <c r="D718" s="190" t="s">
        <v>148</v>
      </c>
      <c r="E718" s="191" t="s">
        <v>1</v>
      </c>
      <c r="F718" s="192" t="s">
        <v>1055</v>
      </c>
      <c r="G718" s="189"/>
      <c r="H718" s="191" t="s">
        <v>1</v>
      </c>
      <c r="I718" s="193"/>
      <c r="J718" s="189"/>
      <c r="K718" s="189"/>
      <c r="L718" s="194"/>
      <c r="M718" s="195"/>
      <c r="N718" s="196"/>
      <c r="O718" s="196"/>
      <c r="P718" s="196"/>
      <c r="Q718" s="196"/>
      <c r="R718" s="196"/>
      <c r="S718" s="196"/>
      <c r="T718" s="197"/>
      <c r="AT718" s="198" t="s">
        <v>148</v>
      </c>
      <c r="AU718" s="198" t="s">
        <v>81</v>
      </c>
      <c r="AV718" s="12" t="s">
        <v>75</v>
      </c>
      <c r="AW718" s="12" t="s">
        <v>30</v>
      </c>
      <c r="AX718" s="12" t="s">
        <v>68</v>
      </c>
      <c r="AY718" s="198" t="s">
        <v>139</v>
      </c>
    </row>
    <row r="719" spans="2:65" s="13" customFormat="1">
      <c r="B719" s="199"/>
      <c r="C719" s="200"/>
      <c r="D719" s="190" t="s">
        <v>148</v>
      </c>
      <c r="E719" s="201" t="s">
        <v>1</v>
      </c>
      <c r="F719" s="202" t="s">
        <v>290</v>
      </c>
      <c r="G719" s="200"/>
      <c r="H719" s="203">
        <v>31</v>
      </c>
      <c r="I719" s="204"/>
      <c r="J719" s="200"/>
      <c r="K719" s="200"/>
      <c r="L719" s="205"/>
      <c r="M719" s="206"/>
      <c r="N719" s="207"/>
      <c r="O719" s="207"/>
      <c r="P719" s="207"/>
      <c r="Q719" s="207"/>
      <c r="R719" s="207"/>
      <c r="S719" s="207"/>
      <c r="T719" s="208"/>
      <c r="AT719" s="209" t="s">
        <v>148</v>
      </c>
      <c r="AU719" s="209" t="s">
        <v>81</v>
      </c>
      <c r="AV719" s="13" t="s">
        <v>81</v>
      </c>
      <c r="AW719" s="13" t="s">
        <v>30</v>
      </c>
      <c r="AX719" s="13" t="s">
        <v>68</v>
      </c>
      <c r="AY719" s="209" t="s">
        <v>139</v>
      </c>
    </row>
    <row r="720" spans="2:65" s="1" customFormat="1" ht="16.5" customHeight="1">
      <c r="B720" s="32"/>
      <c r="C720" s="176" t="s">
        <v>1172</v>
      </c>
      <c r="D720" s="176" t="s">
        <v>141</v>
      </c>
      <c r="E720" s="177" t="s">
        <v>1173</v>
      </c>
      <c r="F720" s="178" t="s">
        <v>1174</v>
      </c>
      <c r="G720" s="179" t="s">
        <v>287</v>
      </c>
      <c r="H720" s="180">
        <v>6</v>
      </c>
      <c r="I720" s="181"/>
      <c r="J720" s="182">
        <f>ROUND(I720*H720,2)</f>
        <v>0</v>
      </c>
      <c r="K720" s="178" t="s">
        <v>145</v>
      </c>
      <c r="L720" s="36"/>
      <c r="M720" s="183" t="s">
        <v>1</v>
      </c>
      <c r="N720" s="184" t="s">
        <v>40</v>
      </c>
      <c r="O720" s="58"/>
      <c r="P720" s="185">
        <f>O720*H720</f>
        <v>0</v>
      </c>
      <c r="Q720" s="185">
        <v>1.09E-3</v>
      </c>
      <c r="R720" s="185">
        <f>Q720*H720</f>
        <v>6.5400000000000007E-3</v>
      </c>
      <c r="S720" s="185">
        <v>0</v>
      </c>
      <c r="T720" s="186">
        <f>S720*H720</f>
        <v>0</v>
      </c>
      <c r="AR720" s="15" t="s">
        <v>207</v>
      </c>
      <c r="AT720" s="15" t="s">
        <v>141</v>
      </c>
      <c r="AU720" s="15" t="s">
        <v>81</v>
      </c>
      <c r="AY720" s="15" t="s">
        <v>139</v>
      </c>
      <c r="BE720" s="187">
        <f>IF(N720="základní",J720,0)</f>
        <v>0</v>
      </c>
      <c r="BF720" s="187">
        <f>IF(N720="snížená",J720,0)</f>
        <v>0</v>
      </c>
      <c r="BG720" s="187">
        <f>IF(N720="zákl. přenesená",J720,0)</f>
        <v>0</v>
      </c>
      <c r="BH720" s="187">
        <f>IF(N720="sníž. přenesená",J720,0)</f>
        <v>0</v>
      </c>
      <c r="BI720" s="187">
        <f>IF(N720="nulová",J720,0)</f>
        <v>0</v>
      </c>
      <c r="BJ720" s="15" t="s">
        <v>81</v>
      </c>
      <c r="BK720" s="187">
        <f>ROUND(I720*H720,2)</f>
        <v>0</v>
      </c>
      <c r="BL720" s="15" t="s">
        <v>207</v>
      </c>
      <c r="BM720" s="15" t="s">
        <v>1175</v>
      </c>
    </row>
    <row r="721" spans="2:65" s="12" customFormat="1">
      <c r="B721" s="188"/>
      <c r="C721" s="189"/>
      <c r="D721" s="190" t="s">
        <v>148</v>
      </c>
      <c r="E721" s="191" t="s">
        <v>1</v>
      </c>
      <c r="F721" s="192" t="s">
        <v>1055</v>
      </c>
      <c r="G721" s="189"/>
      <c r="H721" s="191" t="s">
        <v>1</v>
      </c>
      <c r="I721" s="193"/>
      <c r="J721" s="189"/>
      <c r="K721" s="189"/>
      <c r="L721" s="194"/>
      <c r="M721" s="195"/>
      <c r="N721" s="196"/>
      <c r="O721" s="196"/>
      <c r="P721" s="196"/>
      <c r="Q721" s="196"/>
      <c r="R721" s="196"/>
      <c r="S721" s="196"/>
      <c r="T721" s="197"/>
      <c r="AT721" s="198" t="s">
        <v>148</v>
      </c>
      <c r="AU721" s="198" t="s">
        <v>81</v>
      </c>
      <c r="AV721" s="12" t="s">
        <v>75</v>
      </c>
      <c r="AW721" s="12" t="s">
        <v>30</v>
      </c>
      <c r="AX721" s="12" t="s">
        <v>68</v>
      </c>
      <c r="AY721" s="198" t="s">
        <v>139</v>
      </c>
    </row>
    <row r="722" spans="2:65" s="13" customFormat="1">
      <c r="B722" s="199"/>
      <c r="C722" s="200"/>
      <c r="D722" s="190" t="s">
        <v>148</v>
      </c>
      <c r="E722" s="201" t="s">
        <v>1</v>
      </c>
      <c r="F722" s="202" t="s">
        <v>169</v>
      </c>
      <c r="G722" s="200"/>
      <c r="H722" s="203">
        <v>6</v>
      </c>
      <c r="I722" s="204"/>
      <c r="J722" s="200"/>
      <c r="K722" s="200"/>
      <c r="L722" s="205"/>
      <c r="M722" s="206"/>
      <c r="N722" s="207"/>
      <c r="O722" s="207"/>
      <c r="P722" s="207"/>
      <c r="Q722" s="207"/>
      <c r="R722" s="207"/>
      <c r="S722" s="207"/>
      <c r="T722" s="208"/>
      <c r="AT722" s="209" t="s">
        <v>148</v>
      </c>
      <c r="AU722" s="209" t="s">
        <v>81</v>
      </c>
      <c r="AV722" s="13" t="s">
        <v>81</v>
      </c>
      <c r="AW722" s="13" t="s">
        <v>30</v>
      </c>
      <c r="AX722" s="13" t="s">
        <v>68</v>
      </c>
      <c r="AY722" s="209" t="s">
        <v>139</v>
      </c>
    </row>
    <row r="723" spans="2:65" s="1" customFormat="1" ht="16.5" customHeight="1">
      <c r="B723" s="32"/>
      <c r="C723" s="176" t="s">
        <v>1176</v>
      </c>
      <c r="D723" s="176" t="s">
        <v>141</v>
      </c>
      <c r="E723" s="177" t="s">
        <v>1177</v>
      </c>
      <c r="F723" s="178" t="s">
        <v>1178</v>
      </c>
      <c r="G723" s="179" t="s">
        <v>287</v>
      </c>
      <c r="H723" s="180">
        <v>4</v>
      </c>
      <c r="I723" s="181"/>
      <c r="J723" s="182">
        <f>ROUND(I723*H723,2)</f>
        <v>0</v>
      </c>
      <c r="K723" s="178" t="s">
        <v>145</v>
      </c>
      <c r="L723" s="36"/>
      <c r="M723" s="183" t="s">
        <v>1</v>
      </c>
      <c r="N723" s="184" t="s">
        <v>40</v>
      </c>
      <c r="O723" s="58"/>
      <c r="P723" s="185">
        <f>O723*H723</f>
        <v>0</v>
      </c>
      <c r="Q723" s="185">
        <v>2.9E-4</v>
      </c>
      <c r="R723" s="185">
        <f>Q723*H723</f>
        <v>1.16E-3</v>
      </c>
      <c r="S723" s="185">
        <v>0</v>
      </c>
      <c r="T723" s="186">
        <f>S723*H723</f>
        <v>0</v>
      </c>
      <c r="AR723" s="15" t="s">
        <v>207</v>
      </c>
      <c r="AT723" s="15" t="s">
        <v>141</v>
      </c>
      <c r="AU723" s="15" t="s">
        <v>81</v>
      </c>
      <c r="AY723" s="15" t="s">
        <v>139</v>
      </c>
      <c r="BE723" s="187">
        <f>IF(N723="základní",J723,0)</f>
        <v>0</v>
      </c>
      <c r="BF723" s="187">
        <f>IF(N723="snížená",J723,0)</f>
        <v>0</v>
      </c>
      <c r="BG723" s="187">
        <f>IF(N723="zákl. přenesená",J723,0)</f>
        <v>0</v>
      </c>
      <c r="BH723" s="187">
        <f>IF(N723="sníž. přenesená",J723,0)</f>
        <v>0</v>
      </c>
      <c r="BI723" s="187">
        <f>IF(N723="nulová",J723,0)</f>
        <v>0</v>
      </c>
      <c r="BJ723" s="15" t="s">
        <v>81</v>
      </c>
      <c r="BK723" s="187">
        <f>ROUND(I723*H723,2)</f>
        <v>0</v>
      </c>
      <c r="BL723" s="15" t="s">
        <v>207</v>
      </c>
      <c r="BM723" s="15" t="s">
        <v>1179</v>
      </c>
    </row>
    <row r="724" spans="2:65" s="12" customFormat="1">
      <c r="B724" s="188"/>
      <c r="C724" s="189"/>
      <c r="D724" s="190" t="s">
        <v>148</v>
      </c>
      <c r="E724" s="191" t="s">
        <v>1</v>
      </c>
      <c r="F724" s="192" t="s">
        <v>1055</v>
      </c>
      <c r="G724" s="189"/>
      <c r="H724" s="191" t="s">
        <v>1</v>
      </c>
      <c r="I724" s="193"/>
      <c r="J724" s="189"/>
      <c r="K724" s="189"/>
      <c r="L724" s="194"/>
      <c r="M724" s="195"/>
      <c r="N724" s="196"/>
      <c r="O724" s="196"/>
      <c r="P724" s="196"/>
      <c r="Q724" s="196"/>
      <c r="R724" s="196"/>
      <c r="S724" s="196"/>
      <c r="T724" s="197"/>
      <c r="AT724" s="198" t="s">
        <v>148</v>
      </c>
      <c r="AU724" s="198" t="s">
        <v>81</v>
      </c>
      <c r="AV724" s="12" t="s">
        <v>75</v>
      </c>
      <c r="AW724" s="12" t="s">
        <v>30</v>
      </c>
      <c r="AX724" s="12" t="s">
        <v>68</v>
      </c>
      <c r="AY724" s="198" t="s">
        <v>139</v>
      </c>
    </row>
    <row r="725" spans="2:65" s="13" customFormat="1">
      <c r="B725" s="199"/>
      <c r="C725" s="200"/>
      <c r="D725" s="190" t="s">
        <v>148</v>
      </c>
      <c r="E725" s="201" t="s">
        <v>1</v>
      </c>
      <c r="F725" s="202" t="s">
        <v>146</v>
      </c>
      <c r="G725" s="200"/>
      <c r="H725" s="203">
        <v>4</v>
      </c>
      <c r="I725" s="204"/>
      <c r="J725" s="200"/>
      <c r="K725" s="200"/>
      <c r="L725" s="205"/>
      <c r="M725" s="206"/>
      <c r="N725" s="207"/>
      <c r="O725" s="207"/>
      <c r="P725" s="207"/>
      <c r="Q725" s="207"/>
      <c r="R725" s="207"/>
      <c r="S725" s="207"/>
      <c r="T725" s="208"/>
      <c r="AT725" s="209" t="s">
        <v>148</v>
      </c>
      <c r="AU725" s="209" t="s">
        <v>81</v>
      </c>
      <c r="AV725" s="13" t="s">
        <v>81</v>
      </c>
      <c r="AW725" s="13" t="s">
        <v>30</v>
      </c>
      <c r="AX725" s="13" t="s">
        <v>68</v>
      </c>
      <c r="AY725" s="209" t="s">
        <v>139</v>
      </c>
    </row>
    <row r="726" spans="2:65" s="1" customFormat="1" ht="16.5" customHeight="1">
      <c r="B726" s="32"/>
      <c r="C726" s="176" t="s">
        <v>1180</v>
      </c>
      <c r="D726" s="176" t="s">
        <v>141</v>
      </c>
      <c r="E726" s="177" t="s">
        <v>1181</v>
      </c>
      <c r="F726" s="178" t="s">
        <v>1182</v>
      </c>
      <c r="G726" s="179" t="s">
        <v>287</v>
      </c>
      <c r="H726" s="180">
        <v>6</v>
      </c>
      <c r="I726" s="181"/>
      <c r="J726" s="182">
        <f>ROUND(I726*H726,2)</f>
        <v>0</v>
      </c>
      <c r="K726" s="178" t="s">
        <v>145</v>
      </c>
      <c r="L726" s="36"/>
      <c r="M726" s="183" t="s">
        <v>1</v>
      </c>
      <c r="N726" s="184" t="s">
        <v>40</v>
      </c>
      <c r="O726" s="58"/>
      <c r="P726" s="185">
        <f>O726*H726</f>
        <v>0</v>
      </c>
      <c r="Q726" s="185">
        <v>7.2000000000000005E-4</v>
      </c>
      <c r="R726" s="185">
        <f>Q726*H726</f>
        <v>4.3200000000000001E-3</v>
      </c>
      <c r="S726" s="185">
        <v>0</v>
      </c>
      <c r="T726" s="186">
        <f>S726*H726</f>
        <v>0</v>
      </c>
      <c r="AR726" s="15" t="s">
        <v>207</v>
      </c>
      <c r="AT726" s="15" t="s">
        <v>141</v>
      </c>
      <c r="AU726" s="15" t="s">
        <v>81</v>
      </c>
      <c r="AY726" s="15" t="s">
        <v>139</v>
      </c>
      <c r="BE726" s="187">
        <f>IF(N726="základní",J726,0)</f>
        <v>0</v>
      </c>
      <c r="BF726" s="187">
        <f>IF(N726="snížená",J726,0)</f>
        <v>0</v>
      </c>
      <c r="BG726" s="187">
        <f>IF(N726="zákl. přenesená",J726,0)</f>
        <v>0</v>
      </c>
      <c r="BH726" s="187">
        <f>IF(N726="sníž. přenesená",J726,0)</f>
        <v>0</v>
      </c>
      <c r="BI726" s="187">
        <f>IF(N726="nulová",J726,0)</f>
        <v>0</v>
      </c>
      <c r="BJ726" s="15" t="s">
        <v>81</v>
      </c>
      <c r="BK726" s="187">
        <f>ROUND(I726*H726,2)</f>
        <v>0</v>
      </c>
      <c r="BL726" s="15" t="s">
        <v>207</v>
      </c>
      <c r="BM726" s="15" t="s">
        <v>1183</v>
      </c>
    </row>
    <row r="727" spans="2:65" s="12" customFormat="1">
      <c r="B727" s="188"/>
      <c r="C727" s="189"/>
      <c r="D727" s="190" t="s">
        <v>148</v>
      </c>
      <c r="E727" s="191" t="s">
        <v>1</v>
      </c>
      <c r="F727" s="192" t="s">
        <v>1055</v>
      </c>
      <c r="G727" s="189"/>
      <c r="H727" s="191" t="s">
        <v>1</v>
      </c>
      <c r="I727" s="193"/>
      <c r="J727" s="189"/>
      <c r="K727" s="189"/>
      <c r="L727" s="194"/>
      <c r="M727" s="195"/>
      <c r="N727" s="196"/>
      <c r="O727" s="196"/>
      <c r="P727" s="196"/>
      <c r="Q727" s="196"/>
      <c r="R727" s="196"/>
      <c r="S727" s="196"/>
      <c r="T727" s="197"/>
      <c r="AT727" s="198" t="s">
        <v>148</v>
      </c>
      <c r="AU727" s="198" t="s">
        <v>81</v>
      </c>
      <c r="AV727" s="12" t="s">
        <v>75</v>
      </c>
      <c r="AW727" s="12" t="s">
        <v>30</v>
      </c>
      <c r="AX727" s="12" t="s">
        <v>68</v>
      </c>
      <c r="AY727" s="198" t="s">
        <v>139</v>
      </c>
    </row>
    <row r="728" spans="2:65" s="13" customFormat="1">
      <c r="B728" s="199"/>
      <c r="C728" s="200"/>
      <c r="D728" s="190" t="s">
        <v>148</v>
      </c>
      <c r="E728" s="201" t="s">
        <v>1</v>
      </c>
      <c r="F728" s="202" t="s">
        <v>169</v>
      </c>
      <c r="G728" s="200"/>
      <c r="H728" s="203">
        <v>6</v>
      </c>
      <c r="I728" s="204"/>
      <c r="J728" s="200"/>
      <c r="K728" s="200"/>
      <c r="L728" s="205"/>
      <c r="M728" s="206"/>
      <c r="N728" s="207"/>
      <c r="O728" s="207"/>
      <c r="P728" s="207"/>
      <c r="Q728" s="207"/>
      <c r="R728" s="207"/>
      <c r="S728" s="207"/>
      <c r="T728" s="208"/>
      <c r="AT728" s="209" t="s">
        <v>148</v>
      </c>
      <c r="AU728" s="209" t="s">
        <v>81</v>
      </c>
      <c r="AV728" s="13" t="s">
        <v>81</v>
      </c>
      <c r="AW728" s="13" t="s">
        <v>30</v>
      </c>
      <c r="AX728" s="13" t="s">
        <v>68</v>
      </c>
      <c r="AY728" s="209" t="s">
        <v>139</v>
      </c>
    </row>
    <row r="729" spans="2:65" s="1" customFormat="1" ht="16.5" customHeight="1">
      <c r="B729" s="32"/>
      <c r="C729" s="176" t="s">
        <v>1184</v>
      </c>
      <c r="D729" s="176" t="s">
        <v>141</v>
      </c>
      <c r="E729" s="177" t="s">
        <v>1185</v>
      </c>
      <c r="F729" s="178" t="s">
        <v>1186</v>
      </c>
      <c r="G729" s="179" t="s">
        <v>1187</v>
      </c>
      <c r="H729" s="180">
        <v>5</v>
      </c>
      <c r="I729" s="181"/>
      <c r="J729" s="182">
        <f>ROUND(I729*H729,2)</f>
        <v>0</v>
      </c>
      <c r="K729" s="178" t="s">
        <v>145</v>
      </c>
      <c r="L729" s="36"/>
      <c r="M729" s="183" t="s">
        <v>1</v>
      </c>
      <c r="N729" s="184" t="s">
        <v>40</v>
      </c>
      <c r="O729" s="58"/>
      <c r="P729" s="185">
        <f>O729*H729</f>
        <v>0</v>
      </c>
      <c r="Q729" s="185">
        <v>2.5000000000000001E-4</v>
      </c>
      <c r="R729" s="185">
        <f>Q729*H729</f>
        <v>1.25E-3</v>
      </c>
      <c r="S729" s="185">
        <v>0</v>
      </c>
      <c r="T729" s="186">
        <f>S729*H729</f>
        <v>0</v>
      </c>
      <c r="AR729" s="15" t="s">
        <v>207</v>
      </c>
      <c r="AT729" s="15" t="s">
        <v>141</v>
      </c>
      <c r="AU729" s="15" t="s">
        <v>81</v>
      </c>
      <c r="AY729" s="15" t="s">
        <v>139</v>
      </c>
      <c r="BE729" s="187">
        <f>IF(N729="základní",J729,0)</f>
        <v>0</v>
      </c>
      <c r="BF729" s="187">
        <f>IF(N729="snížená",J729,0)</f>
        <v>0</v>
      </c>
      <c r="BG729" s="187">
        <f>IF(N729="zákl. přenesená",J729,0)</f>
        <v>0</v>
      </c>
      <c r="BH729" s="187">
        <f>IF(N729="sníž. přenesená",J729,0)</f>
        <v>0</v>
      </c>
      <c r="BI729" s="187">
        <f>IF(N729="nulová",J729,0)</f>
        <v>0</v>
      </c>
      <c r="BJ729" s="15" t="s">
        <v>81</v>
      </c>
      <c r="BK729" s="187">
        <f>ROUND(I729*H729,2)</f>
        <v>0</v>
      </c>
      <c r="BL729" s="15" t="s">
        <v>207</v>
      </c>
      <c r="BM729" s="15" t="s">
        <v>1188</v>
      </c>
    </row>
    <row r="730" spans="2:65" s="12" customFormat="1">
      <c r="B730" s="188"/>
      <c r="C730" s="189"/>
      <c r="D730" s="190" t="s">
        <v>148</v>
      </c>
      <c r="E730" s="191" t="s">
        <v>1</v>
      </c>
      <c r="F730" s="192" t="s">
        <v>1055</v>
      </c>
      <c r="G730" s="189"/>
      <c r="H730" s="191" t="s">
        <v>1</v>
      </c>
      <c r="I730" s="193"/>
      <c r="J730" s="189"/>
      <c r="K730" s="189"/>
      <c r="L730" s="194"/>
      <c r="M730" s="195"/>
      <c r="N730" s="196"/>
      <c r="O730" s="196"/>
      <c r="P730" s="196"/>
      <c r="Q730" s="196"/>
      <c r="R730" s="196"/>
      <c r="S730" s="196"/>
      <c r="T730" s="197"/>
      <c r="AT730" s="198" t="s">
        <v>148</v>
      </c>
      <c r="AU730" s="198" t="s">
        <v>81</v>
      </c>
      <c r="AV730" s="12" t="s">
        <v>75</v>
      </c>
      <c r="AW730" s="12" t="s">
        <v>30</v>
      </c>
      <c r="AX730" s="12" t="s">
        <v>68</v>
      </c>
      <c r="AY730" s="198" t="s">
        <v>139</v>
      </c>
    </row>
    <row r="731" spans="2:65" s="13" customFormat="1">
      <c r="B731" s="199"/>
      <c r="C731" s="200"/>
      <c r="D731" s="190" t="s">
        <v>148</v>
      </c>
      <c r="E731" s="201" t="s">
        <v>1</v>
      </c>
      <c r="F731" s="202" t="s">
        <v>164</v>
      </c>
      <c r="G731" s="200"/>
      <c r="H731" s="203">
        <v>5</v>
      </c>
      <c r="I731" s="204"/>
      <c r="J731" s="200"/>
      <c r="K731" s="200"/>
      <c r="L731" s="205"/>
      <c r="M731" s="206"/>
      <c r="N731" s="207"/>
      <c r="O731" s="207"/>
      <c r="P731" s="207"/>
      <c r="Q731" s="207"/>
      <c r="R731" s="207"/>
      <c r="S731" s="207"/>
      <c r="T731" s="208"/>
      <c r="AT731" s="209" t="s">
        <v>148</v>
      </c>
      <c r="AU731" s="209" t="s">
        <v>81</v>
      </c>
      <c r="AV731" s="13" t="s">
        <v>81</v>
      </c>
      <c r="AW731" s="13" t="s">
        <v>30</v>
      </c>
      <c r="AX731" s="13" t="s">
        <v>68</v>
      </c>
      <c r="AY731" s="209" t="s">
        <v>139</v>
      </c>
    </row>
    <row r="732" spans="2:65" s="1" customFormat="1" ht="16.5" customHeight="1">
      <c r="B732" s="32"/>
      <c r="C732" s="176" t="s">
        <v>1189</v>
      </c>
      <c r="D732" s="176" t="s">
        <v>141</v>
      </c>
      <c r="E732" s="177" t="s">
        <v>1190</v>
      </c>
      <c r="F732" s="178" t="s">
        <v>1191</v>
      </c>
      <c r="G732" s="179" t="s">
        <v>265</v>
      </c>
      <c r="H732" s="180">
        <v>40</v>
      </c>
      <c r="I732" s="181"/>
      <c r="J732" s="182">
        <f>ROUND(I732*H732,2)</f>
        <v>0</v>
      </c>
      <c r="K732" s="178" t="s">
        <v>145</v>
      </c>
      <c r="L732" s="36"/>
      <c r="M732" s="183" t="s">
        <v>1</v>
      </c>
      <c r="N732" s="184" t="s">
        <v>40</v>
      </c>
      <c r="O732" s="58"/>
      <c r="P732" s="185">
        <f>O732*H732</f>
        <v>0</v>
      </c>
      <c r="Q732" s="185">
        <v>5.0000000000000002E-5</v>
      </c>
      <c r="R732" s="185">
        <f>Q732*H732</f>
        <v>2E-3</v>
      </c>
      <c r="S732" s="185">
        <v>0</v>
      </c>
      <c r="T732" s="186">
        <f>S732*H732</f>
        <v>0</v>
      </c>
      <c r="AR732" s="15" t="s">
        <v>207</v>
      </c>
      <c r="AT732" s="15" t="s">
        <v>141</v>
      </c>
      <c r="AU732" s="15" t="s">
        <v>81</v>
      </c>
      <c r="AY732" s="15" t="s">
        <v>139</v>
      </c>
      <c r="BE732" s="187">
        <f>IF(N732="základní",J732,0)</f>
        <v>0</v>
      </c>
      <c r="BF732" s="187">
        <f>IF(N732="snížená",J732,0)</f>
        <v>0</v>
      </c>
      <c r="BG732" s="187">
        <f>IF(N732="zákl. přenesená",J732,0)</f>
        <v>0</v>
      </c>
      <c r="BH732" s="187">
        <f>IF(N732="sníž. přenesená",J732,0)</f>
        <v>0</v>
      </c>
      <c r="BI732" s="187">
        <f>IF(N732="nulová",J732,0)</f>
        <v>0</v>
      </c>
      <c r="BJ732" s="15" t="s">
        <v>81</v>
      </c>
      <c r="BK732" s="187">
        <f>ROUND(I732*H732,2)</f>
        <v>0</v>
      </c>
      <c r="BL732" s="15" t="s">
        <v>207</v>
      </c>
      <c r="BM732" s="15" t="s">
        <v>1192</v>
      </c>
    </row>
    <row r="733" spans="2:65" s="12" customFormat="1">
      <c r="B733" s="188"/>
      <c r="C733" s="189"/>
      <c r="D733" s="190" t="s">
        <v>148</v>
      </c>
      <c r="E733" s="191" t="s">
        <v>1</v>
      </c>
      <c r="F733" s="192" t="s">
        <v>1055</v>
      </c>
      <c r="G733" s="189"/>
      <c r="H733" s="191" t="s">
        <v>1</v>
      </c>
      <c r="I733" s="193"/>
      <c r="J733" s="189"/>
      <c r="K733" s="189"/>
      <c r="L733" s="194"/>
      <c r="M733" s="195"/>
      <c r="N733" s="196"/>
      <c r="O733" s="196"/>
      <c r="P733" s="196"/>
      <c r="Q733" s="196"/>
      <c r="R733" s="196"/>
      <c r="S733" s="196"/>
      <c r="T733" s="197"/>
      <c r="AT733" s="198" t="s">
        <v>148</v>
      </c>
      <c r="AU733" s="198" t="s">
        <v>81</v>
      </c>
      <c r="AV733" s="12" t="s">
        <v>75</v>
      </c>
      <c r="AW733" s="12" t="s">
        <v>30</v>
      </c>
      <c r="AX733" s="12" t="s">
        <v>68</v>
      </c>
      <c r="AY733" s="198" t="s">
        <v>139</v>
      </c>
    </row>
    <row r="734" spans="2:65" s="13" customFormat="1">
      <c r="B734" s="199"/>
      <c r="C734" s="200"/>
      <c r="D734" s="190" t="s">
        <v>148</v>
      </c>
      <c r="E734" s="201" t="s">
        <v>1</v>
      </c>
      <c r="F734" s="202" t="s">
        <v>336</v>
      </c>
      <c r="G734" s="200"/>
      <c r="H734" s="203">
        <v>40</v>
      </c>
      <c r="I734" s="204"/>
      <c r="J734" s="200"/>
      <c r="K734" s="200"/>
      <c r="L734" s="205"/>
      <c r="M734" s="206"/>
      <c r="N734" s="207"/>
      <c r="O734" s="207"/>
      <c r="P734" s="207"/>
      <c r="Q734" s="207"/>
      <c r="R734" s="207"/>
      <c r="S734" s="207"/>
      <c r="T734" s="208"/>
      <c r="AT734" s="209" t="s">
        <v>148</v>
      </c>
      <c r="AU734" s="209" t="s">
        <v>81</v>
      </c>
      <c r="AV734" s="13" t="s">
        <v>81</v>
      </c>
      <c r="AW734" s="13" t="s">
        <v>30</v>
      </c>
      <c r="AX734" s="13" t="s">
        <v>68</v>
      </c>
      <c r="AY734" s="209" t="s">
        <v>139</v>
      </c>
    </row>
    <row r="735" spans="2:65" s="1" customFormat="1" ht="16.5" customHeight="1">
      <c r="B735" s="32"/>
      <c r="C735" s="176" t="s">
        <v>1193</v>
      </c>
      <c r="D735" s="176" t="s">
        <v>141</v>
      </c>
      <c r="E735" s="177" t="s">
        <v>1194</v>
      </c>
      <c r="F735" s="178" t="s">
        <v>1195</v>
      </c>
      <c r="G735" s="179" t="s">
        <v>265</v>
      </c>
      <c r="H735" s="180">
        <v>90</v>
      </c>
      <c r="I735" s="181"/>
      <c r="J735" s="182">
        <f>ROUND(I735*H735,2)</f>
        <v>0</v>
      </c>
      <c r="K735" s="178" t="s">
        <v>145</v>
      </c>
      <c r="L735" s="36"/>
      <c r="M735" s="183" t="s">
        <v>1</v>
      </c>
      <c r="N735" s="184" t="s">
        <v>40</v>
      </c>
      <c r="O735" s="58"/>
      <c r="P735" s="185">
        <f>O735*H735</f>
        <v>0</v>
      </c>
      <c r="Q735" s="185">
        <v>6.9999999999999994E-5</v>
      </c>
      <c r="R735" s="185">
        <f>Q735*H735</f>
        <v>6.2999999999999992E-3</v>
      </c>
      <c r="S735" s="185">
        <v>0</v>
      </c>
      <c r="T735" s="186">
        <f>S735*H735</f>
        <v>0</v>
      </c>
      <c r="AR735" s="15" t="s">
        <v>207</v>
      </c>
      <c r="AT735" s="15" t="s">
        <v>141</v>
      </c>
      <c r="AU735" s="15" t="s">
        <v>81</v>
      </c>
      <c r="AY735" s="15" t="s">
        <v>139</v>
      </c>
      <c r="BE735" s="187">
        <f>IF(N735="základní",J735,0)</f>
        <v>0</v>
      </c>
      <c r="BF735" s="187">
        <f>IF(N735="snížená",J735,0)</f>
        <v>0</v>
      </c>
      <c r="BG735" s="187">
        <f>IF(N735="zákl. přenesená",J735,0)</f>
        <v>0</v>
      </c>
      <c r="BH735" s="187">
        <f>IF(N735="sníž. přenesená",J735,0)</f>
        <v>0</v>
      </c>
      <c r="BI735" s="187">
        <f>IF(N735="nulová",J735,0)</f>
        <v>0</v>
      </c>
      <c r="BJ735" s="15" t="s">
        <v>81</v>
      </c>
      <c r="BK735" s="187">
        <f>ROUND(I735*H735,2)</f>
        <v>0</v>
      </c>
      <c r="BL735" s="15" t="s">
        <v>207</v>
      </c>
      <c r="BM735" s="15" t="s">
        <v>1196</v>
      </c>
    </row>
    <row r="736" spans="2:65" s="12" customFormat="1">
      <c r="B736" s="188"/>
      <c r="C736" s="189"/>
      <c r="D736" s="190" t="s">
        <v>148</v>
      </c>
      <c r="E736" s="191" t="s">
        <v>1</v>
      </c>
      <c r="F736" s="192" t="s">
        <v>1055</v>
      </c>
      <c r="G736" s="189"/>
      <c r="H736" s="191" t="s">
        <v>1</v>
      </c>
      <c r="I736" s="193"/>
      <c r="J736" s="189"/>
      <c r="K736" s="189"/>
      <c r="L736" s="194"/>
      <c r="M736" s="195"/>
      <c r="N736" s="196"/>
      <c r="O736" s="196"/>
      <c r="P736" s="196"/>
      <c r="Q736" s="196"/>
      <c r="R736" s="196"/>
      <c r="S736" s="196"/>
      <c r="T736" s="197"/>
      <c r="AT736" s="198" t="s">
        <v>148</v>
      </c>
      <c r="AU736" s="198" t="s">
        <v>81</v>
      </c>
      <c r="AV736" s="12" t="s">
        <v>75</v>
      </c>
      <c r="AW736" s="12" t="s">
        <v>30</v>
      </c>
      <c r="AX736" s="12" t="s">
        <v>68</v>
      </c>
      <c r="AY736" s="198" t="s">
        <v>139</v>
      </c>
    </row>
    <row r="737" spans="2:65" s="13" customFormat="1">
      <c r="B737" s="199"/>
      <c r="C737" s="200"/>
      <c r="D737" s="190" t="s">
        <v>148</v>
      </c>
      <c r="E737" s="201" t="s">
        <v>1</v>
      </c>
      <c r="F737" s="202" t="s">
        <v>1197</v>
      </c>
      <c r="G737" s="200"/>
      <c r="H737" s="203">
        <v>90</v>
      </c>
      <c r="I737" s="204"/>
      <c r="J737" s="200"/>
      <c r="K737" s="200"/>
      <c r="L737" s="205"/>
      <c r="M737" s="206"/>
      <c r="N737" s="207"/>
      <c r="O737" s="207"/>
      <c r="P737" s="207"/>
      <c r="Q737" s="207"/>
      <c r="R737" s="207"/>
      <c r="S737" s="207"/>
      <c r="T737" s="208"/>
      <c r="AT737" s="209" t="s">
        <v>148</v>
      </c>
      <c r="AU737" s="209" t="s">
        <v>81</v>
      </c>
      <c r="AV737" s="13" t="s">
        <v>81</v>
      </c>
      <c r="AW737" s="13" t="s">
        <v>30</v>
      </c>
      <c r="AX737" s="13" t="s">
        <v>68</v>
      </c>
      <c r="AY737" s="209" t="s">
        <v>139</v>
      </c>
    </row>
    <row r="738" spans="2:65" s="1" customFormat="1" ht="16.5" customHeight="1">
      <c r="B738" s="32"/>
      <c r="C738" s="176" t="s">
        <v>1198</v>
      </c>
      <c r="D738" s="176" t="s">
        <v>141</v>
      </c>
      <c r="E738" s="177" t="s">
        <v>1199</v>
      </c>
      <c r="F738" s="178" t="s">
        <v>1200</v>
      </c>
      <c r="G738" s="179" t="s">
        <v>265</v>
      </c>
      <c r="H738" s="180">
        <v>30</v>
      </c>
      <c r="I738" s="181"/>
      <c r="J738" s="182">
        <f>ROUND(I738*H738,2)</f>
        <v>0</v>
      </c>
      <c r="K738" s="178" t="s">
        <v>145</v>
      </c>
      <c r="L738" s="36"/>
      <c r="M738" s="183" t="s">
        <v>1</v>
      </c>
      <c r="N738" s="184" t="s">
        <v>40</v>
      </c>
      <c r="O738" s="58"/>
      <c r="P738" s="185">
        <f>O738*H738</f>
        <v>0</v>
      </c>
      <c r="Q738" s="185">
        <v>2.0000000000000001E-4</v>
      </c>
      <c r="R738" s="185">
        <f>Q738*H738</f>
        <v>6.0000000000000001E-3</v>
      </c>
      <c r="S738" s="185">
        <v>0</v>
      </c>
      <c r="T738" s="186">
        <f>S738*H738</f>
        <v>0</v>
      </c>
      <c r="AR738" s="15" t="s">
        <v>207</v>
      </c>
      <c r="AT738" s="15" t="s">
        <v>141</v>
      </c>
      <c r="AU738" s="15" t="s">
        <v>81</v>
      </c>
      <c r="AY738" s="15" t="s">
        <v>139</v>
      </c>
      <c r="BE738" s="187">
        <f>IF(N738="základní",J738,0)</f>
        <v>0</v>
      </c>
      <c r="BF738" s="187">
        <f>IF(N738="snížená",J738,0)</f>
        <v>0</v>
      </c>
      <c r="BG738" s="187">
        <f>IF(N738="zákl. přenesená",J738,0)</f>
        <v>0</v>
      </c>
      <c r="BH738" s="187">
        <f>IF(N738="sníž. přenesená",J738,0)</f>
        <v>0</v>
      </c>
      <c r="BI738" s="187">
        <f>IF(N738="nulová",J738,0)</f>
        <v>0</v>
      </c>
      <c r="BJ738" s="15" t="s">
        <v>81</v>
      </c>
      <c r="BK738" s="187">
        <f>ROUND(I738*H738,2)</f>
        <v>0</v>
      </c>
      <c r="BL738" s="15" t="s">
        <v>207</v>
      </c>
      <c r="BM738" s="15" t="s">
        <v>1201</v>
      </c>
    </row>
    <row r="739" spans="2:65" s="12" customFormat="1">
      <c r="B739" s="188"/>
      <c r="C739" s="189"/>
      <c r="D739" s="190" t="s">
        <v>148</v>
      </c>
      <c r="E739" s="191" t="s">
        <v>1</v>
      </c>
      <c r="F739" s="192" t="s">
        <v>1055</v>
      </c>
      <c r="G739" s="189"/>
      <c r="H739" s="191" t="s">
        <v>1</v>
      </c>
      <c r="I739" s="193"/>
      <c r="J739" s="189"/>
      <c r="K739" s="189"/>
      <c r="L739" s="194"/>
      <c r="M739" s="195"/>
      <c r="N739" s="196"/>
      <c r="O739" s="196"/>
      <c r="P739" s="196"/>
      <c r="Q739" s="196"/>
      <c r="R739" s="196"/>
      <c r="S739" s="196"/>
      <c r="T739" s="197"/>
      <c r="AT739" s="198" t="s">
        <v>148</v>
      </c>
      <c r="AU739" s="198" t="s">
        <v>81</v>
      </c>
      <c r="AV739" s="12" t="s">
        <v>75</v>
      </c>
      <c r="AW739" s="12" t="s">
        <v>30</v>
      </c>
      <c r="AX739" s="12" t="s">
        <v>68</v>
      </c>
      <c r="AY739" s="198" t="s">
        <v>139</v>
      </c>
    </row>
    <row r="740" spans="2:65" s="13" customFormat="1">
      <c r="B740" s="199"/>
      <c r="C740" s="200"/>
      <c r="D740" s="190" t="s">
        <v>148</v>
      </c>
      <c r="E740" s="201" t="s">
        <v>1</v>
      </c>
      <c r="F740" s="202" t="s">
        <v>1202</v>
      </c>
      <c r="G740" s="200"/>
      <c r="H740" s="203">
        <v>30</v>
      </c>
      <c r="I740" s="204"/>
      <c r="J740" s="200"/>
      <c r="K740" s="200"/>
      <c r="L740" s="205"/>
      <c r="M740" s="206"/>
      <c r="N740" s="207"/>
      <c r="O740" s="207"/>
      <c r="P740" s="207"/>
      <c r="Q740" s="207"/>
      <c r="R740" s="207"/>
      <c r="S740" s="207"/>
      <c r="T740" s="208"/>
      <c r="AT740" s="209" t="s">
        <v>148</v>
      </c>
      <c r="AU740" s="209" t="s">
        <v>81</v>
      </c>
      <c r="AV740" s="13" t="s">
        <v>81</v>
      </c>
      <c r="AW740" s="13" t="s">
        <v>30</v>
      </c>
      <c r="AX740" s="13" t="s">
        <v>68</v>
      </c>
      <c r="AY740" s="209" t="s">
        <v>139</v>
      </c>
    </row>
    <row r="741" spans="2:65" s="1" customFormat="1" ht="16.5" customHeight="1">
      <c r="B741" s="32"/>
      <c r="C741" s="176" t="s">
        <v>1203</v>
      </c>
      <c r="D741" s="176" t="s">
        <v>141</v>
      </c>
      <c r="E741" s="177" t="s">
        <v>1204</v>
      </c>
      <c r="F741" s="178" t="s">
        <v>1205</v>
      </c>
      <c r="G741" s="179" t="s">
        <v>265</v>
      </c>
      <c r="H741" s="180">
        <v>10</v>
      </c>
      <c r="I741" s="181"/>
      <c r="J741" s="182">
        <f>ROUND(I741*H741,2)</f>
        <v>0</v>
      </c>
      <c r="K741" s="178" t="s">
        <v>145</v>
      </c>
      <c r="L741" s="36"/>
      <c r="M741" s="183" t="s">
        <v>1</v>
      </c>
      <c r="N741" s="184" t="s">
        <v>40</v>
      </c>
      <c r="O741" s="58"/>
      <c r="P741" s="185">
        <f>O741*H741</f>
        <v>0</v>
      </c>
      <c r="Q741" s="185">
        <v>2.4000000000000001E-4</v>
      </c>
      <c r="R741" s="185">
        <f>Q741*H741</f>
        <v>2.4000000000000002E-3</v>
      </c>
      <c r="S741" s="185">
        <v>0</v>
      </c>
      <c r="T741" s="186">
        <f>S741*H741</f>
        <v>0</v>
      </c>
      <c r="AR741" s="15" t="s">
        <v>207</v>
      </c>
      <c r="AT741" s="15" t="s">
        <v>141</v>
      </c>
      <c r="AU741" s="15" t="s">
        <v>81</v>
      </c>
      <c r="AY741" s="15" t="s">
        <v>139</v>
      </c>
      <c r="BE741" s="187">
        <f>IF(N741="základní",J741,0)</f>
        <v>0</v>
      </c>
      <c r="BF741" s="187">
        <f>IF(N741="snížená",J741,0)</f>
        <v>0</v>
      </c>
      <c r="BG741" s="187">
        <f>IF(N741="zákl. přenesená",J741,0)</f>
        <v>0</v>
      </c>
      <c r="BH741" s="187">
        <f>IF(N741="sníž. přenesená",J741,0)</f>
        <v>0</v>
      </c>
      <c r="BI741" s="187">
        <f>IF(N741="nulová",J741,0)</f>
        <v>0</v>
      </c>
      <c r="BJ741" s="15" t="s">
        <v>81</v>
      </c>
      <c r="BK741" s="187">
        <f>ROUND(I741*H741,2)</f>
        <v>0</v>
      </c>
      <c r="BL741" s="15" t="s">
        <v>207</v>
      </c>
      <c r="BM741" s="15" t="s">
        <v>1206</v>
      </c>
    </row>
    <row r="742" spans="2:65" s="12" customFormat="1">
      <c r="B742" s="188"/>
      <c r="C742" s="189"/>
      <c r="D742" s="190" t="s">
        <v>148</v>
      </c>
      <c r="E742" s="191" t="s">
        <v>1</v>
      </c>
      <c r="F742" s="192" t="s">
        <v>1055</v>
      </c>
      <c r="G742" s="189"/>
      <c r="H742" s="191" t="s">
        <v>1</v>
      </c>
      <c r="I742" s="193"/>
      <c r="J742" s="189"/>
      <c r="K742" s="189"/>
      <c r="L742" s="194"/>
      <c r="M742" s="195"/>
      <c r="N742" s="196"/>
      <c r="O742" s="196"/>
      <c r="P742" s="196"/>
      <c r="Q742" s="196"/>
      <c r="R742" s="196"/>
      <c r="S742" s="196"/>
      <c r="T742" s="197"/>
      <c r="AT742" s="198" t="s">
        <v>148</v>
      </c>
      <c r="AU742" s="198" t="s">
        <v>81</v>
      </c>
      <c r="AV742" s="12" t="s">
        <v>75</v>
      </c>
      <c r="AW742" s="12" t="s">
        <v>30</v>
      </c>
      <c r="AX742" s="12" t="s">
        <v>68</v>
      </c>
      <c r="AY742" s="198" t="s">
        <v>139</v>
      </c>
    </row>
    <row r="743" spans="2:65" s="13" customFormat="1">
      <c r="B743" s="199"/>
      <c r="C743" s="200"/>
      <c r="D743" s="190" t="s">
        <v>148</v>
      </c>
      <c r="E743" s="201" t="s">
        <v>1</v>
      </c>
      <c r="F743" s="202" t="s">
        <v>187</v>
      </c>
      <c r="G743" s="200"/>
      <c r="H743" s="203">
        <v>10</v>
      </c>
      <c r="I743" s="204"/>
      <c r="J743" s="200"/>
      <c r="K743" s="200"/>
      <c r="L743" s="205"/>
      <c r="M743" s="206"/>
      <c r="N743" s="207"/>
      <c r="O743" s="207"/>
      <c r="P743" s="207"/>
      <c r="Q743" s="207"/>
      <c r="R743" s="207"/>
      <c r="S743" s="207"/>
      <c r="T743" s="208"/>
      <c r="AT743" s="209" t="s">
        <v>148</v>
      </c>
      <c r="AU743" s="209" t="s">
        <v>81</v>
      </c>
      <c r="AV743" s="13" t="s">
        <v>81</v>
      </c>
      <c r="AW743" s="13" t="s">
        <v>30</v>
      </c>
      <c r="AX743" s="13" t="s">
        <v>68</v>
      </c>
      <c r="AY743" s="209" t="s">
        <v>139</v>
      </c>
    </row>
    <row r="744" spans="2:65" s="1" customFormat="1" ht="16.5" customHeight="1">
      <c r="B744" s="32"/>
      <c r="C744" s="176" t="s">
        <v>1207</v>
      </c>
      <c r="D744" s="176" t="s">
        <v>141</v>
      </c>
      <c r="E744" s="177" t="s">
        <v>1208</v>
      </c>
      <c r="F744" s="178" t="s">
        <v>1209</v>
      </c>
      <c r="G744" s="179" t="s">
        <v>287</v>
      </c>
      <c r="H744" s="180">
        <v>6</v>
      </c>
      <c r="I744" s="181"/>
      <c r="J744" s="182">
        <f>ROUND(I744*H744,2)</f>
        <v>0</v>
      </c>
      <c r="K744" s="178" t="s">
        <v>145</v>
      </c>
      <c r="L744" s="36"/>
      <c r="M744" s="183" t="s">
        <v>1</v>
      </c>
      <c r="N744" s="184" t="s">
        <v>40</v>
      </c>
      <c r="O744" s="58"/>
      <c r="P744" s="185">
        <f>O744*H744</f>
        <v>0</v>
      </c>
      <c r="Q744" s="185">
        <v>1.4400000000000001E-3</v>
      </c>
      <c r="R744" s="185">
        <f>Q744*H744</f>
        <v>8.6400000000000001E-3</v>
      </c>
      <c r="S744" s="185">
        <v>0</v>
      </c>
      <c r="T744" s="186">
        <f>S744*H744</f>
        <v>0</v>
      </c>
      <c r="AR744" s="15" t="s">
        <v>207</v>
      </c>
      <c r="AT744" s="15" t="s">
        <v>141</v>
      </c>
      <c r="AU744" s="15" t="s">
        <v>81</v>
      </c>
      <c r="AY744" s="15" t="s">
        <v>139</v>
      </c>
      <c r="BE744" s="187">
        <f>IF(N744="základní",J744,0)</f>
        <v>0</v>
      </c>
      <c r="BF744" s="187">
        <f>IF(N744="snížená",J744,0)</f>
        <v>0</v>
      </c>
      <c r="BG744" s="187">
        <f>IF(N744="zákl. přenesená",J744,0)</f>
        <v>0</v>
      </c>
      <c r="BH744" s="187">
        <f>IF(N744="sníž. přenesená",J744,0)</f>
        <v>0</v>
      </c>
      <c r="BI744" s="187">
        <f>IF(N744="nulová",J744,0)</f>
        <v>0</v>
      </c>
      <c r="BJ744" s="15" t="s">
        <v>81</v>
      </c>
      <c r="BK744" s="187">
        <f>ROUND(I744*H744,2)</f>
        <v>0</v>
      </c>
      <c r="BL744" s="15" t="s">
        <v>207</v>
      </c>
      <c r="BM744" s="15" t="s">
        <v>1210</v>
      </c>
    </row>
    <row r="745" spans="2:65" s="12" customFormat="1">
      <c r="B745" s="188"/>
      <c r="C745" s="189"/>
      <c r="D745" s="190" t="s">
        <v>148</v>
      </c>
      <c r="E745" s="191" t="s">
        <v>1</v>
      </c>
      <c r="F745" s="192" t="s">
        <v>1055</v>
      </c>
      <c r="G745" s="189"/>
      <c r="H745" s="191" t="s">
        <v>1</v>
      </c>
      <c r="I745" s="193"/>
      <c r="J745" s="189"/>
      <c r="K745" s="189"/>
      <c r="L745" s="194"/>
      <c r="M745" s="195"/>
      <c r="N745" s="196"/>
      <c r="O745" s="196"/>
      <c r="P745" s="196"/>
      <c r="Q745" s="196"/>
      <c r="R745" s="196"/>
      <c r="S745" s="196"/>
      <c r="T745" s="197"/>
      <c r="AT745" s="198" t="s">
        <v>148</v>
      </c>
      <c r="AU745" s="198" t="s">
        <v>81</v>
      </c>
      <c r="AV745" s="12" t="s">
        <v>75</v>
      </c>
      <c r="AW745" s="12" t="s">
        <v>30</v>
      </c>
      <c r="AX745" s="12" t="s">
        <v>68</v>
      </c>
      <c r="AY745" s="198" t="s">
        <v>139</v>
      </c>
    </row>
    <row r="746" spans="2:65" s="13" customFormat="1">
      <c r="B746" s="199"/>
      <c r="C746" s="200"/>
      <c r="D746" s="190" t="s">
        <v>148</v>
      </c>
      <c r="E746" s="201" t="s">
        <v>1</v>
      </c>
      <c r="F746" s="202" t="s">
        <v>169</v>
      </c>
      <c r="G746" s="200"/>
      <c r="H746" s="203">
        <v>6</v>
      </c>
      <c r="I746" s="204"/>
      <c r="J746" s="200"/>
      <c r="K746" s="200"/>
      <c r="L746" s="205"/>
      <c r="M746" s="206"/>
      <c r="N746" s="207"/>
      <c r="O746" s="207"/>
      <c r="P746" s="207"/>
      <c r="Q746" s="207"/>
      <c r="R746" s="207"/>
      <c r="S746" s="207"/>
      <c r="T746" s="208"/>
      <c r="AT746" s="209" t="s">
        <v>148</v>
      </c>
      <c r="AU746" s="209" t="s">
        <v>81</v>
      </c>
      <c r="AV746" s="13" t="s">
        <v>81</v>
      </c>
      <c r="AW746" s="13" t="s">
        <v>30</v>
      </c>
      <c r="AX746" s="13" t="s">
        <v>68</v>
      </c>
      <c r="AY746" s="209" t="s">
        <v>139</v>
      </c>
    </row>
    <row r="747" spans="2:65" s="1" customFormat="1" ht="16.5" customHeight="1">
      <c r="B747" s="32"/>
      <c r="C747" s="176" t="s">
        <v>1211</v>
      </c>
      <c r="D747" s="176" t="s">
        <v>141</v>
      </c>
      <c r="E747" s="177" t="s">
        <v>1212</v>
      </c>
      <c r="F747" s="178" t="s">
        <v>1213</v>
      </c>
      <c r="G747" s="179" t="s">
        <v>329</v>
      </c>
      <c r="H747" s="180">
        <v>6</v>
      </c>
      <c r="I747" s="181"/>
      <c r="J747" s="182">
        <f>ROUND(I747*H747,2)</f>
        <v>0</v>
      </c>
      <c r="K747" s="178" t="s">
        <v>145</v>
      </c>
      <c r="L747" s="36"/>
      <c r="M747" s="183" t="s">
        <v>1</v>
      </c>
      <c r="N747" s="184" t="s">
        <v>40</v>
      </c>
      <c r="O747" s="58"/>
      <c r="P747" s="185">
        <f>O747*H747</f>
        <v>0</v>
      </c>
      <c r="Q747" s="185">
        <v>2E-3</v>
      </c>
      <c r="R747" s="185">
        <f>Q747*H747</f>
        <v>1.2E-2</v>
      </c>
      <c r="S747" s="185">
        <v>0</v>
      </c>
      <c r="T747" s="186">
        <f>S747*H747</f>
        <v>0</v>
      </c>
      <c r="AR747" s="15" t="s">
        <v>207</v>
      </c>
      <c r="AT747" s="15" t="s">
        <v>141</v>
      </c>
      <c r="AU747" s="15" t="s">
        <v>81</v>
      </c>
      <c r="AY747" s="15" t="s">
        <v>139</v>
      </c>
      <c r="BE747" s="187">
        <f>IF(N747="základní",J747,0)</f>
        <v>0</v>
      </c>
      <c r="BF747" s="187">
        <f>IF(N747="snížená",J747,0)</f>
        <v>0</v>
      </c>
      <c r="BG747" s="187">
        <f>IF(N747="zákl. přenesená",J747,0)</f>
        <v>0</v>
      </c>
      <c r="BH747" s="187">
        <f>IF(N747="sníž. přenesená",J747,0)</f>
        <v>0</v>
      </c>
      <c r="BI747" s="187">
        <f>IF(N747="nulová",J747,0)</f>
        <v>0</v>
      </c>
      <c r="BJ747" s="15" t="s">
        <v>81</v>
      </c>
      <c r="BK747" s="187">
        <f>ROUND(I747*H747,2)</f>
        <v>0</v>
      </c>
      <c r="BL747" s="15" t="s">
        <v>207</v>
      </c>
      <c r="BM747" s="15" t="s">
        <v>1214</v>
      </c>
    </row>
    <row r="748" spans="2:65" s="12" customFormat="1">
      <c r="B748" s="188"/>
      <c r="C748" s="189"/>
      <c r="D748" s="190" t="s">
        <v>148</v>
      </c>
      <c r="E748" s="191" t="s">
        <v>1</v>
      </c>
      <c r="F748" s="192" t="s">
        <v>1055</v>
      </c>
      <c r="G748" s="189"/>
      <c r="H748" s="191" t="s">
        <v>1</v>
      </c>
      <c r="I748" s="193"/>
      <c r="J748" s="189"/>
      <c r="K748" s="189"/>
      <c r="L748" s="194"/>
      <c r="M748" s="195"/>
      <c r="N748" s="196"/>
      <c r="O748" s="196"/>
      <c r="P748" s="196"/>
      <c r="Q748" s="196"/>
      <c r="R748" s="196"/>
      <c r="S748" s="196"/>
      <c r="T748" s="197"/>
      <c r="AT748" s="198" t="s">
        <v>148</v>
      </c>
      <c r="AU748" s="198" t="s">
        <v>81</v>
      </c>
      <c r="AV748" s="12" t="s">
        <v>75</v>
      </c>
      <c r="AW748" s="12" t="s">
        <v>30</v>
      </c>
      <c r="AX748" s="12" t="s">
        <v>68</v>
      </c>
      <c r="AY748" s="198" t="s">
        <v>139</v>
      </c>
    </row>
    <row r="749" spans="2:65" s="13" customFormat="1">
      <c r="B749" s="199"/>
      <c r="C749" s="200"/>
      <c r="D749" s="190" t="s">
        <v>148</v>
      </c>
      <c r="E749" s="201" t="s">
        <v>1</v>
      </c>
      <c r="F749" s="202" t="s">
        <v>169</v>
      </c>
      <c r="G749" s="200"/>
      <c r="H749" s="203">
        <v>6</v>
      </c>
      <c r="I749" s="204"/>
      <c r="J749" s="200"/>
      <c r="K749" s="200"/>
      <c r="L749" s="205"/>
      <c r="M749" s="206"/>
      <c r="N749" s="207"/>
      <c r="O749" s="207"/>
      <c r="P749" s="207"/>
      <c r="Q749" s="207"/>
      <c r="R749" s="207"/>
      <c r="S749" s="207"/>
      <c r="T749" s="208"/>
      <c r="AT749" s="209" t="s">
        <v>148</v>
      </c>
      <c r="AU749" s="209" t="s">
        <v>81</v>
      </c>
      <c r="AV749" s="13" t="s">
        <v>81</v>
      </c>
      <c r="AW749" s="13" t="s">
        <v>30</v>
      </c>
      <c r="AX749" s="13" t="s">
        <v>68</v>
      </c>
      <c r="AY749" s="209" t="s">
        <v>139</v>
      </c>
    </row>
    <row r="750" spans="2:65" s="1" customFormat="1" ht="16.5" customHeight="1">
      <c r="B750" s="32"/>
      <c r="C750" s="176" t="s">
        <v>1215</v>
      </c>
      <c r="D750" s="176" t="s">
        <v>141</v>
      </c>
      <c r="E750" s="177" t="s">
        <v>1216</v>
      </c>
      <c r="F750" s="178" t="s">
        <v>1217</v>
      </c>
      <c r="G750" s="179" t="s">
        <v>329</v>
      </c>
      <c r="H750" s="180">
        <v>1</v>
      </c>
      <c r="I750" s="181"/>
      <c r="J750" s="182">
        <f>ROUND(I750*H750,2)</f>
        <v>0</v>
      </c>
      <c r="K750" s="178" t="s">
        <v>145</v>
      </c>
      <c r="L750" s="36"/>
      <c r="M750" s="183" t="s">
        <v>1</v>
      </c>
      <c r="N750" s="184" t="s">
        <v>40</v>
      </c>
      <c r="O750" s="58"/>
      <c r="P750" s="185">
        <f>O750*H750</f>
        <v>0</v>
      </c>
      <c r="Q750" s="185">
        <v>2.9139999999999999E-2</v>
      </c>
      <c r="R750" s="185">
        <f>Q750*H750</f>
        <v>2.9139999999999999E-2</v>
      </c>
      <c r="S750" s="185">
        <v>0</v>
      </c>
      <c r="T750" s="186">
        <f>S750*H750</f>
        <v>0</v>
      </c>
      <c r="AR750" s="15" t="s">
        <v>207</v>
      </c>
      <c r="AT750" s="15" t="s">
        <v>141</v>
      </c>
      <c r="AU750" s="15" t="s">
        <v>81</v>
      </c>
      <c r="AY750" s="15" t="s">
        <v>139</v>
      </c>
      <c r="BE750" s="187">
        <f>IF(N750="základní",J750,0)</f>
        <v>0</v>
      </c>
      <c r="BF750" s="187">
        <f>IF(N750="snížená",J750,0)</f>
        <v>0</v>
      </c>
      <c r="BG750" s="187">
        <f>IF(N750="zákl. přenesená",J750,0)</f>
        <v>0</v>
      </c>
      <c r="BH750" s="187">
        <f>IF(N750="sníž. přenesená",J750,0)</f>
        <v>0</v>
      </c>
      <c r="BI750" s="187">
        <f>IF(N750="nulová",J750,0)</f>
        <v>0</v>
      </c>
      <c r="BJ750" s="15" t="s">
        <v>81</v>
      </c>
      <c r="BK750" s="187">
        <f>ROUND(I750*H750,2)</f>
        <v>0</v>
      </c>
      <c r="BL750" s="15" t="s">
        <v>207</v>
      </c>
      <c r="BM750" s="15" t="s">
        <v>1218</v>
      </c>
    </row>
    <row r="751" spans="2:65" s="12" customFormat="1">
      <c r="B751" s="188"/>
      <c r="C751" s="189"/>
      <c r="D751" s="190" t="s">
        <v>148</v>
      </c>
      <c r="E751" s="191" t="s">
        <v>1</v>
      </c>
      <c r="F751" s="192" t="s">
        <v>1055</v>
      </c>
      <c r="G751" s="189"/>
      <c r="H751" s="191" t="s">
        <v>1</v>
      </c>
      <c r="I751" s="193"/>
      <c r="J751" s="189"/>
      <c r="K751" s="189"/>
      <c r="L751" s="194"/>
      <c r="M751" s="195"/>
      <c r="N751" s="196"/>
      <c r="O751" s="196"/>
      <c r="P751" s="196"/>
      <c r="Q751" s="196"/>
      <c r="R751" s="196"/>
      <c r="S751" s="196"/>
      <c r="T751" s="197"/>
      <c r="AT751" s="198" t="s">
        <v>148</v>
      </c>
      <c r="AU751" s="198" t="s">
        <v>81</v>
      </c>
      <c r="AV751" s="12" t="s">
        <v>75</v>
      </c>
      <c r="AW751" s="12" t="s">
        <v>30</v>
      </c>
      <c r="AX751" s="12" t="s">
        <v>68</v>
      </c>
      <c r="AY751" s="198" t="s">
        <v>139</v>
      </c>
    </row>
    <row r="752" spans="2:65" s="13" customFormat="1">
      <c r="B752" s="199"/>
      <c r="C752" s="200"/>
      <c r="D752" s="190" t="s">
        <v>148</v>
      </c>
      <c r="E752" s="201" t="s">
        <v>1</v>
      </c>
      <c r="F752" s="202" t="s">
        <v>75</v>
      </c>
      <c r="G752" s="200"/>
      <c r="H752" s="203">
        <v>1</v>
      </c>
      <c r="I752" s="204"/>
      <c r="J752" s="200"/>
      <c r="K752" s="200"/>
      <c r="L752" s="205"/>
      <c r="M752" s="206"/>
      <c r="N752" s="207"/>
      <c r="O752" s="207"/>
      <c r="P752" s="207"/>
      <c r="Q752" s="207"/>
      <c r="R752" s="207"/>
      <c r="S752" s="207"/>
      <c r="T752" s="208"/>
      <c r="AT752" s="209" t="s">
        <v>148</v>
      </c>
      <c r="AU752" s="209" t="s">
        <v>81</v>
      </c>
      <c r="AV752" s="13" t="s">
        <v>81</v>
      </c>
      <c r="AW752" s="13" t="s">
        <v>30</v>
      </c>
      <c r="AX752" s="13" t="s">
        <v>68</v>
      </c>
      <c r="AY752" s="209" t="s">
        <v>139</v>
      </c>
    </row>
    <row r="753" spans="2:65" s="1" customFormat="1" ht="22.5" customHeight="1">
      <c r="B753" s="32"/>
      <c r="C753" s="176" t="s">
        <v>1219</v>
      </c>
      <c r="D753" s="176" t="s">
        <v>141</v>
      </c>
      <c r="E753" s="177" t="s">
        <v>1220</v>
      </c>
      <c r="F753" s="178" t="s">
        <v>1221</v>
      </c>
      <c r="G753" s="179" t="s">
        <v>329</v>
      </c>
      <c r="H753" s="180">
        <v>1</v>
      </c>
      <c r="I753" s="181"/>
      <c r="J753" s="182">
        <f>ROUND(I753*H753,2)</f>
        <v>0</v>
      </c>
      <c r="K753" s="178" t="s">
        <v>1</v>
      </c>
      <c r="L753" s="36"/>
      <c r="M753" s="183" t="s">
        <v>1</v>
      </c>
      <c r="N753" s="184" t="s">
        <v>40</v>
      </c>
      <c r="O753" s="58"/>
      <c r="P753" s="185">
        <f>O753*H753</f>
        <v>0</v>
      </c>
      <c r="Q753" s="185">
        <v>0</v>
      </c>
      <c r="R753" s="185">
        <f>Q753*H753</f>
        <v>0</v>
      </c>
      <c r="S753" s="185">
        <v>0</v>
      </c>
      <c r="T753" s="186">
        <f>S753*H753</f>
        <v>0</v>
      </c>
      <c r="AR753" s="15" t="s">
        <v>207</v>
      </c>
      <c r="AT753" s="15" t="s">
        <v>141</v>
      </c>
      <c r="AU753" s="15" t="s">
        <v>81</v>
      </c>
      <c r="AY753" s="15" t="s">
        <v>139</v>
      </c>
      <c r="BE753" s="187">
        <f>IF(N753="základní",J753,0)</f>
        <v>0</v>
      </c>
      <c r="BF753" s="187">
        <f>IF(N753="snížená",J753,0)</f>
        <v>0</v>
      </c>
      <c r="BG753" s="187">
        <f>IF(N753="zákl. přenesená",J753,0)</f>
        <v>0</v>
      </c>
      <c r="BH753" s="187">
        <f>IF(N753="sníž. přenesená",J753,0)</f>
        <v>0</v>
      </c>
      <c r="BI753" s="187">
        <f>IF(N753="nulová",J753,0)</f>
        <v>0</v>
      </c>
      <c r="BJ753" s="15" t="s">
        <v>81</v>
      </c>
      <c r="BK753" s="187">
        <f>ROUND(I753*H753,2)</f>
        <v>0</v>
      </c>
      <c r="BL753" s="15" t="s">
        <v>207</v>
      </c>
      <c r="BM753" s="15" t="s">
        <v>1222</v>
      </c>
    </row>
    <row r="754" spans="2:65" s="12" customFormat="1">
      <c r="B754" s="188"/>
      <c r="C754" s="189"/>
      <c r="D754" s="190" t="s">
        <v>148</v>
      </c>
      <c r="E754" s="191" t="s">
        <v>1</v>
      </c>
      <c r="F754" s="192" t="s">
        <v>1055</v>
      </c>
      <c r="G754" s="189"/>
      <c r="H754" s="191" t="s">
        <v>1</v>
      </c>
      <c r="I754" s="193"/>
      <c r="J754" s="189"/>
      <c r="K754" s="189"/>
      <c r="L754" s="194"/>
      <c r="M754" s="195"/>
      <c r="N754" s="196"/>
      <c r="O754" s="196"/>
      <c r="P754" s="196"/>
      <c r="Q754" s="196"/>
      <c r="R754" s="196"/>
      <c r="S754" s="196"/>
      <c r="T754" s="197"/>
      <c r="AT754" s="198" t="s">
        <v>148</v>
      </c>
      <c r="AU754" s="198" t="s">
        <v>81</v>
      </c>
      <c r="AV754" s="12" t="s">
        <v>75</v>
      </c>
      <c r="AW754" s="12" t="s">
        <v>30</v>
      </c>
      <c r="AX754" s="12" t="s">
        <v>68</v>
      </c>
      <c r="AY754" s="198" t="s">
        <v>139</v>
      </c>
    </row>
    <row r="755" spans="2:65" s="13" customFormat="1">
      <c r="B755" s="199"/>
      <c r="C755" s="200"/>
      <c r="D755" s="190" t="s">
        <v>148</v>
      </c>
      <c r="E755" s="201" t="s">
        <v>1</v>
      </c>
      <c r="F755" s="202" t="s">
        <v>75</v>
      </c>
      <c r="G755" s="200"/>
      <c r="H755" s="203">
        <v>1</v>
      </c>
      <c r="I755" s="204"/>
      <c r="J755" s="200"/>
      <c r="K755" s="200"/>
      <c r="L755" s="205"/>
      <c r="M755" s="206"/>
      <c r="N755" s="207"/>
      <c r="O755" s="207"/>
      <c r="P755" s="207"/>
      <c r="Q755" s="207"/>
      <c r="R755" s="207"/>
      <c r="S755" s="207"/>
      <c r="T755" s="208"/>
      <c r="AT755" s="209" t="s">
        <v>148</v>
      </c>
      <c r="AU755" s="209" t="s">
        <v>81</v>
      </c>
      <c r="AV755" s="13" t="s">
        <v>81</v>
      </c>
      <c r="AW755" s="13" t="s">
        <v>30</v>
      </c>
      <c r="AX755" s="13" t="s">
        <v>68</v>
      </c>
      <c r="AY755" s="209" t="s">
        <v>139</v>
      </c>
    </row>
    <row r="756" spans="2:65" s="1" customFormat="1" ht="16.5" customHeight="1">
      <c r="B756" s="32"/>
      <c r="C756" s="176" t="s">
        <v>1223</v>
      </c>
      <c r="D756" s="176" t="s">
        <v>141</v>
      </c>
      <c r="E756" s="177" t="s">
        <v>1224</v>
      </c>
      <c r="F756" s="178" t="s">
        <v>1225</v>
      </c>
      <c r="G756" s="179" t="s">
        <v>329</v>
      </c>
      <c r="H756" s="180">
        <v>6</v>
      </c>
      <c r="I756" s="181"/>
      <c r="J756" s="182">
        <f>ROUND(I756*H756,2)</f>
        <v>0</v>
      </c>
      <c r="K756" s="178" t="s">
        <v>1</v>
      </c>
      <c r="L756" s="36"/>
      <c r="M756" s="183" t="s">
        <v>1</v>
      </c>
      <c r="N756" s="184" t="s">
        <v>40</v>
      </c>
      <c r="O756" s="58"/>
      <c r="P756" s="185">
        <f>O756*H756</f>
        <v>0</v>
      </c>
      <c r="Q756" s="185">
        <v>0</v>
      </c>
      <c r="R756" s="185">
        <f>Q756*H756</f>
        <v>0</v>
      </c>
      <c r="S756" s="185">
        <v>0</v>
      </c>
      <c r="T756" s="186">
        <f>S756*H756</f>
        <v>0</v>
      </c>
      <c r="AR756" s="15" t="s">
        <v>207</v>
      </c>
      <c r="AT756" s="15" t="s">
        <v>141</v>
      </c>
      <c r="AU756" s="15" t="s">
        <v>81</v>
      </c>
      <c r="AY756" s="15" t="s">
        <v>139</v>
      </c>
      <c r="BE756" s="187">
        <f>IF(N756="základní",J756,0)</f>
        <v>0</v>
      </c>
      <c r="BF756" s="187">
        <f>IF(N756="snížená",J756,0)</f>
        <v>0</v>
      </c>
      <c r="BG756" s="187">
        <f>IF(N756="zákl. přenesená",J756,0)</f>
        <v>0</v>
      </c>
      <c r="BH756" s="187">
        <f>IF(N756="sníž. přenesená",J756,0)</f>
        <v>0</v>
      </c>
      <c r="BI756" s="187">
        <f>IF(N756="nulová",J756,0)</f>
        <v>0</v>
      </c>
      <c r="BJ756" s="15" t="s">
        <v>81</v>
      </c>
      <c r="BK756" s="187">
        <f>ROUND(I756*H756,2)</f>
        <v>0</v>
      </c>
      <c r="BL756" s="15" t="s">
        <v>207</v>
      </c>
      <c r="BM756" s="15" t="s">
        <v>1226</v>
      </c>
    </row>
    <row r="757" spans="2:65" s="12" customFormat="1">
      <c r="B757" s="188"/>
      <c r="C757" s="189"/>
      <c r="D757" s="190" t="s">
        <v>148</v>
      </c>
      <c r="E757" s="191" t="s">
        <v>1</v>
      </c>
      <c r="F757" s="192" t="s">
        <v>1055</v>
      </c>
      <c r="G757" s="189"/>
      <c r="H757" s="191" t="s">
        <v>1</v>
      </c>
      <c r="I757" s="193"/>
      <c r="J757" s="189"/>
      <c r="K757" s="189"/>
      <c r="L757" s="194"/>
      <c r="M757" s="195"/>
      <c r="N757" s="196"/>
      <c r="O757" s="196"/>
      <c r="P757" s="196"/>
      <c r="Q757" s="196"/>
      <c r="R757" s="196"/>
      <c r="S757" s="196"/>
      <c r="T757" s="197"/>
      <c r="AT757" s="198" t="s">
        <v>148</v>
      </c>
      <c r="AU757" s="198" t="s">
        <v>81</v>
      </c>
      <c r="AV757" s="12" t="s">
        <v>75</v>
      </c>
      <c r="AW757" s="12" t="s">
        <v>30</v>
      </c>
      <c r="AX757" s="12" t="s">
        <v>68</v>
      </c>
      <c r="AY757" s="198" t="s">
        <v>139</v>
      </c>
    </row>
    <row r="758" spans="2:65" s="13" customFormat="1">
      <c r="B758" s="199"/>
      <c r="C758" s="200"/>
      <c r="D758" s="190" t="s">
        <v>148</v>
      </c>
      <c r="E758" s="201" t="s">
        <v>1</v>
      </c>
      <c r="F758" s="202" t="s">
        <v>169</v>
      </c>
      <c r="G758" s="200"/>
      <c r="H758" s="203">
        <v>6</v>
      </c>
      <c r="I758" s="204"/>
      <c r="J758" s="200"/>
      <c r="K758" s="200"/>
      <c r="L758" s="205"/>
      <c r="M758" s="206"/>
      <c r="N758" s="207"/>
      <c r="O758" s="207"/>
      <c r="P758" s="207"/>
      <c r="Q758" s="207"/>
      <c r="R758" s="207"/>
      <c r="S758" s="207"/>
      <c r="T758" s="208"/>
      <c r="AT758" s="209" t="s">
        <v>148</v>
      </c>
      <c r="AU758" s="209" t="s">
        <v>81</v>
      </c>
      <c r="AV758" s="13" t="s">
        <v>81</v>
      </c>
      <c r="AW758" s="13" t="s">
        <v>30</v>
      </c>
      <c r="AX758" s="13" t="s">
        <v>68</v>
      </c>
      <c r="AY758" s="209" t="s">
        <v>139</v>
      </c>
    </row>
    <row r="759" spans="2:65" s="1" customFormat="1" ht="16.5" customHeight="1">
      <c r="B759" s="32"/>
      <c r="C759" s="176" t="s">
        <v>1227</v>
      </c>
      <c r="D759" s="176" t="s">
        <v>141</v>
      </c>
      <c r="E759" s="177" t="s">
        <v>1228</v>
      </c>
      <c r="F759" s="178" t="s">
        <v>1229</v>
      </c>
      <c r="G759" s="179" t="s">
        <v>265</v>
      </c>
      <c r="H759" s="180">
        <v>170</v>
      </c>
      <c r="I759" s="181"/>
      <c r="J759" s="182">
        <f>ROUND(I759*H759,2)</f>
        <v>0</v>
      </c>
      <c r="K759" s="178" t="s">
        <v>145</v>
      </c>
      <c r="L759" s="36"/>
      <c r="M759" s="183" t="s">
        <v>1</v>
      </c>
      <c r="N759" s="184" t="s">
        <v>40</v>
      </c>
      <c r="O759" s="58"/>
      <c r="P759" s="185">
        <f>O759*H759</f>
        <v>0</v>
      </c>
      <c r="Q759" s="185">
        <v>4.0000000000000002E-4</v>
      </c>
      <c r="R759" s="185">
        <f>Q759*H759</f>
        <v>6.8000000000000005E-2</v>
      </c>
      <c r="S759" s="185">
        <v>0</v>
      </c>
      <c r="T759" s="186">
        <f>S759*H759</f>
        <v>0</v>
      </c>
      <c r="AR759" s="15" t="s">
        <v>207</v>
      </c>
      <c r="AT759" s="15" t="s">
        <v>141</v>
      </c>
      <c r="AU759" s="15" t="s">
        <v>81</v>
      </c>
      <c r="AY759" s="15" t="s">
        <v>139</v>
      </c>
      <c r="BE759" s="187">
        <f>IF(N759="základní",J759,0)</f>
        <v>0</v>
      </c>
      <c r="BF759" s="187">
        <f>IF(N759="snížená",J759,0)</f>
        <v>0</v>
      </c>
      <c r="BG759" s="187">
        <f>IF(N759="zákl. přenesená",J759,0)</f>
        <v>0</v>
      </c>
      <c r="BH759" s="187">
        <f>IF(N759="sníž. přenesená",J759,0)</f>
        <v>0</v>
      </c>
      <c r="BI759" s="187">
        <f>IF(N759="nulová",J759,0)</f>
        <v>0</v>
      </c>
      <c r="BJ759" s="15" t="s">
        <v>81</v>
      </c>
      <c r="BK759" s="187">
        <f>ROUND(I759*H759,2)</f>
        <v>0</v>
      </c>
      <c r="BL759" s="15" t="s">
        <v>207</v>
      </c>
      <c r="BM759" s="15" t="s">
        <v>1230</v>
      </c>
    </row>
    <row r="760" spans="2:65" s="13" customFormat="1">
      <c r="B760" s="199"/>
      <c r="C760" s="200"/>
      <c r="D760" s="190" t="s">
        <v>148</v>
      </c>
      <c r="E760" s="201" t="s">
        <v>1</v>
      </c>
      <c r="F760" s="202" t="s">
        <v>1231</v>
      </c>
      <c r="G760" s="200"/>
      <c r="H760" s="203">
        <v>170</v>
      </c>
      <c r="I760" s="204"/>
      <c r="J760" s="200"/>
      <c r="K760" s="200"/>
      <c r="L760" s="205"/>
      <c r="M760" s="206"/>
      <c r="N760" s="207"/>
      <c r="O760" s="207"/>
      <c r="P760" s="207"/>
      <c r="Q760" s="207"/>
      <c r="R760" s="207"/>
      <c r="S760" s="207"/>
      <c r="T760" s="208"/>
      <c r="AT760" s="209" t="s">
        <v>148</v>
      </c>
      <c r="AU760" s="209" t="s">
        <v>81</v>
      </c>
      <c r="AV760" s="13" t="s">
        <v>81</v>
      </c>
      <c r="AW760" s="13" t="s">
        <v>30</v>
      </c>
      <c r="AX760" s="13" t="s">
        <v>68</v>
      </c>
      <c r="AY760" s="209" t="s">
        <v>139</v>
      </c>
    </row>
    <row r="761" spans="2:65" s="1" customFormat="1" ht="16.5" customHeight="1">
      <c r="B761" s="32"/>
      <c r="C761" s="176" t="s">
        <v>1232</v>
      </c>
      <c r="D761" s="176" t="s">
        <v>141</v>
      </c>
      <c r="E761" s="177" t="s">
        <v>1233</v>
      </c>
      <c r="F761" s="178" t="s">
        <v>1234</v>
      </c>
      <c r="G761" s="179" t="s">
        <v>265</v>
      </c>
      <c r="H761" s="180">
        <v>170</v>
      </c>
      <c r="I761" s="181"/>
      <c r="J761" s="182">
        <f>ROUND(I761*H761,2)</f>
        <v>0</v>
      </c>
      <c r="K761" s="178" t="s">
        <v>145</v>
      </c>
      <c r="L761" s="36"/>
      <c r="M761" s="183" t="s">
        <v>1</v>
      </c>
      <c r="N761" s="184" t="s">
        <v>40</v>
      </c>
      <c r="O761" s="58"/>
      <c r="P761" s="185">
        <f>O761*H761</f>
        <v>0</v>
      </c>
      <c r="Q761" s="185">
        <v>1.0000000000000001E-5</v>
      </c>
      <c r="R761" s="185">
        <f>Q761*H761</f>
        <v>1.7000000000000001E-3</v>
      </c>
      <c r="S761" s="185">
        <v>0</v>
      </c>
      <c r="T761" s="186">
        <f>S761*H761</f>
        <v>0</v>
      </c>
      <c r="AR761" s="15" t="s">
        <v>207</v>
      </c>
      <c r="AT761" s="15" t="s">
        <v>141</v>
      </c>
      <c r="AU761" s="15" t="s">
        <v>81</v>
      </c>
      <c r="AY761" s="15" t="s">
        <v>139</v>
      </c>
      <c r="BE761" s="187">
        <f>IF(N761="základní",J761,0)</f>
        <v>0</v>
      </c>
      <c r="BF761" s="187">
        <f>IF(N761="snížená",J761,0)</f>
        <v>0</v>
      </c>
      <c r="BG761" s="187">
        <f>IF(N761="zákl. přenesená",J761,0)</f>
        <v>0</v>
      </c>
      <c r="BH761" s="187">
        <f>IF(N761="sníž. přenesená",J761,0)</f>
        <v>0</v>
      </c>
      <c r="BI761" s="187">
        <f>IF(N761="nulová",J761,0)</f>
        <v>0</v>
      </c>
      <c r="BJ761" s="15" t="s">
        <v>81</v>
      </c>
      <c r="BK761" s="187">
        <f>ROUND(I761*H761,2)</f>
        <v>0</v>
      </c>
      <c r="BL761" s="15" t="s">
        <v>207</v>
      </c>
      <c r="BM761" s="15" t="s">
        <v>1235</v>
      </c>
    </row>
    <row r="762" spans="2:65" s="13" customFormat="1">
      <c r="B762" s="199"/>
      <c r="C762" s="200"/>
      <c r="D762" s="190" t="s">
        <v>148</v>
      </c>
      <c r="E762" s="201" t="s">
        <v>1</v>
      </c>
      <c r="F762" s="202" t="s">
        <v>994</v>
      </c>
      <c r="G762" s="200"/>
      <c r="H762" s="203">
        <v>170</v>
      </c>
      <c r="I762" s="204"/>
      <c r="J762" s="200"/>
      <c r="K762" s="200"/>
      <c r="L762" s="205"/>
      <c r="M762" s="206"/>
      <c r="N762" s="207"/>
      <c r="O762" s="207"/>
      <c r="P762" s="207"/>
      <c r="Q762" s="207"/>
      <c r="R762" s="207"/>
      <c r="S762" s="207"/>
      <c r="T762" s="208"/>
      <c r="AT762" s="209" t="s">
        <v>148</v>
      </c>
      <c r="AU762" s="209" t="s">
        <v>81</v>
      </c>
      <c r="AV762" s="13" t="s">
        <v>81</v>
      </c>
      <c r="AW762" s="13" t="s">
        <v>30</v>
      </c>
      <c r="AX762" s="13" t="s">
        <v>68</v>
      </c>
      <c r="AY762" s="209" t="s">
        <v>139</v>
      </c>
    </row>
    <row r="763" spans="2:65" s="1" customFormat="1" ht="16.5" customHeight="1">
      <c r="B763" s="32"/>
      <c r="C763" s="176" t="s">
        <v>1236</v>
      </c>
      <c r="D763" s="176" t="s">
        <v>141</v>
      </c>
      <c r="E763" s="177" t="s">
        <v>1237</v>
      </c>
      <c r="F763" s="178" t="s">
        <v>1238</v>
      </c>
      <c r="G763" s="179" t="s">
        <v>1032</v>
      </c>
      <c r="H763" s="220"/>
      <c r="I763" s="181"/>
      <c r="J763" s="182">
        <f>ROUND(I763*H763,2)</f>
        <v>0</v>
      </c>
      <c r="K763" s="178" t="s">
        <v>145</v>
      </c>
      <c r="L763" s="36"/>
      <c r="M763" s="183" t="s">
        <v>1</v>
      </c>
      <c r="N763" s="184" t="s">
        <v>40</v>
      </c>
      <c r="O763" s="58"/>
      <c r="P763" s="185">
        <f>O763*H763</f>
        <v>0</v>
      </c>
      <c r="Q763" s="185">
        <v>0</v>
      </c>
      <c r="R763" s="185">
        <f>Q763*H763</f>
        <v>0</v>
      </c>
      <c r="S763" s="185">
        <v>0</v>
      </c>
      <c r="T763" s="186">
        <f>S763*H763</f>
        <v>0</v>
      </c>
      <c r="AR763" s="15" t="s">
        <v>207</v>
      </c>
      <c r="AT763" s="15" t="s">
        <v>141</v>
      </c>
      <c r="AU763" s="15" t="s">
        <v>81</v>
      </c>
      <c r="AY763" s="15" t="s">
        <v>139</v>
      </c>
      <c r="BE763" s="187">
        <f>IF(N763="základní",J763,0)</f>
        <v>0</v>
      </c>
      <c r="BF763" s="187">
        <f>IF(N763="snížená",J763,0)</f>
        <v>0</v>
      </c>
      <c r="BG763" s="187">
        <f>IF(N763="zákl. přenesená",J763,0)</f>
        <v>0</v>
      </c>
      <c r="BH763" s="187">
        <f>IF(N763="sníž. přenesená",J763,0)</f>
        <v>0</v>
      </c>
      <c r="BI763" s="187">
        <f>IF(N763="nulová",J763,0)</f>
        <v>0</v>
      </c>
      <c r="BJ763" s="15" t="s">
        <v>81</v>
      </c>
      <c r="BK763" s="187">
        <f>ROUND(I763*H763,2)</f>
        <v>0</v>
      </c>
      <c r="BL763" s="15" t="s">
        <v>207</v>
      </c>
      <c r="BM763" s="15" t="s">
        <v>1239</v>
      </c>
    </row>
    <row r="764" spans="2:65" s="11" customFormat="1" ht="22.9" customHeight="1">
      <c r="B764" s="160"/>
      <c r="C764" s="161"/>
      <c r="D764" s="162" t="s">
        <v>67</v>
      </c>
      <c r="E764" s="174" t="s">
        <v>1240</v>
      </c>
      <c r="F764" s="174" t="s">
        <v>1241</v>
      </c>
      <c r="G764" s="161"/>
      <c r="H764" s="161"/>
      <c r="I764" s="164"/>
      <c r="J764" s="175">
        <f>BK764</f>
        <v>0</v>
      </c>
      <c r="K764" s="161"/>
      <c r="L764" s="166"/>
      <c r="M764" s="167"/>
      <c r="N764" s="168"/>
      <c r="O764" s="168"/>
      <c r="P764" s="169">
        <f>SUM(P765:P808)</f>
        <v>0</v>
      </c>
      <c r="Q764" s="168"/>
      <c r="R764" s="169">
        <f>SUM(R765:R808)</f>
        <v>0.80974999999999997</v>
      </c>
      <c r="S764" s="168"/>
      <c r="T764" s="170">
        <f>SUM(T765:T808)</f>
        <v>0</v>
      </c>
      <c r="AR764" s="171" t="s">
        <v>81</v>
      </c>
      <c r="AT764" s="172" t="s">
        <v>67</v>
      </c>
      <c r="AU764" s="172" t="s">
        <v>75</v>
      </c>
      <c r="AY764" s="171" t="s">
        <v>139</v>
      </c>
      <c r="BK764" s="173">
        <f>SUM(BK765:BK808)</f>
        <v>0</v>
      </c>
    </row>
    <row r="765" spans="2:65" s="1" customFormat="1" ht="16.5" customHeight="1">
      <c r="B765" s="32"/>
      <c r="C765" s="176" t="s">
        <v>1242</v>
      </c>
      <c r="D765" s="176" t="s">
        <v>141</v>
      </c>
      <c r="E765" s="177" t="s">
        <v>1243</v>
      </c>
      <c r="F765" s="178" t="s">
        <v>1244</v>
      </c>
      <c r="G765" s="179" t="s">
        <v>329</v>
      </c>
      <c r="H765" s="180">
        <v>6</v>
      </c>
      <c r="I765" s="181"/>
      <c r="J765" s="182">
        <f>ROUND(I765*H765,2)</f>
        <v>0</v>
      </c>
      <c r="K765" s="178" t="s">
        <v>145</v>
      </c>
      <c r="L765" s="36"/>
      <c r="M765" s="183" t="s">
        <v>1</v>
      </c>
      <c r="N765" s="184" t="s">
        <v>40</v>
      </c>
      <c r="O765" s="58"/>
      <c r="P765" s="185">
        <f>O765*H765</f>
        <v>0</v>
      </c>
      <c r="Q765" s="185">
        <v>1.375E-2</v>
      </c>
      <c r="R765" s="185">
        <f>Q765*H765</f>
        <v>8.2500000000000004E-2</v>
      </c>
      <c r="S765" s="185">
        <v>0</v>
      </c>
      <c r="T765" s="186">
        <f>S765*H765</f>
        <v>0</v>
      </c>
      <c r="AR765" s="15" t="s">
        <v>207</v>
      </c>
      <c r="AT765" s="15" t="s">
        <v>141</v>
      </c>
      <c r="AU765" s="15" t="s">
        <v>81</v>
      </c>
      <c r="AY765" s="15" t="s">
        <v>139</v>
      </c>
      <c r="BE765" s="187">
        <f>IF(N765="základní",J765,0)</f>
        <v>0</v>
      </c>
      <c r="BF765" s="187">
        <f>IF(N765="snížená",J765,0)</f>
        <v>0</v>
      </c>
      <c r="BG765" s="187">
        <f>IF(N765="zákl. přenesená",J765,0)</f>
        <v>0</v>
      </c>
      <c r="BH765" s="187">
        <f>IF(N765="sníž. přenesená",J765,0)</f>
        <v>0</v>
      </c>
      <c r="BI765" s="187">
        <f>IF(N765="nulová",J765,0)</f>
        <v>0</v>
      </c>
      <c r="BJ765" s="15" t="s">
        <v>81</v>
      </c>
      <c r="BK765" s="187">
        <f>ROUND(I765*H765,2)</f>
        <v>0</v>
      </c>
      <c r="BL765" s="15" t="s">
        <v>207</v>
      </c>
      <c r="BM765" s="15" t="s">
        <v>1245</v>
      </c>
    </row>
    <row r="766" spans="2:65" s="12" customFormat="1">
      <c r="B766" s="188"/>
      <c r="C766" s="189"/>
      <c r="D766" s="190" t="s">
        <v>148</v>
      </c>
      <c r="E766" s="191" t="s">
        <v>1</v>
      </c>
      <c r="F766" s="192" t="s">
        <v>1055</v>
      </c>
      <c r="G766" s="189"/>
      <c r="H766" s="191" t="s">
        <v>1</v>
      </c>
      <c r="I766" s="193"/>
      <c r="J766" s="189"/>
      <c r="K766" s="189"/>
      <c r="L766" s="194"/>
      <c r="M766" s="195"/>
      <c r="N766" s="196"/>
      <c r="O766" s="196"/>
      <c r="P766" s="196"/>
      <c r="Q766" s="196"/>
      <c r="R766" s="196"/>
      <c r="S766" s="196"/>
      <c r="T766" s="197"/>
      <c r="AT766" s="198" t="s">
        <v>148</v>
      </c>
      <c r="AU766" s="198" t="s">
        <v>81</v>
      </c>
      <c r="AV766" s="12" t="s">
        <v>75</v>
      </c>
      <c r="AW766" s="12" t="s">
        <v>30</v>
      </c>
      <c r="AX766" s="12" t="s">
        <v>68</v>
      </c>
      <c r="AY766" s="198" t="s">
        <v>139</v>
      </c>
    </row>
    <row r="767" spans="2:65" s="13" customFormat="1">
      <c r="B767" s="199"/>
      <c r="C767" s="200"/>
      <c r="D767" s="190" t="s">
        <v>148</v>
      </c>
      <c r="E767" s="201" t="s">
        <v>1</v>
      </c>
      <c r="F767" s="202" t="s">
        <v>169</v>
      </c>
      <c r="G767" s="200"/>
      <c r="H767" s="203">
        <v>6</v>
      </c>
      <c r="I767" s="204"/>
      <c r="J767" s="200"/>
      <c r="K767" s="200"/>
      <c r="L767" s="205"/>
      <c r="M767" s="206"/>
      <c r="N767" s="207"/>
      <c r="O767" s="207"/>
      <c r="P767" s="207"/>
      <c r="Q767" s="207"/>
      <c r="R767" s="207"/>
      <c r="S767" s="207"/>
      <c r="T767" s="208"/>
      <c r="AT767" s="209" t="s">
        <v>148</v>
      </c>
      <c r="AU767" s="209" t="s">
        <v>81</v>
      </c>
      <c r="AV767" s="13" t="s">
        <v>81</v>
      </c>
      <c r="AW767" s="13" t="s">
        <v>30</v>
      </c>
      <c r="AX767" s="13" t="s">
        <v>68</v>
      </c>
      <c r="AY767" s="209" t="s">
        <v>139</v>
      </c>
    </row>
    <row r="768" spans="2:65" s="1" customFormat="1" ht="16.5" customHeight="1">
      <c r="B768" s="32"/>
      <c r="C768" s="176" t="s">
        <v>1246</v>
      </c>
      <c r="D768" s="176" t="s">
        <v>141</v>
      </c>
      <c r="E768" s="177" t="s">
        <v>1247</v>
      </c>
      <c r="F768" s="178" t="s">
        <v>1248</v>
      </c>
      <c r="G768" s="179" t="s">
        <v>329</v>
      </c>
      <c r="H768" s="180">
        <v>6</v>
      </c>
      <c r="I768" s="181"/>
      <c r="J768" s="182">
        <f>ROUND(I768*H768,2)</f>
        <v>0</v>
      </c>
      <c r="K768" s="178" t="s">
        <v>145</v>
      </c>
      <c r="L768" s="36"/>
      <c r="M768" s="183" t="s">
        <v>1</v>
      </c>
      <c r="N768" s="184" t="s">
        <v>40</v>
      </c>
      <c r="O768" s="58"/>
      <c r="P768" s="185">
        <f>O768*H768</f>
        <v>0</v>
      </c>
      <c r="Q768" s="185">
        <v>2.3199999999999998E-2</v>
      </c>
      <c r="R768" s="185">
        <f>Q768*H768</f>
        <v>0.13919999999999999</v>
      </c>
      <c r="S768" s="185">
        <v>0</v>
      </c>
      <c r="T768" s="186">
        <f>S768*H768</f>
        <v>0</v>
      </c>
      <c r="AR768" s="15" t="s">
        <v>207</v>
      </c>
      <c r="AT768" s="15" t="s">
        <v>141</v>
      </c>
      <c r="AU768" s="15" t="s">
        <v>81</v>
      </c>
      <c r="AY768" s="15" t="s">
        <v>139</v>
      </c>
      <c r="BE768" s="187">
        <f>IF(N768="základní",J768,0)</f>
        <v>0</v>
      </c>
      <c r="BF768" s="187">
        <f>IF(N768="snížená",J768,0)</f>
        <v>0</v>
      </c>
      <c r="BG768" s="187">
        <f>IF(N768="zákl. přenesená",J768,0)</f>
        <v>0</v>
      </c>
      <c r="BH768" s="187">
        <f>IF(N768="sníž. přenesená",J768,0)</f>
        <v>0</v>
      </c>
      <c r="BI768" s="187">
        <f>IF(N768="nulová",J768,0)</f>
        <v>0</v>
      </c>
      <c r="BJ768" s="15" t="s">
        <v>81</v>
      </c>
      <c r="BK768" s="187">
        <f>ROUND(I768*H768,2)</f>
        <v>0</v>
      </c>
      <c r="BL768" s="15" t="s">
        <v>207</v>
      </c>
      <c r="BM768" s="15" t="s">
        <v>1249</v>
      </c>
    </row>
    <row r="769" spans="2:65" s="12" customFormat="1">
      <c r="B769" s="188"/>
      <c r="C769" s="189"/>
      <c r="D769" s="190" t="s">
        <v>148</v>
      </c>
      <c r="E769" s="191" t="s">
        <v>1</v>
      </c>
      <c r="F769" s="192" t="s">
        <v>1055</v>
      </c>
      <c r="G769" s="189"/>
      <c r="H769" s="191" t="s">
        <v>1</v>
      </c>
      <c r="I769" s="193"/>
      <c r="J769" s="189"/>
      <c r="K769" s="189"/>
      <c r="L769" s="194"/>
      <c r="M769" s="195"/>
      <c r="N769" s="196"/>
      <c r="O769" s="196"/>
      <c r="P769" s="196"/>
      <c r="Q769" s="196"/>
      <c r="R769" s="196"/>
      <c r="S769" s="196"/>
      <c r="T769" s="197"/>
      <c r="AT769" s="198" t="s">
        <v>148</v>
      </c>
      <c r="AU769" s="198" t="s">
        <v>81</v>
      </c>
      <c r="AV769" s="12" t="s">
        <v>75</v>
      </c>
      <c r="AW769" s="12" t="s">
        <v>30</v>
      </c>
      <c r="AX769" s="12" t="s">
        <v>68</v>
      </c>
      <c r="AY769" s="198" t="s">
        <v>139</v>
      </c>
    </row>
    <row r="770" spans="2:65" s="13" customFormat="1">
      <c r="B770" s="199"/>
      <c r="C770" s="200"/>
      <c r="D770" s="190" t="s">
        <v>148</v>
      </c>
      <c r="E770" s="201" t="s">
        <v>1</v>
      </c>
      <c r="F770" s="202" t="s">
        <v>169</v>
      </c>
      <c r="G770" s="200"/>
      <c r="H770" s="203">
        <v>6</v>
      </c>
      <c r="I770" s="204"/>
      <c r="J770" s="200"/>
      <c r="K770" s="200"/>
      <c r="L770" s="205"/>
      <c r="M770" s="206"/>
      <c r="N770" s="207"/>
      <c r="O770" s="207"/>
      <c r="P770" s="207"/>
      <c r="Q770" s="207"/>
      <c r="R770" s="207"/>
      <c r="S770" s="207"/>
      <c r="T770" s="208"/>
      <c r="AT770" s="209" t="s">
        <v>148</v>
      </c>
      <c r="AU770" s="209" t="s">
        <v>81</v>
      </c>
      <c r="AV770" s="13" t="s">
        <v>81</v>
      </c>
      <c r="AW770" s="13" t="s">
        <v>30</v>
      </c>
      <c r="AX770" s="13" t="s">
        <v>68</v>
      </c>
      <c r="AY770" s="209" t="s">
        <v>139</v>
      </c>
    </row>
    <row r="771" spans="2:65" s="1" customFormat="1" ht="16.5" customHeight="1">
      <c r="B771" s="32"/>
      <c r="C771" s="176" t="s">
        <v>1250</v>
      </c>
      <c r="D771" s="176" t="s">
        <v>141</v>
      </c>
      <c r="E771" s="177" t="s">
        <v>1251</v>
      </c>
      <c r="F771" s="178" t="s">
        <v>1252</v>
      </c>
      <c r="G771" s="179" t="s">
        <v>329</v>
      </c>
      <c r="H771" s="180">
        <v>1</v>
      </c>
      <c r="I771" s="181"/>
      <c r="J771" s="182">
        <f>ROUND(I771*H771,2)</f>
        <v>0</v>
      </c>
      <c r="K771" s="178" t="s">
        <v>1</v>
      </c>
      <c r="L771" s="36"/>
      <c r="M771" s="183" t="s">
        <v>1</v>
      </c>
      <c r="N771" s="184" t="s">
        <v>40</v>
      </c>
      <c r="O771" s="58"/>
      <c r="P771" s="185">
        <f>O771*H771</f>
        <v>0</v>
      </c>
      <c r="Q771" s="185">
        <v>1.9990000000000001E-2</v>
      </c>
      <c r="R771" s="185">
        <f>Q771*H771</f>
        <v>1.9990000000000001E-2</v>
      </c>
      <c r="S771" s="185">
        <v>0</v>
      </c>
      <c r="T771" s="186">
        <f>S771*H771</f>
        <v>0</v>
      </c>
      <c r="AR771" s="15" t="s">
        <v>207</v>
      </c>
      <c r="AT771" s="15" t="s">
        <v>141</v>
      </c>
      <c r="AU771" s="15" t="s">
        <v>81</v>
      </c>
      <c r="AY771" s="15" t="s">
        <v>139</v>
      </c>
      <c r="BE771" s="187">
        <f>IF(N771="základní",J771,0)</f>
        <v>0</v>
      </c>
      <c r="BF771" s="187">
        <f>IF(N771="snížená",J771,0)</f>
        <v>0</v>
      </c>
      <c r="BG771" s="187">
        <f>IF(N771="zákl. přenesená",J771,0)</f>
        <v>0</v>
      </c>
      <c r="BH771" s="187">
        <f>IF(N771="sníž. přenesená",J771,0)</f>
        <v>0</v>
      </c>
      <c r="BI771" s="187">
        <f>IF(N771="nulová",J771,0)</f>
        <v>0</v>
      </c>
      <c r="BJ771" s="15" t="s">
        <v>81</v>
      </c>
      <c r="BK771" s="187">
        <f>ROUND(I771*H771,2)</f>
        <v>0</v>
      </c>
      <c r="BL771" s="15" t="s">
        <v>207</v>
      </c>
      <c r="BM771" s="15" t="s">
        <v>1253</v>
      </c>
    </row>
    <row r="772" spans="2:65" s="12" customFormat="1">
      <c r="B772" s="188"/>
      <c r="C772" s="189"/>
      <c r="D772" s="190" t="s">
        <v>148</v>
      </c>
      <c r="E772" s="191" t="s">
        <v>1</v>
      </c>
      <c r="F772" s="192" t="s">
        <v>1055</v>
      </c>
      <c r="G772" s="189"/>
      <c r="H772" s="191" t="s">
        <v>1</v>
      </c>
      <c r="I772" s="193"/>
      <c r="J772" s="189"/>
      <c r="K772" s="189"/>
      <c r="L772" s="194"/>
      <c r="M772" s="195"/>
      <c r="N772" s="196"/>
      <c r="O772" s="196"/>
      <c r="P772" s="196"/>
      <c r="Q772" s="196"/>
      <c r="R772" s="196"/>
      <c r="S772" s="196"/>
      <c r="T772" s="197"/>
      <c r="AT772" s="198" t="s">
        <v>148</v>
      </c>
      <c r="AU772" s="198" t="s">
        <v>81</v>
      </c>
      <c r="AV772" s="12" t="s">
        <v>75</v>
      </c>
      <c r="AW772" s="12" t="s">
        <v>30</v>
      </c>
      <c r="AX772" s="12" t="s">
        <v>68</v>
      </c>
      <c r="AY772" s="198" t="s">
        <v>139</v>
      </c>
    </row>
    <row r="773" spans="2:65" s="13" customFormat="1">
      <c r="B773" s="199"/>
      <c r="C773" s="200"/>
      <c r="D773" s="190" t="s">
        <v>148</v>
      </c>
      <c r="E773" s="201" t="s">
        <v>1</v>
      </c>
      <c r="F773" s="202" t="s">
        <v>75</v>
      </c>
      <c r="G773" s="200"/>
      <c r="H773" s="203">
        <v>1</v>
      </c>
      <c r="I773" s="204"/>
      <c r="J773" s="200"/>
      <c r="K773" s="200"/>
      <c r="L773" s="205"/>
      <c r="M773" s="206"/>
      <c r="N773" s="207"/>
      <c r="O773" s="207"/>
      <c r="P773" s="207"/>
      <c r="Q773" s="207"/>
      <c r="R773" s="207"/>
      <c r="S773" s="207"/>
      <c r="T773" s="208"/>
      <c r="AT773" s="209" t="s">
        <v>148</v>
      </c>
      <c r="AU773" s="209" t="s">
        <v>81</v>
      </c>
      <c r="AV773" s="13" t="s">
        <v>81</v>
      </c>
      <c r="AW773" s="13" t="s">
        <v>30</v>
      </c>
      <c r="AX773" s="13" t="s">
        <v>68</v>
      </c>
      <c r="AY773" s="209" t="s">
        <v>139</v>
      </c>
    </row>
    <row r="774" spans="2:65" s="1" customFormat="1" ht="16.5" customHeight="1">
      <c r="B774" s="32"/>
      <c r="C774" s="176" t="s">
        <v>1254</v>
      </c>
      <c r="D774" s="176" t="s">
        <v>141</v>
      </c>
      <c r="E774" s="177" t="s">
        <v>1255</v>
      </c>
      <c r="F774" s="178" t="s">
        <v>1256</v>
      </c>
      <c r="G774" s="179" t="s">
        <v>329</v>
      </c>
      <c r="H774" s="180">
        <v>5</v>
      </c>
      <c r="I774" s="181"/>
      <c r="J774" s="182">
        <f>ROUND(I774*H774,2)</f>
        <v>0</v>
      </c>
      <c r="K774" s="178" t="s">
        <v>145</v>
      </c>
      <c r="L774" s="36"/>
      <c r="M774" s="183" t="s">
        <v>1</v>
      </c>
      <c r="N774" s="184" t="s">
        <v>40</v>
      </c>
      <c r="O774" s="58"/>
      <c r="P774" s="185">
        <f>O774*H774</f>
        <v>0</v>
      </c>
      <c r="Q774" s="185">
        <v>1.388E-2</v>
      </c>
      <c r="R774" s="185">
        <f>Q774*H774</f>
        <v>6.9400000000000003E-2</v>
      </c>
      <c r="S774" s="185">
        <v>0</v>
      </c>
      <c r="T774" s="186">
        <f>S774*H774</f>
        <v>0</v>
      </c>
      <c r="AR774" s="15" t="s">
        <v>207</v>
      </c>
      <c r="AT774" s="15" t="s">
        <v>141</v>
      </c>
      <c r="AU774" s="15" t="s">
        <v>81</v>
      </c>
      <c r="AY774" s="15" t="s">
        <v>139</v>
      </c>
      <c r="BE774" s="187">
        <f>IF(N774="základní",J774,0)</f>
        <v>0</v>
      </c>
      <c r="BF774" s="187">
        <f>IF(N774="snížená",J774,0)</f>
        <v>0</v>
      </c>
      <c r="BG774" s="187">
        <f>IF(N774="zákl. přenesená",J774,0)</f>
        <v>0</v>
      </c>
      <c r="BH774" s="187">
        <f>IF(N774="sníž. přenesená",J774,0)</f>
        <v>0</v>
      </c>
      <c r="BI774" s="187">
        <f>IF(N774="nulová",J774,0)</f>
        <v>0</v>
      </c>
      <c r="BJ774" s="15" t="s">
        <v>81</v>
      </c>
      <c r="BK774" s="187">
        <f>ROUND(I774*H774,2)</f>
        <v>0</v>
      </c>
      <c r="BL774" s="15" t="s">
        <v>207</v>
      </c>
      <c r="BM774" s="15" t="s">
        <v>1257</v>
      </c>
    </row>
    <row r="775" spans="2:65" s="12" customFormat="1">
      <c r="B775" s="188"/>
      <c r="C775" s="189"/>
      <c r="D775" s="190" t="s">
        <v>148</v>
      </c>
      <c r="E775" s="191" t="s">
        <v>1</v>
      </c>
      <c r="F775" s="192" t="s">
        <v>1055</v>
      </c>
      <c r="G775" s="189"/>
      <c r="H775" s="191" t="s">
        <v>1</v>
      </c>
      <c r="I775" s="193"/>
      <c r="J775" s="189"/>
      <c r="K775" s="189"/>
      <c r="L775" s="194"/>
      <c r="M775" s="195"/>
      <c r="N775" s="196"/>
      <c r="O775" s="196"/>
      <c r="P775" s="196"/>
      <c r="Q775" s="196"/>
      <c r="R775" s="196"/>
      <c r="S775" s="196"/>
      <c r="T775" s="197"/>
      <c r="AT775" s="198" t="s">
        <v>148</v>
      </c>
      <c r="AU775" s="198" t="s">
        <v>81</v>
      </c>
      <c r="AV775" s="12" t="s">
        <v>75</v>
      </c>
      <c r="AW775" s="12" t="s">
        <v>30</v>
      </c>
      <c r="AX775" s="12" t="s">
        <v>68</v>
      </c>
      <c r="AY775" s="198" t="s">
        <v>139</v>
      </c>
    </row>
    <row r="776" spans="2:65" s="13" customFormat="1">
      <c r="B776" s="199"/>
      <c r="C776" s="200"/>
      <c r="D776" s="190" t="s">
        <v>148</v>
      </c>
      <c r="E776" s="201" t="s">
        <v>1</v>
      </c>
      <c r="F776" s="202" t="s">
        <v>164</v>
      </c>
      <c r="G776" s="200"/>
      <c r="H776" s="203">
        <v>5</v>
      </c>
      <c r="I776" s="204"/>
      <c r="J776" s="200"/>
      <c r="K776" s="200"/>
      <c r="L776" s="205"/>
      <c r="M776" s="206"/>
      <c r="N776" s="207"/>
      <c r="O776" s="207"/>
      <c r="P776" s="207"/>
      <c r="Q776" s="207"/>
      <c r="R776" s="207"/>
      <c r="S776" s="207"/>
      <c r="T776" s="208"/>
      <c r="AT776" s="209" t="s">
        <v>148</v>
      </c>
      <c r="AU776" s="209" t="s">
        <v>81</v>
      </c>
      <c r="AV776" s="13" t="s">
        <v>81</v>
      </c>
      <c r="AW776" s="13" t="s">
        <v>30</v>
      </c>
      <c r="AX776" s="13" t="s">
        <v>68</v>
      </c>
      <c r="AY776" s="209" t="s">
        <v>139</v>
      </c>
    </row>
    <row r="777" spans="2:65" s="1" customFormat="1" ht="16.5" customHeight="1">
      <c r="B777" s="32"/>
      <c r="C777" s="176" t="s">
        <v>1258</v>
      </c>
      <c r="D777" s="176" t="s">
        <v>141</v>
      </c>
      <c r="E777" s="177" t="s">
        <v>1259</v>
      </c>
      <c r="F777" s="178" t="s">
        <v>1260</v>
      </c>
      <c r="G777" s="179" t="s">
        <v>329</v>
      </c>
      <c r="H777" s="180">
        <v>5</v>
      </c>
      <c r="I777" s="181"/>
      <c r="J777" s="182">
        <f>ROUND(I777*H777,2)</f>
        <v>0</v>
      </c>
      <c r="K777" s="178" t="s">
        <v>145</v>
      </c>
      <c r="L777" s="36"/>
      <c r="M777" s="183" t="s">
        <v>1</v>
      </c>
      <c r="N777" s="184" t="s">
        <v>40</v>
      </c>
      <c r="O777" s="58"/>
      <c r="P777" s="185">
        <f>O777*H777</f>
        <v>0</v>
      </c>
      <c r="Q777" s="185">
        <v>0.04</v>
      </c>
      <c r="R777" s="185">
        <f>Q777*H777</f>
        <v>0.2</v>
      </c>
      <c r="S777" s="185">
        <v>0</v>
      </c>
      <c r="T777" s="186">
        <f>S777*H777</f>
        <v>0</v>
      </c>
      <c r="AR777" s="15" t="s">
        <v>207</v>
      </c>
      <c r="AT777" s="15" t="s">
        <v>141</v>
      </c>
      <c r="AU777" s="15" t="s">
        <v>81</v>
      </c>
      <c r="AY777" s="15" t="s">
        <v>139</v>
      </c>
      <c r="BE777" s="187">
        <f>IF(N777="základní",J777,0)</f>
        <v>0</v>
      </c>
      <c r="BF777" s="187">
        <f>IF(N777="snížená",J777,0)</f>
        <v>0</v>
      </c>
      <c r="BG777" s="187">
        <f>IF(N777="zákl. přenesená",J777,0)</f>
        <v>0</v>
      </c>
      <c r="BH777" s="187">
        <f>IF(N777="sníž. přenesená",J777,0)</f>
        <v>0</v>
      </c>
      <c r="BI777" s="187">
        <f>IF(N777="nulová",J777,0)</f>
        <v>0</v>
      </c>
      <c r="BJ777" s="15" t="s">
        <v>81</v>
      </c>
      <c r="BK777" s="187">
        <f>ROUND(I777*H777,2)</f>
        <v>0</v>
      </c>
      <c r="BL777" s="15" t="s">
        <v>207</v>
      </c>
      <c r="BM777" s="15" t="s">
        <v>1261</v>
      </c>
    </row>
    <row r="778" spans="2:65" s="13" customFormat="1">
      <c r="B778" s="199"/>
      <c r="C778" s="200"/>
      <c r="D778" s="190" t="s">
        <v>148</v>
      </c>
      <c r="E778" s="201" t="s">
        <v>1</v>
      </c>
      <c r="F778" s="202" t="s">
        <v>164</v>
      </c>
      <c r="G778" s="200"/>
      <c r="H778" s="203">
        <v>5</v>
      </c>
      <c r="I778" s="204"/>
      <c r="J778" s="200"/>
      <c r="K778" s="200"/>
      <c r="L778" s="205"/>
      <c r="M778" s="206"/>
      <c r="N778" s="207"/>
      <c r="O778" s="207"/>
      <c r="P778" s="207"/>
      <c r="Q778" s="207"/>
      <c r="R778" s="207"/>
      <c r="S778" s="207"/>
      <c r="T778" s="208"/>
      <c r="AT778" s="209" t="s">
        <v>148</v>
      </c>
      <c r="AU778" s="209" t="s">
        <v>81</v>
      </c>
      <c r="AV778" s="13" t="s">
        <v>81</v>
      </c>
      <c r="AW778" s="13" t="s">
        <v>30</v>
      </c>
      <c r="AX778" s="13" t="s">
        <v>68</v>
      </c>
      <c r="AY778" s="209" t="s">
        <v>139</v>
      </c>
    </row>
    <row r="779" spans="2:65" s="1" customFormat="1" ht="16.5" customHeight="1">
      <c r="B779" s="32"/>
      <c r="C779" s="176" t="s">
        <v>1262</v>
      </c>
      <c r="D779" s="176" t="s">
        <v>141</v>
      </c>
      <c r="E779" s="177" t="s">
        <v>1263</v>
      </c>
      <c r="F779" s="178" t="s">
        <v>1264</v>
      </c>
      <c r="G779" s="179" t="s">
        <v>329</v>
      </c>
      <c r="H779" s="180">
        <v>6</v>
      </c>
      <c r="I779" s="181"/>
      <c r="J779" s="182">
        <f>ROUND(I779*H779,2)</f>
        <v>0</v>
      </c>
      <c r="K779" s="178" t="s">
        <v>145</v>
      </c>
      <c r="L779" s="36"/>
      <c r="M779" s="183" t="s">
        <v>1</v>
      </c>
      <c r="N779" s="184" t="s">
        <v>40</v>
      </c>
      <c r="O779" s="58"/>
      <c r="P779" s="185">
        <f>O779*H779</f>
        <v>0</v>
      </c>
      <c r="Q779" s="185">
        <v>4.9300000000000004E-3</v>
      </c>
      <c r="R779" s="185">
        <f>Q779*H779</f>
        <v>2.9580000000000002E-2</v>
      </c>
      <c r="S779" s="185">
        <v>0</v>
      </c>
      <c r="T779" s="186">
        <f>S779*H779</f>
        <v>0</v>
      </c>
      <c r="AR779" s="15" t="s">
        <v>207</v>
      </c>
      <c r="AT779" s="15" t="s">
        <v>141</v>
      </c>
      <c r="AU779" s="15" t="s">
        <v>81</v>
      </c>
      <c r="AY779" s="15" t="s">
        <v>139</v>
      </c>
      <c r="BE779" s="187">
        <f>IF(N779="základní",J779,0)</f>
        <v>0</v>
      </c>
      <c r="BF779" s="187">
        <f>IF(N779="snížená",J779,0)</f>
        <v>0</v>
      </c>
      <c r="BG779" s="187">
        <f>IF(N779="zákl. přenesená",J779,0)</f>
        <v>0</v>
      </c>
      <c r="BH779" s="187">
        <f>IF(N779="sníž. přenesená",J779,0)</f>
        <v>0</v>
      </c>
      <c r="BI779" s="187">
        <f>IF(N779="nulová",J779,0)</f>
        <v>0</v>
      </c>
      <c r="BJ779" s="15" t="s">
        <v>81</v>
      </c>
      <c r="BK779" s="187">
        <f>ROUND(I779*H779,2)</f>
        <v>0</v>
      </c>
      <c r="BL779" s="15" t="s">
        <v>207</v>
      </c>
      <c r="BM779" s="15" t="s">
        <v>1265</v>
      </c>
    </row>
    <row r="780" spans="2:65" s="12" customFormat="1">
      <c r="B780" s="188"/>
      <c r="C780" s="189"/>
      <c r="D780" s="190" t="s">
        <v>148</v>
      </c>
      <c r="E780" s="191" t="s">
        <v>1</v>
      </c>
      <c r="F780" s="192" t="s">
        <v>1055</v>
      </c>
      <c r="G780" s="189"/>
      <c r="H780" s="191" t="s">
        <v>1</v>
      </c>
      <c r="I780" s="193"/>
      <c r="J780" s="189"/>
      <c r="K780" s="189"/>
      <c r="L780" s="194"/>
      <c r="M780" s="195"/>
      <c r="N780" s="196"/>
      <c r="O780" s="196"/>
      <c r="P780" s="196"/>
      <c r="Q780" s="196"/>
      <c r="R780" s="196"/>
      <c r="S780" s="196"/>
      <c r="T780" s="197"/>
      <c r="AT780" s="198" t="s">
        <v>148</v>
      </c>
      <c r="AU780" s="198" t="s">
        <v>81</v>
      </c>
      <c r="AV780" s="12" t="s">
        <v>75</v>
      </c>
      <c r="AW780" s="12" t="s">
        <v>30</v>
      </c>
      <c r="AX780" s="12" t="s">
        <v>68</v>
      </c>
      <c r="AY780" s="198" t="s">
        <v>139</v>
      </c>
    </row>
    <row r="781" spans="2:65" s="13" customFormat="1">
      <c r="B781" s="199"/>
      <c r="C781" s="200"/>
      <c r="D781" s="190" t="s">
        <v>148</v>
      </c>
      <c r="E781" s="201" t="s">
        <v>1</v>
      </c>
      <c r="F781" s="202" t="s">
        <v>169</v>
      </c>
      <c r="G781" s="200"/>
      <c r="H781" s="203">
        <v>6</v>
      </c>
      <c r="I781" s="204"/>
      <c r="J781" s="200"/>
      <c r="K781" s="200"/>
      <c r="L781" s="205"/>
      <c r="M781" s="206"/>
      <c r="N781" s="207"/>
      <c r="O781" s="207"/>
      <c r="P781" s="207"/>
      <c r="Q781" s="207"/>
      <c r="R781" s="207"/>
      <c r="S781" s="207"/>
      <c r="T781" s="208"/>
      <c r="AT781" s="209" t="s">
        <v>148</v>
      </c>
      <c r="AU781" s="209" t="s">
        <v>81</v>
      </c>
      <c r="AV781" s="13" t="s">
        <v>81</v>
      </c>
      <c r="AW781" s="13" t="s">
        <v>30</v>
      </c>
      <c r="AX781" s="13" t="s">
        <v>68</v>
      </c>
      <c r="AY781" s="209" t="s">
        <v>139</v>
      </c>
    </row>
    <row r="782" spans="2:65" s="1" customFormat="1" ht="16.5" customHeight="1">
      <c r="B782" s="32"/>
      <c r="C782" s="176" t="s">
        <v>1266</v>
      </c>
      <c r="D782" s="176" t="s">
        <v>141</v>
      </c>
      <c r="E782" s="177" t="s">
        <v>1267</v>
      </c>
      <c r="F782" s="178" t="s">
        <v>1268</v>
      </c>
      <c r="G782" s="179" t="s">
        <v>329</v>
      </c>
      <c r="H782" s="180">
        <v>6</v>
      </c>
      <c r="I782" s="181"/>
      <c r="J782" s="182">
        <f>ROUND(I782*H782,2)</f>
        <v>0</v>
      </c>
      <c r="K782" s="178" t="s">
        <v>145</v>
      </c>
      <c r="L782" s="36"/>
      <c r="M782" s="183" t="s">
        <v>1</v>
      </c>
      <c r="N782" s="184" t="s">
        <v>40</v>
      </c>
      <c r="O782" s="58"/>
      <c r="P782" s="185">
        <f>O782*H782</f>
        <v>0</v>
      </c>
      <c r="Q782" s="185">
        <v>3.6249999999999998E-2</v>
      </c>
      <c r="R782" s="185">
        <f>Q782*H782</f>
        <v>0.21749999999999997</v>
      </c>
      <c r="S782" s="185">
        <v>0</v>
      </c>
      <c r="T782" s="186">
        <f>S782*H782</f>
        <v>0</v>
      </c>
      <c r="AR782" s="15" t="s">
        <v>207</v>
      </c>
      <c r="AT782" s="15" t="s">
        <v>141</v>
      </c>
      <c r="AU782" s="15" t="s">
        <v>81</v>
      </c>
      <c r="AY782" s="15" t="s">
        <v>139</v>
      </c>
      <c r="BE782" s="187">
        <f>IF(N782="základní",J782,0)</f>
        <v>0</v>
      </c>
      <c r="BF782" s="187">
        <f>IF(N782="snížená",J782,0)</f>
        <v>0</v>
      </c>
      <c r="BG782" s="187">
        <f>IF(N782="zákl. přenesená",J782,0)</f>
        <v>0</v>
      </c>
      <c r="BH782" s="187">
        <f>IF(N782="sníž. přenesená",J782,0)</f>
        <v>0</v>
      </c>
      <c r="BI782" s="187">
        <f>IF(N782="nulová",J782,0)</f>
        <v>0</v>
      </c>
      <c r="BJ782" s="15" t="s">
        <v>81</v>
      </c>
      <c r="BK782" s="187">
        <f>ROUND(I782*H782,2)</f>
        <v>0</v>
      </c>
      <c r="BL782" s="15" t="s">
        <v>207</v>
      </c>
      <c r="BM782" s="15" t="s">
        <v>1269</v>
      </c>
    </row>
    <row r="783" spans="2:65" s="12" customFormat="1">
      <c r="B783" s="188"/>
      <c r="C783" s="189"/>
      <c r="D783" s="190" t="s">
        <v>148</v>
      </c>
      <c r="E783" s="191" t="s">
        <v>1</v>
      </c>
      <c r="F783" s="192" t="s">
        <v>1055</v>
      </c>
      <c r="G783" s="189"/>
      <c r="H783" s="191" t="s">
        <v>1</v>
      </c>
      <c r="I783" s="193"/>
      <c r="J783" s="189"/>
      <c r="K783" s="189"/>
      <c r="L783" s="194"/>
      <c r="M783" s="195"/>
      <c r="N783" s="196"/>
      <c r="O783" s="196"/>
      <c r="P783" s="196"/>
      <c r="Q783" s="196"/>
      <c r="R783" s="196"/>
      <c r="S783" s="196"/>
      <c r="T783" s="197"/>
      <c r="AT783" s="198" t="s">
        <v>148</v>
      </c>
      <c r="AU783" s="198" t="s">
        <v>81</v>
      </c>
      <c r="AV783" s="12" t="s">
        <v>75</v>
      </c>
      <c r="AW783" s="12" t="s">
        <v>30</v>
      </c>
      <c r="AX783" s="12" t="s">
        <v>68</v>
      </c>
      <c r="AY783" s="198" t="s">
        <v>139</v>
      </c>
    </row>
    <row r="784" spans="2:65" s="13" customFormat="1">
      <c r="B784" s="199"/>
      <c r="C784" s="200"/>
      <c r="D784" s="190" t="s">
        <v>148</v>
      </c>
      <c r="E784" s="201" t="s">
        <v>1</v>
      </c>
      <c r="F784" s="202" t="s">
        <v>169</v>
      </c>
      <c r="G784" s="200"/>
      <c r="H784" s="203">
        <v>6</v>
      </c>
      <c r="I784" s="204"/>
      <c r="J784" s="200"/>
      <c r="K784" s="200"/>
      <c r="L784" s="205"/>
      <c r="M784" s="206"/>
      <c r="N784" s="207"/>
      <c r="O784" s="207"/>
      <c r="P784" s="207"/>
      <c r="Q784" s="207"/>
      <c r="R784" s="207"/>
      <c r="S784" s="207"/>
      <c r="T784" s="208"/>
      <c r="AT784" s="209" t="s">
        <v>148</v>
      </c>
      <c r="AU784" s="209" t="s">
        <v>81</v>
      </c>
      <c r="AV784" s="13" t="s">
        <v>81</v>
      </c>
      <c r="AW784" s="13" t="s">
        <v>30</v>
      </c>
      <c r="AX784" s="13" t="s">
        <v>68</v>
      </c>
      <c r="AY784" s="209" t="s">
        <v>139</v>
      </c>
    </row>
    <row r="785" spans="2:65" s="1" customFormat="1" ht="16.5" customHeight="1">
      <c r="B785" s="32"/>
      <c r="C785" s="176" t="s">
        <v>1270</v>
      </c>
      <c r="D785" s="176" t="s">
        <v>141</v>
      </c>
      <c r="E785" s="177" t="s">
        <v>1271</v>
      </c>
      <c r="F785" s="178" t="s">
        <v>1272</v>
      </c>
      <c r="G785" s="179" t="s">
        <v>329</v>
      </c>
      <c r="H785" s="180">
        <v>6</v>
      </c>
      <c r="I785" s="181"/>
      <c r="J785" s="182">
        <f>ROUND(I785*H785,2)</f>
        <v>0</v>
      </c>
      <c r="K785" s="178" t="s">
        <v>145</v>
      </c>
      <c r="L785" s="36"/>
      <c r="M785" s="183" t="s">
        <v>1</v>
      </c>
      <c r="N785" s="184" t="s">
        <v>40</v>
      </c>
      <c r="O785" s="58"/>
      <c r="P785" s="185">
        <f>O785*H785</f>
        <v>0</v>
      </c>
      <c r="Q785" s="185">
        <v>1.8E-3</v>
      </c>
      <c r="R785" s="185">
        <f>Q785*H785</f>
        <v>1.0800000000000001E-2</v>
      </c>
      <c r="S785" s="185">
        <v>0</v>
      </c>
      <c r="T785" s="186">
        <f>S785*H785</f>
        <v>0</v>
      </c>
      <c r="AR785" s="15" t="s">
        <v>207</v>
      </c>
      <c r="AT785" s="15" t="s">
        <v>141</v>
      </c>
      <c r="AU785" s="15" t="s">
        <v>81</v>
      </c>
      <c r="AY785" s="15" t="s">
        <v>139</v>
      </c>
      <c r="BE785" s="187">
        <f>IF(N785="základní",J785,0)</f>
        <v>0</v>
      </c>
      <c r="BF785" s="187">
        <f>IF(N785="snížená",J785,0)</f>
        <v>0</v>
      </c>
      <c r="BG785" s="187">
        <f>IF(N785="zákl. přenesená",J785,0)</f>
        <v>0</v>
      </c>
      <c r="BH785" s="187">
        <f>IF(N785="sníž. přenesená",J785,0)</f>
        <v>0</v>
      </c>
      <c r="BI785" s="187">
        <f>IF(N785="nulová",J785,0)</f>
        <v>0</v>
      </c>
      <c r="BJ785" s="15" t="s">
        <v>81</v>
      </c>
      <c r="BK785" s="187">
        <f>ROUND(I785*H785,2)</f>
        <v>0</v>
      </c>
      <c r="BL785" s="15" t="s">
        <v>207</v>
      </c>
      <c r="BM785" s="15" t="s">
        <v>1273</v>
      </c>
    </row>
    <row r="786" spans="2:65" s="13" customFormat="1">
      <c r="B786" s="199"/>
      <c r="C786" s="200"/>
      <c r="D786" s="190" t="s">
        <v>148</v>
      </c>
      <c r="E786" s="201" t="s">
        <v>1</v>
      </c>
      <c r="F786" s="202" t="s">
        <v>169</v>
      </c>
      <c r="G786" s="200"/>
      <c r="H786" s="203">
        <v>6</v>
      </c>
      <c r="I786" s="204"/>
      <c r="J786" s="200"/>
      <c r="K786" s="200"/>
      <c r="L786" s="205"/>
      <c r="M786" s="206"/>
      <c r="N786" s="207"/>
      <c r="O786" s="207"/>
      <c r="P786" s="207"/>
      <c r="Q786" s="207"/>
      <c r="R786" s="207"/>
      <c r="S786" s="207"/>
      <c r="T786" s="208"/>
      <c r="AT786" s="209" t="s">
        <v>148</v>
      </c>
      <c r="AU786" s="209" t="s">
        <v>81</v>
      </c>
      <c r="AV786" s="13" t="s">
        <v>81</v>
      </c>
      <c r="AW786" s="13" t="s">
        <v>30</v>
      </c>
      <c r="AX786" s="13" t="s">
        <v>68</v>
      </c>
      <c r="AY786" s="209" t="s">
        <v>139</v>
      </c>
    </row>
    <row r="787" spans="2:65" s="1" customFormat="1" ht="16.5" customHeight="1">
      <c r="B787" s="32"/>
      <c r="C787" s="176" t="s">
        <v>1274</v>
      </c>
      <c r="D787" s="176" t="s">
        <v>141</v>
      </c>
      <c r="E787" s="177" t="s">
        <v>1275</v>
      </c>
      <c r="F787" s="178" t="s">
        <v>1276</v>
      </c>
      <c r="G787" s="179" t="s">
        <v>329</v>
      </c>
      <c r="H787" s="180">
        <v>6</v>
      </c>
      <c r="I787" s="181"/>
      <c r="J787" s="182">
        <f>ROUND(I787*H787,2)</f>
        <v>0</v>
      </c>
      <c r="K787" s="178" t="s">
        <v>145</v>
      </c>
      <c r="L787" s="36"/>
      <c r="M787" s="183" t="s">
        <v>1</v>
      </c>
      <c r="N787" s="184" t="s">
        <v>40</v>
      </c>
      <c r="O787" s="58"/>
      <c r="P787" s="185">
        <f>O787*H787</f>
        <v>0</v>
      </c>
      <c r="Q787" s="185">
        <v>1.8E-3</v>
      </c>
      <c r="R787" s="185">
        <f>Q787*H787</f>
        <v>1.0800000000000001E-2</v>
      </c>
      <c r="S787" s="185">
        <v>0</v>
      </c>
      <c r="T787" s="186">
        <f>S787*H787</f>
        <v>0</v>
      </c>
      <c r="AR787" s="15" t="s">
        <v>207</v>
      </c>
      <c r="AT787" s="15" t="s">
        <v>141</v>
      </c>
      <c r="AU787" s="15" t="s">
        <v>81</v>
      </c>
      <c r="AY787" s="15" t="s">
        <v>139</v>
      </c>
      <c r="BE787" s="187">
        <f>IF(N787="základní",J787,0)</f>
        <v>0</v>
      </c>
      <c r="BF787" s="187">
        <f>IF(N787="snížená",J787,0)</f>
        <v>0</v>
      </c>
      <c r="BG787" s="187">
        <f>IF(N787="zákl. přenesená",J787,0)</f>
        <v>0</v>
      </c>
      <c r="BH787" s="187">
        <f>IF(N787="sníž. přenesená",J787,0)</f>
        <v>0</v>
      </c>
      <c r="BI787" s="187">
        <f>IF(N787="nulová",J787,0)</f>
        <v>0</v>
      </c>
      <c r="BJ787" s="15" t="s">
        <v>81</v>
      </c>
      <c r="BK787" s="187">
        <f>ROUND(I787*H787,2)</f>
        <v>0</v>
      </c>
      <c r="BL787" s="15" t="s">
        <v>207</v>
      </c>
      <c r="BM787" s="15" t="s">
        <v>1277</v>
      </c>
    </row>
    <row r="788" spans="2:65" s="13" customFormat="1">
      <c r="B788" s="199"/>
      <c r="C788" s="200"/>
      <c r="D788" s="190" t="s">
        <v>148</v>
      </c>
      <c r="E788" s="201" t="s">
        <v>1</v>
      </c>
      <c r="F788" s="202" t="s">
        <v>169</v>
      </c>
      <c r="G788" s="200"/>
      <c r="H788" s="203">
        <v>6</v>
      </c>
      <c r="I788" s="204"/>
      <c r="J788" s="200"/>
      <c r="K788" s="200"/>
      <c r="L788" s="205"/>
      <c r="M788" s="206"/>
      <c r="N788" s="207"/>
      <c r="O788" s="207"/>
      <c r="P788" s="207"/>
      <c r="Q788" s="207"/>
      <c r="R788" s="207"/>
      <c r="S788" s="207"/>
      <c r="T788" s="208"/>
      <c r="AT788" s="209" t="s">
        <v>148</v>
      </c>
      <c r="AU788" s="209" t="s">
        <v>81</v>
      </c>
      <c r="AV788" s="13" t="s">
        <v>81</v>
      </c>
      <c r="AW788" s="13" t="s">
        <v>30</v>
      </c>
      <c r="AX788" s="13" t="s">
        <v>68</v>
      </c>
      <c r="AY788" s="209" t="s">
        <v>139</v>
      </c>
    </row>
    <row r="789" spans="2:65" s="1" customFormat="1" ht="16.5" customHeight="1">
      <c r="B789" s="32"/>
      <c r="C789" s="176" t="s">
        <v>1278</v>
      </c>
      <c r="D789" s="176" t="s">
        <v>141</v>
      </c>
      <c r="E789" s="177" t="s">
        <v>1279</v>
      </c>
      <c r="F789" s="178" t="s">
        <v>1280</v>
      </c>
      <c r="G789" s="179" t="s">
        <v>329</v>
      </c>
      <c r="H789" s="180">
        <v>1</v>
      </c>
      <c r="I789" s="181"/>
      <c r="J789" s="182">
        <f>ROUND(I789*H789,2)</f>
        <v>0</v>
      </c>
      <c r="K789" s="178" t="s">
        <v>145</v>
      </c>
      <c r="L789" s="36"/>
      <c r="M789" s="183" t="s">
        <v>1</v>
      </c>
      <c r="N789" s="184" t="s">
        <v>40</v>
      </c>
      <c r="O789" s="58"/>
      <c r="P789" s="185">
        <f>O789*H789</f>
        <v>0</v>
      </c>
      <c r="Q789" s="185">
        <v>1.9599999999999999E-3</v>
      </c>
      <c r="R789" s="185">
        <f>Q789*H789</f>
        <v>1.9599999999999999E-3</v>
      </c>
      <c r="S789" s="185">
        <v>0</v>
      </c>
      <c r="T789" s="186">
        <f>S789*H789</f>
        <v>0</v>
      </c>
      <c r="AR789" s="15" t="s">
        <v>207</v>
      </c>
      <c r="AT789" s="15" t="s">
        <v>141</v>
      </c>
      <c r="AU789" s="15" t="s">
        <v>81</v>
      </c>
      <c r="AY789" s="15" t="s">
        <v>139</v>
      </c>
      <c r="BE789" s="187">
        <f>IF(N789="základní",J789,0)</f>
        <v>0</v>
      </c>
      <c r="BF789" s="187">
        <f>IF(N789="snížená",J789,0)</f>
        <v>0</v>
      </c>
      <c r="BG789" s="187">
        <f>IF(N789="zákl. přenesená",J789,0)</f>
        <v>0</v>
      </c>
      <c r="BH789" s="187">
        <f>IF(N789="sníž. přenesená",J789,0)</f>
        <v>0</v>
      </c>
      <c r="BI789" s="187">
        <f>IF(N789="nulová",J789,0)</f>
        <v>0</v>
      </c>
      <c r="BJ789" s="15" t="s">
        <v>81</v>
      </c>
      <c r="BK789" s="187">
        <f>ROUND(I789*H789,2)</f>
        <v>0</v>
      </c>
      <c r="BL789" s="15" t="s">
        <v>207</v>
      </c>
      <c r="BM789" s="15" t="s">
        <v>1281</v>
      </c>
    </row>
    <row r="790" spans="2:65" s="13" customFormat="1">
      <c r="B790" s="199"/>
      <c r="C790" s="200"/>
      <c r="D790" s="190" t="s">
        <v>148</v>
      </c>
      <c r="E790" s="201" t="s">
        <v>1</v>
      </c>
      <c r="F790" s="202" t="s">
        <v>75</v>
      </c>
      <c r="G790" s="200"/>
      <c r="H790" s="203">
        <v>1</v>
      </c>
      <c r="I790" s="204"/>
      <c r="J790" s="200"/>
      <c r="K790" s="200"/>
      <c r="L790" s="205"/>
      <c r="M790" s="206"/>
      <c r="N790" s="207"/>
      <c r="O790" s="207"/>
      <c r="P790" s="207"/>
      <c r="Q790" s="207"/>
      <c r="R790" s="207"/>
      <c r="S790" s="207"/>
      <c r="T790" s="208"/>
      <c r="AT790" s="209" t="s">
        <v>148</v>
      </c>
      <c r="AU790" s="209" t="s">
        <v>81</v>
      </c>
      <c r="AV790" s="13" t="s">
        <v>81</v>
      </c>
      <c r="AW790" s="13" t="s">
        <v>30</v>
      </c>
      <c r="AX790" s="13" t="s">
        <v>68</v>
      </c>
      <c r="AY790" s="209" t="s">
        <v>139</v>
      </c>
    </row>
    <row r="791" spans="2:65" s="1" customFormat="1" ht="16.5" customHeight="1">
      <c r="B791" s="32"/>
      <c r="C791" s="176" t="s">
        <v>1282</v>
      </c>
      <c r="D791" s="176" t="s">
        <v>141</v>
      </c>
      <c r="E791" s="177" t="s">
        <v>1283</v>
      </c>
      <c r="F791" s="178" t="s">
        <v>1284</v>
      </c>
      <c r="G791" s="179" t="s">
        <v>329</v>
      </c>
      <c r="H791" s="180">
        <v>5</v>
      </c>
      <c r="I791" s="181"/>
      <c r="J791" s="182">
        <f>ROUND(I791*H791,2)</f>
        <v>0</v>
      </c>
      <c r="K791" s="178" t="s">
        <v>145</v>
      </c>
      <c r="L791" s="36"/>
      <c r="M791" s="183" t="s">
        <v>1</v>
      </c>
      <c r="N791" s="184" t="s">
        <v>40</v>
      </c>
      <c r="O791" s="58"/>
      <c r="P791" s="185">
        <f>O791*H791</f>
        <v>0</v>
      </c>
      <c r="Q791" s="185">
        <v>3.0999999999999999E-3</v>
      </c>
      <c r="R791" s="185">
        <f>Q791*H791</f>
        <v>1.55E-2</v>
      </c>
      <c r="S791" s="185">
        <v>0</v>
      </c>
      <c r="T791" s="186">
        <f>S791*H791</f>
        <v>0</v>
      </c>
      <c r="AR791" s="15" t="s">
        <v>207</v>
      </c>
      <c r="AT791" s="15" t="s">
        <v>141</v>
      </c>
      <c r="AU791" s="15" t="s">
        <v>81</v>
      </c>
      <c r="AY791" s="15" t="s">
        <v>139</v>
      </c>
      <c r="BE791" s="187">
        <f>IF(N791="základní",J791,0)</f>
        <v>0</v>
      </c>
      <c r="BF791" s="187">
        <f>IF(N791="snížená",J791,0)</f>
        <v>0</v>
      </c>
      <c r="BG791" s="187">
        <f>IF(N791="zákl. přenesená",J791,0)</f>
        <v>0</v>
      </c>
      <c r="BH791" s="187">
        <f>IF(N791="sníž. přenesená",J791,0)</f>
        <v>0</v>
      </c>
      <c r="BI791" s="187">
        <f>IF(N791="nulová",J791,0)</f>
        <v>0</v>
      </c>
      <c r="BJ791" s="15" t="s">
        <v>81</v>
      </c>
      <c r="BK791" s="187">
        <f>ROUND(I791*H791,2)</f>
        <v>0</v>
      </c>
      <c r="BL791" s="15" t="s">
        <v>207</v>
      </c>
      <c r="BM791" s="15" t="s">
        <v>1285</v>
      </c>
    </row>
    <row r="792" spans="2:65" s="13" customFormat="1">
      <c r="B792" s="199"/>
      <c r="C792" s="200"/>
      <c r="D792" s="190" t="s">
        <v>148</v>
      </c>
      <c r="E792" s="201" t="s">
        <v>1</v>
      </c>
      <c r="F792" s="202" t="s">
        <v>164</v>
      </c>
      <c r="G792" s="200"/>
      <c r="H792" s="203">
        <v>5</v>
      </c>
      <c r="I792" s="204"/>
      <c r="J792" s="200"/>
      <c r="K792" s="200"/>
      <c r="L792" s="205"/>
      <c r="M792" s="206"/>
      <c r="N792" s="207"/>
      <c r="O792" s="207"/>
      <c r="P792" s="207"/>
      <c r="Q792" s="207"/>
      <c r="R792" s="207"/>
      <c r="S792" s="207"/>
      <c r="T792" s="208"/>
      <c r="AT792" s="209" t="s">
        <v>148</v>
      </c>
      <c r="AU792" s="209" t="s">
        <v>81</v>
      </c>
      <c r="AV792" s="13" t="s">
        <v>81</v>
      </c>
      <c r="AW792" s="13" t="s">
        <v>30</v>
      </c>
      <c r="AX792" s="13" t="s">
        <v>68</v>
      </c>
      <c r="AY792" s="209" t="s">
        <v>139</v>
      </c>
    </row>
    <row r="793" spans="2:65" s="1" customFormat="1" ht="16.5" customHeight="1">
      <c r="B793" s="32"/>
      <c r="C793" s="176" t="s">
        <v>1286</v>
      </c>
      <c r="D793" s="176" t="s">
        <v>141</v>
      </c>
      <c r="E793" s="177" t="s">
        <v>1287</v>
      </c>
      <c r="F793" s="178" t="s">
        <v>1288</v>
      </c>
      <c r="G793" s="179" t="s">
        <v>287</v>
      </c>
      <c r="H793" s="180">
        <v>6</v>
      </c>
      <c r="I793" s="181"/>
      <c r="J793" s="182">
        <f>ROUND(I793*H793,2)</f>
        <v>0</v>
      </c>
      <c r="K793" s="178" t="s">
        <v>145</v>
      </c>
      <c r="L793" s="36"/>
      <c r="M793" s="183" t="s">
        <v>1</v>
      </c>
      <c r="N793" s="184" t="s">
        <v>40</v>
      </c>
      <c r="O793" s="58"/>
      <c r="P793" s="185">
        <f>O793*H793</f>
        <v>0</v>
      </c>
      <c r="Q793" s="185">
        <v>3.6000000000000002E-4</v>
      </c>
      <c r="R793" s="185">
        <f>Q793*H793</f>
        <v>2.16E-3</v>
      </c>
      <c r="S793" s="185">
        <v>0</v>
      </c>
      <c r="T793" s="186">
        <f>S793*H793</f>
        <v>0</v>
      </c>
      <c r="AR793" s="15" t="s">
        <v>207</v>
      </c>
      <c r="AT793" s="15" t="s">
        <v>141</v>
      </c>
      <c r="AU793" s="15" t="s">
        <v>81</v>
      </c>
      <c r="AY793" s="15" t="s">
        <v>139</v>
      </c>
      <c r="BE793" s="187">
        <f>IF(N793="základní",J793,0)</f>
        <v>0</v>
      </c>
      <c r="BF793" s="187">
        <f>IF(N793="snížená",J793,0)</f>
        <v>0</v>
      </c>
      <c r="BG793" s="187">
        <f>IF(N793="zákl. přenesená",J793,0)</f>
        <v>0</v>
      </c>
      <c r="BH793" s="187">
        <f>IF(N793="sníž. přenesená",J793,0)</f>
        <v>0</v>
      </c>
      <c r="BI793" s="187">
        <f>IF(N793="nulová",J793,0)</f>
        <v>0</v>
      </c>
      <c r="BJ793" s="15" t="s">
        <v>81</v>
      </c>
      <c r="BK793" s="187">
        <f>ROUND(I793*H793,2)</f>
        <v>0</v>
      </c>
      <c r="BL793" s="15" t="s">
        <v>207</v>
      </c>
      <c r="BM793" s="15" t="s">
        <v>1289</v>
      </c>
    </row>
    <row r="794" spans="2:65" s="13" customFormat="1">
      <c r="B794" s="199"/>
      <c r="C794" s="200"/>
      <c r="D794" s="190" t="s">
        <v>148</v>
      </c>
      <c r="E794" s="201" t="s">
        <v>1</v>
      </c>
      <c r="F794" s="202" t="s">
        <v>169</v>
      </c>
      <c r="G794" s="200"/>
      <c r="H794" s="203">
        <v>6</v>
      </c>
      <c r="I794" s="204"/>
      <c r="J794" s="200"/>
      <c r="K794" s="200"/>
      <c r="L794" s="205"/>
      <c r="M794" s="206"/>
      <c r="N794" s="207"/>
      <c r="O794" s="207"/>
      <c r="P794" s="207"/>
      <c r="Q794" s="207"/>
      <c r="R794" s="207"/>
      <c r="S794" s="207"/>
      <c r="T794" s="208"/>
      <c r="AT794" s="209" t="s">
        <v>148</v>
      </c>
      <c r="AU794" s="209" t="s">
        <v>81</v>
      </c>
      <c r="AV794" s="13" t="s">
        <v>81</v>
      </c>
      <c r="AW794" s="13" t="s">
        <v>30</v>
      </c>
      <c r="AX794" s="13" t="s">
        <v>68</v>
      </c>
      <c r="AY794" s="209" t="s">
        <v>139</v>
      </c>
    </row>
    <row r="795" spans="2:65" s="1" customFormat="1" ht="16.5" customHeight="1">
      <c r="B795" s="32"/>
      <c r="C795" s="176" t="s">
        <v>1290</v>
      </c>
      <c r="D795" s="176" t="s">
        <v>141</v>
      </c>
      <c r="E795" s="177" t="s">
        <v>1291</v>
      </c>
      <c r="F795" s="178" t="s">
        <v>1292</v>
      </c>
      <c r="G795" s="179" t="s">
        <v>287</v>
      </c>
      <c r="H795" s="180">
        <v>6</v>
      </c>
      <c r="I795" s="181"/>
      <c r="J795" s="182">
        <f>ROUND(I795*H795,2)</f>
        <v>0</v>
      </c>
      <c r="K795" s="178" t="s">
        <v>145</v>
      </c>
      <c r="L795" s="36"/>
      <c r="M795" s="183" t="s">
        <v>1</v>
      </c>
      <c r="N795" s="184" t="s">
        <v>40</v>
      </c>
      <c r="O795" s="58"/>
      <c r="P795" s="185">
        <f>O795*H795</f>
        <v>0</v>
      </c>
      <c r="Q795" s="185">
        <v>1.3999999999999999E-4</v>
      </c>
      <c r="R795" s="185">
        <f>Q795*H795</f>
        <v>8.3999999999999993E-4</v>
      </c>
      <c r="S795" s="185">
        <v>0</v>
      </c>
      <c r="T795" s="186">
        <f>S795*H795</f>
        <v>0</v>
      </c>
      <c r="AR795" s="15" t="s">
        <v>207</v>
      </c>
      <c r="AT795" s="15" t="s">
        <v>141</v>
      </c>
      <c r="AU795" s="15" t="s">
        <v>81</v>
      </c>
      <c r="AY795" s="15" t="s">
        <v>139</v>
      </c>
      <c r="BE795" s="187">
        <f>IF(N795="základní",J795,0)</f>
        <v>0</v>
      </c>
      <c r="BF795" s="187">
        <f>IF(N795="snížená",J795,0)</f>
        <v>0</v>
      </c>
      <c r="BG795" s="187">
        <f>IF(N795="zákl. přenesená",J795,0)</f>
        <v>0</v>
      </c>
      <c r="BH795" s="187">
        <f>IF(N795="sníž. přenesená",J795,0)</f>
        <v>0</v>
      </c>
      <c r="BI795" s="187">
        <f>IF(N795="nulová",J795,0)</f>
        <v>0</v>
      </c>
      <c r="BJ795" s="15" t="s">
        <v>81</v>
      </c>
      <c r="BK795" s="187">
        <f>ROUND(I795*H795,2)</f>
        <v>0</v>
      </c>
      <c r="BL795" s="15" t="s">
        <v>207</v>
      </c>
      <c r="BM795" s="15" t="s">
        <v>1293</v>
      </c>
    </row>
    <row r="796" spans="2:65" s="13" customFormat="1">
      <c r="B796" s="199"/>
      <c r="C796" s="200"/>
      <c r="D796" s="190" t="s">
        <v>148</v>
      </c>
      <c r="E796" s="201" t="s">
        <v>1</v>
      </c>
      <c r="F796" s="202" t="s">
        <v>169</v>
      </c>
      <c r="G796" s="200"/>
      <c r="H796" s="203">
        <v>6</v>
      </c>
      <c r="I796" s="204"/>
      <c r="J796" s="200"/>
      <c r="K796" s="200"/>
      <c r="L796" s="205"/>
      <c r="M796" s="206"/>
      <c r="N796" s="207"/>
      <c r="O796" s="207"/>
      <c r="P796" s="207"/>
      <c r="Q796" s="207"/>
      <c r="R796" s="207"/>
      <c r="S796" s="207"/>
      <c r="T796" s="208"/>
      <c r="AT796" s="209" t="s">
        <v>148</v>
      </c>
      <c r="AU796" s="209" t="s">
        <v>81</v>
      </c>
      <c r="AV796" s="13" t="s">
        <v>81</v>
      </c>
      <c r="AW796" s="13" t="s">
        <v>30</v>
      </c>
      <c r="AX796" s="13" t="s">
        <v>68</v>
      </c>
      <c r="AY796" s="209" t="s">
        <v>139</v>
      </c>
    </row>
    <row r="797" spans="2:65" s="1" customFormat="1" ht="16.5" customHeight="1">
      <c r="B797" s="32"/>
      <c r="C797" s="176" t="s">
        <v>1294</v>
      </c>
      <c r="D797" s="176" t="s">
        <v>141</v>
      </c>
      <c r="E797" s="177" t="s">
        <v>1295</v>
      </c>
      <c r="F797" s="178" t="s">
        <v>1296</v>
      </c>
      <c r="G797" s="179" t="s">
        <v>287</v>
      </c>
      <c r="H797" s="180">
        <v>6</v>
      </c>
      <c r="I797" s="181"/>
      <c r="J797" s="182">
        <f>ROUND(I797*H797,2)</f>
        <v>0</v>
      </c>
      <c r="K797" s="178" t="s">
        <v>145</v>
      </c>
      <c r="L797" s="36"/>
      <c r="M797" s="183" t="s">
        <v>1</v>
      </c>
      <c r="N797" s="184" t="s">
        <v>40</v>
      </c>
      <c r="O797" s="58"/>
      <c r="P797" s="185">
        <f>O797*H797</f>
        <v>0</v>
      </c>
      <c r="Q797" s="185">
        <v>2.3000000000000001E-4</v>
      </c>
      <c r="R797" s="185">
        <f>Q797*H797</f>
        <v>1.3800000000000002E-3</v>
      </c>
      <c r="S797" s="185">
        <v>0</v>
      </c>
      <c r="T797" s="186">
        <f>S797*H797</f>
        <v>0</v>
      </c>
      <c r="AR797" s="15" t="s">
        <v>207</v>
      </c>
      <c r="AT797" s="15" t="s">
        <v>141</v>
      </c>
      <c r="AU797" s="15" t="s">
        <v>81</v>
      </c>
      <c r="AY797" s="15" t="s">
        <v>139</v>
      </c>
      <c r="BE797" s="187">
        <f>IF(N797="základní",J797,0)</f>
        <v>0</v>
      </c>
      <c r="BF797" s="187">
        <f>IF(N797="snížená",J797,0)</f>
        <v>0</v>
      </c>
      <c r="BG797" s="187">
        <f>IF(N797="zákl. přenesená",J797,0)</f>
        <v>0</v>
      </c>
      <c r="BH797" s="187">
        <f>IF(N797="sníž. přenesená",J797,0)</f>
        <v>0</v>
      </c>
      <c r="BI797" s="187">
        <f>IF(N797="nulová",J797,0)</f>
        <v>0</v>
      </c>
      <c r="BJ797" s="15" t="s">
        <v>81</v>
      </c>
      <c r="BK797" s="187">
        <f>ROUND(I797*H797,2)</f>
        <v>0</v>
      </c>
      <c r="BL797" s="15" t="s">
        <v>207</v>
      </c>
      <c r="BM797" s="15" t="s">
        <v>1297</v>
      </c>
    </row>
    <row r="798" spans="2:65" s="13" customFormat="1">
      <c r="B798" s="199"/>
      <c r="C798" s="200"/>
      <c r="D798" s="190" t="s">
        <v>148</v>
      </c>
      <c r="E798" s="201" t="s">
        <v>1</v>
      </c>
      <c r="F798" s="202" t="s">
        <v>169</v>
      </c>
      <c r="G798" s="200"/>
      <c r="H798" s="203">
        <v>6</v>
      </c>
      <c r="I798" s="204"/>
      <c r="J798" s="200"/>
      <c r="K798" s="200"/>
      <c r="L798" s="205"/>
      <c r="M798" s="206"/>
      <c r="N798" s="207"/>
      <c r="O798" s="207"/>
      <c r="P798" s="207"/>
      <c r="Q798" s="207"/>
      <c r="R798" s="207"/>
      <c r="S798" s="207"/>
      <c r="T798" s="208"/>
      <c r="AT798" s="209" t="s">
        <v>148</v>
      </c>
      <c r="AU798" s="209" t="s">
        <v>81</v>
      </c>
      <c r="AV798" s="13" t="s">
        <v>81</v>
      </c>
      <c r="AW798" s="13" t="s">
        <v>30</v>
      </c>
      <c r="AX798" s="13" t="s">
        <v>68</v>
      </c>
      <c r="AY798" s="209" t="s">
        <v>139</v>
      </c>
    </row>
    <row r="799" spans="2:65" s="1" customFormat="1" ht="16.5" customHeight="1">
      <c r="B799" s="32"/>
      <c r="C799" s="176" t="s">
        <v>785</v>
      </c>
      <c r="D799" s="176" t="s">
        <v>141</v>
      </c>
      <c r="E799" s="177" t="s">
        <v>1298</v>
      </c>
      <c r="F799" s="178" t="s">
        <v>1299</v>
      </c>
      <c r="G799" s="179" t="s">
        <v>287</v>
      </c>
      <c r="H799" s="180">
        <v>6</v>
      </c>
      <c r="I799" s="181"/>
      <c r="J799" s="182">
        <f>ROUND(I799*H799,2)</f>
        <v>0</v>
      </c>
      <c r="K799" s="178" t="s">
        <v>145</v>
      </c>
      <c r="L799" s="36"/>
      <c r="M799" s="183" t="s">
        <v>1</v>
      </c>
      <c r="N799" s="184" t="s">
        <v>40</v>
      </c>
      <c r="O799" s="58"/>
      <c r="P799" s="185">
        <f>O799*H799</f>
        <v>0</v>
      </c>
      <c r="Q799" s="185">
        <v>2.7999999999999998E-4</v>
      </c>
      <c r="R799" s="185">
        <f>Q799*H799</f>
        <v>1.6799999999999999E-3</v>
      </c>
      <c r="S799" s="185">
        <v>0</v>
      </c>
      <c r="T799" s="186">
        <f>S799*H799</f>
        <v>0</v>
      </c>
      <c r="AR799" s="15" t="s">
        <v>207</v>
      </c>
      <c r="AT799" s="15" t="s">
        <v>141</v>
      </c>
      <c r="AU799" s="15" t="s">
        <v>81</v>
      </c>
      <c r="AY799" s="15" t="s">
        <v>139</v>
      </c>
      <c r="BE799" s="187">
        <f>IF(N799="základní",J799,0)</f>
        <v>0</v>
      </c>
      <c r="BF799" s="187">
        <f>IF(N799="snížená",J799,0)</f>
        <v>0</v>
      </c>
      <c r="BG799" s="187">
        <f>IF(N799="zákl. přenesená",J799,0)</f>
        <v>0</v>
      </c>
      <c r="BH799" s="187">
        <f>IF(N799="sníž. přenesená",J799,0)</f>
        <v>0</v>
      </c>
      <c r="BI799" s="187">
        <f>IF(N799="nulová",J799,0)</f>
        <v>0</v>
      </c>
      <c r="BJ799" s="15" t="s">
        <v>81</v>
      </c>
      <c r="BK799" s="187">
        <f>ROUND(I799*H799,2)</f>
        <v>0</v>
      </c>
      <c r="BL799" s="15" t="s">
        <v>207</v>
      </c>
      <c r="BM799" s="15" t="s">
        <v>1300</v>
      </c>
    </row>
    <row r="800" spans="2:65" s="13" customFormat="1">
      <c r="B800" s="199"/>
      <c r="C800" s="200"/>
      <c r="D800" s="190" t="s">
        <v>148</v>
      </c>
      <c r="E800" s="201" t="s">
        <v>1</v>
      </c>
      <c r="F800" s="202" t="s">
        <v>169</v>
      </c>
      <c r="G800" s="200"/>
      <c r="H800" s="203">
        <v>6</v>
      </c>
      <c r="I800" s="204"/>
      <c r="J800" s="200"/>
      <c r="K800" s="200"/>
      <c r="L800" s="205"/>
      <c r="M800" s="206"/>
      <c r="N800" s="207"/>
      <c r="O800" s="207"/>
      <c r="P800" s="207"/>
      <c r="Q800" s="207"/>
      <c r="R800" s="207"/>
      <c r="S800" s="207"/>
      <c r="T800" s="208"/>
      <c r="AT800" s="209" t="s">
        <v>148</v>
      </c>
      <c r="AU800" s="209" t="s">
        <v>81</v>
      </c>
      <c r="AV800" s="13" t="s">
        <v>81</v>
      </c>
      <c r="AW800" s="13" t="s">
        <v>30</v>
      </c>
      <c r="AX800" s="13" t="s">
        <v>68</v>
      </c>
      <c r="AY800" s="209" t="s">
        <v>139</v>
      </c>
    </row>
    <row r="801" spans="2:65" s="1" customFormat="1" ht="16.5" customHeight="1">
      <c r="B801" s="32"/>
      <c r="C801" s="176" t="s">
        <v>1301</v>
      </c>
      <c r="D801" s="176" t="s">
        <v>141</v>
      </c>
      <c r="E801" s="177" t="s">
        <v>1302</v>
      </c>
      <c r="F801" s="178" t="s">
        <v>1303</v>
      </c>
      <c r="G801" s="179" t="s">
        <v>287</v>
      </c>
      <c r="H801" s="180">
        <v>1</v>
      </c>
      <c r="I801" s="181"/>
      <c r="J801" s="182">
        <f>ROUND(I801*H801,2)</f>
        <v>0</v>
      </c>
      <c r="K801" s="178" t="s">
        <v>145</v>
      </c>
      <c r="L801" s="36"/>
      <c r="M801" s="183" t="s">
        <v>1</v>
      </c>
      <c r="N801" s="184" t="s">
        <v>40</v>
      </c>
      <c r="O801" s="58"/>
      <c r="P801" s="185">
        <f>O801*H801</f>
        <v>0</v>
      </c>
      <c r="Q801" s="185">
        <v>1.01E-3</v>
      </c>
      <c r="R801" s="185">
        <f>Q801*H801</f>
        <v>1.01E-3</v>
      </c>
      <c r="S801" s="185">
        <v>0</v>
      </c>
      <c r="T801" s="186">
        <f>S801*H801</f>
        <v>0</v>
      </c>
      <c r="AR801" s="15" t="s">
        <v>207</v>
      </c>
      <c r="AT801" s="15" t="s">
        <v>141</v>
      </c>
      <c r="AU801" s="15" t="s">
        <v>81</v>
      </c>
      <c r="AY801" s="15" t="s">
        <v>139</v>
      </c>
      <c r="BE801" s="187">
        <f>IF(N801="základní",J801,0)</f>
        <v>0</v>
      </c>
      <c r="BF801" s="187">
        <f>IF(N801="snížená",J801,0)</f>
        <v>0</v>
      </c>
      <c r="BG801" s="187">
        <f>IF(N801="zákl. přenesená",J801,0)</f>
        <v>0</v>
      </c>
      <c r="BH801" s="187">
        <f>IF(N801="sníž. přenesená",J801,0)</f>
        <v>0</v>
      </c>
      <c r="BI801" s="187">
        <f>IF(N801="nulová",J801,0)</f>
        <v>0</v>
      </c>
      <c r="BJ801" s="15" t="s">
        <v>81</v>
      </c>
      <c r="BK801" s="187">
        <f>ROUND(I801*H801,2)</f>
        <v>0</v>
      </c>
      <c r="BL801" s="15" t="s">
        <v>207</v>
      </c>
      <c r="BM801" s="15" t="s">
        <v>1304</v>
      </c>
    </row>
    <row r="802" spans="2:65" s="13" customFormat="1">
      <c r="B802" s="199"/>
      <c r="C802" s="200"/>
      <c r="D802" s="190" t="s">
        <v>148</v>
      </c>
      <c r="E802" s="201" t="s">
        <v>1</v>
      </c>
      <c r="F802" s="202" t="s">
        <v>75</v>
      </c>
      <c r="G802" s="200"/>
      <c r="H802" s="203">
        <v>1</v>
      </c>
      <c r="I802" s="204"/>
      <c r="J802" s="200"/>
      <c r="K802" s="200"/>
      <c r="L802" s="205"/>
      <c r="M802" s="206"/>
      <c r="N802" s="207"/>
      <c r="O802" s="207"/>
      <c r="P802" s="207"/>
      <c r="Q802" s="207"/>
      <c r="R802" s="207"/>
      <c r="S802" s="207"/>
      <c r="T802" s="208"/>
      <c r="AT802" s="209" t="s">
        <v>148</v>
      </c>
      <c r="AU802" s="209" t="s">
        <v>81</v>
      </c>
      <c r="AV802" s="13" t="s">
        <v>81</v>
      </c>
      <c r="AW802" s="13" t="s">
        <v>30</v>
      </c>
      <c r="AX802" s="13" t="s">
        <v>68</v>
      </c>
      <c r="AY802" s="209" t="s">
        <v>139</v>
      </c>
    </row>
    <row r="803" spans="2:65" s="1" customFormat="1" ht="16.5" customHeight="1">
      <c r="B803" s="32"/>
      <c r="C803" s="176" t="s">
        <v>1305</v>
      </c>
      <c r="D803" s="176" t="s">
        <v>141</v>
      </c>
      <c r="E803" s="177" t="s">
        <v>1306</v>
      </c>
      <c r="F803" s="178" t="s">
        <v>1307</v>
      </c>
      <c r="G803" s="179" t="s">
        <v>287</v>
      </c>
      <c r="H803" s="180">
        <v>5</v>
      </c>
      <c r="I803" s="181"/>
      <c r="J803" s="182">
        <f>ROUND(I803*H803,2)</f>
        <v>0</v>
      </c>
      <c r="K803" s="178" t="s">
        <v>145</v>
      </c>
      <c r="L803" s="36"/>
      <c r="M803" s="183" t="s">
        <v>1</v>
      </c>
      <c r="N803" s="184" t="s">
        <v>40</v>
      </c>
      <c r="O803" s="58"/>
      <c r="P803" s="185">
        <f>O803*H803</f>
        <v>0</v>
      </c>
      <c r="Q803" s="185">
        <v>4.6999999999999999E-4</v>
      </c>
      <c r="R803" s="185">
        <f>Q803*H803</f>
        <v>2.3500000000000001E-3</v>
      </c>
      <c r="S803" s="185">
        <v>0</v>
      </c>
      <c r="T803" s="186">
        <f>S803*H803</f>
        <v>0</v>
      </c>
      <c r="AR803" s="15" t="s">
        <v>207</v>
      </c>
      <c r="AT803" s="15" t="s">
        <v>141</v>
      </c>
      <c r="AU803" s="15" t="s">
        <v>81</v>
      </c>
      <c r="AY803" s="15" t="s">
        <v>139</v>
      </c>
      <c r="BE803" s="187">
        <f>IF(N803="základní",J803,0)</f>
        <v>0</v>
      </c>
      <c r="BF803" s="187">
        <f>IF(N803="snížená",J803,0)</f>
        <v>0</v>
      </c>
      <c r="BG803" s="187">
        <f>IF(N803="zákl. přenesená",J803,0)</f>
        <v>0</v>
      </c>
      <c r="BH803" s="187">
        <f>IF(N803="sníž. přenesená",J803,0)</f>
        <v>0</v>
      </c>
      <c r="BI803" s="187">
        <f>IF(N803="nulová",J803,0)</f>
        <v>0</v>
      </c>
      <c r="BJ803" s="15" t="s">
        <v>81</v>
      </c>
      <c r="BK803" s="187">
        <f>ROUND(I803*H803,2)</f>
        <v>0</v>
      </c>
      <c r="BL803" s="15" t="s">
        <v>207</v>
      </c>
      <c r="BM803" s="15" t="s">
        <v>1308</v>
      </c>
    </row>
    <row r="804" spans="2:65" s="13" customFormat="1">
      <c r="B804" s="199"/>
      <c r="C804" s="200"/>
      <c r="D804" s="190" t="s">
        <v>148</v>
      </c>
      <c r="E804" s="201" t="s">
        <v>1</v>
      </c>
      <c r="F804" s="202" t="s">
        <v>164</v>
      </c>
      <c r="G804" s="200"/>
      <c r="H804" s="203">
        <v>5</v>
      </c>
      <c r="I804" s="204"/>
      <c r="J804" s="200"/>
      <c r="K804" s="200"/>
      <c r="L804" s="205"/>
      <c r="M804" s="206"/>
      <c r="N804" s="207"/>
      <c r="O804" s="207"/>
      <c r="P804" s="207"/>
      <c r="Q804" s="207"/>
      <c r="R804" s="207"/>
      <c r="S804" s="207"/>
      <c r="T804" s="208"/>
      <c r="AT804" s="209" t="s">
        <v>148</v>
      </c>
      <c r="AU804" s="209" t="s">
        <v>81</v>
      </c>
      <c r="AV804" s="13" t="s">
        <v>81</v>
      </c>
      <c r="AW804" s="13" t="s">
        <v>30</v>
      </c>
      <c r="AX804" s="13" t="s">
        <v>68</v>
      </c>
      <c r="AY804" s="209" t="s">
        <v>139</v>
      </c>
    </row>
    <row r="805" spans="2:65" s="1" customFormat="1" ht="16.5" customHeight="1">
      <c r="B805" s="32"/>
      <c r="C805" s="176" t="s">
        <v>1309</v>
      </c>
      <c r="D805" s="176" t="s">
        <v>141</v>
      </c>
      <c r="E805" s="177" t="s">
        <v>1310</v>
      </c>
      <c r="F805" s="178" t="s">
        <v>1311</v>
      </c>
      <c r="G805" s="179" t="s">
        <v>287</v>
      </c>
      <c r="H805" s="180">
        <v>10</v>
      </c>
      <c r="I805" s="181"/>
      <c r="J805" s="182">
        <f>ROUND(I805*H805,2)</f>
        <v>0</v>
      </c>
      <c r="K805" s="178" t="s">
        <v>145</v>
      </c>
      <c r="L805" s="36"/>
      <c r="M805" s="183" t="s">
        <v>1</v>
      </c>
      <c r="N805" s="184" t="s">
        <v>40</v>
      </c>
      <c r="O805" s="58"/>
      <c r="P805" s="185">
        <f>O805*H805</f>
        <v>0</v>
      </c>
      <c r="Q805" s="185">
        <v>3.1E-4</v>
      </c>
      <c r="R805" s="185">
        <f>Q805*H805</f>
        <v>3.0999999999999999E-3</v>
      </c>
      <c r="S805" s="185">
        <v>0</v>
      </c>
      <c r="T805" s="186">
        <f>S805*H805</f>
        <v>0</v>
      </c>
      <c r="AR805" s="15" t="s">
        <v>207</v>
      </c>
      <c r="AT805" s="15" t="s">
        <v>141</v>
      </c>
      <c r="AU805" s="15" t="s">
        <v>81</v>
      </c>
      <c r="AY805" s="15" t="s">
        <v>139</v>
      </c>
      <c r="BE805" s="187">
        <f>IF(N805="základní",J805,0)</f>
        <v>0</v>
      </c>
      <c r="BF805" s="187">
        <f>IF(N805="snížená",J805,0)</f>
        <v>0</v>
      </c>
      <c r="BG805" s="187">
        <f>IF(N805="zákl. přenesená",J805,0)</f>
        <v>0</v>
      </c>
      <c r="BH805" s="187">
        <f>IF(N805="sníž. přenesená",J805,0)</f>
        <v>0</v>
      </c>
      <c r="BI805" s="187">
        <f>IF(N805="nulová",J805,0)</f>
        <v>0</v>
      </c>
      <c r="BJ805" s="15" t="s">
        <v>81</v>
      </c>
      <c r="BK805" s="187">
        <f>ROUND(I805*H805,2)</f>
        <v>0</v>
      </c>
      <c r="BL805" s="15" t="s">
        <v>207</v>
      </c>
      <c r="BM805" s="15" t="s">
        <v>1312</v>
      </c>
    </row>
    <row r="806" spans="2:65" s="12" customFormat="1">
      <c r="B806" s="188"/>
      <c r="C806" s="189"/>
      <c r="D806" s="190" t="s">
        <v>148</v>
      </c>
      <c r="E806" s="191" t="s">
        <v>1</v>
      </c>
      <c r="F806" s="192" t="s">
        <v>1055</v>
      </c>
      <c r="G806" s="189"/>
      <c r="H806" s="191" t="s">
        <v>1</v>
      </c>
      <c r="I806" s="193"/>
      <c r="J806" s="189"/>
      <c r="K806" s="189"/>
      <c r="L806" s="194"/>
      <c r="M806" s="195"/>
      <c r="N806" s="196"/>
      <c r="O806" s="196"/>
      <c r="P806" s="196"/>
      <c r="Q806" s="196"/>
      <c r="R806" s="196"/>
      <c r="S806" s="196"/>
      <c r="T806" s="197"/>
      <c r="AT806" s="198" t="s">
        <v>148</v>
      </c>
      <c r="AU806" s="198" t="s">
        <v>81</v>
      </c>
      <c r="AV806" s="12" t="s">
        <v>75</v>
      </c>
      <c r="AW806" s="12" t="s">
        <v>30</v>
      </c>
      <c r="AX806" s="12" t="s">
        <v>68</v>
      </c>
      <c r="AY806" s="198" t="s">
        <v>139</v>
      </c>
    </row>
    <row r="807" spans="2:65" s="13" customFormat="1">
      <c r="B807" s="199"/>
      <c r="C807" s="200"/>
      <c r="D807" s="190" t="s">
        <v>148</v>
      </c>
      <c r="E807" s="201" t="s">
        <v>1</v>
      </c>
      <c r="F807" s="202" t="s">
        <v>187</v>
      </c>
      <c r="G807" s="200"/>
      <c r="H807" s="203">
        <v>10</v>
      </c>
      <c r="I807" s="204"/>
      <c r="J807" s="200"/>
      <c r="K807" s="200"/>
      <c r="L807" s="205"/>
      <c r="M807" s="206"/>
      <c r="N807" s="207"/>
      <c r="O807" s="207"/>
      <c r="P807" s="207"/>
      <c r="Q807" s="207"/>
      <c r="R807" s="207"/>
      <c r="S807" s="207"/>
      <c r="T807" s="208"/>
      <c r="AT807" s="209" t="s">
        <v>148</v>
      </c>
      <c r="AU807" s="209" t="s">
        <v>81</v>
      </c>
      <c r="AV807" s="13" t="s">
        <v>81</v>
      </c>
      <c r="AW807" s="13" t="s">
        <v>30</v>
      </c>
      <c r="AX807" s="13" t="s">
        <v>68</v>
      </c>
      <c r="AY807" s="209" t="s">
        <v>139</v>
      </c>
    </row>
    <row r="808" spans="2:65" s="1" customFormat="1" ht="16.5" customHeight="1">
      <c r="B808" s="32"/>
      <c r="C808" s="176" t="s">
        <v>1313</v>
      </c>
      <c r="D808" s="176" t="s">
        <v>141</v>
      </c>
      <c r="E808" s="177" t="s">
        <v>1314</v>
      </c>
      <c r="F808" s="178" t="s">
        <v>1315</v>
      </c>
      <c r="G808" s="179" t="s">
        <v>1032</v>
      </c>
      <c r="H808" s="220"/>
      <c r="I808" s="181"/>
      <c r="J808" s="182">
        <f>ROUND(I808*H808,2)</f>
        <v>0</v>
      </c>
      <c r="K808" s="178" t="s">
        <v>145</v>
      </c>
      <c r="L808" s="36"/>
      <c r="M808" s="183" t="s">
        <v>1</v>
      </c>
      <c r="N808" s="184" t="s">
        <v>40</v>
      </c>
      <c r="O808" s="58"/>
      <c r="P808" s="185">
        <f>O808*H808</f>
        <v>0</v>
      </c>
      <c r="Q808" s="185">
        <v>0</v>
      </c>
      <c r="R808" s="185">
        <f>Q808*H808</f>
        <v>0</v>
      </c>
      <c r="S808" s="185">
        <v>0</v>
      </c>
      <c r="T808" s="186">
        <f>S808*H808</f>
        <v>0</v>
      </c>
      <c r="AR808" s="15" t="s">
        <v>207</v>
      </c>
      <c r="AT808" s="15" t="s">
        <v>141</v>
      </c>
      <c r="AU808" s="15" t="s">
        <v>81</v>
      </c>
      <c r="AY808" s="15" t="s">
        <v>139</v>
      </c>
      <c r="BE808" s="187">
        <f>IF(N808="základní",J808,0)</f>
        <v>0</v>
      </c>
      <c r="BF808" s="187">
        <f>IF(N808="snížená",J808,0)</f>
        <v>0</v>
      </c>
      <c r="BG808" s="187">
        <f>IF(N808="zákl. přenesená",J808,0)</f>
        <v>0</v>
      </c>
      <c r="BH808" s="187">
        <f>IF(N808="sníž. přenesená",J808,0)</f>
        <v>0</v>
      </c>
      <c r="BI808" s="187">
        <f>IF(N808="nulová",J808,0)</f>
        <v>0</v>
      </c>
      <c r="BJ808" s="15" t="s">
        <v>81</v>
      </c>
      <c r="BK808" s="187">
        <f>ROUND(I808*H808,2)</f>
        <v>0</v>
      </c>
      <c r="BL808" s="15" t="s">
        <v>207</v>
      </c>
      <c r="BM808" s="15" t="s">
        <v>1316</v>
      </c>
    </row>
    <row r="809" spans="2:65" s="11" customFormat="1" ht="22.9" customHeight="1">
      <c r="B809" s="160"/>
      <c r="C809" s="161"/>
      <c r="D809" s="162" t="s">
        <v>67</v>
      </c>
      <c r="E809" s="174" t="s">
        <v>1317</v>
      </c>
      <c r="F809" s="174" t="s">
        <v>1318</v>
      </c>
      <c r="G809" s="161"/>
      <c r="H809" s="161"/>
      <c r="I809" s="164"/>
      <c r="J809" s="175">
        <f>BK809</f>
        <v>0</v>
      </c>
      <c r="K809" s="161"/>
      <c r="L809" s="166"/>
      <c r="M809" s="167"/>
      <c r="N809" s="168"/>
      <c r="O809" s="168"/>
      <c r="P809" s="169">
        <f>SUM(P810:P1039)</f>
        <v>0</v>
      </c>
      <c r="Q809" s="168"/>
      <c r="R809" s="169">
        <f>SUM(R810:R1039)</f>
        <v>0.75605000000000011</v>
      </c>
      <c r="S809" s="168"/>
      <c r="T809" s="170">
        <f>SUM(T810:T1039)</f>
        <v>0</v>
      </c>
      <c r="AR809" s="171" t="s">
        <v>81</v>
      </c>
      <c r="AT809" s="172" t="s">
        <v>67</v>
      </c>
      <c r="AU809" s="172" t="s">
        <v>75</v>
      </c>
      <c r="AY809" s="171" t="s">
        <v>139</v>
      </c>
      <c r="BK809" s="173">
        <f>SUM(BK810:BK1039)</f>
        <v>0</v>
      </c>
    </row>
    <row r="810" spans="2:65" s="1" customFormat="1" ht="16.5" customHeight="1">
      <c r="B810" s="32"/>
      <c r="C810" s="176" t="s">
        <v>1319</v>
      </c>
      <c r="D810" s="176" t="s">
        <v>141</v>
      </c>
      <c r="E810" s="177" t="s">
        <v>1320</v>
      </c>
      <c r="F810" s="178" t="s">
        <v>1321</v>
      </c>
      <c r="G810" s="179" t="s">
        <v>265</v>
      </c>
      <c r="H810" s="180">
        <v>30</v>
      </c>
      <c r="I810" s="181"/>
      <c r="J810" s="182">
        <f>ROUND(I810*H810,2)</f>
        <v>0</v>
      </c>
      <c r="K810" s="178" t="s">
        <v>145</v>
      </c>
      <c r="L810" s="36"/>
      <c r="M810" s="183" t="s">
        <v>1</v>
      </c>
      <c r="N810" s="184" t="s">
        <v>40</v>
      </c>
      <c r="O810" s="58"/>
      <c r="P810" s="185">
        <f>O810*H810</f>
        <v>0</v>
      </c>
      <c r="Q810" s="185">
        <v>0</v>
      </c>
      <c r="R810" s="185">
        <f>Q810*H810</f>
        <v>0</v>
      </c>
      <c r="S810" s="185">
        <v>0</v>
      </c>
      <c r="T810" s="186">
        <f>S810*H810</f>
        <v>0</v>
      </c>
      <c r="AR810" s="15" t="s">
        <v>207</v>
      </c>
      <c r="AT810" s="15" t="s">
        <v>141</v>
      </c>
      <c r="AU810" s="15" t="s">
        <v>81</v>
      </c>
      <c r="AY810" s="15" t="s">
        <v>139</v>
      </c>
      <c r="BE810" s="187">
        <f>IF(N810="základní",J810,0)</f>
        <v>0</v>
      </c>
      <c r="BF810" s="187">
        <f>IF(N810="snížená",J810,0)</f>
        <v>0</v>
      </c>
      <c r="BG810" s="187">
        <f>IF(N810="zákl. přenesená",J810,0)</f>
        <v>0</v>
      </c>
      <c r="BH810" s="187">
        <f>IF(N810="sníž. přenesená",J810,0)</f>
        <v>0</v>
      </c>
      <c r="BI810" s="187">
        <f>IF(N810="nulová",J810,0)</f>
        <v>0</v>
      </c>
      <c r="BJ810" s="15" t="s">
        <v>81</v>
      </c>
      <c r="BK810" s="187">
        <f>ROUND(I810*H810,2)</f>
        <v>0</v>
      </c>
      <c r="BL810" s="15" t="s">
        <v>207</v>
      </c>
      <c r="BM810" s="15" t="s">
        <v>1322</v>
      </c>
    </row>
    <row r="811" spans="2:65" s="12" customFormat="1">
      <c r="B811" s="188"/>
      <c r="C811" s="189"/>
      <c r="D811" s="190" t="s">
        <v>148</v>
      </c>
      <c r="E811" s="191" t="s">
        <v>1</v>
      </c>
      <c r="F811" s="192" t="s">
        <v>637</v>
      </c>
      <c r="G811" s="189"/>
      <c r="H811" s="191" t="s">
        <v>1</v>
      </c>
      <c r="I811" s="193"/>
      <c r="J811" s="189"/>
      <c r="K811" s="189"/>
      <c r="L811" s="194"/>
      <c r="M811" s="195"/>
      <c r="N811" s="196"/>
      <c r="O811" s="196"/>
      <c r="P811" s="196"/>
      <c r="Q811" s="196"/>
      <c r="R811" s="196"/>
      <c r="S811" s="196"/>
      <c r="T811" s="197"/>
      <c r="AT811" s="198" t="s">
        <v>148</v>
      </c>
      <c r="AU811" s="198" t="s">
        <v>81</v>
      </c>
      <c r="AV811" s="12" t="s">
        <v>75</v>
      </c>
      <c r="AW811" s="12" t="s">
        <v>30</v>
      </c>
      <c r="AX811" s="12" t="s">
        <v>68</v>
      </c>
      <c r="AY811" s="198" t="s">
        <v>139</v>
      </c>
    </row>
    <row r="812" spans="2:65" s="13" customFormat="1">
      <c r="B812" s="199"/>
      <c r="C812" s="200"/>
      <c r="D812" s="190" t="s">
        <v>148</v>
      </c>
      <c r="E812" s="201" t="s">
        <v>1</v>
      </c>
      <c r="F812" s="202" t="s">
        <v>284</v>
      </c>
      <c r="G812" s="200"/>
      <c r="H812" s="203">
        <v>30</v>
      </c>
      <c r="I812" s="204"/>
      <c r="J812" s="200"/>
      <c r="K812" s="200"/>
      <c r="L812" s="205"/>
      <c r="M812" s="206"/>
      <c r="N812" s="207"/>
      <c r="O812" s="207"/>
      <c r="P812" s="207"/>
      <c r="Q812" s="207"/>
      <c r="R812" s="207"/>
      <c r="S812" s="207"/>
      <c r="T812" s="208"/>
      <c r="AT812" s="209" t="s">
        <v>148</v>
      </c>
      <c r="AU812" s="209" t="s">
        <v>81</v>
      </c>
      <c r="AV812" s="13" t="s">
        <v>81</v>
      </c>
      <c r="AW812" s="13" t="s">
        <v>30</v>
      </c>
      <c r="AX812" s="13" t="s">
        <v>68</v>
      </c>
      <c r="AY812" s="209" t="s">
        <v>139</v>
      </c>
    </row>
    <row r="813" spans="2:65" s="1" customFormat="1" ht="16.5" customHeight="1">
      <c r="B813" s="32"/>
      <c r="C813" s="210" t="s">
        <v>1323</v>
      </c>
      <c r="D813" s="210" t="s">
        <v>219</v>
      </c>
      <c r="E813" s="211" t="s">
        <v>1324</v>
      </c>
      <c r="F813" s="212" t="s">
        <v>1325</v>
      </c>
      <c r="G813" s="213" t="s">
        <v>265</v>
      </c>
      <c r="H813" s="214">
        <v>30</v>
      </c>
      <c r="I813" s="215"/>
      <c r="J813" s="216">
        <f>ROUND(I813*H813,2)</f>
        <v>0</v>
      </c>
      <c r="K813" s="212" t="s">
        <v>145</v>
      </c>
      <c r="L813" s="217"/>
      <c r="M813" s="218" t="s">
        <v>1</v>
      </c>
      <c r="N813" s="219" t="s">
        <v>40</v>
      </c>
      <c r="O813" s="58"/>
      <c r="P813" s="185">
        <f>O813*H813</f>
        <v>0</v>
      </c>
      <c r="Q813" s="185">
        <v>1.6000000000000001E-4</v>
      </c>
      <c r="R813" s="185">
        <f>Q813*H813</f>
        <v>4.8000000000000004E-3</v>
      </c>
      <c r="S813" s="185">
        <v>0</v>
      </c>
      <c r="T813" s="186">
        <f>S813*H813</f>
        <v>0</v>
      </c>
      <c r="AR813" s="15" t="s">
        <v>294</v>
      </c>
      <c r="AT813" s="15" t="s">
        <v>219</v>
      </c>
      <c r="AU813" s="15" t="s">
        <v>81</v>
      </c>
      <c r="AY813" s="15" t="s">
        <v>139</v>
      </c>
      <c r="BE813" s="187">
        <f>IF(N813="základní",J813,0)</f>
        <v>0</v>
      </c>
      <c r="BF813" s="187">
        <f>IF(N813="snížená",J813,0)</f>
        <v>0</v>
      </c>
      <c r="BG813" s="187">
        <f>IF(N813="zákl. přenesená",J813,0)</f>
        <v>0</v>
      </c>
      <c r="BH813" s="187">
        <f>IF(N813="sníž. přenesená",J813,0)</f>
        <v>0</v>
      </c>
      <c r="BI813" s="187">
        <f>IF(N813="nulová",J813,0)</f>
        <v>0</v>
      </c>
      <c r="BJ813" s="15" t="s">
        <v>81</v>
      </c>
      <c r="BK813" s="187">
        <f>ROUND(I813*H813,2)</f>
        <v>0</v>
      </c>
      <c r="BL813" s="15" t="s">
        <v>207</v>
      </c>
      <c r="BM813" s="15" t="s">
        <v>1326</v>
      </c>
    </row>
    <row r="814" spans="2:65" s="13" customFormat="1">
      <c r="B814" s="199"/>
      <c r="C814" s="200"/>
      <c r="D814" s="190" t="s">
        <v>148</v>
      </c>
      <c r="E814" s="201" t="s">
        <v>1</v>
      </c>
      <c r="F814" s="202" t="s">
        <v>284</v>
      </c>
      <c r="G814" s="200"/>
      <c r="H814" s="203">
        <v>30</v>
      </c>
      <c r="I814" s="204"/>
      <c r="J814" s="200"/>
      <c r="K814" s="200"/>
      <c r="L814" s="205"/>
      <c r="M814" s="206"/>
      <c r="N814" s="207"/>
      <c r="O814" s="207"/>
      <c r="P814" s="207"/>
      <c r="Q814" s="207"/>
      <c r="R814" s="207"/>
      <c r="S814" s="207"/>
      <c r="T814" s="208"/>
      <c r="AT814" s="209" t="s">
        <v>148</v>
      </c>
      <c r="AU814" s="209" t="s">
        <v>81</v>
      </c>
      <c r="AV814" s="13" t="s">
        <v>81</v>
      </c>
      <c r="AW814" s="13" t="s">
        <v>30</v>
      </c>
      <c r="AX814" s="13" t="s">
        <v>68</v>
      </c>
      <c r="AY814" s="209" t="s">
        <v>139</v>
      </c>
    </row>
    <row r="815" spans="2:65" s="1" customFormat="1" ht="16.5" customHeight="1">
      <c r="B815" s="32"/>
      <c r="C815" s="176" t="s">
        <v>1327</v>
      </c>
      <c r="D815" s="176" t="s">
        <v>141</v>
      </c>
      <c r="E815" s="177" t="s">
        <v>1328</v>
      </c>
      <c r="F815" s="178" t="s">
        <v>1329</v>
      </c>
      <c r="G815" s="179" t="s">
        <v>287</v>
      </c>
      <c r="H815" s="180">
        <v>62</v>
      </c>
      <c r="I815" s="181"/>
      <c r="J815" s="182">
        <f>ROUND(I815*H815,2)</f>
        <v>0</v>
      </c>
      <c r="K815" s="178" t="s">
        <v>145</v>
      </c>
      <c r="L815" s="36"/>
      <c r="M815" s="183" t="s">
        <v>1</v>
      </c>
      <c r="N815" s="184" t="s">
        <v>40</v>
      </c>
      <c r="O815" s="58"/>
      <c r="P815" s="185">
        <f>O815*H815</f>
        <v>0</v>
      </c>
      <c r="Q815" s="185">
        <v>0</v>
      </c>
      <c r="R815" s="185">
        <f>Q815*H815</f>
        <v>0</v>
      </c>
      <c r="S815" s="185">
        <v>0</v>
      </c>
      <c r="T815" s="186">
        <f>S815*H815</f>
        <v>0</v>
      </c>
      <c r="AR815" s="15" t="s">
        <v>207</v>
      </c>
      <c r="AT815" s="15" t="s">
        <v>141</v>
      </c>
      <c r="AU815" s="15" t="s">
        <v>81</v>
      </c>
      <c r="AY815" s="15" t="s">
        <v>139</v>
      </c>
      <c r="BE815" s="187">
        <f>IF(N815="základní",J815,0)</f>
        <v>0</v>
      </c>
      <c r="BF815" s="187">
        <f>IF(N815="snížená",J815,0)</f>
        <v>0</v>
      </c>
      <c r="BG815" s="187">
        <f>IF(N815="zákl. přenesená",J815,0)</f>
        <v>0</v>
      </c>
      <c r="BH815" s="187">
        <f>IF(N815="sníž. přenesená",J815,0)</f>
        <v>0</v>
      </c>
      <c r="BI815" s="187">
        <f>IF(N815="nulová",J815,0)</f>
        <v>0</v>
      </c>
      <c r="BJ815" s="15" t="s">
        <v>81</v>
      </c>
      <c r="BK815" s="187">
        <f>ROUND(I815*H815,2)</f>
        <v>0</v>
      </c>
      <c r="BL815" s="15" t="s">
        <v>207</v>
      </c>
      <c r="BM815" s="15" t="s">
        <v>1330</v>
      </c>
    </row>
    <row r="816" spans="2:65" s="12" customFormat="1">
      <c r="B816" s="188"/>
      <c r="C816" s="189"/>
      <c r="D816" s="190" t="s">
        <v>148</v>
      </c>
      <c r="E816" s="191" t="s">
        <v>1</v>
      </c>
      <c r="F816" s="192" t="s">
        <v>637</v>
      </c>
      <c r="G816" s="189"/>
      <c r="H816" s="191" t="s">
        <v>1</v>
      </c>
      <c r="I816" s="193"/>
      <c r="J816" s="189"/>
      <c r="K816" s="189"/>
      <c r="L816" s="194"/>
      <c r="M816" s="195"/>
      <c r="N816" s="196"/>
      <c r="O816" s="196"/>
      <c r="P816" s="196"/>
      <c r="Q816" s="196"/>
      <c r="R816" s="196"/>
      <c r="S816" s="196"/>
      <c r="T816" s="197"/>
      <c r="AT816" s="198" t="s">
        <v>148</v>
      </c>
      <c r="AU816" s="198" t="s">
        <v>81</v>
      </c>
      <c r="AV816" s="12" t="s">
        <v>75</v>
      </c>
      <c r="AW816" s="12" t="s">
        <v>30</v>
      </c>
      <c r="AX816" s="12" t="s">
        <v>68</v>
      </c>
      <c r="AY816" s="198" t="s">
        <v>139</v>
      </c>
    </row>
    <row r="817" spans="2:65" s="13" customFormat="1">
      <c r="B817" s="199"/>
      <c r="C817" s="200"/>
      <c r="D817" s="190" t="s">
        <v>148</v>
      </c>
      <c r="E817" s="201" t="s">
        <v>1</v>
      </c>
      <c r="F817" s="202" t="s">
        <v>454</v>
      </c>
      <c r="G817" s="200"/>
      <c r="H817" s="203">
        <v>62</v>
      </c>
      <c r="I817" s="204"/>
      <c r="J817" s="200"/>
      <c r="K817" s="200"/>
      <c r="L817" s="205"/>
      <c r="M817" s="206"/>
      <c r="N817" s="207"/>
      <c r="O817" s="207"/>
      <c r="P817" s="207"/>
      <c r="Q817" s="207"/>
      <c r="R817" s="207"/>
      <c r="S817" s="207"/>
      <c r="T817" s="208"/>
      <c r="AT817" s="209" t="s">
        <v>148</v>
      </c>
      <c r="AU817" s="209" t="s">
        <v>81</v>
      </c>
      <c r="AV817" s="13" t="s">
        <v>81</v>
      </c>
      <c r="AW817" s="13" t="s">
        <v>30</v>
      </c>
      <c r="AX817" s="13" t="s">
        <v>68</v>
      </c>
      <c r="AY817" s="209" t="s">
        <v>139</v>
      </c>
    </row>
    <row r="818" spans="2:65" s="1" customFormat="1" ht="16.5" customHeight="1">
      <c r="B818" s="32"/>
      <c r="C818" s="176" t="s">
        <v>1331</v>
      </c>
      <c r="D818" s="176" t="s">
        <v>141</v>
      </c>
      <c r="E818" s="177" t="s">
        <v>1332</v>
      </c>
      <c r="F818" s="178" t="s">
        <v>1333</v>
      </c>
      <c r="G818" s="179" t="s">
        <v>287</v>
      </c>
      <c r="H818" s="180">
        <v>135</v>
      </c>
      <c r="I818" s="181"/>
      <c r="J818" s="182">
        <f>ROUND(I818*H818,2)</f>
        <v>0</v>
      </c>
      <c r="K818" s="178" t="s">
        <v>145</v>
      </c>
      <c r="L818" s="36"/>
      <c r="M818" s="183" t="s">
        <v>1</v>
      </c>
      <c r="N818" s="184" t="s">
        <v>40</v>
      </c>
      <c r="O818" s="58"/>
      <c r="P818" s="185">
        <f>O818*H818</f>
        <v>0</v>
      </c>
      <c r="Q818" s="185">
        <v>0</v>
      </c>
      <c r="R818" s="185">
        <f>Q818*H818</f>
        <v>0</v>
      </c>
      <c r="S818" s="185">
        <v>0</v>
      </c>
      <c r="T818" s="186">
        <f>S818*H818</f>
        <v>0</v>
      </c>
      <c r="AR818" s="15" t="s">
        <v>207</v>
      </c>
      <c r="AT818" s="15" t="s">
        <v>141</v>
      </c>
      <c r="AU818" s="15" t="s">
        <v>81</v>
      </c>
      <c r="AY818" s="15" t="s">
        <v>139</v>
      </c>
      <c r="BE818" s="187">
        <f>IF(N818="základní",J818,0)</f>
        <v>0</v>
      </c>
      <c r="BF818" s="187">
        <f>IF(N818="snížená",J818,0)</f>
        <v>0</v>
      </c>
      <c r="BG818" s="187">
        <f>IF(N818="zákl. přenesená",J818,0)</f>
        <v>0</v>
      </c>
      <c r="BH818" s="187">
        <f>IF(N818="sníž. přenesená",J818,0)</f>
        <v>0</v>
      </c>
      <c r="BI818" s="187">
        <f>IF(N818="nulová",J818,0)</f>
        <v>0</v>
      </c>
      <c r="BJ818" s="15" t="s">
        <v>81</v>
      </c>
      <c r="BK818" s="187">
        <f>ROUND(I818*H818,2)</f>
        <v>0</v>
      </c>
      <c r="BL818" s="15" t="s">
        <v>207</v>
      </c>
      <c r="BM818" s="15" t="s">
        <v>1334</v>
      </c>
    </row>
    <row r="819" spans="2:65" s="12" customFormat="1">
      <c r="B819" s="188"/>
      <c r="C819" s="189"/>
      <c r="D819" s="190" t="s">
        <v>148</v>
      </c>
      <c r="E819" s="191" t="s">
        <v>1</v>
      </c>
      <c r="F819" s="192" t="s">
        <v>637</v>
      </c>
      <c r="G819" s="189"/>
      <c r="H819" s="191" t="s">
        <v>1</v>
      </c>
      <c r="I819" s="193"/>
      <c r="J819" s="189"/>
      <c r="K819" s="189"/>
      <c r="L819" s="194"/>
      <c r="M819" s="195"/>
      <c r="N819" s="196"/>
      <c r="O819" s="196"/>
      <c r="P819" s="196"/>
      <c r="Q819" s="196"/>
      <c r="R819" s="196"/>
      <c r="S819" s="196"/>
      <c r="T819" s="197"/>
      <c r="AT819" s="198" t="s">
        <v>148</v>
      </c>
      <c r="AU819" s="198" t="s">
        <v>81</v>
      </c>
      <c r="AV819" s="12" t="s">
        <v>75</v>
      </c>
      <c r="AW819" s="12" t="s">
        <v>30</v>
      </c>
      <c r="AX819" s="12" t="s">
        <v>68</v>
      </c>
      <c r="AY819" s="198" t="s">
        <v>139</v>
      </c>
    </row>
    <row r="820" spans="2:65" s="13" customFormat="1">
      <c r="B820" s="199"/>
      <c r="C820" s="200"/>
      <c r="D820" s="190" t="s">
        <v>148</v>
      </c>
      <c r="E820" s="201" t="s">
        <v>1</v>
      </c>
      <c r="F820" s="202" t="s">
        <v>820</v>
      </c>
      <c r="G820" s="200"/>
      <c r="H820" s="203">
        <v>135</v>
      </c>
      <c r="I820" s="204"/>
      <c r="J820" s="200"/>
      <c r="K820" s="200"/>
      <c r="L820" s="205"/>
      <c r="M820" s="206"/>
      <c r="N820" s="207"/>
      <c r="O820" s="207"/>
      <c r="P820" s="207"/>
      <c r="Q820" s="207"/>
      <c r="R820" s="207"/>
      <c r="S820" s="207"/>
      <c r="T820" s="208"/>
      <c r="AT820" s="209" t="s">
        <v>148</v>
      </c>
      <c r="AU820" s="209" t="s">
        <v>81</v>
      </c>
      <c r="AV820" s="13" t="s">
        <v>81</v>
      </c>
      <c r="AW820" s="13" t="s">
        <v>30</v>
      </c>
      <c r="AX820" s="13" t="s">
        <v>68</v>
      </c>
      <c r="AY820" s="209" t="s">
        <v>139</v>
      </c>
    </row>
    <row r="821" spans="2:65" s="1" customFormat="1" ht="16.5" customHeight="1">
      <c r="B821" s="32"/>
      <c r="C821" s="210" t="s">
        <v>1335</v>
      </c>
      <c r="D821" s="210" t="s">
        <v>219</v>
      </c>
      <c r="E821" s="211" t="s">
        <v>1336</v>
      </c>
      <c r="F821" s="212" t="s">
        <v>1337</v>
      </c>
      <c r="G821" s="213" t="s">
        <v>287</v>
      </c>
      <c r="H821" s="214">
        <v>135</v>
      </c>
      <c r="I821" s="215"/>
      <c r="J821" s="216">
        <f>ROUND(I821*H821,2)</f>
        <v>0</v>
      </c>
      <c r="K821" s="212" t="s">
        <v>145</v>
      </c>
      <c r="L821" s="217"/>
      <c r="M821" s="218" t="s">
        <v>1</v>
      </c>
      <c r="N821" s="219" t="s">
        <v>40</v>
      </c>
      <c r="O821" s="58"/>
      <c r="P821" s="185">
        <f>O821*H821</f>
        <v>0</v>
      </c>
      <c r="Q821" s="185">
        <v>3.0000000000000001E-5</v>
      </c>
      <c r="R821" s="185">
        <f>Q821*H821</f>
        <v>4.0499999999999998E-3</v>
      </c>
      <c r="S821" s="185">
        <v>0</v>
      </c>
      <c r="T821" s="186">
        <f>S821*H821</f>
        <v>0</v>
      </c>
      <c r="AR821" s="15" t="s">
        <v>294</v>
      </c>
      <c r="AT821" s="15" t="s">
        <v>219</v>
      </c>
      <c r="AU821" s="15" t="s">
        <v>81</v>
      </c>
      <c r="AY821" s="15" t="s">
        <v>139</v>
      </c>
      <c r="BE821" s="187">
        <f>IF(N821="základní",J821,0)</f>
        <v>0</v>
      </c>
      <c r="BF821" s="187">
        <f>IF(N821="snížená",J821,0)</f>
        <v>0</v>
      </c>
      <c r="BG821" s="187">
        <f>IF(N821="zákl. přenesená",J821,0)</f>
        <v>0</v>
      </c>
      <c r="BH821" s="187">
        <f>IF(N821="sníž. přenesená",J821,0)</f>
        <v>0</v>
      </c>
      <c r="BI821" s="187">
        <f>IF(N821="nulová",J821,0)</f>
        <v>0</v>
      </c>
      <c r="BJ821" s="15" t="s">
        <v>81</v>
      </c>
      <c r="BK821" s="187">
        <f>ROUND(I821*H821,2)</f>
        <v>0</v>
      </c>
      <c r="BL821" s="15" t="s">
        <v>207</v>
      </c>
      <c r="BM821" s="15" t="s">
        <v>1338</v>
      </c>
    </row>
    <row r="822" spans="2:65" s="13" customFormat="1">
      <c r="B822" s="199"/>
      <c r="C822" s="200"/>
      <c r="D822" s="190" t="s">
        <v>148</v>
      </c>
      <c r="E822" s="201" t="s">
        <v>1</v>
      </c>
      <c r="F822" s="202" t="s">
        <v>820</v>
      </c>
      <c r="G822" s="200"/>
      <c r="H822" s="203">
        <v>135</v>
      </c>
      <c r="I822" s="204"/>
      <c r="J822" s="200"/>
      <c r="K822" s="200"/>
      <c r="L822" s="205"/>
      <c r="M822" s="206"/>
      <c r="N822" s="207"/>
      <c r="O822" s="207"/>
      <c r="P822" s="207"/>
      <c r="Q822" s="207"/>
      <c r="R822" s="207"/>
      <c r="S822" s="207"/>
      <c r="T822" s="208"/>
      <c r="AT822" s="209" t="s">
        <v>148</v>
      </c>
      <c r="AU822" s="209" t="s">
        <v>81</v>
      </c>
      <c r="AV822" s="13" t="s">
        <v>81</v>
      </c>
      <c r="AW822" s="13" t="s">
        <v>30</v>
      </c>
      <c r="AX822" s="13" t="s">
        <v>68</v>
      </c>
      <c r="AY822" s="209" t="s">
        <v>139</v>
      </c>
    </row>
    <row r="823" spans="2:65" s="1" customFormat="1" ht="16.5" customHeight="1">
      <c r="B823" s="32"/>
      <c r="C823" s="210" t="s">
        <v>1339</v>
      </c>
      <c r="D823" s="210" t="s">
        <v>219</v>
      </c>
      <c r="E823" s="211" t="s">
        <v>1340</v>
      </c>
      <c r="F823" s="212" t="s">
        <v>1341</v>
      </c>
      <c r="G823" s="213" t="s">
        <v>287</v>
      </c>
      <c r="H823" s="214">
        <v>20</v>
      </c>
      <c r="I823" s="215"/>
      <c r="J823" s="216">
        <f>ROUND(I823*H823,2)</f>
        <v>0</v>
      </c>
      <c r="K823" s="212" t="s">
        <v>145</v>
      </c>
      <c r="L823" s="217"/>
      <c r="M823" s="218" t="s">
        <v>1</v>
      </c>
      <c r="N823" s="219" t="s">
        <v>40</v>
      </c>
      <c r="O823" s="58"/>
      <c r="P823" s="185">
        <f>O823*H823</f>
        <v>0</v>
      </c>
      <c r="Q823" s="185">
        <v>9.0000000000000006E-5</v>
      </c>
      <c r="R823" s="185">
        <f>Q823*H823</f>
        <v>1.8000000000000002E-3</v>
      </c>
      <c r="S823" s="185">
        <v>0</v>
      </c>
      <c r="T823" s="186">
        <f>S823*H823</f>
        <v>0</v>
      </c>
      <c r="AR823" s="15" t="s">
        <v>294</v>
      </c>
      <c r="AT823" s="15" t="s">
        <v>219</v>
      </c>
      <c r="AU823" s="15" t="s">
        <v>81</v>
      </c>
      <c r="AY823" s="15" t="s">
        <v>139</v>
      </c>
      <c r="BE823" s="187">
        <f>IF(N823="základní",J823,0)</f>
        <v>0</v>
      </c>
      <c r="BF823" s="187">
        <f>IF(N823="snížená",J823,0)</f>
        <v>0</v>
      </c>
      <c r="BG823" s="187">
        <f>IF(N823="zákl. přenesená",J823,0)</f>
        <v>0</v>
      </c>
      <c r="BH823" s="187">
        <f>IF(N823="sníž. přenesená",J823,0)</f>
        <v>0</v>
      </c>
      <c r="BI823" s="187">
        <f>IF(N823="nulová",J823,0)</f>
        <v>0</v>
      </c>
      <c r="BJ823" s="15" t="s">
        <v>81</v>
      </c>
      <c r="BK823" s="187">
        <f>ROUND(I823*H823,2)</f>
        <v>0</v>
      </c>
      <c r="BL823" s="15" t="s">
        <v>207</v>
      </c>
      <c r="BM823" s="15" t="s">
        <v>1342</v>
      </c>
    </row>
    <row r="824" spans="2:65" s="13" customFormat="1">
      <c r="B824" s="199"/>
      <c r="C824" s="200"/>
      <c r="D824" s="190" t="s">
        <v>148</v>
      </c>
      <c r="E824" s="201" t="s">
        <v>1</v>
      </c>
      <c r="F824" s="202" t="s">
        <v>232</v>
      </c>
      <c r="G824" s="200"/>
      <c r="H824" s="203">
        <v>20</v>
      </c>
      <c r="I824" s="204"/>
      <c r="J824" s="200"/>
      <c r="K824" s="200"/>
      <c r="L824" s="205"/>
      <c r="M824" s="206"/>
      <c r="N824" s="207"/>
      <c r="O824" s="207"/>
      <c r="P824" s="207"/>
      <c r="Q824" s="207"/>
      <c r="R824" s="207"/>
      <c r="S824" s="207"/>
      <c r="T824" s="208"/>
      <c r="AT824" s="209" t="s">
        <v>148</v>
      </c>
      <c r="AU824" s="209" t="s">
        <v>81</v>
      </c>
      <c r="AV824" s="13" t="s">
        <v>81</v>
      </c>
      <c r="AW824" s="13" t="s">
        <v>30</v>
      </c>
      <c r="AX824" s="13" t="s">
        <v>68</v>
      </c>
      <c r="AY824" s="209" t="s">
        <v>139</v>
      </c>
    </row>
    <row r="825" spans="2:65" s="1" customFormat="1" ht="16.5" customHeight="1">
      <c r="B825" s="32"/>
      <c r="C825" s="210" t="s">
        <v>1343</v>
      </c>
      <c r="D825" s="210" t="s">
        <v>219</v>
      </c>
      <c r="E825" s="211" t="s">
        <v>1344</v>
      </c>
      <c r="F825" s="212" t="s">
        <v>1345</v>
      </c>
      <c r="G825" s="213" t="s">
        <v>287</v>
      </c>
      <c r="H825" s="214">
        <v>42</v>
      </c>
      <c r="I825" s="215"/>
      <c r="J825" s="216">
        <f>ROUND(I825*H825,2)</f>
        <v>0</v>
      </c>
      <c r="K825" s="212" t="s">
        <v>145</v>
      </c>
      <c r="L825" s="217"/>
      <c r="M825" s="218" t="s">
        <v>1</v>
      </c>
      <c r="N825" s="219" t="s">
        <v>40</v>
      </c>
      <c r="O825" s="58"/>
      <c r="P825" s="185">
        <f>O825*H825</f>
        <v>0</v>
      </c>
      <c r="Q825" s="185">
        <v>1.9000000000000001E-4</v>
      </c>
      <c r="R825" s="185">
        <f>Q825*H825</f>
        <v>7.980000000000001E-3</v>
      </c>
      <c r="S825" s="185">
        <v>0</v>
      </c>
      <c r="T825" s="186">
        <f>S825*H825</f>
        <v>0</v>
      </c>
      <c r="AR825" s="15" t="s">
        <v>294</v>
      </c>
      <c r="AT825" s="15" t="s">
        <v>219</v>
      </c>
      <c r="AU825" s="15" t="s">
        <v>81</v>
      </c>
      <c r="AY825" s="15" t="s">
        <v>139</v>
      </c>
      <c r="BE825" s="187">
        <f>IF(N825="základní",J825,0)</f>
        <v>0</v>
      </c>
      <c r="BF825" s="187">
        <f>IF(N825="snížená",J825,0)</f>
        <v>0</v>
      </c>
      <c r="BG825" s="187">
        <f>IF(N825="zákl. přenesená",J825,0)</f>
        <v>0</v>
      </c>
      <c r="BH825" s="187">
        <f>IF(N825="sníž. přenesená",J825,0)</f>
        <v>0</v>
      </c>
      <c r="BI825" s="187">
        <f>IF(N825="nulová",J825,0)</f>
        <v>0</v>
      </c>
      <c r="BJ825" s="15" t="s">
        <v>81</v>
      </c>
      <c r="BK825" s="187">
        <f>ROUND(I825*H825,2)</f>
        <v>0</v>
      </c>
      <c r="BL825" s="15" t="s">
        <v>207</v>
      </c>
      <c r="BM825" s="15" t="s">
        <v>1346</v>
      </c>
    </row>
    <row r="826" spans="2:65" s="13" customFormat="1">
      <c r="B826" s="199"/>
      <c r="C826" s="200"/>
      <c r="D826" s="190" t="s">
        <v>148</v>
      </c>
      <c r="E826" s="201" t="s">
        <v>1</v>
      </c>
      <c r="F826" s="202" t="s">
        <v>345</v>
      </c>
      <c r="G826" s="200"/>
      <c r="H826" s="203">
        <v>42</v>
      </c>
      <c r="I826" s="204"/>
      <c r="J826" s="200"/>
      <c r="K826" s="200"/>
      <c r="L826" s="205"/>
      <c r="M826" s="206"/>
      <c r="N826" s="207"/>
      <c r="O826" s="207"/>
      <c r="P826" s="207"/>
      <c r="Q826" s="207"/>
      <c r="R826" s="207"/>
      <c r="S826" s="207"/>
      <c r="T826" s="208"/>
      <c r="AT826" s="209" t="s">
        <v>148</v>
      </c>
      <c r="AU826" s="209" t="s">
        <v>81</v>
      </c>
      <c r="AV826" s="13" t="s">
        <v>81</v>
      </c>
      <c r="AW826" s="13" t="s">
        <v>30</v>
      </c>
      <c r="AX826" s="13" t="s">
        <v>68</v>
      </c>
      <c r="AY826" s="209" t="s">
        <v>139</v>
      </c>
    </row>
    <row r="827" spans="2:65" s="1" customFormat="1" ht="16.5" customHeight="1">
      <c r="B827" s="32"/>
      <c r="C827" s="210" t="s">
        <v>1347</v>
      </c>
      <c r="D827" s="210" t="s">
        <v>219</v>
      </c>
      <c r="E827" s="211" t="s">
        <v>1348</v>
      </c>
      <c r="F827" s="212" t="s">
        <v>1349</v>
      </c>
      <c r="G827" s="213" t="s">
        <v>287</v>
      </c>
      <c r="H827" s="214">
        <v>42</v>
      </c>
      <c r="I827" s="215"/>
      <c r="J827" s="216">
        <f>ROUND(I827*H827,2)</f>
        <v>0</v>
      </c>
      <c r="K827" s="212" t="s">
        <v>145</v>
      </c>
      <c r="L827" s="217"/>
      <c r="M827" s="218" t="s">
        <v>1</v>
      </c>
      <c r="N827" s="219" t="s">
        <v>40</v>
      </c>
      <c r="O827" s="58"/>
      <c r="P827" s="185">
        <f>O827*H827</f>
        <v>0</v>
      </c>
      <c r="Q827" s="185">
        <v>0</v>
      </c>
      <c r="R827" s="185">
        <f>Q827*H827</f>
        <v>0</v>
      </c>
      <c r="S827" s="185">
        <v>0</v>
      </c>
      <c r="T827" s="186">
        <f>S827*H827</f>
        <v>0</v>
      </c>
      <c r="AR827" s="15" t="s">
        <v>294</v>
      </c>
      <c r="AT827" s="15" t="s">
        <v>219</v>
      </c>
      <c r="AU827" s="15" t="s">
        <v>81</v>
      </c>
      <c r="AY827" s="15" t="s">
        <v>139</v>
      </c>
      <c r="BE827" s="187">
        <f>IF(N827="základní",J827,0)</f>
        <v>0</v>
      </c>
      <c r="BF827" s="187">
        <f>IF(N827="snížená",J827,0)</f>
        <v>0</v>
      </c>
      <c r="BG827" s="187">
        <f>IF(N827="zákl. přenesená",J827,0)</f>
        <v>0</v>
      </c>
      <c r="BH827" s="187">
        <f>IF(N827="sníž. přenesená",J827,0)</f>
        <v>0</v>
      </c>
      <c r="BI827" s="187">
        <f>IF(N827="nulová",J827,0)</f>
        <v>0</v>
      </c>
      <c r="BJ827" s="15" t="s">
        <v>81</v>
      </c>
      <c r="BK827" s="187">
        <f>ROUND(I827*H827,2)</f>
        <v>0</v>
      </c>
      <c r="BL827" s="15" t="s">
        <v>207</v>
      </c>
      <c r="BM827" s="15" t="s">
        <v>1350</v>
      </c>
    </row>
    <row r="828" spans="2:65" s="13" customFormat="1">
      <c r="B828" s="199"/>
      <c r="C828" s="200"/>
      <c r="D828" s="190" t="s">
        <v>148</v>
      </c>
      <c r="E828" s="201" t="s">
        <v>1</v>
      </c>
      <c r="F828" s="202" t="s">
        <v>345</v>
      </c>
      <c r="G828" s="200"/>
      <c r="H828" s="203">
        <v>42</v>
      </c>
      <c r="I828" s="204"/>
      <c r="J828" s="200"/>
      <c r="K828" s="200"/>
      <c r="L828" s="205"/>
      <c r="M828" s="206"/>
      <c r="N828" s="207"/>
      <c r="O828" s="207"/>
      <c r="P828" s="207"/>
      <c r="Q828" s="207"/>
      <c r="R828" s="207"/>
      <c r="S828" s="207"/>
      <c r="T828" s="208"/>
      <c r="AT828" s="209" t="s">
        <v>148</v>
      </c>
      <c r="AU828" s="209" t="s">
        <v>81</v>
      </c>
      <c r="AV828" s="13" t="s">
        <v>81</v>
      </c>
      <c r="AW828" s="13" t="s">
        <v>30</v>
      </c>
      <c r="AX828" s="13" t="s">
        <v>68</v>
      </c>
      <c r="AY828" s="209" t="s">
        <v>139</v>
      </c>
    </row>
    <row r="829" spans="2:65" s="1" customFormat="1" ht="16.5" customHeight="1">
      <c r="B829" s="32"/>
      <c r="C829" s="176" t="s">
        <v>1351</v>
      </c>
      <c r="D829" s="176" t="s">
        <v>141</v>
      </c>
      <c r="E829" s="177" t="s">
        <v>1352</v>
      </c>
      <c r="F829" s="178" t="s">
        <v>1353</v>
      </c>
      <c r="G829" s="179" t="s">
        <v>265</v>
      </c>
      <c r="H829" s="180">
        <v>70</v>
      </c>
      <c r="I829" s="181"/>
      <c r="J829" s="182">
        <f>ROUND(I829*H829,2)</f>
        <v>0</v>
      </c>
      <c r="K829" s="178" t="s">
        <v>145</v>
      </c>
      <c r="L829" s="36"/>
      <c r="M829" s="183" t="s">
        <v>1</v>
      </c>
      <c r="N829" s="184" t="s">
        <v>40</v>
      </c>
      <c r="O829" s="58"/>
      <c r="P829" s="185">
        <f>O829*H829</f>
        <v>0</v>
      </c>
      <c r="Q829" s="185">
        <v>0</v>
      </c>
      <c r="R829" s="185">
        <f>Q829*H829</f>
        <v>0</v>
      </c>
      <c r="S829" s="185">
        <v>0</v>
      </c>
      <c r="T829" s="186">
        <f>S829*H829</f>
        <v>0</v>
      </c>
      <c r="AR829" s="15" t="s">
        <v>207</v>
      </c>
      <c r="AT829" s="15" t="s">
        <v>141</v>
      </c>
      <c r="AU829" s="15" t="s">
        <v>81</v>
      </c>
      <c r="AY829" s="15" t="s">
        <v>139</v>
      </c>
      <c r="BE829" s="187">
        <f>IF(N829="základní",J829,0)</f>
        <v>0</v>
      </c>
      <c r="BF829" s="187">
        <f>IF(N829="snížená",J829,0)</f>
        <v>0</v>
      </c>
      <c r="BG829" s="187">
        <f>IF(N829="zákl. přenesená",J829,0)</f>
        <v>0</v>
      </c>
      <c r="BH829" s="187">
        <f>IF(N829="sníž. přenesená",J829,0)</f>
        <v>0</v>
      </c>
      <c r="BI829" s="187">
        <f>IF(N829="nulová",J829,0)</f>
        <v>0</v>
      </c>
      <c r="BJ829" s="15" t="s">
        <v>81</v>
      </c>
      <c r="BK829" s="187">
        <f>ROUND(I829*H829,2)</f>
        <v>0</v>
      </c>
      <c r="BL829" s="15" t="s">
        <v>207</v>
      </c>
      <c r="BM829" s="15" t="s">
        <v>1354</v>
      </c>
    </row>
    <row r="830" spans="2:65" s="12" customFormat="1">
      <c r="B830" s="188"/>
      <c r="C830" s="189"/>
      <c r="D830" s="190" t="s">
        <v>148</v>
      </c>
      <c r="E830" s="191" t="s">
        <v>1</v>
      </c>
      <c r="F830" s="192" t="s">
        <v>637</v>
      </c>
      <c r="G830" s="189"/>
      <c r="H830" s="191" t="s">
        <v>1</v>
      </c>
      <c r="I830" s="193"/>
      <c r="J830" s="189"/>
      <c r="K830" s="189"/>
      <c r="L830" s="194"/>
      <c r="M830" s="195"/>
      <c r="N830" s="196"/>
      <c r="O830" s="196"/>
      <c r="P830" s="196"/>
      <c r="Q830" s="196"/>
      <c r="R830" s="196"/>
      <c r="S830" s="196"/>
      <c r="T830" s="197"/>
      <c r="AT830" s="198" t="s">
        <v>148</v>
      </c>
      <c r="AU830" s="198" t="s">
        <v>81</v>
      </c>
      <c r="AV830" s="12" t="s">
        <v>75</v>
      </c>
      <c r="AW830" s="12" t="s">
        <v>30</v>
      </c>
      <c r="AX830" s="12" t="s">
        <v>68</v>
      </c>
      <c r="AY830" s="198" t="s">
        <v>139</v>
      </c>
    </row>
    <row r="831" spans="2:65" s="13" customFormat="1">
      <c r="B831" s="199"/>
      <c r="C831" s="200"/>
      <c r="D831" s="190" t="s">
        <v>148</v>
      </c>
      <c r="E831" s="201" t="s">
        <v>1</v>
      </c>
      <c r="F831" s="202" t="s">
        <v>512</v>
      </c>
      <c r="G831" s="200"/>
      <c r="H831" s="203">
        <v>70</v>
      </c>
      <c r="I831" s="204"/>
      <c r="J831" s="200"/>
      <c r="K831" s="200"/>
      <c r="L831" s="205"/>
      <c r="M831" s="206"/>
      <c r="N831" s="207"/>
      <c r="O831" s="207"/>
      <c r="P831" s="207"/>
      <c r="Q831" s="207"/>
      <c r="R831" s="207"/>
      <c r="S831" s="207"/>
      <c r="T831" s="208"/>
      <c r="AT831" s="209" t="s">
        <v>148</v>
      </c>
      <c r="AU831" s="209" t="s">
        <v>81</v>
      </c>
      <c r="AV831" s="13" t="s">
        <v>81</v>
      </c>
      <c r="AW831" s="13" t="s">
        <v>30</v>
      </c>
      <c r="AX831" s="13" t="s">
        <v>68</v>
      </c>
      <c r="AY831" s="209" t="s">
        <v>139</v>
      </c>
    </row>
    <row r="832" spans="2:65" s="1" customFormat="1" ht="16.5" customHeight="1">
      <c r="B832" s="32"/>
      <c r="C832" s="176" t="s">
        <v>1355</v>
      </c>
      <c r="D832" s="176" t="s">
        <v>141</v>
      </c>
      <c r="E832" s="177" t="s">
        <v>1356</v>
      </c>
      <c r="F832" s="178" t="s">
        <v>1357</v>
      </c>
      <c r="G832" s="179" t="s">
        <v>265</v>
      </c>
      <c r="H832" s="180">
        <v>520</v>
      </c>
      <c r="I832" s="181"/>
      <c r="J832" s="182">
        <f>ROUND(I832*H832,2)</f>
        <v>0</v>
      </c>
      <c r="K832" s="178" t="s">
        <v>145</v>
      </c>
      <c r="L832" s="36"/>
      <c r="M832" s="183" t="s">
        <v>1</v>
      </c>
      <c r="N832" s="184" t="s">
        <v>40</v>
      </c>
      <c r="O832" s="58"/>
      <c r="P832" s="185">
        <f>O832*H832</f>
        <v>0</v>
      </c>
      <c r="Q832" s="185">
        <v>0</v>
      </c>
      <c r="R832" s="185">
        <f>Q832*H832</f>
        <v>0</v>
      </c>
      <c r="S832" s="185">
        <v>0</v>
      </c>
      <c r="T832" s="186">
        <f>S832*H832</f>
        <v>0</v>
      </c>
      <c r="AR832" s="15" t="s">
        <v>207</v>
      </c>
      <c r="AT832" s="15" t="s">
        <v>141</v>
      </c>
      <c r="AU832" s="15" t="s">
        <v>81</v>
      </c>
      <c r="AY832" s="15" t="s">
        <v>139</v>
      </c>
      <c r="BE832" s="187">
        <f>IF(N832="základní",J832,0)</f>
        <v>0</v>
      </c>
      <c r="BF832" s="187">
        <f>IF(N832="snížená",J832,0)</f>
        <v>0</v>
      </c>
      <c r="BG832" s="187">
        <f>IF(N832="zákl. přenesená",J832,0)</f>
        <v>0</v>
      </c>
      <c r="BH832" s="187">
        <f>IF(N832="sníž. přenesená",J832,0)</f>
        <v>0</v>
      </c>
      <c r="BI832" s="187">
        <f>IF(N832="nulová",J832,0)</f>
        <v>0</v>
      </c>
      <c r="BJ832" s="15" t="s">
        <v>81</v>
      </c>
      <c r="BK832" s="187">
        <f>ROUND(I832*H832,2)</f>
        <v>0</v>
      </c>
      <c r="BL832" s="15" t="s">
        <v>207</v>
      </c>
      <c r="BM832" s="15" t="s">
        <v>1358</v>
      </c>
    </row>
    <row r="833" spans="2:65" s="12" customFormat="1">
      <c r="B833" s="188"/>
      <c r="C833" s="189"/>
      <c r="D833" s="190" t="s">
        <v>148</v>
      </c>
      <c r="E833" s="191" t="s">
        <v>1</v>
      </c>
      <c r="F833" s="192" t="s">
        <v>637</v>
      </c>
      <c r="G833" s="189"/>
      <c r="H833" s="191" t="s">
        <v>1</v>
      </c>
      <c r="I833" s="193"/>
      <c r="J833" s="189"/>
      <c r="K833" s="189"/>
      <c r="L833" s="194"/>
      <c r="M833" s="195"/>
      <c r="N833" s="196"/>
      <c r="O833" s="196"/>
      <c r="P833" s="196"/>
      <c r="Q833" s="196"/>
      <c r="R833" s="196"/>
      <c r="S833" s="196"/>
      <c r="T833" s="197"/>
      <c r="AT833" s="198" t="s">
        <v>148</v>
      </c>
      <c r="AU833" s="198" t="s">
        <v>81</v>
      </c>
      <c r="AV833" s="12" t="s">
        <v>75</v>
      </c>
      <c r="AW833" s="12" t="s">
        <v>30</v>
      </c>
      <c r="AX833" s="12" t="s">
        <v>68</v>
      </c>
      <c r="AY833" s="198" t="s">
        <v>139</v>
      </c>
    </row>
    <row r="834" spans="2:65" s="13" customFormat="1">
      <c r="B834" s="199"/>
      <c r="C834" s="200"/>
      <c r="D834" s="190" t="s">
        <v>148</v>
      </c>
      <c r="E834" s="201" t="s">
        <v>1</v>
      </c>
      <c r="F834" s="202" t="s">
        <v>1359</v>
      </c>
      <c r="G834" s="200"/>
      <c r="H834" s="203">
        <v>520</v>
      </c>
      <c r="I834" s="204"/>
      <c r="J834" s="200"/>
      <c r="K834" s="200"/>
      <c r="L834" s="205"/>
      <c r="M834" s="206"/>
      <c r="N834" s="207"/>
      <c r="O834" s="207"/>
      <c r="P834" s="207"/>
      <c r="Q834" s="207"/>
      <c r="R834" s="207"/>
      <c r="S834" s="207"/>
      <c r="T834" s="208"/>
      <c r="AT834" s="209" t="s">
        <v>148</v>
      </c>
      <c r="AU834" s="209" t="s">
        <v>81</v>
      </c>
      <c r="AV834" s="13" t="s">
        <v>81</v>
      </c>
      <c r="AW834" s="13" t="s">
        <v>30</v>
      </c>
      <c r="AX834" s="13" t="s">
        <v>68</v>
      </c>
      <c r="AY834" s="209" t="s">
        <v>139</v>
      </c>
    </row>
    <row r="835" spans="2:65" s="1" customFormat="1" ht="16.5" customHeight="1">
      <c r="B835" s="32"/>
      <c r="C835" s="176" t="s">
        <v>1360</v>
      </c>
      <c r="D835" s="176" t="s">
        <v>141</v>
      </c>
      <c r="E835" s="177" t="s">
        <v>1361</v>
      </c>
      <c r="F835" s="178" t="s">
        <v>1362</v>
      </c>
      <c r="G835" s="179" t="s">
        <v>265</v>
      </c>
      <c r="H835" s="180">
        <v>380</v>
      </c>
      <c r="I835" s="181"/>
      <c r="J835" s="182">
        <f>ROUND(I835*H835,2)</f>
        <v>0</v>
      </c>
      <c r="K835" s="178" t="s">
        <v>145</v>
      </c>
      <c r="L835" s="36"/>
      <c r="M835" s="183" t="s">
        <v>1</v>
      </c>
      <c r="N835" s="184" t="s">
        <v>40</v>
      </c>
      <c r="O835" s="58"/>
      <c r="P835" s="185">
        <f>O835*H835</f>
        <v>0</v>
      </c>
      <c r="Q835" s="185">
        <v>0</v>
      </c>
      <c r="R835" s="185">
        <f>Q835*H835</f>
        <v>0</v>
      </c>
      <c r="S835" s="185">
        <v>0</v>
      </c>
      <c r="T835" s="186">
        <f>S835*H835</f>
        <v>0</v>
      </c>
      <c r="AR835" s="15" t="s">
        <v>207</v>
      </c>
      <c r="AT835" s="15" t="s">
        <v>141</v>
      </c>
      <c r="AU835" s="15" t="s">
        <v>81</v>
      </c>
      <c r="AY835" s="15" t="s">
        <v>139</v>
      </c>
      <c r="BE835" s="187">
        <f>IF(N835="základní",J835,0)</f>
        <v>0</v>
      </c>
      <c r="BF835" s="187">
        <f>IF(N835="snížená",J835,0)</f>
        <v>0</v>
      </c>
      <c r="BG835" s="187">
        <f>IF(N835="zákl. přenesená",J835,0)</f>
        <v>0</v>
      </c>
      <c r="BH835" s="187">
        <f>IF(N835="sníž. přenesená",J835,0)</f>
        <v>0</v>
      </c>
      <c r="BI835" s="187">
        <f>IF(N835="nulová",J835,0)</f>
        <v>0</v>
      </c>
      <c r="BJ835" s="15" t="s">
        <v>81</v>
      </c>
      <c r="BK835" s="187">
        <f>ROUND(I835*H835,2)</f>
        <v>0</v>
      </c>
      <c r="BL835" s="15" t="s">
        <v>207</v>
      </c>
      <c r="BM835" s="15" t="s">
        <v>1363</v>
      </c>
    </row>
    <row r="836" spans="2:65" s="12" customFormat="1">
      <c r="B836" s="188"/>
      <c r="C836" s="189"/>
      <c r="D836" s="190" t="s">
        <v>148</v>
      </c>
      <c r="E836" s="191" t="s">
        <v>1</v>
      </c>
      <c r="F836" s="192" t="s">
        <v>637</v>
      </c>
      <c r="G836" s="189"/>
      <c r="H836" s="191" t="s">
        <v>1</v>
      </c>
      <c r="I836" s="193"/>
      <c r="J836" s="189"/>
      <c r="K836" s="189"/>
      <c r="L836" s="194"/>
      <c r="M836" s="195"/>
      <c r="N836" s="196"/>
      <c r="O836" s="196"/>
      <c r="P836" s="196"/>
      <c r="Q836" s="196"/>
      <c r="R836" s="196"/>
      <c r="S836" s="196"/>
      <c r="T836" s="197"/>
      <c r="AT836" s="198" t="s">
        <v>148</v>
      </c>
      <c r="AU836" s="198" t="s">
        <v>81</v>
      </c>
      <c r="AV836" s="12" t="s">
        <v>75</v>
      </c>
      <c r="AW836" s="12" t="s">
        <v>30</v>
      </c>
      <c r="AX836" s="12" t="s">
        <v>68</v>
      </c>
      <c r="AY836" s="198" t="s">
        <v>139</v>
      </c>
    </row>
    <row r="837" spans="2:65" s="13" customFormat="1">
      <c r="B837" s="199"/>
      <c r="C837" s="200"/>
      <c r="D837" s="190" t="s">
        <v>148</v>
      </c>
      <c r="E837" s="201" t="s">
        <v>1</v>
      </c>
      <c r="F837" s="202" t="s">
        <v>1364</v>
      </c>
      <c r="G837" s="200"/>
      <c r="H837" s="203">
        <v>380</v>
      </c>
      <c r="I837" s="204"/>
      <c r="J837" s="200"/>
      <c r="K837" s="200"/>
      <c r="L837" s="205"/>
      <c r="M837" s="206"/>
      <c r="N837" s="207"/>
      <c r="O837" s="207"/>
      <c r="P837" s="207"/>
      <c r="Q837" s="207"/>
      <c r="R837" s="207"/>
      <c r="S837" s="207"/>
      <c r="T837" s="208"/>
      <c r="AT837" s="209" t="s">
        <v>148</v>
      </c>
      <c r="AU837" s="209" t="s">
        <v>81</v>
      </c>
      <c r="AV837" s="13" t="s">
        <v>81</v>
      </c>
      <c r="AW837" s="13" t="s">
        <v>30</v>
      </c>
      <c r="AX837" s="13" t="s">
        <v>68</v>
      </c>
      <c r="AY837" s="209" t="s">
        <v>139</v>
      </c>
    </row>
    <row r="838" spans="2:65" s="1" customFormat="1" ht="16.5" customHeight="1">
      <c r="B838" s="32"/>
      <c r="C838" s="176" t="s">
        <v>1365</v>
      </c>
      <c r="D838" s="176" t="s">
        <v>141</v>
      </c>
      <c r="E838" s="177" t="s">
        <v>1366</v>
      </c>
      <c r="F838" s="178" t="s">
        <v>1367</v>
      </c>
      <c r="G838" s="179" t="s">
        <v>265</v>
      </c>
      <c r="H838" s="180">
        <v>120</v>
      </c>
      <c r="I838" s="181"/>
      <c r="J838" s="182">
        <f>ROUND(I838*H838,2)</f>
        <v>0</v>
      </c>
      <c r="K838" s="178" t="s">
        <v>145</v>
      </c>
      <c r="L838" s="36"/>
      <c r="M838" s="183" t="s">
        <v>1</v>
      </c>
      <c r="N838" s="184" t="s">
        <v>40</v>
      </c>
      <c r="O838" s="58"/>
      <c r="P838" s="185">
        <f>O838*H838</f>
        <v>0</v>
      </c>
      <c r="Q838" s="185">
        <v>0</v>
      </c>
      <c r="R838" s="185">
        <f>Q838*H838</f>
        <v>0</v>
      </c>
      <c r="S838" s="185">
        <v>0</v>
      </c>
      <c r="T838" s="186">
        <f>S838*H838</f>
        <v>0</v>
      </c>
      <c r="AR838" s="15" t="s">
        <v>207</v>
      </c>
      <c r="AT838" s="15" t="s">
        <v>141</v>
      </c>
      <c r="AU838" s="15" t="s">
        <v>81</v>
      </c>
      <c r="AY838" s="15" t="s">
        <v>139</v>
      </c>
      <c r="BE838" s="187">
        <f>IF(N838="základní",J838,0)</f>
        <v>0</v>
      </c>
      <c r="BF838" s="187">
        <f>IF(N838="snížená",J838,0)</f>
        <v>0</v>
      </c>
      <c r="BG838" s="187">
        <f>IF(N838="zákl. přenesená",J838,0)</f>
        <v>0</v>
      </c>
      <c r="BH838" s="187">
        <f>IF(N838="sníž. přenesená",J838,0)</f>
        <v>0</v>
      </c>
      <c r="BI838" s="187">
        <f>IF(N838="nulová",J838,0)</f>
        <v>0</v>
      </c>
      <c r="BJ838" s="15" t="s">
        <v>81</v>
      </c>
      <c r="BK838" s="187">
        <f>ROUND(I838*H838,2)</f>
        <v>0</v>
      </c>
      <c r="BL838" s="15" t="s">
        <v>207</v>
      </c>
      <c r="BM838" s="15" t="s">
        <v>1368</v>
      </c>
    </row>
    <row r="839" spans="2:65" s="12" customFormat="1">
      <c r="B839" s="188"/>
      <c r="C839" s="189"/>
      <c r="D839" s="190" t="s">
        <v>148</v>
      </c>
      <c r="E839" s="191" t="s">
        <v>1</v>
      </c>
      <c r="F839" s="192" t="s">
        <v>637</v>
      </c>
      <c r="G839" s="189"/>
      <c r="H839" s="191" t="s">
        <v>1</v>
      </c>
      <c r="I839" s="193"/>
      <c r="J839" s="189"/>
      <c r="K839" s="189"/>
      <c r="L839" s="194"/>
      <c r="M839" s="195"/>
      <c r="N839" s="196"/>
      <c r="O839" s="196"/>
      <c r="P839" s="196"/>
      <c r="Q839" s="196"/>
      <c r="R839" s="196"/>
      <c r="S839" s="196"/>
      <c r="T839" s="197"/>
      <c r="AT839" s="198" t="s">
        <v>148</v>
      </c>
      <c r="AU839" s="198" t="s">
        <v>81</v>
      </c>
      <c r="AV839" s="12" t="s">
        <v>75</v>
      </c>
      <c r="AW839" s="12" t="s">
        <v>30</v>
      </c>
      <c r="AX839" s="12" t="s">
        <v>68</v>
      </c>
      <c r="AY839" s="198" t="s">
        <v>139</v>
      </c>
    </row>
    <row r="840" spans="2:65" s="13" customFormat="1">
      <c r="B840" s="199"/>
      <c r="C840" s="200"/>
      <c r="D840" s="190" t="s">
        <v>148</v>
      </c>
      <c r="E840" s="201" t="s">
        <v>1</v>
      </c>
      <c r="F840" s="202" t="s">
        <v>750</v>
      </c>
      <c r="G840" s="200"/>
      <c r="H840" s="203">
        <v>120</v>
      </c>
      <c r="I840" s="204"/>
      <c r="J840" s="200"/>
      <c r="K840" s="200"/>
      <c r="L840" s="205"/>
      <c r="M840" s="206"/>
      <c r="N840" s="207"/>
      <c r="O840" s="207"/>
      <c r="P840" s="207"/>
      <c r="Q840" s="207"/>
      <c r="R840" s="207"/>
      <c r="S840" s="207"/>
      <c r="T840" s="208"/>
      <c r="AT840" s="209" t="s">
        <v>148</v>
      </c>
      <c r="AU840" s="209" t="s">
        <v>81</v>
      </c>
      <c r="AV840" s="13" t="s">
        <v>81</v>
      </c>
      <c r="AW840" s="13" t="s">
        <v>30</v>
      </c>
      <c r="AX840" s="13" t="s">
        <v>68</v>
      </c>
      <c r="AY840" s="209" t="s">
        <v>139</v>
      </c>
    </row>
    <row r="841" spans="2:65" s="1" customFormat="1" ht="16.5" customHeight="1">
      <c r="B841" s="32"/>
      <c r="C841" s="176" t="s">
        <v>1369</v>
      </c>
      <c r="D841" s="176" t="s">
        <v>141</v>
      </c>
      <c r="E841" s="177" t="s">
        <v>1370</v>
      </c>
      <c r="F841" s="178" t="s">
        <v>1371</v>
      </c>
      <c r="G841" s="179" t="s">
        <v>265</v>
      </c>
      <c r="H841" s="180">
        <v>15</v>
      </c>
      <c r="I841" s="181"/>
      <c r="J841" s="182">
        <f>ROUND(I841*H841,2)</f>
        <v>0</v>
      </c>
      <c r="K841" s="178" t="s">
        <v>145</v>
      </c>
      <c r="L841" s="36"/>
      <c r="M841" s="183" t="s">
        <v>1</v>
      </c>
      <c r="N841" s="184" t="s">
        <v>40</v>
      </c>
      <c r="O841" s="58"/>
      <c r="P841" s="185">
        <f>O841*H841</f>
        <v>0</v>
      </c>
      <c r="Q841" s="185">
        <v>0</v>
      </c>
      <c r="R841" s="185">
        <f>Q841*H841</f>
        <v>0</v>
      </c>
      <c r="S841" s="185">
        <v>0</v>
      </c>
      <c r="T841" s="186">
        <f>S841*H841</f>
        <v>0</v>
      </c>
      <c r="AR841" s="15" t="s">
        <v>207</v>
      </c>
      <c r="AT841" s="15" t="s">
        <v>141</v>
      </c>
      <c r="AU841" s="15" t="s">
        <v>81</v>
      </c>
      <c r="AY841" s="15" t="s">
        <v>139</v>
      </c>
      <c r="BE841" s="187">
        <f>IF(N841="základní",J841,0)</f>
        <v>0</v>
      </c>
      <c r="BF841" s="187">
        <f>IF(N841="snížená",J841,0)</f>
        <v>0</v>
      </c>
      <c r="BG841" s="187">
        <f>IF(N841="zákl. přenesená",J841,0)</f>
        <v>0</v>
      </c>
      <c r="BH841" s="187">
        <f>IF(N841="sníž. přenesená",J841,0)</f>
        <v>0</v>
      </c>
      <c r="BI841" s="187">
        <f>IF(N841="nulová",J841,0)</f>
        <v>0</v>
      </c>
      <c r="BJ841" s="15" t="s">
        <v>81</v>
      </c>
      <c r="BK841" s="187">
        <f>ROUND(I841*H841,2)</f>
        <v>0</v>
      </c>
      <c r="BL841" s="15" t="s">
        <v>207</v>
      </c>
      <c r="BM841" s="15" t="s">
        <v>1372</v>
      </c>
    </row>
    <row r="842" spans="2:65" s="12" customFormat="1">
      <c r="B842" s="188"/>
      <c r="C842" s="189"/>
      <c r="D842" s="190" t="s">
        <v>148</v>
      </c>
      <c r="E842" s="191" t="s">
        <v>1</v>
      </c>
      <c r="F842" s="192" t="s">
        <v>637</v>
      </c>
      <c r="G842" s="189"/>
      <c r="H842" s="191" t="s">
        <v>1</v>
      </c>
      <c r="I842" s="193"/>
      <c r="J842" s="189"/>
      <c r="K842" s="189"/>
      <c r="L842" s="194"/>
      <c r="M842" s="195"/>
      <c r="N842" s="196"/>
      <c r="O842" s="196"/>
      <c r="P842" s="196"/>
      <c r="Q842" s="196"/>
      <c r="R842" s="196"/>
      <c r="S842" s="196"/>
      <c r="T842" s="197"/>
      <c r="AT842" s="198" t="s">
        <v>148</v>
      </c>
      <c r="AU842" s="198" t="s">
        <v>81</v>
      </c>
      <c r="AV842" s="12" t="s">
        <v>75</v>
      </c>
      <c r="AW842" s="12" t="s">
        <v>30</v>
      </c>
      <c r="AX842" s="12" t="s">
        <v>68</v>
      </c>
      <c r="AY842" s="198" t="s">
        <v>139</v>
      </c>
    </row>
    <row r="843" spans="2:65" s="13" customFormat="1">
      <c r="B843" s="199"/>
      <c r="C843" s="200"/>
      <c r="D843" s="190" t="s">
        <v>148</v>
      </c>
      <c r="E843" s="201" t="s">
        <v>1</v>
      </c>
      <c r="F843" s="202" t="s">
        <v>8</v>
      </c>
      <c r="G843" s="200"/>
      <c r="H843" s="203">
        <v>15</v>
      </c>
      <c r="I843" s="204"/>
      <c r="J843" s="200"/>
      <c r="K843" s="200"/>
      <c r="L843" s="205"/>
      <c r="M843" s="206"/>
      <c r="N843" s="207"/>
      <c r="O843" s="207"/>
      <c r="P843" s="207"/>
      <c r="Q843" s="207"/>
      <c r="R843" s="207"/>
      <c r="S843" s="207"/>
      <c r="T843" s="208"/>
      <c r="AT843" s="209" t="s">
        <v>148</v>
      </c>
      <c r="AU843" s="209" t="s">
        <v>81</v>
      </c>
      <c r="AV843" s="13" t="s">
        <v>81</v>
      </c>
      <c r="AW843" s="13" t="s">
        <v>30</v>
      </c>
      <c r="AX843" s="13" t="s">
        <v>68</v>
      </c>
      <c r="AY843" s="209" t="s">
        <v>139</v>
      </c>
    </row>
    <row r="844" spans="2:65" s="1" customFormat="1" ht="16.5" customHeight="1">
      <c r="B844" s="32"/>
      <c r="C844" s="176" t="s">
        <v>1373</v>
      </c>
      <c r="D844" s="176" t="s">
        <v>141</v>
      </c>
      <c r="E844" s="177" t="s">
        <v>1374</v>
      </c>
      <c r="F844" s="178" t="s">
        <v>1375</v>
      </c>
      <c r="G844" s="179" t="s">
        <v>265</v>
      </c>
      <c r="H844" s="180">
        <v>65</v>
      </c>
      <c r="I844" s="181"/>
      <c r="J844" s="182">
        <f>ROUND(I844*H844,2)</f>
        <v>0</v>
      </c>
      <c r="K844" s="178" t="s">
        <v>145</v>
      </c>
      <c r="L844" s="36"/>
      <c r="M844" s="183" t="s">
        <v>1</v>
      </c>
      <c r="N844" s="184" t="s">
        <v>40</v>
      </c>
      <c r="O844" s="58"/>
      <c r="P844" s="185">
        <f>O844*H844</f>
        <v>0</v>
      </c>
      <c r="Q844" s="185">
        <v>0</v>
      </c>
      <c r="R844" s="185">
        <f>Q844*H844</f>
        <v>0</v>
      </c>
      <c r="S844" s="185">
        <v>0</v>
      </c>
      <c r="T844" s="186">
        <f>S844*H844</f>
        <v>0</v>
      </c>
      <c r="AR844" s="15" t="s">
        <v>207</v>
      </c>
      <c r="AT844" s="15" t="s">
        <v>141</v>
      </c>
      <c r="AU844" s="15" t="s">
        <v>81</v>
      </c>
      <c r="AY844" s="15" t="s">
        <v>139</v>
      </c>
      <c r="BE844" s="187">
        <f>IF(N844="základní",J844,0)</f>
        <v>0</v>
      </c>
      <c r="BF844" s="187">
        <f>IF(N844="snížená",J844,0)</f>
        <v>0</v>
      </c>
      <c r="BG844" s="187">
        <f>IF(N844="zákl. přenesená",J844,0)</f>
        <v>0</v>
      </c>
      <c r="BH844" s="187">
        <f>IF(N844="sníž. přenesená",J844,0)</f>
        <v>0</v>
      </c>
      <c r="BI844" s="187">
        <f>IF(N844="nulová",J844,0)</f>
        <v>0</v>
      </c>
      <c r="BJ844" s="15" t="s">
        <v>81</v>
      </c>
      <c r="BK844" s="187">
        <f>ROUND(I844*H844,2)</f>
        <v>0</v>
      </c>
      <c r="BL844" s="15" t="s">
        <v>207</v>
      </c>
      <c r="BM844" s="15" t="s">
        <v>1376</v>
      </c>
    </row>
    <row r="845" spans="2:65" s="12" customFormat="1">
      <c r="B845" s="188"/>
      <c r="C845" s="189"/>
      <c r="D845" s="190" t="s">
        <v>148</v>
      </c>
      <c r="E845" s="191" t="s">
        <v>1</v>
      </c>
      <c r="F845" s="192" t="s">
        <v>637</v>
      </c>
      <c r="G845" s="189"/>
      <c r="H845" s="191" t="s">
        <v>1</v>
      </c>
      <c r="I845" s="193"/>
      <c r="J845" s="189"/>
      <c r="K845" s="189"/>
      <c r="L845" s="194"/>
      <c r="M845" s="195"/>
      <c r="N845" s="196"/>
      <c r="O845" s="196"/>
      <c r="P845" s="196"/>
      <c r="Q845" s="196"/>
      <c r="R845" s="196"/>
      <c r="S845" s="196"/>
      <c r="T845" s="197"/>
      <c r="AT845" s="198" t="s">
        <v>148</v>
      </c>
      <c r="AU845" s="198" t="s">
        <v>81</v>
      </c>
      <c r="AV845" s="12" t="s">
        <v>75</v>
      </c>
      <c r="AW845" s="12" t="s">
        <v>30</v>
      </c>
      <c r="AX845" s="12" t="s">
        <v>68</v>
      </c>
      <c r="AY845" s="198" t="s">
        <v>139</v>
      </c>
    </row>
    <row r="846" spans="2:65" s="13" customFormat="1">
      <c r="B846" s="199"/>
      <c r="C846" s="200"/>
      <c r="D846" s="190" t="s">
        <v>148</v>
      </c>
      <c r="E846" s="201" t="s">
        <v>1</v>
      </c>
      <c r="F846" s="202" t="s">
        <v>1377</v>
      </c>
      <c r="G846" s="200"/>
      <c r="H846" s="203">
        <v>65</v>
      </c>
      <c r="I846" s="204"/>
      <c r="J846" s="200"/>
      <c r="K846" s="200"/>
      <c r="L846" s="205"/>
      <c r="M846" s="206"/>
      <c r="N846" s="207"/>
      <c r="O846" s="207"/>
      <c r="P846" s="207"/>
      <c r="Q846" s="207"/>
      <c r="R846" s="207"/>
      <c r="S846" s="207"/>
      <c r="T846" s="208"/>
      <c r="AT846" s="209" t="s">
        <v>148</v>
      </c>
      <c r="AU846" s="209" t="s">
        <v>81</v>
      </c>
      <c r="AV846" s="13" t="s">
        <v>81</v>
      </c>
      <c r="AW846" s="13" t="s">
        <v>30</v>
      </c>
      <c r="AX846" s="13" t="s">
        <v>68</v>
      </c>
      <c r="AY846" s="209" t="s">
        <v>139</v>
      </c>
    </row>
    <row r="847" spans="2:65" s="1" customFormat="1" ht="16.5" customHeight="1">
      <c r="B847" s="32"/>
      <c r="C847" s="176" t="s">
        <v>1378</v>
      </c>
      <c r="D847" s="176" t="s">
        <v>141</v>
      </c>
      <c r="E847" s="177" t="s">
        <v>1379</v>
      </c>
      <c r="F847" s="178" t="s">
        <v>1380</v>
      </c>
      <c r="G847" s="179" t="s">
        <v>265</v>
      </c>
      <c r="H847" s="180">
        <v>8</v>
      </c>
      <c r="I847" s="181"/>
      <c r="J847" s="182">
        <f>ROUND(I847*H847,2)</f>
        <v>0</v>
      </c>
      <c r="K847" s="178" t="s">
        <v>145</v>
      </c>
      <c r="L847" s="36"/>
      <c r="M847" s="183" t="s">
        <v>1</v>
      </c>
      <c r="N847" s="184" t="s">
        <v>40</v>
      </c>
      <c r="O847" s="58"/>
      <c r="P847" s="185">
        <f>O847*H847</f>
        <v>0</v>
      </c>
      <c r="Q847" s="185">
        <v>0</v>
      </c>
      <c r="R847" s="185">
        <f>Q847*H847</f>
        <v>0</v>
      </c>
      <c r="S847" s="185">
        <v>0</v>
      </c>
      <c r="T847" s="186">
        <f>S847*H847</f>
        <v>0</v>
      </c>
      <c r="AR847" s="15" t="s">
        <v>207</v>
      </c>
      <c r="AT847" s="15" t="s">
        <v>141</v>
      </c>
      <c r="AU847" s="15" t="s">
        <v>81</v>
      </c>
      <c r="AY847" s="15" t="s">
        <v>139</v>
      </c>
      <c r="BE847" s="187">
        <f>IF(N847="základní",J847,0)</f>
        <v>0</v>
      </c>
      <c r="BF847" s="187">
        <f>IF(N847="snížená",J847,0)</f>
        <v>0</v>
      </c>
      <c r="BG847" s="187">
        <f>IF(N847="zákl. přenesená",J847,0)</f>
        <v>0</v>
      </c>
      <c r="BH847" s="187">
        <f>IF(N847="sníž. přenesená",J847,0)</f>
        <v>0</v>
      </c>
      <c r="BI847" s="187">
        <f>IF(N847="nulová",J847,0)</f>
        <v>0</v>
      </c>
      <c r="BJ847" s="15" t="s">
        <v>81</v>
      </c>
      <c r="BK847" s="187">
        <f>ROUND(I847*H847,2)</f>
        <v>0</v>
      </c>
      <c r="BL847" s="15" t="s">
        <v>207</v>
      </c>
      <c r="BM847" s="15" t="s">
        <v>1381</v>
      </c>
    </row>
    <row r="848" spans="2:65" s="12" customFormat="1">
      <c r="B848" s="188"/>
      <c r="C848" s="189"/>
      <c r="D848" s="190" t="s">
        <v>148</v>
      </c>
      <c r="E848" s="191" t="s">
        <v>1</v>
      </c>
      <c r="F848" s="192" t="s">
        <v>637</v>
      </c>
      <c r="G848" s="189"/>
      <c r="H848" s="191" t="s">
        <v>1</v>
      </c>
      <c r="I848" s="193"/>
      <c r="J848" s="189"/>
      <c r="K848" s="189"/>
      <c r="L848" s="194"/>
      <c r="M848" s="195"/>
      <c r="N848" s="196"/>
      <c r="O848" s="196"/>
      <c r="P848" s="196"/>
      <c r="Q848" s="196"/>
      <c r="R848" s="196"/>
      <c r="S848" s="196"/>
      <c r="T848" s="197"/>
      <c r="AT848" s="198" t="s">
        <v>148</v>
      </c>
      <c r="AU848" s="198" t="s">
        <v>81</v>
      </c>
      <c r="AV848" s="12" t="s">
        <v>75</v>
      </c>
      <c r="AW848" s="12" t="s">
        <v>30</v>
      </c>
      <c r="AX848" s="12" t="s">
        <v>68</v>
      </c>
      <c r="AY848" s="198" t="s">
        <v>139</v>
      </c>
    </row>
    <row r="849" spans="2:65" s="13" customFormat="1">
      <c r="B849" s="199"/>
      <c r="C849" s="200"/>
      <c r="D849" s="190" t="s">
        <v>148</v>
      </c>
      <c r="E849" s="201" t="s">
        <v>1</v>
      </c>
      <c r="F849" s="202" t="s">
        <v>178</v>
      </c>
      <c r="G849" s="200"/>
      <c r="H849" s="203">
        <v>8</v>
      </c>
      <c r="I849" s="204"/>
      <c r="J849" s="200"/>
      <c r="K849" s="200"/>
      <c r="L849" s="205"/>
      <c r="M849" s="206"/>
      <c r="N849" s="207"/>
      <c r="O849" s="207"/>
      <c r="P849" s="207"/>
      <c r="Q849" s="207"/>
      <c r="R849" s="207"/>
      <c r="S849" s="207"/>
      <c r="T849" s="208"/>
      <c r="AT849" s="209" t="s">
        <v>148</v>
      </c>
      <c r="AU849" s="209" t="s">
        <v>81</v>
      </c>
      <c r="AV849" s="13" t="s">
        <v>81</v>
      </c>
      <c r="AW849" s="13" t="s">
        <v>30</v>
      </c>
      <c r="AX849" s="13" t="s">
        <v>68</v>
      </c>
      <c r="AY849" s="209" t="s">
        <v>139</v>
      </c>
    </row>
    <row r="850" spans="2:65" s="1" customFormat="1" ht="16.5" customHeight="1">
      <c r="B850" s="32"/>
      <c r="C850" s="210" t="s">
        <v>1382</v>
      </c>
      <c r="D850" s="210" t="s">
        <v>219</v>
      </c>
      <c r="E850" s="211" t="s">
        <v>1383</v>
      </c>
      <c r="F850" s="212" t="s">
        <v>1384</v>
      </c>
      <c r="G850" s="213" t="s">
        <v>265</v>
      </c>
      <c r="H850" s="214">
        <v>70</v>
      </c>
      <c r="I850" s="215"/>
      <c r="J850" s="216">
        <f>ROUND(I850*H850,2)</f>
        <v>0</v>
      </c>
      <c r="K850" s="212" t="s">
        <v>145</v>
      </c>
      <c r="L850" s="217"/>
      <c r="M850" s="218" t="s">
        <v>1</v>
      </c>
      <c r="N850" s="219" t="s">
        <v>40</v>
      </c>
      <c r="O850" s="58"/>
      <c r="P850" s="185">
        <f>O850*H850</f>
        <v>0</v>
      </c>
      <c r="Q850" s="185">
        <v>1E-4</v>
      </c>
      <c r="R850" s="185">
        <f>Q850*H850</f>
        <v>7.0000000000000001E-3</v>
      </c>
      <c r="S850" s="185">
        <v>0</v>
      </c>
      <c r="T850" s="186">
        <f>S850*H850</f>
        <v>0</v>
      </c>
      <c r="AR850" s="15" t="s">
        <v>294</v>
      </c>
      <c r="AT850" s="15" t="s">
        <v>219</v>
      </c>
      <c r="AU850" s="15" t="s">
        <v>81</v>
      </c>
      <c r="AY850" s="15" t="s">
        <v>139</v>
      </c>
      <c r="BE850" s="187">
        <f>IF(N850="základní",J850,0)</f>
        <v>0</v>
      </c>
      <c r="BF850" s="187">
        <f>IF(N850="snížená",J850,0)</f>
        <v>0</v>
      </c>
      <c r="BG850" s="187">
        <f>IF(N850="zákl. přenesená",J850,0)</f>
        <v>0</v>
      </c>
      <c r="BH850" s="187">
        <f>IF(N850="sníž. přenesená",J850,0)</f>
        <v>0</v>
      </c>
      <c r="BI850" s="187">
        <f>IF(N850="nulová",J850,0)</f>
        <v>0</v>
      </c>
      <c r="BJ850" s="15" t="s">
        <v>81</v>
      </c>
      <c r="BK850" s="187">
        <f>ROUND(I850*H850,2)</f>
        <v>0</v>
      </c>
      <c r="BL850" s="15" t="s">
        <v>207</v>
      </c>
      <c r="BM850" s="15" t="s">
        <v>1385</v>
      </c>
    </row>
    <row r="851" spans="2:65" s="13" customFormat="1">
      <c r="B851" s="199"/>
      <c r="C851" s="200"/>
      <c r="D851" s="190" t="s">
        <v>148</v>
      </c>
      <c r="E851" s="201" t="s">
        <v>1</v>
      </c>
      <c r="F851" s="202" t="s">
        <v>512</v>
      </c>
      <c r="G851" s="200"/>
      <c r="H851" s="203">
        <v>70</v>
      </c>
      <c r="I851" s="204"/>
      <c r="J851" s="200"/>
      <c r="K851" s="200"/>
      <c r="L851" s="205"/>
      <c r="M851" s="206"/>
      <c r="N851" s="207"/>
      <c r="O851" s="207"/>
      <c r="P851" s="207"/>
      <c r="Q851" s="207"/>
      <c r="R851" s="207"/>
      <c r="S851" s="207"/>
      <c r="T851" s="208"/>
      <c r="AT851" s="209" t="s">
        <v>148</v>
      </c>
      <c r="AU851" s="209" t="s">
        <v>81</v>
      </c>
      <c r="AV851" s="13" t="s">
        <v>81</v>
      </c>
      <c r="AW851" s="13" t="s">
        <v>30</v>
      </c>
      <c r="AX851" s="13" t="s">
        <v>68</v>
      </c>
      <c r="AY851" s="209" t="s">
        <v>139</v>
      </c>
    </row>
    <row r="852" spans="2:65" s="1" customFormat="1" ht="16.5" customHeight="1">
      <c r="B852" s="32"/>
      <c r="C852" s="210" t="s">
        <v>1386</v>
      </c>
      <c r="D852" s="210" t="s">
        <v>219</v>
      </c>
      <c r="E852" s="211" t="s">
        <v>1387</v>
      </c>
      <c r="F852" s="212" t="s">
        <v>1388</v>
      </c>
      <c r="G852" s="213" t="s">
        <v>265</v>
      </c>
      <c r="H852" s="214">
        <v>520</v>
      </c>
      <c r="I852" s="215"/>
      <c r="J852" s="216">
        <f>ROUND(I852*H852,2)</f>
        <v>0</v>
      </c>
      <c r="K852" s="212" t="s">
        <v>145</v>
      </c>
      <c r="L852" s="217"/>
      <c r="M852" s="218" t="s">
        <v>1</v>
      </c>
      <c r="N852" s="219" t="s">
        <v>40</v>
      </c>
      <c r="O852" s="58"/>
      <c r="P852" s="185">
        <f>O852*H852</f>
        <v>0</v>
      </c>
      <c r="Q852" s="185">
        <v>1.2E-4</v>
      </c>
      <c r="R852" s="185">
        <f>Q852*H852</f>
        <v>6.2400000000000004E-2</v>
      </c>
      <c r="S852" s="185">
        <v>0</v>
      </c>
      <c r="T852" s="186">
        <f>S852*H852</f>
        <v>0</v>
      </c>
      <c r="AR852" s="15" t="s">
        <v>294</v>
      </c>
      <c r="AT852" s="15" t="s">
        <v>219</v>
      </c>
      <c r="AU852" s="15" t="s">
        <v>81</v>
      </c>
      <c r="AY852" s="15" t="s">
        <v>139</v>
      </c>
      <c r="BE852" s="187">
        <f>IF(N852="základní",J852,0)</f>
        <v>0</v>
      </c>
      <c r="BF852" s="187">
        <f>IF(N852="snížená",J852,0)</f>
        <v>0</v>
      </c>
      <c r="BG852" s="187">
        <f>IF(N852="zákl. přenesená",J852,0)</f>
        <v>0</v>
      </c>
      <c r="BH852" s="187">
        <f>IF(N852="sníž. přenesená",J852,0)</f>
        <v>0</v>
      </c>
      <c r="BI852" s="187">
        <f>IF(N852="nulová",J852,0)</f>
        <v>0</v>
      </c>
      <c r="BJ852" s="15" t="s">
        <v>81</v>
      </c>
      <c r="BK852" s="187">
        <f>ROUND(I852*H852,2)</f>
        <v>0</v>
      </c>
      <c r="BL852" s="15" t="s">
        <v>207</v>
      </c>
      <c r="BM852" s="15" t="s">
        <v>1389</v>
      </c>
    </row>
    <row r="853" spans="2:65" s="13" customFormat="1">
      <c r="B853" s="199"/>
      <c r="C853" s="200"/>
      <c r="D853" s="190" t="s">
        <v>148</v>
      </c>
      <c r="E853" s="201" t="s">
        <v>1</v>
      </c>
      <c r="F853" s="202" t="s">
        <v>1359</v>
      </c>
      <c r="G853" s="200"/>
      <c r="H853" s="203">
        <v>520</v>
      </c>
      <c r="I853" s="204"/>
      <c r="J853" s="200"/>
      <c r="K853" s="200"/>
      <c r="L853" s="205"/>
      <c r="M853" s="206"/>
      <c r="N853" s="207"/>
      <c r="O853" s="207"/>
      <c r="P853" s="207"/>
      <c r="Q853" s="207"/>
      <c r="R853" s="207"/>
      <c r="S853" s="207"/>
      <c r="T853" s="208"/>
      <c r="AT853" s="209" t="s">
        <v>148</v>
      </c>
      <c r="AU853" s="209" t="s">
        <v>81</v>
      </c>
      <c r="AV853" s="13" t="s">
        <v>81</v>
      </c>
      <c r="AW853" s="13" t="s">
        <v>30</v>
      </c>
      <c r="AX853" s="13" t="s">
        <v>68</v>
      </c>
      <c r="AY853" s="209" t="s">
        <v>139</v>
      </c>
    </row>
    <row r="854" spans="2:65" s="1" customFormat="1" ht="16.5" customHeight="1">
      <c r="B854" s="32"/>
      <c r="C854" s="210" t="s">
        <v>1390</v>
      </c>
      <c r="D854" s="210" t="s">
        <v>219</v>
      </c>
      <c r="E854" s="211" t="s">
        <v>1391</v>
      </c>
      <c r="F854" s="212" t="s">
        <v>1392</v>
      </c>
      <c r="G854" s="213" t="s">
        <v>265</v>
      </c>
      <c r="H854" s="214">
        <v>380</v>
      </c>
      <c r="I854" s="215"/>
      <c r="J854" s="216">
        <f>ROUND(I854*H854,2)</f>
        <v>0</v>
      </c>
      <c r="K854" s="212" t="s">
        <v>145</v>
      </c>
      <c r="L854" s="217"/>
      <c r="M854" s="218" t="s">
        <v>1</v>
      </c>
      <c r="N854" s="219" t="s">
        <v>40</v>
      </c>
      <c r="O854" s="58"/>
      <c r="P854" s="185">
        <f>O854*H854</f>
        <v>0</v>
      </c>
      <c r="Q854" s="185">
        <v>1.7000000000000001E-4</v>
      </c>
      <c r="R854" s="185">
        <f>Q854*H854</f>
        <v>6.4600000000000005E-2</v>
      </c>
      <c r="S854" s="185">
        <v>0</v>
      </c>
      <c r="T854" s="186">
        <f>S854*H854</f>
        <v>0</v>
      </c>
      <c r="AR854" s="15" t="s">
        <v>294</v>
      </c>
      <c r="AT854" s="15" t="s">
        <v>219</v>
      </c>
      <c r="AU854" s="15" t="s">
        <v>81</v>
      </c>
      <c r="AY854" s="15" t="s">
        <v>139</v>
      </c>
      <c r="BE854" s="187">
        <f>IF(N854="základní",J854,0)</f>
        <v>0</v>
      </c>
      <c r="BF854" s="187">
        <f>IF(N854="snížená",J854,0)</f>
        <v>0</v>
      </c>
      <c r="BG854" s="187">
        <f>IF(N854="zákl. přenesená",J854,0)</f>
        <v>0</v>
      </c>
      <c r="BH854" s="187">
        <f>IF(N854="sníž. přenesená",J854,0)</f>
        <v>0</v>
      </c>
      <c r="BI854" s="187">
        <f>IF(N854="nulová",J854,0)</f>
        <v>0</v>
      </c>
      <c r="BJ854" s="15" t="s">
        <v>81</v>
      </c>
      <c r="BK854" s="187">
        <f>ROUND(I854*H854,2)</f>
        <v>0</v>
      </c>
      <c r="BL854" s="15" t="s">
        <v>207</v>
      </c>
      <c r="BM854" s="15" t="s">
        <v>1393</v>
      </c>
    </row>
    <row r="855" spans="2:65" s="13" customFormat="1">
      <c r="B855" s="199"/>
      <c r="C855" s="200"/>
      <c r="D855" s="190" t="s">
        <v>148</v>
      </c>
      <c r="E855" s="201" t="s">
        <v>1</v>
      </c>
      <c r="F855" s="202" t="s">
        <v>1364</v>
      </c>
      <c r="G855" s="200"/>
      <c r="H855" s="203">
        <v>380</v>
      </c>
      <c r="I855" s="204"/>
      <c r="J855" s="200"/>
      <c r="K855" s="200"/>
      <c r="L855" s="205"/>
      <c r="M855" s="206"/>
      <c r="N855" s="207"/>
      <c r="O855" s="207"/>
      <c r="P855" s="207"/>
      <c r="Q855" s="207"/>
      <c r="R855" s="207"/>
      <c r="S855" s="207"/>
      <c r="T855" s="208"/>
      <c r="AT855" s="209" t="s">
        <v>148</v>
      </c>
      <c r="AU855" s="209" t="s">
        <v>81</v>
      </c>
      <c r="AV855" s="13" t="s">
        <v>81</v>
      </c>
      <c r="AW855" s="13" t="s">
        <v>30</v>
      </c>
      <c r="AX855" s="13" t="s">
        <v>68</v>
      </c>
      <c r="AY855" s="209" t="s">
        <v>139</v>
      </c>
    </row>
    <row r="856" spans="2:65" s="1" customFormat="1" ht="16.5" customHeight="1">
      <c r="B856" s="32"/>
      <c r="C856" s="210" t="s">
        <v>1394</v>
      </c>
      <c r="D856" s="210" t="s">
        <v>219</v>
      </c>
      <c r="E856" s="211" t="s">
        <v>1395</v>
      </c>
      <c r="F856" s="212" t="s">
        <v>1396</v>
      </c>
      <c r="G856" s="213" t="s">
        <v>265</v>
      </c>
      <c r="H856" s="214">
        <v>120</v>
      </c>
      <c r="I856" s="215"/>
      <c r="J856" s="216">
        <f>ROUND(I856*H856,2)</f>
        <v>0</v>
      </c>
      <c r="K856" s="212" t="s">
        <v>145</v>
      </c>
      <c r="L856" s="217"/>
      <c r="M856" s="218" t="s">
        <v>1</v>
      </c>
      <c r="N856" s="219" t="s">
        <v>40</v>
      </c>
      <c r="O856" s="58"/>
      <c r="P856" s="185">
        <f>O856*H856</f>
        <v>0</v>
      </c>
      <c r="Q856" s="185">
        <v>6.3000000000000003E-4</v>
      </c>
      <c r="R856" s="185">
        <f>Q856*H856</f>
        <v>7.5600000000000001E-2</v>
      </c>
      <c r="S856" s="185">
        <v>0</v>
      </c>
      <c r="T856" s="186">
        <f>S856*H856</f>
        <v>0</v>
      </c>
      <c r="AR856" s="15" t="s">
        <v>294</v>
      </c>
      <c r="AT856" s="15" t="s">
        <v>219</v>
      </c>
      <c r="AU856" s="15" t="s">
        <v>81</v>
      </c>
      <c r="AY856" s="15" t="s">
        <v>139</v>
      </c>
      <c r="BE856" s="187">
        <f>IF(N856="základní",J856,0)</f>
        <v>0</v>
      </c>
      <c r="BF856" s="187">
        <f>IF(N856="snížená",J856,0)</f>
        <v>0</v>
      </c>
      <c r="BG856" s="187">
        <f>IF(N856="zákl. přenesená",J856,0)</f>
        <v>0</v>
      </c>
      <c r="BH856" s="187">
        <f>IF(N856="sníž. přenesená",J856,0)</f>
        <v>0</v>
      </c>
      <c r="BI856" s="187">
        <f>IF(N856="nulová",J856,0)</f>
        <v>0</v>
      </c>
      <c r="BJ856" s="15" t="s">
        <v>81</v>
      </c>
      <c r="BK856" s="187">
        <f>ROUND(I856*H856,2)</f>
        <v>0</v>
      </c>
      <c r="BL856" s="15" t="s">
        <v>207</v>
      </c>
      <c r="BM856" s="15" t="s">
        <v>1397</v>
      </c>
    </row>
    <row r="857" spans="2:65" s="13" customFormat="1">
      <c r="B857" s="199"/>
      <c r="C857" s="200"/>
      <c r="D857" s="190" t="s">
        <v>148</v>
      </c>
      <c r="E857" s="201" t="s">
        <v>1</v>
      </c>
      <c r="F857" s="202" t="s">
        <v>750</v>
      </c>
      <c r="G857" s="200"/>
      <c r="H857" s="203">
        <v>120</v>
      </c>
      <c r="I857" s="204"/>
      <c r="J857" s="200"/>
      <c r="K857" s="200"/>
      <c r="L857" s="205"/>
      <c r="M857" s="206"/>
      <c r="N857" s="207"/>
      <c r="O857" s="207"/>
      <c r="P857" s="207"/>
      <c r="Q857" s="207"/>
      <c r="R857" s="207"/>
      <c r="S857" s="207"/>
      <c r="T857" s="208"/>
      <c r="AT857" s="209" t="s">
        <v>148</v>
      </c>
      <c r="AU857" s="209" t="s">
        <v>81</v>
      </c>
      <c r="AV857" s="13" t="s">
        <v>81</v>
      </c>
      <c r="AW857" s="13" t="s">
        <v>30</v>
      </c>
      <c r="AX857" s="13" t="s">
        <v>68</v>
      </c>
      <c r="AY857" s="209" t="s">
        <v>139</v>
      </c>
    </row>
    <row r="858" spans="2:65" s="1" customFormat="1" ht="16.5" customHeight="1">
      <c r="B858" s="32"/>
      <c r="C858" s="210" t="s">
        <v>1398</v>
      </c>
      <c r="D858" s="210" t="s">
        <v>219</v>
      </c>
      <c r="E858" s="211" t="s">
        <v>1399</v>
      </c>
      <c r="F858" s="212" t="s">
        <v>1400</v>
      </c>
      <c r="G858" s="213" t="s">
        <v>265</v>
      </c>
      <c r="H858" s="214">
        <v>15</v>
      </c>
      <c r="I858" s="215"/>
      <c r="J858" s="216">
        <f>ROUND(I858*H858,2)</f>
        <v>0</v>
      </c>
      <c r="K858" s="212" t="s">
        <v>145</v>
      </c>
      <c r="L858" s="217"/>
      <c r="M858" s="218" t="s">
        <v>1</v>
      </c>
      <c r="N858" s="219" t="s">
        <v>40</v>
      </c>
      <c r="O858" s="58"/>
      <c r="P858" s="185">
        <f>O858*H858</f>
        <v>0</v>
      </c>
      <c r="Q858" s="185">
        <v>1.57E-3</v>
      </c>
      <c r="R858" s="185">
        <f>Q858*H858</f>
        <v>2.3550000000000001E-2</v>
      </c>
      <c r="S858" s="185">
        <v>0</v>
      </c>
      <c r="T858" s="186">
        <f>S858*H858</f>
        <v>0</v>
      </c>
      <c r="AR858" s="15" t="s">
        <v>294</v>
      </c>
      <c r="AT858" s="15" t="s">
        <v>219</v>
      </c>
      <c r="AU858" s="15" t="s">
        <v>81</v>
      </c>
      <c r="AY858" s="15" t="s">
        <v>139</v>
      </c>
      <c r="BE858" s="187">
        <f>IF(N858="základní",J858,0)</f>
        <v>0</v>
      </c>
      <c r="BF858" s="187">
        <f>IF(N858="snížená",J858,0)</f>
        <v>0</v>
      </c>
      <c r="BG858" s="187">
        <f>IF(N858="zákl. přenesená",J858,0)</f>
        <v>0</v>
      </c>
      <c r="BH858" s="187">
        <f>IF(N858="sníž. přenesená",J858,0)</f>
        <v>0</v>
      </c>
      <c r="BI858" s="187">
        <f>IF(N858="nulová",J858,0)</f>
        <v>0</v>
      </c>
      <c r="BJ858" s="15" t="s">
        <v>81</v>
      </c>
      <c r="BK858" s="187">
        <f>ROUND(I858*H858,2)</f>
        <v>0</v>
      </c>
      <c r="BL858" s="15" t="s">
        <v>207</v>
      </c>
      <c r="BM858" s="15" t="s">
        <v>1401</v>
      </c>
    </row>
    <row r="859" spans="2:65" s="13" customFormat="1">
      <c r="B859" s="199"/>
      <c r="C859" s="200"/>
      <c r="D859" s="190" t="s">
        <v>148</v>
      </c>
      <c r="E859" s="201" t="s">
        <v>1</v>
      </c>
      <c r="F859" s="202" t="s">
        <v>8</v>
      </c>
      <c r="G859" s="200"/>
      <c r="H859" s="203">
        <v>15</v>
      </c>
      <c r="I859" s="204"/>
      <c r="J859" s="200"/>
      <c r="K859" s="200"/>
      <c r="L859" s="205"/>
      <c r="M859" s="206"/>
      <c r="N859" s="207"/>
      <c r="O859" s="207"/>
      <c r="P859" s="207"/>
      <c r="Q859" s="207"/>
      <c r="R859" s="207"/>
      <c r="S859" s="207"/>
      <c r="T859" s="208"/>
      <c r="AT859" s="209" t="s">
        <v>148</v>
      </c>
      <c r="AU859" s="209" t="s">
        <v>81</v>
      </c>
      <c r="AV859" s="13" t="s">
        <v>81</v>
      </c>
      <c r="AW859" s="13" t="s">
        <v>30</v>
      </c>
      <c r="AX859" s="13" t="s">
        <v>68</v>
      </c>
      <c r="AY859" s="209" t="s">
        <v>139</v>
      </c>
    </row>
    <row r="860" spans="2:65" s="1" customFormat="1" ht="16.5" customHeight="1">
      <c r="B860" s="32"/>
      <c r="C860" s="210" t="s">
        <v>1402</v>
      </c>
      <c r="D860" s="210" t="s">
        <v>219</v>
      </c>
      <c r="E860" s="211" t="s">
        <v>1403</v>
      </c>
      <c r="F860" s="212" t="s">
        <v>1404</v>
      </c>
      <c r="G860" s="213" t="s">
        <v>265</v>
      </c>
      <c r="H860" s="214">
        <v>20</v>
      </c>
      <c r="I860" s="215"/>
      <c r="J860" s="216">
        <f>ROUND(I860*H860,2)</f>
        <v>0</v>
      </c>
      <c r="K860" s="212" t="s">
        <v>145</v>
      </c>
      <c r="L860" s="217"/>
      <c r="M860" s="218" t="s">
        <v>1</v>
      </c>
      <c r="N860" s="219" t="s">
        <v>40</v>
      </c>
      <c r="O860" s="58"/>
      <c r="P860" s="185">
        <f>O860*H860</f>
        <v>0</v>
      </c>
      <c r="Q860" s="185">
        <v>1.6000000000000001E-4</v>
      </c>
      <c r="R860" s="185">
        <f>Q860*H860</f>
        <v>3.2000000000000002E-3</v>
      </c>
      <c r="S860" s="185">
        <v>0</v>
      </c>
      <c r="T860" s="186">
        <f>S860*H860</f>
        <v>0</v>
      </c>
      <c r="AR860" s="15" t="s">
        <v>294</v>
      </c>
      <c r="AT860" s="15" t="s">
        <v>219</v>
      </c>
      <c r="AU860" s="15" t="s">
        <v>81</v>
      </c>
      <c r="AY860" s="15" t="s">
        <v>139</v>
      </c>
      <c r="BE860" s="187">
        <f>IF(N860="základní",J860,0)</f>
        <v>0</v>
      </c>
      <c r="BF860" s="187">
        <f>IF(N860="snížená",J860,0)</f>
        <v>0</v>
      </c>
      <c r="BG860" s="187">
        <f>IF(N860="zákl. přenesená",J860,0)</f>
        <v>0</v>
      </c>
      <c r="BH860" s="187">
        <f>IF(N860="sníž. přenesená",J860,0)</f>
        <v>0</v>
      </c>
      <c r="BI860" s="187">
        <f>IF(N860="nulová",J860,0)</f>
        <v>0</v>
      </c>
      <c r="BJ860" s="15" t="s">
        <v>81</v>
      </c>
      <c r="BK860" s="187">
        <f>ROUND(I860*H860,2)</f>
        <v>0</v>
      </c>
      <c r="BL860" s="15" t="s">
        <v>207</v>
      </c>
      <c r="BM860" s="15" t="s">
        <v>1405</v>
      </c>
    </row>
    <row r="861" spans="2:65" s="13" customFormat="1">
      <c r="B861" s="199"/>
      <c r="C861" s="200"/>
      <c r="D861" s="190" t="s">
        <v>148</v>
      </c>
      <c r="E861" s="201" t="s">
        <v>1</v>
      </c>
      <c r="F861" s="202" t="s">
        <v>232</v>
      </c>
      <c r="G861" s="200"/>
      <c r="H861" s="203">
        <v>20</v>
      </c>
      <c r="I861" s="204"/>
      <c r="J861" s="200"/>
      <c r="K861" s="200"/>
      <c r="L861" s="205"/>
      <c r="M861" s="206"/>
      <c r="N861" s="207"/>
      <c r="O861" s="207"/>
      <c r="P861" s="207"/>
      <c r="Q861" s="207"/>
      <c r="R861" s="207"/>
      <c r="S861" s="207"/>
      <c r="T861" s="208"/>
      <c r="AT861" s="209" t="s">
        <v>148</v>
      </c>
      <c r="AU861" s="209" t="s">
        <v>81</v>
      </c>
      <c r="AV861" s="13" t="s">
        <v>81</v>
      </c>
      <c r="AW861" s="13" t="s">
        <v>30</v>
      </c>
      <c r="AX861" s="13" t="s">
        <v>68</v>
      </c>
      <c r="AY861" s="209" t="s">
        <v>139</v>
      </c>
    </row>
    <row r="862" spans="2:65" s="1" customFormat="1" ht="16.5" customHeight="1">
      <c r="B862" s="32"/>
      <c r="C862" s="210" t="s">
        <v>1406</v>
      </c>
      <c r="D862" s="210" t="s">
        <v>219</v>
      </c>
      <c r="E862" s="211" t="s">
        <v>1407</v>
      </c>
      <c r="F862" s="212" t="s">
        <v>1408</v>
      </c>
      <c r="G862" s="213" t="s">
        <v>265</v>
      </c>
      <c r="H862" s="214">
        <v>45</v>
      </c>
      <c r="I862" s="215"/>
      <c r="J862" s="216">
        <f>ROUND(I862*H862,2)</f>
        <v>0</v>
      </c>
      <c r="K862" s="212" t="s">
        <v>145</v>
      </c>
      <c r="L862" s="217"/>
      <c r="M862" s="218" t="s">
        <v>1</v>
      </c>
      <c r="N862" s="219" t="s">
        <v>40</v>
      </c>
      <c r="O862" s="58"/>
      <c r="P862" s="185">
        <f>O862*H862</f>
        <v>0</v>
      </c>
      <c r="Q862" s="185">
        <v>2.5000000000000001E-4</v>
      </c>
      <c r="R862" s="185">
        <f>Q862*H862</f>
        <v>1.125E-2</v>
      </c>
      <c r="S862" s="185">
        <v>0</v>
      </c>
      <c r="T862" s="186">
        <f>S862*H862</f>
        <v>0</v>
      </c>
      <c r="AR862" s="15" t="s">
        <v>294</v>
      </c>
      <c r="AT862" s="15" t="s">
        <v>219</v>
      </c>
      <c r="AU862" s="15" t="s">
        <v>81</v>
      </c>
      <c r="AY862" s="15" t="s">
        <v>139</v>
      </c>
      <c r="BE862" s="187">
        <f>IF(N862="základní",J862,0)</f>
        <v>0</v>
      </c>
      <c r="BF862" s="187">
        <f>IF(N862="snížená",J862,0)</f>
        <v>0</v>
      </c>
      <c r="BG862" s="187">
        <f>IF(N862="zákl. přenesená",J862,0)</f>
        <v>0</v>
      </c>
      <c r="BH862" s="187">
        <f>IF(N862="sníž. přenesená",J862,0)</f>
        <v>0</v>
      </c>
      <c r="BI862" s="187">
        <f>IF(N862="nulová",J862,0)</f>
        <v>0</v>
      </c>
      <c r="BJ862" s="15" t="s">
        <v>81</v>
      </c>
      <c r="BK862" s="187">
        <f>ROUND(I862*H862,2)</f>
        <v>0</v>
      </c>
      <c r="BL862" s="15" t="s">
        <v>207</v>
      </c>
      <c r="BM862" s="15" t="s">
        <v>1409</v>
      </c>
    </row>
    <row r="863" spans="2:65" s="13" customFormat="1">
      <c r="B863" s="199"/>
      <c r="C863" s="200"/>
      <c r="D863" s="190" t="s">
        <v>148</v>
      </c>
      <c r="E863" s="201" t="s">
        <v>1</v>
      </c>
      <c r="F863" s="202" t="s">
        <v>360</v>
      </c>
      <c r="G863" s="200"/>
      <c r="H863" s="203">
        <v>45</v>
      </c>
      <c r="I863" s="204"/>
      <c r="J863" s="200"/>
      <c r="K863" s="200"/>
      <c r="L863" s="205"/>
      <c r="M863" s="206"/>
      <c r="N863" s="207"/>
      <c r="O863" s="207"/>
      <c r="P863" s="207"/>
      <c r="Q863" s="207"/>
      <c r="R863" s="207"/>
      <c r="S863" s="207"/>
      <c r="T863" s="208"/>
      <c r="AT863" s="209" t="s">
        <v>148</v>
      </c>
      <c r="AU863" s="209" t="s">
        <v>81</v>
      </c>
      <c r="AV863" s="13" t="s">
        <v>81</v>
      </c>
      <c r="AW863" s="13" t="s">
        <v>30</v>
      </c>
      <c r="AX863" s="13" t="s">
        <v>68</v>
      </c>
      <c r="AY863" s="209" t="s">
        <v>139</v>
      </c>
    </row>
    <row r="864" spans="2:65" s="1" customFormat="1" ht="16.5" customHeight="1">
      <c r="B864" s="32"/>
      <c r="C864" s="210" t="s">
        <v>1410</v>
      </c>
      <c r="D864" s="210" t="s">
        <v>219</v>
      </c>
      <c r="E864" s="211" t="s">
        <v>1411</v>
      </c>
      <c r="F864" s="212" t="s">
        <v>1412</v>
      </c>
      <c r="G864" s="213" t="s">
        <v>265</v>
      </c>
      <c r="H864" s="214">
        <v>8</v>
      </c>
      <c r="I864" s="215"/>
      <c r="J864" s="216">
        <f>ROUND(I864*H864,2)</f>
        <v>0</v>
      </c>
      <c r="K864" s="212" t="s">
        <v>145</v>
      </c>
      <c r="L864" s="217"/>
      <c r="M864" s="218" t="s">
        <v>1</v>
      </c>
      <c r="N864" s="219" t="s">
        <v>40</v>
      </c>
      <c r="O864" s="58"/>
      <c r="P864" s="185">
        <f>O864*H864</f>
        <v>0</v>
      </c>
      <c r="Q864" s="185">
        <v>2.4000000000000001E-4</v>
      </c>
      <c r="R864" s="185">
        <f>Q864*H864</f>
        <v>1.92E-3</v>
      </c>
      <c r="S864" s="185">
        <v>0</v>
      </c>
      <c r="T864" s="186">
        <f>S864*H864</f>
        <v>0</v>
      </c>
      <c r="AR864" s="15" t="s">
        <v>294</v>
      </c>
      <c r="AT864" s="15" t="s">
        <v>219</v>
      </c>
      <c r="AU864" s="15" t="s">
        <v>81</v>
      </c>
      <c r="AY864" s="15" t="s">
        <v>139</v>
      </c>
      <c r="BE864" s="187">
        <f>IF(N864="základní",J864,0)</f>
        <v>0</v>
      </c>
      <c r="BF864" s="187">
        <f>IF(N864="snížená",J864,0)</f>
        <v>0</v>
      </c>
      <c r="BG864" s="187">
        <f>IF(N864="zákl. přenesená",J864,0)</f>
        <v>0</v>
      </c>
      <c r="BH864" s="187">
        <f>IF(N864="sníž. přenesená",J864,0)</f>
        <v>0</v>
      </c>
      <c r="BI864" s="187">
        <f>IF(N864="nulová",J864,0)</f>
        <v>0</v>
      </c>
      <c r="BJ864" s="15" t="s">
        <v>81</v>
      </c>
      <c r="BK864" s="187">
        <f>ROUND(I864*H864,2)</f>
        <v>0</v>
      </c>
      <c r="BL864" s="15" t="s">
        <v>207</v>
      </c>
      <c r="BM864" s="15" t="s">
        <v>1413</v>
      </c>
    </row>
    <row r="865" spans="2:65" s="13" customFormat="1">
      <c r="B865" s="199"/>
      <c r="C865" s="200"/>
      <c r="D865" s="190" t="s">
        <v>148</v>
      </c>
      <c r="E865" s="201" t="s">
        <v>1</v>
      </c>
      <c r="F865" s="202" t="s">
        <v>178</v>
      </c>
      <c r="G865" s="200"/>
      <c r="H865" s="203">
        <v>8</v>
      </c>
      <c r="I865" s="204"/>
      <c r="J865" s="200"/>
      <c r="K865" s="200"/>
      <c r="L865" s="205"/>
      <c r="M865" s="206"/>
      <c r="N865" s="207"/>
      <c r="O865" s="207"/>
      <c r="P865" s="207"/>
      <c r="Q865" s="207"/>
      <c r="R865" s="207"/>
      <c r="S865" s="207"/>
      <c r="T865" s="208"/>
      <c r="AT865" s="209" t="s">
        <v>148</v>
      </c>
      <c r="AU865" s="209" t="s">
        <v>81</v>
      </c>
      <c r="AV865" s="13" t="s">
        <v>81</v>
      </c>
      <c r="AW865" s="13" t="s">
        <v>30</v>
      </c>
      <c r="AX865" s="13" t="s">
        <v>68</v>
      </c>
      <c r="AY865" s="209" t="s">
        <v>139</v>
      </c>
    </row>
    <row r="866" spans="2:65" s="1" customFormat="1" ht="16.5" customHeight="1">
      <c r="B866" s="32"/>
      <c r="C866" s="176" t="s">
        <v>1414</v>
      </c>
      <c r="D866" s="176" t="s">
        <v>141</v>
      </c>
      <c r="E866" s="177" t="s">
        <v>1415</v>
      </c>
      <c r="F866" s="178" t="s">
        <v>1416</v>
      </c>
      <c r="G866" s="179" t="s">
        <v>265</v>
      </c>
      <c r="H866" s="180">
        <v>140</v>
      </c>
      <c r="I866" s="181"/>
      <c r="J866" s="182">
        <f>ROUND(I866*H866,2)</f>
        <v>0</v>
      </c>
      <c r="K866" s="178" t="s">
        <v>145</v>
      </c>
      <c r="L866" s="36"/>
      <c r="M866" s="183" t="s">
        <v>1</v>
      </c>
      <c r="N866" s="184" t="s">
        <v>40</v>
      </c>
      <c r="O866" s="58"/>
      <c r="P866" s="185">
        <f>O866*H866</f>
        <v>0</v>
      </c>
      <c r="Q866" s="185">
        <v>0</v>
      </c>
      <c r="R866" s="185">
        <f>Q866*H866</f>
        <v>0</v>
      </c>
      <c r="S866" s="185">
        <v>0</v>
      </c>
      <c r="T866" s="186">
        <f>S866*H866</f>
        <v>0</v>
      </c>
      <c r="AR866" s="15" t="s">
        <v>207</v>
      </c>
      <c r="AT866" s="15" t="s">
        <v>141</v>
      </c>
      <c r="AU866" s="15" t="s">
        <v>81</v>
      </c>
      <c r="AY866" s="15" t="s">
        <v>139</v>
      </c>
      <c r="BE866" s="187">
        <f>IF(N866="základní",J866,0)</f>
        <v>0</v>
      </c>
      <c r="BF866" s="187">
        <f>IF(N866="snížená",J866,0)</f>
        <v>0</v>
      </c>
      <c r="BG866" s="187">
        <f>IF(N866="zákl. přenesená",J866,0)</f>
        <v>0</v>
      </c>
      <c r="BH866" s="187">
        <f>IF(N866="sníž. přenesená",J866,0)</f>
        <v>0</v>
      </c>
      <c r="BI866" s="187">
        <f>IF(N866="nulová",J866,0)</f>
        <v>0</v>
      </c>
      <c r="BJ866" s="15" t="s">
        <v>81</v>
      </c>
      <c r="BK866" s="187">
        <f>ROUND(I866*H866,2)</f>
        <v>0</v>
      </c>
      <c r="BL866" s="15" t="s">
        <v>207</v>
      </c>
      <c r="BM866" s="15" t="s">
        <v>1417</v>
      </c>
    </row>
    <row r="867" spans="2:65" s="12" customFormat="1">
      <c r="B867" s="188"/>
      <c r="C867" s="189"/>
      <c r="D867" s="190" t="s">
        <v>148</v>
      </c>
      <c r="E867" s="191" t="s">
        <v>1</v>
      </c>
      <c r="F867" s="192" t="s">
        <v>637</v>
      </c>
      <c r="G867" s="189"/>
      <c r="H867" s="191" t="s">
        <v>1</v>
      </c>
      <c r="I867" s="193"/>
      <c r="J867" s="189"/>
      <c r="K867" s="189"/>
      <c r="L867" s="194"/>
      <c r="M867" s="195"/>
      <c r="N867" s="196"/>
      <c r="O867" s="196"/>
      <c r="P867" s="196"/>
      <c r="Q867" s="196"/>
      <c r="R867" s="196"/>
      <c r="S867" s="196"/>
      <c r="T867" s="197"/>
      <c r="AT867" s="198" t="s">
        <v>148</v>
      </c>
      <c r="AU867" s="198" t="s">
        <v>81</v>
      </c>
      <c r="AV867" s="12" t="s">
        <v>75</v>
      </c>
      <c r="AW867" s="12" t="s">
        <v>30</v>
      </c>
      <c r="AX867" s="12" t="s">
        <v>68</v>
      </c>
      <c r="AY867" s="198" t="s">
        <v>139</v>
      </c>
    </row>
    <row r="868" spans="2:65" s="13" customFormat="1">
      <c r="B868" s="199"/>
      <c r="C868" s="200"/>
      <c r="D868" s="190" t="s">
        <v>148</v>
      </c>
      <c r="E868" s="201" t="s">
        <v>1</v>
      </c>
      <c r="F868" s="202" t="s">
        <v>843</v>
      </c>
      <c r="G868" s="200"/>
      <c r="H868" s="203">
        <v>140</v>
      </c>
      <c r="I868" s="204"/>
      <c r="J868" s="200"/>
      <c r="K868" s="200"/>
      <c r="L868" s="205"/>
      <c r="M868" s="206"/>
      <c r="N868" s="207"/>
      <c r="O868" s="207"/>
      <c r="P868" s="207"/>
      <c r="Q868" s="207"/>
      <c r="R868" s="207"/>
      <c r="S868" s="207"/>
      <c r="T868" s="208"/>
      <c r="AT868" s="209" t="s">
        <v>148</v>
      </c>
      <c r="AU868" s="209" t="s">
        <v>81</v>
      </c>
      <c r="AV868" s="13" t="s">
        <v>81</v>
      </c>
      <c r="AW868" s="13" t="s">
        <v>30</v>
      </c>
      <c r="AX868" s="13" t="s">
        <v>68</v>
      </c>
      <c r="AY868" s="209" t="s">
        <v>139</v>
      </c>
    </row>
    <row r="869" spans="2:65" s="1" customFormat="1" ht="16.5" customHeight="1">
      <c r="B869" s="32"/>
      <c r="C869" s="176" t="s">
        <v>1418</v>
      </c>
      <c r="D869" s="176" t="s">
        <v>141</v>
      </c>
      <c r="E869" s="177" t="s">
        <v>1419</v>
      </c>
      <c r="F869" s="178" t="s">
        <v>1420</v>
      </c>
      <c r="G869" s="179" t="s">
        <v>265</v>
      </c>
      <c r="H869" s="180">
        <v>80</v>
      </c>
      <c r="I869" s="181"/>
      <c r="J869" s="182">
        <f>ROUND(I869*H869,2)</f>
        <v>0</v>
      </c>
      <c r="K869" s="178" t="s">
        <v>145</v>
      </c>
      <c r="L869" s="36"/>
      <c r="M869" s="183" t="s">
        <v>1</v>
      </c>
      <c r="N869" s="184" t="s">
        <v>40</v>
      </c>
      <c r="O869" s="58"/>
      <c r="P869" s="185">
        <f>O869*H869</f>
        <v>0</v>
      </c>
      <c r="Q869" s="185">
        <v>0</v>
      </c>
      <c r="R869" s="185">
        <f>Q869*H869</f>
        <v>0</v>
      </c>
      <c r="S869" s="185">
        <v>0</v>
      </c>
      <c r="T869" s="186">
        <f>S869*H869</f>
        <v>0</v>
      </c>
      <c r="AR869" s="15" t="s">
        <v>207</v>
      </c>
      <c r="AT869" s="15" t="s">
        <v>141</v>
      </c>
      <c r="AU869" s="15" t="s">
        <v>81</v>
      </c>
      <c r="AY869" s="15" t="s">
        <v>139</v>
      </c>
      <c r="BE869" s="187">
        <f>IF(N869="základní",J869,0)</f>
        <v>0</v>
      </c>
      <c r="BF869" s="187">
        <f>IF(N869="snížená",J869,0)</f>
        <v>0</v>
      </c>
      <c r="BG869" s="187">
        <f>IF(N869="zákl. přenesená",J869,0)</f>
        <v>0</v>
      </c>
      <c r="BH869" s="187">
        <f>IF(N869="sníž. přenesená",J869,0)</f>
        <v>0</v>
      </c>
      <c r="BI869" s="187">
        <f>IF(N869="nulová",J869,0)</f>
        <v>0</v>
      </c>
      <c r="BJ869" s="15" t="s">
        <v>81</v>
      </c>
      <c r="BK869" s="187">
        <f>ROUND(I869*H869,2)</f>
        <v>0</v>
      </c>
      <c r="BL869" s="15" t="s">
        <v>207</v>
      </c>
      <c r="BM869" s="15" t="s">
        <v>1421</v>
      </c>
    </row>
    <row r="870" spans="2:65" s="12" customFormat="1">
      <c r="B870" s="188"/>
      <c r="C870" s="189"/>
      <c r="D870" s="190" t="s">
        <v>148</v>
      </c>
      <c r="E870" s="191" t="s">
        <v>1</v>
      </c>
      <c r="F870" s="192" t="s">
        <v>637</v>
      </c>
      <c r="G870" s="189"/>
      <c r="H870" s="191" t="s">
        <v>1</v>
      </c>
      <c r="I870" s="193"/>
      <c r="J870" s="189"/>
      <c r="K870" s="189"/>
      <c r="L870" s="194"/>
      <c r="M870" s="195"/>
      <c r="N870" s="196"/>
      <c r="O870" s="196"/>
      <c r="P870" s="196"/>
      <c r="Q870" s="196"/>
      <c r="R870" s="196"/>
      <c r="S870" s="196"/>
      <c r="T870" s="197"/>
      <c r="AT870" s="198" t="s">
        <v>148</v>
      </c>
      <c r="AU870" s="198" t="s">
        <v>81</v>
      </c>
      <c r="AV870" s="12" t="s">
        <v>75</v>
      </c>
      <c r="AW870" s="12" t="s">
        <v>30</v>
      </c>
      <c r="AX870" s="12" t="s">
        <v>68</v>
      </c>
      <c r="AY870" s="198" t="s">
        <v>139</v>
      </c>
    </row>
    <row r="871" spans="2:65" s="13" customFormat="1">
      <c r="B871" s="199"/>
      <c r="C871" s="200"/>
      <c r="D871" s="190" t="s">
        <v>148</v>
      </c>
      <c r="E871" s="201" t="s">
        <v>1</v>
      </c>
      <c r="F871" s="202" t="s">
        <v>561</v>
      </c>
      <c r="G871" s="200"/>
      <c r="H871" s="203">
        <v>80</v>
      </c>
      <c r="I871" s="204"/>
      <c r="J871" s="200"/>
      <c r="K871" s="200"/>
      <c r="L871" s="205"/>
      <c r="M871" s="206"/>
      <c r="N871" s="207"/>
      <c r="O871" s="207"/>
      <c r="P871" s="207"/>
      <c r="Q871" s="207"/>
      <c r="R871" s="207"/>
      <c r="S871" s="207"/>
      <c r="T871" s="208"/>
      <c r="AT871" s="209" t="s">
        <v>148</v>
      </c>
      <c r="AU871" s="209" t="s">
        <v>81</v>
      </c>
      <c r="AV871" s="13" t="s">
        <v>81</v>
      </c>
      <c r="AW871" s="13" t="s">
        <v>30</v>
      </c>
      <c r="AX871" s="13" t="s">
        <v>68</v>
      </c>
      <c r="AY871" s="209" t="s">
        <v>139</v>
      </c>
    </row>
    <row r="872" spans="2:65" s="1" customFormat="1" ht="16.5" customHeight="1">
      <c r="B872" s="32"/>
      <c r="C872" s="210" t="s">
        <v>1422</v>
      </c>
      <c r="D872" s="210" t="s">
        <v>219</v>
      </c>
      <c r="E872" s="211" t="s">
        <v>1423</v>
      </c>
      <c r="F872" s="212" t="s">
        <v>1424</v>
      </c>
      <c r="G872" s="213" t="s">
        <v>265</v>
      </c>
      <c r="H872" s="214">
        <v>140</v>
      </c>
      <c r="I872" s="215"/>
      <c r="J872" s="216">
        <f>ROUND(I872*H872,2)</f>
        <v>0</v>
      </c>
      <c r="K872" s="212" t="s">
        <v>145</v>
      </c>
      <c r="L872" s="217"/>
      <c r="M872" s="218" t="s">
        <v>1</v>
      </c>
      <c r="N872" s="219" t="s">
        <v>40</v>
      </c>
      <c r="O872" s="58"/>
      <c r="P872" s="185">
        <f>O872*H872</f>
        <v>0</v>
      </c>
      <c r="Q872" s="185">
        <v>5.0000000000000002E-5</v>
      </c>
      <c r="R872" s="185">
        <f>Q872*H872</f>
        <v>7.0000000000000001E-3</v>
      </c>
      <c r="S872" s="185">
        <v>0</v>
      </c>
      <c r="T872" s="186">
        <f>S872*H872</f>
        <v>0</v>
      </c>
      <c r="AR872" s="15" t="s">
        <v>294</v>
      </c>
      <c r="AT872" s="15" t="s">
        <v>219</v>
      </c>
      <c r="AU872" s="15" t="s">
        <v>81</v>
      </c>
      <c r="AY872" s="15" t="s">
        <v>139</v>
      </c>
      <c r="BE872" s="187">
        <f>IF(N872="základní",J872,0)</f>
        <v>0</v>
      </c>
      <c r="BF872" s="187">
        <f>IF(N872="snížená",J872,0)</f>
        <v>0</v>
      </c>
      <c r="BG872" s="187">
        <f>IF(N872="zákl. přenesená",J872,0)</f>
        <v>0</v>
      </c>
      <c r="BH872" s="187">
        <f>IF(N872="sníž. přenesená",J872,0)</f>
        <v>0</v>
      </c>
      <c r="BI872" s="187">
        <f>IF(N872="nulová",J872,0)</f>
        <v>0</v>
      </c>
      <c r="BJ872" s="15" t="s">
        <v>81</v>
      </c>
      <c r="BK872" s="187">
        <f>ROUND(I872*H872,2)</f>
        <v>0</v>
      </c>
      <c r="BL872" s="15" t="s">
        <v>207</v>
      </c>
      <c r="BM872" s="15" t="s">
        <v>1425</v>
      </c>
    </row>
    <row r="873" spans="2:65" s="13" customFormat="1">
      <c r="B873" s="199"/>
      <c r="C873" s="200"/>
      <c r="D873" s="190" t="s">
        <v>148</v>
      </c>
      <c r="E873" s="201" t="s">
        <v>1</v>
      </c>
      <c r="F873" s="202" t="s">
        <v>843</v>
      </c>
      <c r="G873" s="200"/>
      <c r="H873" s="203">
        <v>140</v>
      </c>
      <c r="I873" s="204"/>
      <c r="J873" s="200"/>
      <c r="K873" s="200"/>
      <c r="L873" s="205"/>
      <c r="M873" s="206"/>
      <c r="N873" s="207"/>
      <c r="O873" s="207"/>
      <c r="P873" s="207"/>
      <c r="Q873" s="207"/>
      <c r="R873" s="207"/>
      <c r="S873" s="207"/>
      <c r="T873" s="208"/>
      <c r="AT873" s="209" t="s">
        <v>148</v>
      </c>
      <c r="AU873" s="209" t="s">
        <v>81</v>
      </c>
      <c r="AV873" s="13" t="s">
        <v>81</v>
      </c>
      <c r="AW873" s="13" t="s">
        <v>30</v>
      </c>
      <c r="AX873" s="13" t="s">
        <v>68</v>
      </c>
      <c r="AY873" s="209" t="s">
        <v>139</v>
      </c>
    </row>
    <row r="874" spans="2:65" s="1" customFormat="1" ht="16.5" customHeight="1">
      <c r="B874" s="32"/>
      <c r="C874" s="210" t="s">
        <v>1426</v>
      </c>
      <c r="D874" s="210" t="s">
        <v>219</v>
      </c>
      <c r="E874" s="211" t="s">
        <v>1427</v>
      </c>
      <c r="F874" s="212" t="s">
        <v>1428</v>
      </c>
      <c r="G874" s="213" t="s">
        <v>265</v>
      </c>
      <c r="H874" s="214">
        <v>80</v>
      </c>
      <c r="I874" s="215"/>
      <c r="J874" s="216">
        <f>ROUND(I874*H874,2)</f>
        <v>0</v>
      </c>
      <c r="K874" s="212" t="s">
        <v>145</v>
      </c>
      <c r="L874" s="217"/>
      <c r="M874" s="218" t="s">
        <v>1</v>
      </c>
      <c r="N874" s="219" t="s">
        <v>40</v>
      </c>
      <c r="O874" s="58"/>
      <c r="P874" s="185">
        <f>O874*H874</f>
        <v>0</v>
      </c>
      <c r="Q874" s="185">
        <v>2.9999999999999997E-4</v>
      </c>
      <c r="R874" s="185">
        <f>Q874*H874</f>
        <v>2.3999999999999997E-2</v>
      </c>
      <c r="S874" s="185">
        <v>0</v>
      </c>
      <c r="T874" s="186">
        <f>S874*H874</f>
        <v>0</v>
      </c>
      <c r="AR874" s="15" t="s">
        <v>294</v>
      </c>
      <c r="AT874" s="15" t="s">
        <v>219</v>
      </c>
      <c r="AU874" s="15" t="s">
        <v>81</v>
      </c>
      <c r="AY874" s="15" t="s">
        <v>139</v>
      </c>
      <c r="BE874" s="187">
        <f>IF(N874="základní",J874,0)</f>
        <v>0</v>
      </c>
      <c r="BF874" s="187">
        <f>IF(N874="snížená",J874,0)</f>
        <v>0</v>
      </c>
      <c r="BG874" s="187">
        <f>IF(N874="zákl. přenesená",J874,0)</f>
        <v>0</v>
      </c>
      <c r="BH874" s="187">
        <f>IF(N874="sníž. přenesená",J874,0)</f>
        <v>0</v>
      </c>
      <c r="BI874" s="187">
        <f>IF(N874="nulová",J874,0)</f>
        <v>0</v>
      </c>
      <c r="BJ874" s="15" t="s">
        <v>81</v>
      </c>
      <c r="BK874" s="187">
        <f>ROUND(I874*H874,2)</f>
        <v>0</v>
      </c>
      <c r="BL874" s="15" t="s">
        <v>207</v>
      </c>
      <c r="BM874" s="15" t="s">
        <v>1429</v>
      </c>
    </row>
    <row r="875" spans="2:65" s="13" customFormat="1">
      <c r="B875" s="199"/>
      <c r="C875" s="200"/>
      <c r="D875" s="190" t="s">
        <v>148</v>
      </c>
      <c r="E875" s="201" t="s">
        <v>1</v>
      </c>
      <c r="F875" s="202" t="s">
        <v>561</v>
      </c>
      <c r="G875" s="200"/>
      <c r="H875" s="203">
        <v>80</v>
      </c>
      <c r="I875" s="204"/>
      <c r="J875" s="200"/>
      <c r="K875" s="200"/>
      <c r="L875" s="205"/>
      <c r="M875" s="206"/>
      <c r="N875" s="207"/>
      <c r="O875" s="207"/>
      <c r="P875" s="207"/>
      <c r="Q875" s="207"/>
      <c r="R875" s="207"/>
      <c r="S875" s="207"/>
      <c r="T875" s="208"/>
      <c r="AT875" s="209" t="s">
        <v>148</v>
      </c>
      <c r="AU875" s="209" t="s">
        <v>81</v>
      </c>
      <c r="AV875" s="13" t="s">
        <v>81</v>
      </c>
      <c r="AW875" s="13" t="s">
        <v>30</v>
      </c>
      <c r="AX875" s="13" t="s">
        <v>68</v>
      </c>
      <c r="AY875" s="209" t="s">
        <v>139</v>
      </c>
    </row>
    <row r="876" spans="2:65" s="1" customFormat="1" ht="16.5" customHeight="1">
      <c r="B876" s="32"/>
      <c r="C876" s="176" t="s">
        <v>1430</v>
      </c>
      <c r="D876" s="176" t="s">
        <v>141</v>
      </c>
      <c r="E876" s="177" t="s">
        <v>1431</v>
      </c>
      <c r="F876" s="178" t="s">
        <v>1432</v>
      </c>
      <c r="G876" s="179" t="s">
        <v>287</v>
      </c>
      <c r="H876" s="180">
        <v>68</v>
      </c>
      <c r="I876" s="181"/>
      <c r="J876" s="182">
        <f>ROUND(I876*H876,2)</f>
        <v>0</v>
      </c>
      <c r="K876" s="178" t="s">
        <v>145</v>
      </c>
      <c r="L876" s="36"/>
      <c r="M876" s="183" t="s">
        <v>1</v>
      </c>
      <c r="N876" s="184" t="s">
        <v>40</v>
      </c>
      <c r="O876" s="58"/>
      <c r="P876" s="185">
        <f>O876*H876</f>
        <v>0</v>
      </c>
      <c r="Q876" s="185">
        <v>0</v>
      </c>
      <c r="R876" s="185">
        <f>Q876*H876</f>
        <v>0</v>
      </c>
      <c r="S876" s="185">
        <v>0</v>
      </c>
      <c r="T876" s="186">
        <f>S876*H876</f>
        <v>0</v>
      </c>
      <c r="AR876" s="15" t="s">
        <v>207</v>
      </c>
      <c r="AT876" s="15" t="s">
        <v>141</v>
      </c>
      <c r="AU876" s="15" t="s">
        <v>81</v>
      </c>
      <c r="AY876" s="15" t="s">
        <v>139</v>
      </c>
      <c r="BE876" s="187">
        <f>IF(N876="základní",J876,0)</f>
        <v>0</v>
      </c>
      <c r="BF876" s="187">
        <f>IF(N876="snížená",J876,0)</f>
        <v>0</v>
      </c>
      <c r="BG876" s="187">
        <f>IF(N876="zákl. přenesená",J876,0)</f>
        <v>0</v>
      </c>
      <c r="BH876" s="187">
        <f>IF(N876="sníž. přenesená",J876,0)</f>
        <v>0</v>
      </c>
      <c r="BI876" s="187">
        <f>IF(N876="nulová",J876,0)</f>
        <v>0</v>
      </c>
      <c r="BJ876" s="15" t="s">
        <v>81</v>
      </c>
      <c r="BK876" s="187">
        <f>ROUND(I876*H876,2)</f>
        <v>0</v>
      </c>
      <c r="BL876" s="15" t="s">
        <v>207</v>
      </c>
      <c r="BM876" s="15" t="s">
        <v>1433</v>
      </c>
    </row>
    <row r="877" spans="2:65" s="12" customFormat="1">
      <c r="B877" s="188"/>
      <c r="C877" s="189"/>
      <c r="D877" s="190" t="s">
        <v>148</v>
      </c>
      <c r="E877" s="191" t="s">
        <v>1</v>
      </c>
      <c r="F877" s="192" t="s">
        <v>637</v>
      </c>
      <c r="G877" s="189"/>
      <c r="H877" s="191" t="s">
        <v>1</v>
      </c>
      <c r="I877" s="193"/>
      <c r="J877" s="189"/>
      <c r="K877" s="189"/>
      <c r="L877" s="194"/>
      <c r="M877" s="195"/>
      <c r="N877" s="196"/>
      <c r="O877" s="196"/>
      <c r="P877" s="196"/>
      <c r="Q877" s="196"/>
      <c r="R877" s="196"/>
      <c r="S877" s="196"/>
      <c r="T877" s="197"/>
      <c r="AT877" s="198" t="s">
        <v>148</v>
      </c>
      <c r="AU877" s="198" t="s">
        <v>81</v>
      </c>
      <c r="AV877" s="12" t="s">
        <v>75</v>
      </c>
      <c r="AW877" s="12" t="s">
        <v>30</v>
      </c>
      <c r="AX877" s="12" t="s">
        <v>68</v>
      </c>
      <c r="AY877" s="198" t="s">
        <v>139</v>
      </c>
    </row>
    <row r="878" spans="2:65" s="13" customFormat="1">
      <c r="B878" s="199"/>
      <c r="C878" s="200"/>
      <c r="D878" s="190" t="s">
        <v>148</v>
      </c>
      <c r="E878" s="201" t="s">
        <v>1</v>
      </c>
      <c r="F878" s="202" t="s">
        <v>502</v>
      </c>
      <c r="G878" s="200"/>
      <c r="H878" s="203">
        <v>68</v>
      </c>
      <c r="I878" s="204"/>
      <c r="J878" s="200"/>
      <c r="K878" s="200"/>
      <c r="L878" s="205"/>
      <c r="M878" s="206"/>
      <c r="N878" s="207"/>
      <c r="O878" s="207"/>
      <c r="P878" s="207"/>
      <c r="Q878" s="207"/>
      <c r="R878" s="207"/>
      <c r="S878" s="207"/>
      <c r="T878" s="208"/>
      <c r="AT878" s="209" t="s">
        <v>148</v>
      </c>
      <c r="AU878" s="209" t="s">
        <v>81</v>
      </c>
      <c r="AV878" s="13" t="s">
        <v>81</v>
      </c>
      <c r="AW878" s="13" t="s">
        <v>30</v>
      </c>
      <c r="AX878" s="13" t="s">
        <v>68</v>
      </c>
      <c r="AY878" s="209" t="s">
        <v>139</v>
      </c>
    </row>
    <row r="879" spans="2:65" s="1" customFormat="1" ht="16.5" customHeight="1">
      <c r="B879" s="32"/>
      <c r="C879" s="176" t="s">
        <v>1434</v>
      </c>
      <c r="D879" s="176" t="s">
        <v>141</v>
      </c>
      <c r="E879" s="177" t="s">
        <v>1435</v>
      </c>
      <c r="F879" s="178" t="s">
        <v>1436</v>
      </c>
      <c r="G879" s="179" t="s">
        <v>287</v>
      </c>
      <c r="H879" s="180">
        <v>18</v>
      </c>
      <c r="I879" s="181"/>
      <c r="J879" s="182">
        <f>ROUND(I879*H879,2)</f>
        <v>0</v>
      </c>
      <c r="K879" s="178" t="s">
        <v>145</v>
      </c>
      <c r="L879" s="36"/>
      <c r="M879" s="183" t="s">
        <v>1</v>
      </c>
      <c r="N879" s="184" t="s">
        <v>40</v>
      </c>
      <c r="O879" s="58"/>
      <c r="P879" s="185">
        <f>O879*H879</f>
        <v>0</v>
      </c>
      <c r="Q879" s="185">
        <v>0</v>
      </c>
      <c r="R879" s="185">
        <f>Q879*H879</f>
        <v>0</v>
      </c>
      <c r="S879" s="185">
        <v>0</v>
      </c>
      <c r="T879" s="186">
        <f>S879*H879</f>
        <v>0</v>
      </c>
      <c r="AR879" s="15" t="s">
        <v>207</v>
      </c>
      <c r="AT879" s="15" t="s">
        <v>141</v>
      </c>
      <c r="AU879" s="15" t="s">
        <v>81</v>
      </c>
      <c r="AY879" s="15" t="s">
        <v>139</v>
      </c>
      <c r="BE879" s="187">
        <f>IF(N879="základní",J879,0)</f>
        <v>0</v>
      </c>
      <c r="BF879" s="187">
        <f>IF(N879="snížená",J879,0)</f>
        <v>0</v>
      </c>
      <c r="BG879" s="187">
        <f>IF(N879="zákl. přenesená",J879,0)</f>
        <v>0</v>
      </c>
      <c r="BH879" s="187">
        <f>IF(N879="sníž. přenesená",J879,0)</f>
        <v>0</v>
      </c>
      <c r="BI879" s="187">
        <f>IF(N879="nulová",J879,0)</f>
        <v>0</v>
      </c>
      <c r="BJ879" s="15" t="s">
        <v>81</v>
      </c>
      <c r="BK879" s="187">
        <f>ROUND(I879*H879,2)</f>
        <v>0</v>
      </c>
      <c r="BL879" s="15" t="s">
        <v>207</v>
      </c>
      <c r="BM879" s="15" t="s">
        <v>1437</v>
      </c>
    </row>
    <row r="880" spans="2:65" s="12" customFormat="1">
      <c r="B880" s="188"/>
      <c r="C880" s="189"/>
      <c r="D880" s="190" t="s">
        <v>148</v>
      </c>
      <c r="E880" s="191" t="s">
        <v>1</v>
      </c>
      <c r="F880" s="192" t="s">
        <v>637</v>
      </c>
      <c r="G880" s="189"/>
      <c r="H880" s="191" t="s">
        <v>1</v>
      </c>
      <c r="I880" s="193"/>
      <c r="J880" s="189"/>
      <c r="K880" s="189"/>
      <c r="L880" s="194"/>
      <c r="M880" s="195"/>
      <c r="N880" s="196"/>
      <c r="O880" s="196"/>
      <c r="P880" s="196"/>
      <c r="Q880" s="196"/>
      <c r="R880" s="196"/>
      <c r="S880" s="196"/>
      <c r="T880" s="197"/>
      <c r="AT880" s="198" t="s">
        <v>148</v>
      </c>
      <c r="AU880" s="198" t="s">
        <v>81</v>
      </c>
      <c r="AV880" s="12" t="s">
        <v>75</v>
      </c>
      <c r="AW880" s="12" t="s">
        <v>30</v>
      </c>
      <c r="AX880" s="12" t="s">
        <v>68</v>
      </c>
      <c r="AY880" s="198" t="s">
        <v>139</v>
      </c>
    </row>
    <row r="881" spans="2:65" s="13" customFormat="1">
      <c r="B881" s="199"/>
      <c r="C881" s="200"/>
      <c r="D881" s="190" t="s">
        <v>148</v>
      </c>
      <c r="E881" s="201" t="s">
        <v>1</v>
      </c>
      <c r="F881" s="202" t="s">
        <v>218</v>
      </c>
      <c r="G881" s="200"/>
      <c r="H881" s="203">
        <v>18</v>
      </c>
      <c r="I881" s="204"/>
      <c r="J881" s="200"/>
      <c r="K881" s="200"/>
      <c r="L881" s="205"/>
      <c r="M881" s="206"/>
      <c r="N881" s="207"/>
      <c r="O881" s="207"/>
      <c r="P881" s="207"/>
      <c r="Q881" s="207"/>
      <c r="R881" s="207"/>
      <c r="S881" s="207"/>
      <c r="T881" s="208"/>
      <c r="AT881" s="209" t="s">
        <v>148</v>
      </c>
      <c r="AU881" s="209" t="s">
        <v>81</v>
      </c>
      <c r="AV881" s="13" t="s">
        <v>81</v>
      </c>
      <c r="AW881" s="13" t="s">
        <v>30</v>
      </c>
      <c r="AX881" s="13" t="s">
        <v>68</v>
      </c>
      <c r="AY881" s="209" t="s">
        <v>139</v>
      </c>
    </row>
    <row r="882" spans="2:65" s="1" customFormat="1" ht="16.5" customHeight="1">
      <c r="B882" s="32"/>
      <c r="C882" s="176" t="s">
        <v>1438</v>
      </c>
      <c r="D882" s="176" t="s">
        <v>141</v>
      </c>
      <c r="E882" s="177" t="s">
        <v>1439</v>
      </c>
      <c r="F882" s="178" t="s">
        <v>1440</v>
      </c>
      <c r="G882" s="179" t="s">
        <v>287</v>
      </c>
      <c r="H882" s="180">
        <v>4</v>
      </c>
      <c r="I882" s="181"/>
      <c r="J882" s="182">
        <f>ROUND(I882*H882,2)</f>
        <v>0</v>
      </c>
      <c r="K882" s="178" t="s">
        <v>145</v>
      </c>
      <c r="L882" s="36"/>
      <c r="M882" s="183" t="s">
        <v>1</v>
      </c>
      <c r="N882" s="184" t="s">
        <v>40</v>
      </c>
      <c r="O882" s="58"/>
      <c r="P882" s="185">
        <f>O882*H882</f>
        <v>0</v>
      </c>
      <c r="Q882" s="185">
        <v>0</v>
      </c>
      <c r="R882" s="185">
        <f>Q882*H882</f>
        <v>0</v>
      </c>
      <c r="S882" s="185">
        <v>0</v>
      </c>
      <c r="T882" s="186">
        <f>S882*H882</f>
        <v>0</v>
      </c>
      <c r="AR882" s="15" t="s">
        <v>207</v>
      </c>
      <c r="AT882" s="15" t="s">
        <v>141</v>
      </c>
      <c r="AU882" s="15" t="s">
        <v>81</v>
      </c>
      <c r="AY882" s="15" t="s">
        <v>139</v>
      </c>
      <c r="BE882" s="187">
        <f>IF(N882="základní",J882,0)</f>
        <v>0</v>
      </c>
      <c r="BF882" s="187">
        <f>IF(N882="snížená",J882,0)</f>
        <v>0</v>
      </c>
      <c r="BG882" s="187">
        <f>IF(N882="zákl. přenesená",J882,0)</f>
        <v>0</v>
      </c>
      <c r="BH882" s="187">
        <f>IF(N882="sníž. přenesená",J882,0)</f>
        <v>0</v>
      </c>
      <c r="BI882" s="187">
        <f>IF(N882="nulová",J882,0)</f>
        <v>0</v>
      </c>
      <c r="BJ882" s="15" t="s">
        <v>81</v>
      </c>
      <c r="BK882" s="187">
        <f>ROUND(I882*H882,2)</f>
        <v>0</v>
      </c>
      <c r="BL882" s="15" t="s">
        <v>207</v>
      </c>
      <c r="BM882" s="15" t="s">
        <v>1441</v>
      </c>
    </row>
    <row r="883" spans="2:65" s="12" customFormat="1">
      <c r="B883" s="188"/>
      <c r="C883" s="189"/>
      <c r="D883" s="190" t="s">
        <v>148</v>
      </c>
      <c r="E883" s="191" t="s">
        <v>1</v>
      </c>
      <c r="F883" s="192" t="s">
        <v>637</v>
      </c>
      <c r="G883" s="189"/>
      <c r="H883" s="191" t="s">
        <v>1</v>
      </c>
      <c r="I883" s="193"/>
      <c r="J883" s="189"/>
      <c r="K883" s="189"/>
      <c r="L883" s="194"/>
      <c r="M883" s="195"/>
      <c r="N883" s="196"/>
      <c r="O883" s="196"/>
      <c r="P883" s="196"/>
      <c r="Q883" s="196"/>
      <c r="R883" s="196"/>
      <c r="S883" s="196"/>
      <c r="T883" s="197"/>
      <c r="AT883" s="198" t="s">
        <v>148</v>
      </c>
      <c r="AU883" s="198" t="s">
        <v>81</v>
      </c>
      <c r="AV883" s="12" t="s">
        <v>75</v>
      </c>
      <c r="AW883" s="12" t="s">
        <v>30</v>
      </c>
      <c r="AX883" s="12" t="s">
        <v>68</v>
      </c>
      <c r="AY883" s="198" t="s">
        <v>139</v>
      </c>
    </row>
    <row r="884" spans="2:65" s="13" customFormat="1">
      <c r="B884" s="199"/>
      <c r="C884" s="200"/>
      <c r="D884" s="190" t="s">
        <v>148</v>
      </c>
      <c r="E884" s="201" t="s">
        <v>1</v>
      </c>
      <c r="F884" s="202" t="s">
        <v>146</v>
      </c>
      <c r="G884" s="200"/>
      <c r="H884" s="203">
        <v>4</v>
      </c>
      <c r="I884" s="204"/>
      <c r="J884" s="200"/>
      <c r="K884" s="200"/>
      <c r="L884" s="205"/>
      <c r="M884" s="206"/>
      <c r="N884" s="207"/>
      <c r="O884" s="207"/>
      <c r="P884" s="207"/>
      <c r="Q884" s="207"/>
      <c r="R884" s="207"/>
      <c r="S884" s="207"/>
      <c r="T884" s="208"/>
      <c r="AT884" s="209" t="s">
        <v>148</v>
      </c>
      <c r="AU884" s="209" t="s">
        <v>81</v>
      </c>
      <c r="AV884" s="13" t="s">
        <v>81</v>
      </c>
      <c r="AW884" s="13" t="s">
        <v>30</v>
      </c>
      <c r="AX884" s="13" t="s">
        <v>68</v>
      </c>
      <c r="AY884" s="209" t="s">
        <v>139</v>
      </c>
    </row>
    <row r="885" spans="2:65" s="1" customFormat="1" ht="16.5" customHeight="1">
      <c r="B885" s="32"/>
      <c r="C885" s="176" t="s">
        <v>1442</v>
      </c>
      <c r="D885" s="176" t="s">
        <v>141</v>
      </c>
      <c r="E885" s="177" t="s">
        <v>1443</v>
      </c>
      <c r="F885" s="178" t="s">
        <v>1444</v>
      </c>
      <c r="G885" s="179" t="s">
        <v>265</v>
      </c>
      <c r="H885" s="180">
        <v>42</v>
      </c>
      <c r="I885" s="181"/>
      <c r="J885" s="182">
        <f>ROUND(I885*H885,2)</f>
        <v>0</v>
      </c>
      <c r="K885" s="178" t="s">
        <v>145</v>
      </c>
      <c r="L885" s="36"/>
      <c r="M885" s="183" t="s">
        <v>1</v>
      </c>
      <c r="N885" s="184" t="s">
        <v>40</v>
      </c>
      <c r="O885" s="58"/>
      <c r="P885" s="185">
        <f>O885*H885</f>
        <v>0</v>
      </c>
      <c r="Q885" s="185">
        <v>0</v>
      </c>
      <c r="R885" s="185">
        <f>Q885*H885</f>
        <v>0</v>
      </c>
      <c r="S885" s="185">
        <v>0</v>
      </c>
      <c r="T885" s="186">
        <f>S885*H885</f>
        <v>0</v>
      </c>
      <c r="AR885" s="15" t="s">
        <v>207</v>
      </c>
      <c r="AT885" s="15" t="s">
        <v>141</v>
      </c>
      <c r="AU885" s="15" t="s">
        <v>81</v>
      </c>
      <c r="AY885" s="15" t="s">
        <v>139</v>
      </c>
      <c r="BE885" s="187">
        <f>IF(N885="základní",J885,0)</f>
        <v>0</v>
      </c>
      <c r="BF885" s="187">
        <f>IF(N885="snížená",J885,0)</f>
        <v>0</v>
      </c>
      <c r="BG885" s="187">
        <f>IF(N885="zákl. přenesená",J885,0)</f>
        <v>0</v>
      </c>
      <c r="BH885" s="187">
        <f>IF(N885="sníž. přenesená",J885,0)</f>
        <v>0</v>
      </c>
      <c r="BI885" s="187">
        <f>IF(N885="nulová",J885,0)</f>
        <v>0</v>
      </c>
      <c r="BJ885" s="15" t="s">
        <v>81</v>
      </c>
      <c r="BK885" s="187">
        <f>ROUND(I885*H885,2)</f>
        <v>0</v>
      </c>
      <c r="BL885" s="15" t="s">
        <v>207</v>
      </c>
      <c r="BM885" s="15" t="s">
        <v>1445</v>
      </c>
    </row>
    <row r="886" spans="2:65" s="12" customFormat="1">
      <c r="B886" s="188"/>
      <c r="C886" s="189"/>
      <c r="D886" s="190" t="s">
        <v>148</v>
      </c>
      <c r="E886" s="191" t="s">
        <v>1</v>
      </c>
      <c r="F886" s="192" t="s">
        <v>637</v>
      </c>
      <c r="G886" s="189"/>
      <c r="H886" s="191" t="s">
        <v>1</v>
      </c>
      <c r="I886" s="193"/>
      <c r="J886" s="189"/>
      <c r="K886" s="189"/>
      <c r="L886" s="194"/>
      <c r="M886" s="195"/>
      <c r="N886" s="196"/>
      <c r="O886" s="196"/>
      <c r="P886" s="196"/>
      <c r="Q886" s="196"/>
      <c r="R886" s="196"/>
      <c r="S886" s="196"/>
      <c r="T886" s="197"/>
      <c r="AT886" s="198" t="s">
        <v>148</v>
      </c>
      <c r="AU886" s="198" t="s">
        <v>81</v>
      </c>
      <c r="AV886" s="12" t="s">
        <v>75</v>
      </c>
      <c r="AW886" s="12" t="s">
        <v>30</v>
      </c>
      <c r="AX886" s="12" t="s">
        <v>68</v>
      </c>
      <c r="AY886" s="198" t="s">
        <v>139</v>
      </c>
    </row>
    <row r="887" spans="2:65" s="13" customFormat="1">
      <c r="B887" s="199"/>
      <c r="C887" s="200"/>
      <c r="D887" s="190" t="s">
        <v>148</v>
      </c>
      <c r="E887" s="201" t="s">
        <v>1</v>
      </c>
      <c r="F887" s="202" t="s">
        <v>345</v>
      </c>
      <c r="G887" s="200"/>
      <c r="H887" s="203">
        <v>42</v>
      </c>
      <c r="I887" s="204"/>
      <c r="J887" s="200"/>
      <c r="K887" s="200"/>
      <c r="L887" s="205"/>
      <c r="M887" s="206"/>
      <c r="N887" s="207"/>
      <c r="O887" s="207"/>
      <c r="P887" s="207"/>
      <c r="Q887" s="207"/>
      <c r="R887" s="207"/>
      <c r="S887" s="207"/>
      <c r="T887" s="208"/>
      <c r="AT887" s="209" t="s">
        <v>148</v>
      </c>
      <c r="AU887" s="209" t="s">
        <v>81</v>
      </c>
      <c r="AV887" s="13" t="s">
        <v>81</v>
      </c>
      <c r="AW887" s="13" t="s">
        <v>30</v>
      </c>
      <c r="AX887" s="13" t="s">
        <v>68</v>
      </c>
      <c r="AY887" s="209" t="s">
        <v>139</v>
      </c>
    </row>
    <row r="888" spans="2:65" s="1" customFormat="1" ht="16.5" customHeight="1">
      <c r="B888" s="32"/>
      <c r="C888" s="210" t="s">
        <v>1446</v>
      </c>
      <c r="D888" s="210" t="s">
        <v>219</v>
      </c>
      <c r="E888" s="211" t="s">
        <v>1447</v>
      </c>
      <c r="F888" s="212" t="s">
        <v>1448</v>
      </c>
      <c r="G888" s="213" t="s">
        <v>287</v>
      </c>
      <c r="H888" s="214">
        <v>85</v>
      </c>
      <c r="I888" s="215"/>
      <c r="J888" s="216">
        <f>ROUND(I888*H888,2)</f>
        <v>0</v>
      </c>
      <c r="K888" s="212" t="s">
        <v>145</v>
      </c>
      <c r="L888" s="217"/>
      <c r="M888" s="218" t="s">
        <v>1</v>
      </c>
      <c r="N888" s="219" t="s">
        <v>40</v>
      </c>
      <c r="O888" s="58"/>
      <c r="P888" s="185">
        <f>O888*H888</f>
        <v>0</v>
      </c>
      <c r="Q888" s="185">
        <v>1.3999999999999999E-4</v>
      </c>
      <c r="R888" s="185">
        <f>Q888*H888</f>
        <v>1.1899999999999999E-2</v>
      </c>
      <c r="S888" s="185">
        <v>0</v>
      </c>
      <c r="T888" s="186">
        <f>S888*H888</f>
        <v>0</v>
      </c>
      <c r="AR888" s="15" t="s">
        <v>294</v>
      </c>
      <c r="AT888" s="15" t="s">
        <v>219</v>
      </c>
      <c r="AU888" s="15" t="s">
        <v>81</v>
      </c>
      <c r="AY888" s="15" t="s">
        <v>139</v>
      </c>
      <c r="BE888" s="187">
        <f>IF(N888="základní",J888,0)</f>
        <v>0</v>
      </c>
      <c r="BF888" s="187">
        <f>IF(N888="snížená",J888,0)</f>
        <v>0</v>
      </c>
      <c r="BG888" s="187">
        <f>IF(N888="zákl. přenesená",J888,0)</f>
        <v>0</v>
      </c>
      <c r="BH888" s="187">
        <f>IF(N888="sníž. přenesená",J888,0)</f>
        <v>0</v>
      </c>
      <c r="BI888" s="187">
        <f>IF(N888="nulová",J888,0)</f>
        <v>0</v>
      </c>
      <c r="BJ888" s="15" t="s">
        <v>81</v>
      </c>
      <c r="BK888" s="187">
        <f>ROUND(I888*H888,2)</f>
        <v>0</v>
      </c>
      <c r="BL888" s="15" t="s">
        <v>207</v>
      </c>
      <c r="BM888" s="15" t="s">
        <v>1449</v>
      </c>
    </row>
    <row r="889" spans="2:65" s="13" customFormat="1">
      <c r="B889" s="199"/>
      <c r="C889" s="200"/>
      <c r="D889" s="190" t="s">
        <v>148</v>
      </c>
      <c r="E889" s="201" t="s">
        <v>1</v>
      </c>
      <c r="F889" s="202" t="s">
        <v>587</v>
      </c>
      <c r="G889" s="200"/>
      <c r="H889" s="203">
        <v>85</v>
      </c>
      <c r="I889" s="204"/>
      <c r="J889" s="200"/>
      <c r="K889" s="200"/>
      <c r="L889" s="205"/>
      <c r="M889" s="206"/>
      <c r="N889" s="207"/>
      <c r="O889" s="207"/>
      <c r="P889" s="207"/>
      <c r="Q889" s="207"/>
      <c r="R889" s="207"/>
      <c r="S889" s="207"/>
      <c r="T889" s="208"/>
      <c r="AT889" s="209" t="s">
        <v>148</v>
      </c>
      <c r="AU889" s="209" t="s">
        <v>81</v>
      </c>
      <c r="AV889" s="13" t="s">
        <v>81</v>
      </c>
      <c r="AW889" s="13" t="s">
        <v>30</v>
      </c>
      <c r="AX889" s="13" t="s">
        <v>68</v>
      </c>
      <c r="AY889" s="209" t="s">
        <v>139</v>
      </c>
    </row>
    <row r="890" spans="2:65" s="1" customFormat="1" ht="16.5" customHeight="1">
      <c r="B890" s="32"/>
      <c r="C890" s="210" t="s">
        <v>1450</v>
      </c>
      <c r="D890" s="210" t="s">
        <v>219</v>
      </c>
      <c r="E890" s="211" t="s">
        <v>1451</v>
      </c>
      <c r="F890" s="212" t="s">
        <v>1452</v>
      </c>
      <c r="G890" s="213" t="s">
        <v>287</v>
      </c>
      <c r="H890" s="214">
        <v>1</v>
      </c>
      <c r="I890" s="215"/>
      <c r="J890" s="216">
        <f>ROUND(I890*H890,2)</f>
        <v>0</v>
      </c>
      <c r="K890" s="212" t="s">
        <v>1</v>
      </c>
      <c r="L890" s="217"/>
      <c r="M890" s="218" t="s">
        <v>1</v>
      </c>
      <c r="N890" s="219" t="s">
        <v>40</v>
      </c>
      <c r="O890" s="58"/>
      <c r="P890" s="185">
        <f>O890*H890</f>
        <v>0</v>
      </c>
      <c r="Q890" s="185">
        <v>1.3999999999999999E-4</v>
      </c>
      <c r="R890" s="185">
        <f>Q890*H890</f>
        <v>1.3999999999999999E-4</v>
      </c>
      <c r="S890" s="185">
        <v>0</v>
      </c>
      <c r="T890" s="186">
        <f>S890*H890</f>
        <v>0</v>
      </c>
      <c r="AR890" s="15" t="s">
        <v>294</v>
      </c>
      <c r="AT890" s="15" t="s">
        <v>219</v>
      </c>
      <c r="AU890" s="15" t="s">
        <v>81</v>
      </c>
      <c r="AY890" s="15" t="s">
        <v>139</v>
      </c>
      <c r="BE890" s="187">
        <f>IF(N890="základní",J890,0)</f>
        <v>0</v>
      </c>
      <c r="BF890" s="187">
        <f>IF(N890="snížená",J890,0)</f>
        <v>0</v>
      </c>
      <c r="BG890" s="187">
        <f>IF(N890="zákl. přenesená",J890,0)</f>
        <v>0</v>
      </c>
      <c r="BH890" s="187">
        <f>IF(N890="sníž. přenesená",J890,0)</f>
        <v>0</v>
      </c>
      <c r="BI890" s="187">
        <f>IF(N890="nulová",J890,0)</f>
        <v>0</v>
      </c>
      <c r="BJ890" s="15" t="s">
        <v>81</v>
      </c>
      <c r="BK890" s="187">
        <f>ROUND(I890*H890,2)</f>
        <v>0</v>
      </c>
      <c r="BL890" s="15" t="s">
        <v>207</v>
      </c>
      <c r="BM890" s="15" t="s">
        <v>1453</v>
      </c>
    </row>
    <row r="891" spans="2:65" s="13" customFormat="1">
      <c r="B891" s="199"/>
      <c r="C891" s="200"/>
      <c r="D891" s="190" t="s">
        <v>148</v>
      </c>
      <c r="E891" s="201" t="s">
        <v>1</v>
      </c>
      <c r="F891" s="202" t="s">
        <v>75</v>
      </c>
      <c r="G891" s="200"/>
      <c r="H891" s="203">
        <v>1</v>
      </c>
      <c r="I891" s="204"/>
      <c r="J891" s="200"/>
      <c r="K891" s="200"/>
      <c r="L891" s="205"/>
      <c r="M891" s="206"/>
      <c r="N891" s="207"/>
      <c r="O891" s="207"/>
      <c r="P891" s="207"/>
      <c r="Q891" s="207"/>
      <c r="R891" s="207"/>
      <c r="S891" s="207"/>
      <c r="T891" s="208"/>
      <c r="AT891" s="209" t="s">
        <v>148</v>
      </c>
      <c r="AU891" s="209" t="s">
        <v>81</v>
      </c>
      <c r="AV891" s="13" t="s">
        <v>81</v>
      </c>
      <c r="AW891" s="13" t="s">
        <v>30</v>
      </c>
      <c r="AX891" s="13" t="s">
        <v>68</v>
      </c>
      <c r="AY891" s="209" t="s">
        <v>139</v>
      </c>
    </row>
    <row r="892" spans="2:65" s="1" customFormat="1" ht="16.5" customHeight="1">
      <c r="B892" s="32"/>
      <c r="C892" s="176" t="s">
        <v>1454</v>
      </c>
      <c r="D892" s="176" t="s">
        <v>141</v>
      </c>
      <c r="E892" s="177" t="s">
        <v>1455</v>
      </c>
      <c r="F892" s="178" t="s">
        <v>1456</v>
      </c>
      <c r="G892" s="179" t="s">
        <v>287</v>
      </c>
      <c r="H892" s="180">
        <v>8</v>
      </c>
      <c r="I892" s="181"/>
      <c r="J892" s="182">
        <f>ROUND(I892*H892,2)</f>
        <v>0</v>
      </c>
      <c r="K892" s="178" t="s">
        <v>145</v>
      </c>
      <c r="L892" s="36"/>
      <c r="M892" s="183" t="s">
        <v>1</v>
      </c>
      <c r="N892" s="184" t="s">
        <v>40</v>
      </c>
      <c r="O892" s="58"/>
      <c r="P892" s="185">
        <f>O892*H892</f>
        <v>0</v>
      </c>
      <c r="Q892" s="185">
        <v>0</v>
      </c>
      <c r="R892" s="185">
        <f>Q892*H892</f>
        <v>0</v>
      </c>
      <c r="S892" s="185">
        <v>0</v>
      </c>
      <c r="T892" s="186">
        <f>S892*H892</f>
        <v>0</v>
      </c>
      <c r="AR892" s="15" t="s">
        <v>207</v>
      </c>
      <c r="AT892" s="15" t="s">
        <v>141</v>
      </c>
      <c r="AU892" s="15" t="s">
        <v>81</v>
      </c>
      <c r="AY892" s="15" t="s">
        <v>139</v>
      </c>
      <c r="BE892" s="187">
        <f>IF(N892="základní",J892,0)</f>
        <v>0</v>
      </c>
      <c r="BF892" s="187">
        <f>IF(N892="snížená",J892,0)</f>
        <v>0</v>
      </c>
      <c r="BG892" s="187">
        <f>IF(N892="zákl. přenesená",J892,0)</f>
        <v>0</v>
      </c>
      <c r="BH892" s="187">
        <f>IF(N892="sníž. přenesená",J892,0)</f>
        <v>0</v>
      </c>
      <c r="BI892" s="187">
        <f>IF(N892="nulová",J892,0)</f>
        <v>0</v>
      </c>
      <c r="BJ892" s="15" t="s">
        <v>81</v>
      </c>
      <c r="BK892" s="187">
        <f>ROUND(I892*H892,2)</f>
        <v>0</v>
      </c>
      <c r="BL892" s="15" t="s">
        <v>207</v>
      </c>
      <c r="BM892" s="15" t="s">
        <v>1457</v>
      </c>
    </row>
    <row r="893" spans="2:65" s="12" customFormat="1">
      <c r="B893" s="188"/>
      <c r="C893" s="189"/>
      <c r="D893" s="190" t="s">
        <v>148</v>
      </c>
      <c r="E893" s="191" t="s">
        <v>1</v>
      </c>
      <c r="F893" s="192" t="s">
        <v>637</v>
      </c>
      <c r="G893" s="189"/>
      <c r="H893" s="191" t="s">
        <v>1</v>
      </c>
      <c r="I893" s="193"/>
      <c r="J893" s="189"/>
      <c r="K893" s="189"/>
      <c r="L893" s="194"/>
      <c r="M893" s="195"/>
      <c r="N893" s="196"/>
      <c r="O893" s="196"/>
      <c r="P893" s="196"/>
      <c r="Q893" s="196"/>
      <c r="R893" s="196"/>
      <c r="S893" s="196"/>
      <c r="T893" s="197"/>
      <c r="AT893" s="198" t="s">
        <v>148</v>
      </c>
      <c r="AU893" s="198" t="s">
        <v>81</v>
      </c>
      <c r="AV893" s="12" t="s">
        <v>75</v>
      </c>
      <c r="AW893" s="12" t="s">
        <v>30</v>
      </c>
      <c r="AX893" s="12" t="s">
        <v>68</v>
      </c>
      <c r="AY893" s="198" t="s">
        <v>139</v>
      </c>
    </row>
    <row r="894" spans="2:65" s="13" customFormat="1">
      <c r="B894" s="199"/>
      <c r="C894" s="200"/>
      <c r="D894" s="190" t="s">
        <v>148</v>
      </c>
      <c r="E894" s="201" t="s">
        <v>1</v>
      </c>
      <c r="F894" s="202" t="s">
        <v>178</v>
      </c>
      <c r="G894" s="200"/>
      <c r="H894" s="203">
        <v>8</v>
      </c>
      <c r="I894" s="204"/>
      <c r="J894" s="200"/>
      <c r="K894" s="200"/>
      <c r="L894" s="205"/>
      <c r="M894" s="206"/>
      <c r="N894" s="207"/>
      <c r="O894" s="207"/>
      <c r="P894" s="207"/>
      <c r="Q894" s="207"/>
      <c r="R894" s="207"/>
      <c r="S894" s="207"/>
      <c r="T894" s="208"/>
      <c r="AT894" s="209" t="s">
        <v>148</v>
      </c>
      <c r="AU894" s="209" t="s">
        <v>81</v>
      </c>
      <c r="AV894" s="13" t="s">
        <v>81</v>
      </c>
      <c r="AW894" s="13" t="s">
        <v>30</v>
      </c>
      <c r="AX894" s="13" t="s">
        <v>68</v>
      </c>
      <c r="AY894" s="209" t="s">
        <v>139</v>
      </c>
    </row>
    <row r="895" spans="2:65" s="1" customFormat="1" ht="16.5" customHeight="1">
      <c r="B895" s="32"/>
      <c r="C895" s="176" t="s">
        <v>1458</v>
      </c>
      <c r="D895" s="176" t="s">
        <v>141</v>
      </c>
      <c r="E895" s="177" t="s">
        <v>1459</v>
      </c>
      <c r="F895" s="178" t="s">
        <v>1460</v>
      </c>
      <c r="G895" s="179" t="s">
        <v>287</v>
      </c>
      <c r="H895" s="180">
        <v>1</v>
      </c>
      <c r="I895" s="181"/>
      <c r="J895" s="182">
        <f>ROUND(I895*H895,2)</f>
        <v>0</v>
      </c>
      <c r="K895" s="178" t="s">
        <v>145</v>
      </c>
      <c r="L895" s="36"/>
      <c r="M895" s="183" t="s">
        <v>1</v>
      </c>
      <c r="N895" s="184" t="s">
        <v>40</v>
      </c>
      <c r="O895" s="58"/>
      <c r="P895" s="185">
        <f>O895*H895</f>
        <v>0</v>
      </c>
      <c r="Q895" s="185">
        <v>0</v>
      </c>
      <c r="R895" s="185">
        <f>Q895*H895</f>
        <v>0</v>
      </c>
      <c r="S895" s="185">
        <v>0</v>
      </c>
      <c r="T895" s="186">
        <f>S895*H895</f>
        <v>0</v>
      </c>
      <c r="AR895" s="15" t="s">
        <v>207</v>
      </c>
      <c r="AT895" s="15" t="s">
        <v>141</v>
      </c>
      <c r="AU895" s="15" t="s">
        <v>81</v>
      </c>
      <c r="AY895" s="15" t="s">
        <v>139</v>
      </c>
      <c r="BE895" s="187">
        <f>IF(N895="základní",J895,0)</f>
        <v>0</v>
      </c>
      <c r="BF895" s="187">
        <f>IF(N895="snížená",J895,0)</f>
        <v>0</v>
      </c>
      <c r="BG895" s="187">
        <f>IF(N895="zákl. přenesená",J895,0)</f>
        <v>0</v>
      </c>
      <c r="BH895" s="187">
        <f>IF(N895="sníž. přenesená",J895,0)</f>
        <v>0</v>
      </c>
      <c r="BI895" s="187">
        <f>IF(N895="nulová",J895,0)</f>
        <v>0</v>
      </c>
      <c r="BJ895" s="15" t="s">
        <v>81</v>
      </c>
      <c r="BK895" s="187">
        <f>ROUND(I895*H895,2)</f>
        <v>0</v>
      </c>
      <c r="BL895" s="15" t="s">
        <v>207</v>
      </c>
      <c r="BM895" s="15" t="s">
        <v>1461</v>
      </c>
    </row>
    <row r="896" spans="2:65" s="12" customFormat="1">
      <c r="B896" s="188"/>
      <c r="C896" s="189"/>
      <c r="D896" s="190" t="s">
        <v>148</v>
      </c>
      <c r="E896" s="191" t="s">
        <v>1</v>
      </c>
      <c r="F896" s="192" t="s">
        <v>637</v>
      </c>
      <c r="G896" s="189"/>
      <c r="H896" s="191" t="s">
        <v>1</v>
      </c>
      <c r="I896" s="193"/>
      <c r="J896" s="189"/>
      <c r="K896" s="189"/>
      <c r="L896" s="194"/>
      <c r="M896" s="195"/>
      <c r="N896" s="196"/>
      <c r="O896" s="196"/>
      <c r="P896" s="196"/>
      <c r="Q896" s="196"/>
      <c r="R896" s="196"/>
      <c r="S896" s="196"/>
      <c r="T896" s="197"/>
      <c r="AT896" s="198" t="s">
        <v>148</v>
      </c>
      <c r="AU896" s="198" t="s">
        <v>81</v>
      </c>
      <c r="AV896" s="12" t="s">
        <v>75</v>
      </c>
      <c r="AW896" s="12" t="s">
        <v>30</v>
      </c>
      <c r="AX896" s="12" t="s">
        <v>68</v>
      </c>
      <c r="AY896" s="198" t="s">
        <v>139</v>
      </c>
    </row>
    <row r="897" spans="2:65" s="13" customFormat="1">
      <c r="B897" s="199"/>
      <c r="C897" s="200"/>
      <c r="D897" s="190" t="s">
        <v>148</v>
      </c>
      <c r="E897" s="201" t="s">
        <v>1</v>
      </c>
      <c r="F897" s="202" t="s">
        <v>75</v>
      </c>
      <c r="G897" s="200"/>
      <c r="H897" s="203">
        <v>1</v>
      </c>
      <c r="I897" s="204"/>
      <c r="J897" s="200"/>
      <c r="K897" s="200"/>
      <c r="L897" s="205"/>
      <c r="M897" s="206"/>
      <c r="N897" s="207"/>
      <c r="O897" s="207"/>
      <c r="P897" s="207"/>
      <c r="Q897" s="207"/>
      <c r="R897" s="207"/>
      <c r="S897" s="207"/>
      <c r="T897" s="208"/>
      <c r="AT897" s="209" t="s">
        <v>148</v>
      </c>
      <c r="AU897" s="209" t="s">
        <v>81</v>
      </c>
      <c r="AV897" s="13" t="s">
        <v>81</v>
      </c>
      <c r="AW897" s="13" t="s">
        <v>30</v>
      </c>
      <c r="AX897" s="13" t="s">
        <v>68</v>
      </c>
      <c r="AY897" s="209" t="s">
        <v>139</v>
      </c>
    </row>
    <row r="898" spans="2:65" s="1" customFormat="1" ht="16.5" customHeight="1">
      <c r="B898" s="32"/>
      <c r="C898" s="210" t="s">
        <v>1462</v>
      </c>
      <c r="D898" s="210" t="s">
        <v>219</v>
      </c>
      <c r="E898" s="211" t="s">
        <v>1463</v>
      </c>
      <c r="F898" s="212" t="s">
        <v>1464</v>
      </c>
      <c r="G898" s="213" t="s">
        <v>287</v>
      </c>
      <c r="H898" s="214">
        <v>1</v>
      </c>
      <c r="I898" s="215"/>
      <c r="J898" s="216">
        <f>ROUND(I898*H898,2)</f>
        <v>0</v>
      </c>
      <c r="K898" s="212" t="s">
        <v>1</v>
      </c>
      <c r="L898" s="217"/>
      <c r="M898" s="218" t="s">
        <v>1</v>
      </c>
      <c r="N898" s="219" t="s">
        <v>40</v>
      </c>
      <c r="O898" s="58"/>
      <c r="P898" s="185">
        <f>O898*H898</f>
        <v>0</v>
      </c>
      <c r="Q898" s="185">
        <v>0.01</v>
      </c>
      <c r="R898" s="185">
        <f>Q898*H898</f>
        <v>0.01</v>
      </c>
      <c r="S898" s="185">
        <v>0</v>
      </c>
      <c r="T898" s="186">
        <f>S898*H898</f>
        <v>0</v>
      </c>
      <c r="AR898" s="15" t="s">
        <v>294</v>
      </c>
      <c r="AT898" s="15" t="s">
        <v>219</v>
      </c>
      <c r="AU898" s="15" t="s">
        <v>81</v>
      </c>
      <c r="AY898" s="15" t="s">
        <v>139</v>
      </c>
      <c r="BE898" s="187">
        <f>IF(N898="základní",J898,0)</f>
        <v>0</v>
      </c>
      <c r="BF898" s="187">
        <f>IF(N898="snížená",J898,0)</f>
        <v>0</v>
      </c>
      <c r="BG898" s="187">
        <f>IF(N898="zákl. přenesená",J898,0)</f>
        <v>0</v>
      </c>
      <c r="BH898" s="187">
        <f>IF(N898="sníž. přenesená",J898,0)</f>
        <v>0</v>
      </c>
      <c r="BI898" s="187">
        <f>IF(N898="nulová",J898,0)</f>
        <v>0</v>
      </c>
      <c r="BJ898" s="15" t="s">
        <v>81</v>
      </c>
      <c r="BK898" s="187">
        <f>ROUND(I898*H898,2)</f>
        <v>0</v>
      </c>
      <c r="BL898" s="15" t="s">
        <v>207</v>
      </c>
      <c r="BM898" s="15" t="s">
        <v>1465</v>
      </c>
    </row>
    <row r="899" spans="2:65" s="13" customFormat="1">
      <c r="B899" s="199"/>
      <c r="C899" s="200"/>
      <c r="D899" s="190" t="s">
        <v>148</v>
      </c>
      <c r="E899" s="201" t="s">
        <v>1</v>
      </c>
      <c r="F899" s="202" t="s">
        <v>75</v>
      </c>
      <c r="G899" s="200"/>
      <c r="H899" s="203">
        <v>1</v>
      </c>
      <c r="I899" s="204"/>
      <c r="J899" s="200"/>
      <c r="K899" s="200"/>
      <c r="L899" s="205"/>
      <c r="M899" s="206"/>
      <c r="N899" s="207"/>
      <c r="O899" s="207"/>
      <c r="P899" s="207"/>
      <c r="Q899" s="207"/>
      <c r="R899" s="207"/>
      <c r="S899" s="207"/>
      <c r="T899" s="208"/>
      <c r="AT899" s="209" t="s">
        <v>148</v>
      </c>
      <c r="AU899" s="209" t="s">
        <v>81</v>
      </c>
      <c r="AV899" s="13" t="s">
        <v>81</v>
      </c>
      <c r="AW899" s="13" t="s">
        <v>30</v>
      </c>
      <c r="AX899" s="13" t="s">
        <v>68</v>
      </c>
      <c r="AY899" s="209" t="s">
        <v>139</v>
      </c>
    </row>
    <row r="900" spans="2:65" s="1" customFormat="1" ht="16.5" customHeight="1">
      <c r="B900" s="32"/>
      <c r="C900" s="210" t="s">
        <v>1466</v>
      </c>
      <c r="D900" s="210" t="s">
        <v>219</v>
      </c>
      <c r="E900" s="211" t="s">
        <v>1467</v>
      </c>
      <c r="F900" s="212" t="s">
        <v>1468</v>
      </c>
      <c r="G900" s="213" t="s">
        <v>287</v>
      </c>
      <c r="H900" s="214">
        <v>1</v>
      </c>
      <c r="I900" s="215"/>
      <c r="J900" s="216">
        <f>ROUND(I900*H900,2)</f>
        <v>0</v>
      </c>
      <c r="K900" s="212" t="s">
        <v>1</v>
      </c>
      <c r="L900" s="217"/>
      <c r="M900" s="218" t="s">
        <v>1</v>
      </c>
      <c r="N900" s="219" t="s">
        <v>40</v>
      </c>
      <c r="O900" s="58"/>
      <c r="P900" s="185">
        <f>O900*H900</f>
        <v>0</v>
      </c>
      <c r="Q900" s="185">
        <v>0.01</v>
      </c>
      <c r="R900" s="185">
        <f>Q900*H900</f>
        <v>0.01</v>
      </c>
      <c r="S900" s="185">
        <v>0</v>
      </c>
      <c r="T900" s="186">
        <f>S900*H900</f>
        <v>0</v>
      </c>
      <c r="AR900" s="15" t="s">
        <v>294</v>
      </c>
      <c r="AT900" s="15" t="s">
        <v>219</v>
      </c>
      <c r="AU900" s="15" t="s">
        <v>81</v>
      </c>
      <c r="AY900" s="15" t="s">
        <v>139</v>
      </c>
      <c r="BE900" s="187">
        <f>IF(N900="základní",J900,0)</f>
        <v>0</v>
      </c>
      <c r="BF900" s="187">
        <f>IF(N900="snížená",J900,0)</f>
        <v>0</v>
      </c>
      <c r="BG900" s="187">
        <f>IF(N900="zákl. přenesená",J900,0)</f>
        <v>0</v>
      </c>
      <c r="BH900" s="187">
        <f>IF(N900="sníž. přenesená",J900,0)</f>
        <v>0</v>
      </c>
      <c r="BI900" s="187">
        <f>IF(N900="nulová",J900,0)</f>
        <v>0</v>
      </c>
      <c r="BJ900" s="15" t="s">
        <v>81</v>
      </c>
      <c r="BK900" s="187">
        <f>ROUND(I900*H900,2)</f>
        <v>0</v>
      </c>
      <c r="BL900" s="15" t="s">
        <v>207</v>
      </c>
      <c r="BM900" s="15" t="s">
        <v>1469</v>
      </c>
    </row>
    <row r="901" spans="2:65" s="13" customFormat="1">
      <c r="B901" s="199"/>
      <c r="C901" s="200"/>
      <c r="D901" s="190" t="s">
        <v>148</v>
      </c>
      <c r="E901" s="201" t="s">
        <v>1</v>
      </c>
      <c r="F901" s="202" t="s">
        <v>75</v>
      </c>
      <c r="G901" s="200"/>
      <c r="H901" s="203">
        <v>1</v>
      </c>
      <c r="I901" s="204"/>
      <c r="J901" s="200"/>
      <c r="K901" s="200"/>
      <c r="L901" s="205"/>
      <c r="M901" s="206"/>
      <c r="N901" s="207"/>
      <c r="O901" s="207"/>
      <c r="P901" s="207"/>
      <c r="Q901" s="207"/>
      <c r="R901" s="207"/>
      <c r="S901" s="207"/>
      <c r="T901" s="208"/>
      <c r="AT901" s="209" t="s">
        <v>148</v>
      </c>
      <c r="AU901" s="209" t="s">
        <v>81</v>
      </c>
      <c r="AV901" s="13" t="s">
        <v>81</v>
      </c>
      <c r="AW901" s="13" t="s">
        <v>30</v>
      </c>
      <c r="AX901" s="13" t="s">
        <v>68</v>
      </c>
      <c r="AY901" s="209" t="s">
        <v>139</v>
      </c>
    </row>
    <row r="902" spans="2:65" s="1" customFormat="1" ht="16.5" customHeight="1">
      <c r="B902" s="32"/>
      <c r="C902" s="210" t="s">
        <v>1470</v>
      </c>
      <c r="D902" s="210" t="s">
        <v>219</v>
      </c>
      <c r="E902" s="211" t="s">
        <v>1471</v>
      </c>
      <c r="F902" s="212" t="s">
        <v>1472</v>
      </c>
      <c r="G902" s="213" t="s">
        <v>287</v>
      </c>
      <c r="H902" s="214">
        <v>6</v>
      </c>
      <c r="I902" s="215"/>
      <c r="J902" s="216">
        <f>ROUND(I902*H902,2)</f>
        <v>0</v>
      </c>
      <c r="K902" s="212" t="s">
        <v>1</v>
      </c>
      <c r="L902" s="217"/>
      <c r="M902" s="218" t="s">
        <v>1</v>
      </c>
      <c r="N902" s="219" t="s">
        <v>40</v>
      </c>
      <c r="O902" s="58"/>
      <c r="P902" s="185">
        <f>O902*H902</f>
        <v>0</v>
      </c>
      <c r="Q902" s="185">
        <v>0.01</v>
      </c>
      <c r="R902" s="185">
        <f>Q902*H902</f>
        <v>0.06</v>
      </c>
      <c r="S902" s="185">
        <v>0</v>
      </c>
      <c r="T902" s="186">
        <f>S902*H902</f>
        <v>0</v>
      </c>
      <c r="AR902" s="15" t="s">
        <v>294</v>
      </c>
      <c r="AT902" s="15" t="s">
        <v>219</v>
      </c>
      <c r="AU902" s="15" t="s">
        <v>81</v>
      </c>
      <c r="AY902" s="15" t="s">
        <v>139</v>
      </c>
      <c r="BE902" s="187">
        <f>IF(N902="základní",J902,0)</f>
        <v>0</v>
      </c>
      <c r="BF902" s="187">
        <f>IF(N902="snížená",J902,0)</f>
        <v>0</v>
      </c>
      <c r="BG902" s="187">
        <f>IF(N902="zákl. přenesená",J902,0)</f>
        <v>0</v>
      </c>
      <c r="BH902" s="187">
        <f>IF(N902="sníž. přenesená",J902,0)</f>
        <v>0</v>
      </c>
      <c r="BI902" s="187">
        <f>IF(N902="nulová",J902,0)</f>
        <v>0</v>
      </c>
      <c r="BJ902" s="15" t="s">
        <v>81</v>
      </c>
      <c r="BK902" s="187">
        <f>ROUND(I902*H902,2)</f>
        <v>0</v>
      </c>
      <c r="BL902" s="15" t="s">
        <v>207</v>
      </c>
      <c r="BM902" s="15" t="s">
        <v>1473</v>
      </c>
    </row>
    <row r="903" spans="2:65" s="13" customFormat="1">
      <c r="B903" s="199"/>
      <c r="C903" s="200"/>
      <c r="D903" s="190" t="s">
        <v>148</v>
      </c>
      <c r="E903" s="201" t="s">
        <v>1</v>
      </c>
      <c r="F903" s="202" t="s">
        <v>169</v>
      </c>
      <c r="G903" s="200"/>
      <c r="H903" s="203">
        <v>6</v>
      </c>
      <c r="I903" s="204"/>
      <c r="J903" s="200"/>
      <c r="K903" s="200"/>
      <c r="L903" s="205"/>
      <c r="M903" s="206"/>
      <c r="N903" s="207"/>
      <c r="O903" s="207"/>
      <c r="P903" s="207"/>
      <c r="Q903" s="207"/>
      <c r="R903" s="207"/>
      <c r="S903" s="207"/>
      <c r="T903" s="208"/>
      <c r="AT903" s="209" t="s">
        <v>148</v>
      </c>
      <c r="AU903" s="209" t="s">
        <v>81</v>
      </c>
      <c r="AV903" s="13" t="s">
        <v>81</v>
      </c>
      <c r="AW903" s="13" t="s">
        <v>30</v>
      </c>
      <c r="AX903" s="13" t="s">
        <v>68</v>
      </c>
      <c r="AY903" s="209" t="s">
        <v>139</v>
      </c>
    </row>
    <row r="904" spans="2:65" s="1" customFormat="1" ht="16.5" customHeight="1">
      <c r="B904" s="32"/>
      <c r="C904" s="210" t="s">
        <v>1474</v>
      </c>
      <c r="D904" s="210" t="s">
        <v>219</v>
      </c>
      <c r="E904" s="211" t="s">
        <v>1475</v>
      </c>
      <c r="F904" s="212" t="s">
        <v>1476</v>
      </c>
      <c r="G904" s="213" t="s">
        <v>287</v>
      </c>
      <c r="H904" s="214">
        <v>1</v>
      </c>
      <c r="I904" s="215"/>
      <c r="J904" s="216">
        <f>ROUND(I904*H904,2)</f>
        <v>0</v>
      </c>
      <c r="K904" s="212" t="s">
        <v>1</v>
      </c>
      <c r="L904" s="217"/>
      <c r="M904" s="218" t="s">
        <v>1</v>
      </c>
      <c r="N904" s="219" t="s">
        <v>40</v>
      </c>
      <c r="O904" s="58"/>
      <c r="P904" s="185">
        <f>O904*H904</f>
        <v>0</v>
      </c>
      <c r="Q904" s="185">
        <v>0.01</v>
      </c>
      <c r="R904" s="185">
        <f>Q904*H904</f>
        <v>0.01</v>
      </c>
      <c r="S904" s="185">
        <v>0</v>
      </c>
      <c r="T904" s="186">
        <f>S904*H904</f>
        <v>0</v>
      </c>
      <c r="AR904" s="15" t="s">
        <v>294</v>
      </c>
      <c r="AT904" s="15" t="s">
        <v>219</v>
      </c>
      <c r="AU904" s="15" t="s">
        <v>81</v>
      </c>
      <c r="AY904" s="15" t="s">
        <v>139</v>
      </c>
      <c r="BE904" s="187">
        <f>IF(N904="základní",J904,0)</f>
        <v>0</v>
      </c>
      <c r="BF904" s="187">
        <f>IF(N904="snížená",J904,0)</f>
        <v>0</v>
      </c>
      <c r="BG904" s="187">
        <f>IF(N904="zákl. přenesená",J904,0)</f>
        <v>0</v>
      </c>
      <c r="BH904" s="187">
        <f>IF(N904="sníž. přenesená",J904,0)</f>
        <v>0</v>
      </c>
      <c r="BI904" s="187">
        <f>IF(N904="nulová",J904,0)</f>
        <v>0</v>
      </c>
      <c r="BJ904" s="15" t="s">
        <v>81</v>
      </c>
      <c r="BK904" s="187">
        <f>ROUND(I904*H904,2)</f>
        <v>0</v>
      </c>
      <c r="BL904" s="15" t="s">
        <v>207</v>
      </c>
      <c r="BM904" s="15" t="s">
        <v>1477</v>
      </c>
    </row>
    <row r="905" spans="2:65" s="13" customFormat="1">
      <c r="B905" s="199"/>
      <c r="C905" s="200"/>
      <c r="D905" s="190" t="s">
        <v>148</v>
      </c>
      <c r="E905" s="201" t="s">
        <v>1</v>
      </c>
      <c r="F905" s="202" t="s">
        <v>75</v>
      </c>
      <c r="G905" s="200"/>
      <c r="H905" s="203">
        <v>1</v>
      </c>
      <c r="I905" s="204"/>
      <c r="J905" s="200"/>
      <c r="K905" s="200"/>
      <c r="L905" s="205"/>
      <c r="M905" s="206"/>
      <c r="N905" s="207"/>
      <c r="O905" s="207"/>
      <c r="P905" s="207"/>
      <c r="Q905" s="207"/>
      <c r="R905" s="207"/>
      <c r="S905" s="207"/>
      <c r="T905" s="208"/>
      <c r="AT905" s="209" t="s">
        <v>148</v>
      </c>
      <c r="AU905" s="209" t="s">
        <v>81</v>
      </c>
      <c r="AV905" s="13" t="s">
        <v>81</v>
      </c>
      <c r="AW905" s="13" t="s">
        <v>30</v>
      </c>
      <c r="AX905" s="13" t="s">
        <v>68</v>
      </c>
      <c r="AY905" s="209" t="s">
        <v>139</v>
      </c>
    </row>
    <row r="906" spans="2:65" s="1" customFormat="1" ht="16.5" customHeight="1">
      <c r="B906" s="32"/>
      <c r="C906" s="176" t="s">
        <v>1478</v>
      </c>
      <c r="D906" s="176" t="s">
        <v>141</v>
      </c>
      <c r="E906" s="177" t="s">
        <v>1479</v>
      </c>
      <c r="F906" s="178" t="s">
        <v>1480</v>
      </c>
      <c r="G906" s="179" t="s">
        <v>287</v>
      </c>
      <c r="H906" s="180">
        <v>3</v>
      </c>
      <c r="I906" s="181"/>
      <c r="J906" s="182">
        <f>ROUND(I906*H906,2)</f>
        <v>0</v>
      </c>
      <c r="K906" s="178" t="s">
        <v>145</v>
      </c>
      <c r="L906" s="36"/>
      <c r="M906" s="183" t="s">
        <v>1</v>
      </c>
      <c r="N906" s="184" t="s">
        <v>40</v>
      </c>
      <c r="O906" s="58"/>
      <c r="P906" s="185">
        <f>O906*H906</f>
        <v>0</v>
      </c>
      <c r="Q906" s="185">
        <v>0</v>
      </c>
      <c r="R906" s="185">
        <f>Q906*H906</f>
        <v>0</v>
      </c>
      <c r="S906" s="185">
        <v>0</v>
      </c>
      <c r="T906" s="186">
        <f>S906*H906</f>
        <v>0</v>
      </c>
      <c r="AR906" s="15" t="s">
        <v>207</v>
      </c>
      <c r="AT906" s="15" t="s">
        <v>141</v>
      </c>
      <c r="AU906" s="15" t="s">
        <v>81</v>
      </c>
      <c r="AY906" s="15" t="s">
        <v>139</v>
      </c>
      <c r="BE906" s="187">
        <f>IF(N906="základní",J906,0)</f>
        <v>0</v>
      </c>
      <c r="BF906" s="187">
        <f>IF(N906="snížená",J906,0)</f>
        <v>0</v>
      </c>
      <c r="BG906" s="187">
        <f>IF(N906="zákl. přenesená",J906,0)</f>
        <v>0</v>
      </c>
      <c r="BH906" s="187">
        <f>IF(N906="sníž. přenesená",J906,0)</f>
        <v>0</v>
      </c>
      <c r="BI906" s="187">
        <f>IF(N906="nulová",J906,0)</f>
        <v>0</v>
      </c>
      <c r="BJ906" s="15" t="s">
        <v>81</v>
      </c>
      <c r="BK906" s="187">
        <f>ROUND(I906*H906,2)</f>
        <v>0</v>
      </c>
      <c r="BL906" s="15" t="s">
        <v>207</v>
      </c>
      <c r="BM906" s="15" t="s">
        <v>1481</v>
      </c>
    </row>
    <row r="907" spans="2:65" s="12" customFormat="1">
      <c r="B907" s="188"/>
      <c r="C907" s="189"/>
      <c r="D907" s="190" t="s">
        <v>148</v>
      </c>
      <c r="E907" s="191" t="s">
        <v>1</v>
      </c>
      <c r="F907" s="192" t="s">
        <v>637</v>
      </c>
      <c r="G907" s="189"/>
      <c r="H907" s="191" t="s">
        <v>1</v>
      </c>
      <c r="I907" s="193"/>
      <c r="J907" s="189"/>
      <c r="K907" s="189"/>
      <c r="L907" s="194"/>
      <c r="M907" s="195"/>
      <c r="N907" s="196"/>
      <c r="O907" s="196"/>
      <c r="P907" s="196"/>
      <c r="Q907" s="196"/>
      <c r="R907" s="196"/>
      <c r="S907" s="196"/>
      <c r="T907" s="197"/>
      <c r="AT907" s="198" t="s">
        <v>148</v>
      </c>
      <c r="AU907" s="198" t="s">
        <v>81</v>
      </c>
      <c r="AV907" s="12" t="s">
        <v>75</v>
      </c>
      <c r="AW907" s="12" t="s">
        <v>30</v>
      </c>
      <c r="AX907" s="12" t="s">
        <v>68</v>
      </c>
      <c r="AY907" s="198" t="s">
        <v>139</v>
      </c>
    </row>
    <row r="908" spans="2:65" s="13" customFormat="1">
      <c r="B908" s="199"/>
      <c r="C908" s="200"/>
      <c r="D908" s="190" t="s">
        <v>148</v>
      </c>
      <c r="E908" s="201" t="s">
        <v>1</v>
      </c>
      <c r="F908" s="202" t="s">
        <v>155</v>
      </c>
      <c r="G908" s="200"/>
      <c r="H908" s="203">
        <v>3</v>
      </c>
      <c r="I908" s="204"/>
      <c r="J908" s="200"/>
      <c r="K908" s="200"/>
      <c r="L908" s="205"/>
      <c r="M908" s="206"/>
      <c r="N908" s="207"/>
      <c r="O908" s="207"/>
      <c r="P908" s="207"/>
      <c r="Q908" s="207"/>
      <c r="R908" s="207"/>
      <c r="S908" s="207"/>
      <c r="T908" s="208"/>
      <c r="AT908" s="209" t="s">
        <v>148</v>
      </c>
      <c r="AU908" s="209" t="s">
        <v>81</v>
      </c>
      <c r="AV908" s="13" t="s">
        <v>81</v>
      </c>
      <c r="AW908" s="13" t="s">
        <v>30</v>
      </c>
      <c r="AX908" s="13" t="s">
        <v>68</v>
      </c>
      <c r="AY908" s="209" t="s">
        <v>139</v>
      </c>
    </row>
    <row r="909" spans="2:65" s="1" customFormat="1" ht="16.5" customHeight="1">
      <c r="B909" s="32"/>
      <c r="C909" s="210" t="s">
        <v>693</v>
      </c>
      <c r="D909" s="210" t="s">
        <v>219</v>
      </c>
      <c r="E909" s="211" t="s">
        <v>1482</v>
      </c>
      <c r="F909" s="212" t="s">
        <v>1483</v>
      </c>
      <c r="G909" s="213" t="s">
        <v>287</v>
      </c>
      <c r="H909" s="214">
        <v>3</v>
      </c>
      <c r="I909" s="215"/>
      <c r="J909" s="216">
        <f>ROUND(I909*H909,2)</f>
        <v>0</v>
      </c>
      <c r="K909" s="212" t="s">
        <v>145</v>
      </c>
      <c r="L909" s="217"/>
      <c r="M909" s="218" t="s">
        <v>1</v>
      </c>
      <c r="N909" s="219" t="s">
        <v>40</v>
      </c>
      <c r="O909" s="58"/>
      <c r="P909" s="185">
        <f>O909*H909</f>
        <v>0</v>
      </c>
      <c r="Q909" s="185">
        <v>2.9999999999999997E-4</v>
      </c>
      <c r="R909" s="185">
        <f>Q909*H909</f>
        <v>8.9999999999999998E-4</v>
      </c>
      <c r="S909" s="185">
        <v>0</v>
      </c>
      <c r="T909" s="186">
        <f>S909*H909</f>
        <v>0</v>
      </c>
      <c r="AR909" s="15" t="s">
        <v>294</v>
      </c>
      <c r="AT909" s="15" t="s">
        <v>219</v>
      </c>
      <c r="AU909" s="15" t="s">
        <v>81</v>
      </c>
      <c r="AY909" s="15" t="s">
        <v>139</v>
      </c>
      <c r="BE909" s="187">
        <f>IF(N909="základní",J909,0)</f>
        <v>0</v>
      </c>
      <c r="BF909" s="187">
        <f>IF(N909="snížená",J909,0)</f>
        <v>0</v>
      </c>
      <c r="BG909" s="187">
        <f>IF(N909="zákl. přenesená",J909,0)</f>
        <v>0</v>
      </c>
      <c r="BH909" s="187">
        <f>IF(N909="sníž. přenesená",J909,0)</f>
        <v>0</v>
      </c>
      <c r="BI909" s="187">
        <f>IF(N909="nulová",J909,0)</f>
        <v>0</v>
      </c>
      <c r="BJ909" s="15" t="s">
        <v>81</v>
      </c>
      <c r="BK909" s="187">
        <f>ROUND(I909*H909,2)</f>
        <v>0</v>
      </c>
      <c r="BL909" s="15" t="s">
        <v>207</v>
      </c>
      <c r="BM909" s="15" t="s">
        <v>1484</v>
      </c>
    </row>
    <row r="910" spans="2:65" s="13" customFormat="1">
      <c r="B910" s="199"/>
      <c r="C910" s="200"/>
      <c r="D910" s="190" t="s">
        <v>148</v>
      </c>
      <c r="E910" s="201" t="s">
        <v>1</v>
      </c>
      <c r="F910" s="202" t="s">
        <v>155</v>
      </c>
      <c r="G910" s="200"/>
      <c r="H910" s="203">
        <v>3</v>
      </c>
      <c r="I910" s="204"/>
      <c r="J910" s="200"/>
      <c r="K910" s="200"/>
      <c r="L910" s="205"/>
      <c r="M910" s="206"/>
      <c r="N910" s="207"/>
      <c r="O910" s="207"/>
      <c r="P910" s="207"/>
      <c r="Q910" s="207"/>
      <c r="R910" s="207"/>
      <c r="S910" s="207"/>
      <c r="T910" s="208"/>
      <c r="AT910" s="209" t="s">
        <v>148</v>
      </c>
      <c r="AU910" s="209" t="s">
        <v>81</v>
      </c>
      <c r="AV910" s="13" t="s">
        <v>81</v>
      </c>
      <c r="AW910" s="13" t="s">
        <v>30</v>
      </c>
      <c r="AX910" s="13" t="s">
        <v>68</v>
      </c>
      <c r="AY910" s="209" t="s">
        <v>139</v>
      </c>
    </row>
    <row r="911" spans="2:65" s="1" customFormat="1" ht="16.5" customHeight="1">
      <c r="B911" s="32"/>
      <c r="C911" s="176" t="s">
        <v>1485</v>
      </c>
      <c r="D911" s="176" t="s">
        <v>141</v>
      </c>
      <c r="E911" s="177" t="s">
        <v>1486</v>
      </c>
      <c r="F911" s="178" t="s">
        <v>1487</v>
      </c>
      <c r="G911" s="179" t="s">
        <v>287</v>
      </c>
      <c r="H911" s="180">
        <v>21</v>
      </c>
      <c r="I911" s="181"/>
      <c r="J911" s="182">
        <f>ROUND(I911*H911,2)</f>
        <v>0</v>
      </c>
      <c r="K911" s="178" t="s">
        <v>145</v>
      </c>
      <c r="L911" s="36"/>
      <c r="M911" s="183" t="s">
        <v>1</v>
      </c>
      <c r="N911" s="184" t="s">
        <v>40</v>
      </c>
      <c r="O911" s="58"/>
      <c r="P911" s="185">
        <f>O911*H911</f>
        <v>0</v>
      </c>
      <c r="Q911" s="185">
        <v>0</v>
      </c>
      <c r="R911" s="185">
        <f>Q911*H911</f>
        <v>0</v>
      </c>
      <c r="S911" s="185">
        <v>0</v>
      </c>
      <c r="T911" s="186">
        <f>S911*H911</f>
        <v>0</v>
      </c>
      <c r="AR911" s="15" t="s">
        <v>207</v>
      </c>
      <c r="AT911" s="15" t="s">
        <v>141</v>
      </c>
      <c r="AU911" s="15" t="s">
        <v>81</v>
      </c>
      <c r="AY911" s="15" t="s">
        <v>139</v>
      </c>
      <c r="BE911" s="187">
        <f>IF(N911="základní",J911,0)</f>
        <v>0</v>
      </c>
      <c r="BF911" s="187">
        <f>IF(N911="snížená",J911,0)</f>
        <v>0</v>
      </c>
      <c r="BG911" s="187">
        <f>IF(N911="zákl. přenesená",J911,0)</f>
        <v>0</v>
      </c>
      <c r="BH911" s="187">
        <f>IF(N911="sníž. přenesená",J911,0)</f>
        <v>0</v>
      </c>
      <c r="BI911" s="187">
        <f>IF(N911="nulová",J911,0)</f>
        <v>0</v>
      </c>
      <c r="BJ911" s="15" t="s">
        <v>81</v>
      </c>
      <c r="BK911" s="187">
        <f>ROUND(I911*H911,2)</f>
        <v>0</v>
      </c>
      <c r="BL911" s="15" t="s">
        <v>207</v>
      </c>
      <c r="BM911" s="15" t="s">
        <v>1488</v>
      </c>
    </row>
    <row r="912" spans="2:65" s="12" customFormat="1">
      <c r="B912" s="188"/>
      <c r="C912" s="189"/>
      <c r="D912" s="190" t="s">
        <v>148</v>
      </c>
      <c r="E912" s="191" t="s">
        <v>1</v>
      </c>
      <c r="F912" s="192" t="s">
        <v>637</v>
      </c>
      <c r="G912" s="189"/>
      <c r="H912" s="191" t="s">
        <v>1</v>
      </c>
      <c r="I912" s="193"/>
      <c r="J912" s="189"/>
      <c r="K912" s="189"/>
      <c r="L912" s="194"/>
      <c r="M912" s="195"/>
      <c r="N912" s="196"/>
      <c r="O912" s="196"/>
      <c r="P912" s="196"/>
      <c r="Q912" s="196"/>
      <c r="R912" s="196"/>
      <c r="S912" s="196"/>
      <c r="T912" s="197"/>
      <c r="AT912" s="198" t="s">
        <v>148</v>
      </c>
      <c r="AU912" s="198" t="s">
        <v>81</v>
      </c>
      <c r="AV912" s="12" t="s">
        <v>75</v>
      </c>
      <c r="AW912" s="12" t="s">
        <v>30</v>
      </c>
      <c r="AX912" s="12" t="s">
        <v>68</v>
      </c>
      <c r="AY912" s="198" t="s">
        <v>139</v>
      </c>
    </row>
    <row r="913" spans="2:65" s="13" customFormat="1">
      <c r="B913" s="199"/>
      <c r="C913" s="200"/>
      <c r="D913" s="190" t="s">
        <v>148</v>
      </c>
      <c r="E913" s="201" t="s">
        <v>1</v>
      </c>
      <c r="F913" s="202" t="s">
        <v>7</v>
      </c>
      <c r="G913" s="200"/>
      <c r="H913" s="203">
        <v>21</v>
      </c>
      <c r="I913" s="204"/>
      <c r="J913" s="200"/>
      <c r="K913" s="200"/>
      <c r="L913" s="205"/>
      <c r="M913" s="206"/>
      <c r="N913" s="207"/>
      <c r="O913" s="207"/>
      <c r="P913" s="207"/>
      <c r="Q913" s="207"/>
      <c r="R913" s="207"/>
      <c r="S913" s="207"/>
      <c r="T913" s="208"/>
      <c r="AT913" s="209" t="s">
        <v>148</v>
      </c>
      <c r="AU913" s="209" t="s">
        <v>81</v>
      </c>
      <c r="AV913" s="13" t="s">
        <v>81</v>
      </c>
      <c r="AW913" s="13" t="s">
        <v>30</v>
      </c>
      <c r="AX913" s="13" t="s">
        <v>68</v>
      </c>
      <c r="AY913" s="209" t="s">
        <v>139</v>
      </c>
    </row>
    <row r="914" spans="2:65" s="1" customFormat="1" ht="16.5" customHeight="1">
      <c r="B914" s="32"/>
      <c r="C914" s="176" t="s">
        <v>1489</v>
      </c>
      <c r="D914" s="176" t="s">
        <v>141</v>
      </c>
      <c r="E914" s="177" t="s">
        <v>1490</v>
      </c>
      <c r="F914" s="178" t="s">
        <v>1491</v>
      </c>
      <c r="G914" s="179" t="s">
        <v>287</v>
      </c>
      <c r="H914" s="180">
        <v>6</v>
      </c>
      <c r="I914" s="181"/>
      <c r="J914" s="182">
        <f>ROUND(I914*H914,2)</f>
        <v>0</v>
      </c>
      <c r="K914" s="178" t="s">
        <v>145</v>
      </c>
      <c r="L914" s="36"/>
      <c r="M914" s="183" t="s">
        <v>1</v>
      </c>
      <c r="N914" s="184" t="s">
        <v>40</v>
      </c>
      <c r="O914" s="58"/>
      <c r="P914" s="185">
        <f>O914*H914</f>
        <v>0</v>
      </c>
      <c r="Q914" s="185">
        <v>0</v>
      </c>
      <c r="R914" s="185">
        <f>Q914*H914</f>
        <v>0</v>
      </c>
      <c r="S914" s="185">
        <v>0</v>
      </c>
      <c r="T914" s="186">
        <f>S914*H914</f>
        <v>0</v>
      </c>
      <c r="AR914" s="15" t="s">
        <v>207</v>
      </c>
      <c r="AT914" s="15" t="s">
        <v>141</v>
      </c>
      <c r="AU914" s="15" t="s">
        <v>81</v>
      </c>
      <c r="AY914" s="15" t="s">
        <v>139</v>
      </c>
      <c r="BE914" s="187">
        <f>IF(N914="základní",J914,0)</f>
        <v>0</v>
      </c>
      <c r="BF914" s="187">
        <f>IF(N914="snížená",J914,0)</f>
        <v>0</v>
      </c>
      <c r="BG914" s="187">
        <f>IF(N914="zákl. přenesená",J914,0)</f>
        <v>0</v>
      </c>
      <c r="BH914" s="187">
        <f>IF(N914="sníž. přenesená",J914,0)</f>
        <v>0</v>
      </c>
      <c r="BI914" s="187">
        <f>IF(N914="nulová",J914,0)</f>
        <v>0</v>
      </c>
      <c r="BJ914" s="15" t="s">
        <v>81</v>
      </c>
      <c r="BK914" s="187">
        <f>ROUND(I914*H914,2)</f>
        <v>0</v>
      </c>
      <c r="BL914" s="15" t="s">
        <v>207</v>
      </c>
      <c r="BM914" s="15" t="s">
        <v>1492</v>
      </c>
    </row>
    <row r="915" spans="2:65" s="12" customFormat="1">
      <c r="B915" s="188"/>
      <c r="C915" s="189"/>
      <c r="D915" s="190" t="s">
        <v>148</v>
      </c>
      <c r="E915" s="191" t="s">
        <v>1</v>
      </c>
      <c r="F915" s="192" t="s">
        <v>637</v>
      </c>
      <c r="G915" s="189"/>
      <c r="H915" s="191" t="s">
        <v>1</v>
      </c>
      <c r="I915" s="193"/>
      <c r="J915" s="189"/>
      <c r="K915" s="189"/>
      <c r="L915" s="194"/>
      <c r="M915" s="195"/>
      <c r="N915" s="196"/>
      <c r="O915" s="196"/>
      <c r="P915" s="196"/>
      <c r="Q915" s="196"/>
      <c r="R915" s="196"/>
      <c r="S915" s="196"/>
      <c r="T915" s="197"/>
      <c r="AT915" s="198" t="s">
        <v>148</v>
      </c>
      <c r="AU915" s="198" t="s">
        <v>81</v>
      </c>
      <c r="AV915" s="12" t="s">
        <v>75</v>
      </c>
      <c r="AW915" s="12" t="s">
        <v>30</v>
      </c>
      <c r="AX915" s="12" t="s">
        <v>68</v>
      </c>
      <c r="AY915" s="198" t="s">
        <v>139</v>
      </c>
    </row>
    <row r="916" spans="2:65" s="13" customFormat="1">
      <c r="B916" s="199"/>
      <c r="C916" s="200"/>
      <c r="D916" s="190" t="s">
        <v>148</v>
      </c>
      <c r="E916" s="201" t="s">
        <v>1</v>
      </c>
      <c r="F916" s="202" t="s">
        <v>169</v>
      </c>
      <c r="G916" s="200"/>
      <c r="H916" s="203">
        <v>6</v>
      </c>
      <c r="I916" s="204"/>
      <c r="J916" s="200"/>
      <c r="K916" s="200"/>
      <c r="L916" s="205"/>
      <c r="M916" s="206"/>
      <c r="N916" s="207"/>
      <c r="O916" s="207"/>
      <c r="P916" s="207"/>
      <c r="Q916" s="207"/>
      <c r="R916" s="207"/>
      <c r="S916" s="207"/>
      <c r="T916" s="208"/>
      <c r="AT916" s="209" t="s">
        <v>148</v>
      </c>
      <c r="AU916" s="209" t="s">
        <v>81</v>
      </c>
      <c r="AV916" s="13" t="s">
        <v>81</v>
      </c>
      <c r="AW916" s="13" t="s">
        <v>30</v>
      </c>
      <c r="AX916" s="13" t="s">
        <v>68</v>
      </c>
      <c r="AY916" s="209" t="s">
        <v>139</v>
      </c>
    </row>
    <row r="917" spans="2:65" s="1" customFormat="1" ht="16.5" customHeight="1">
      <c r="B917" s="32"/>
      <c r="C917" s="176" t="s">
        <v>1493</v>
      </c>
      <c r="D917" s="176" t="s">
        <v>141</v>
      </c>
      <c r="E917" s="177" t="s">
        <v>1494</v>
      </c>
      <c r="F917" s="178" t="s">
        <v>1495</v>
      </c>
      <c r="G917" s="179" t="s">
        <v>287</v>
      </c>
      <c r="H917" s="180">
        <v>9</v>
      </c>
      <c r="I917" s="181"/>
      <c r="J917" s="182">
        <f>ROUND(I917*H917,2)</f>
        <v>0</v>
      </c>
      <c r="K917" s="178" t="s">
        <v>145</v>
      </c>
      <c r="L917" s="36"/>
      <c r="M917" s="183" t="s">
        <v>1</v>
      </c>
      <c r="N917" s="184" t="s">
        <v>40</v>
      </c>
      <c r="O917" s="58"/>
      <c r="P917" s="185">
        <f>O917*H917</f>
        <v>0</v>
      </c>
      <c r="Q917" s="185">
        <v>0</v>
      </c>
      <c r="R917" s="185">
        <f>Q917*H917</f>
        <v>0</v>
      </c>
      <c r="S917" s="185">
        <v>0</v>
      </c>
      <c r="T917" s="186">
        <f>S917*H917</f>
        <v>0</v>
      </c>
      <c r="AR917" s="15" t="s">
        <v>207</v>
      </c>
      <c r="AT917" s="15" t="s">
        <v>141</v>
      </c>
      <c r="AU917" s="15" t="s">
        <v>81</v>
      </c>
      <c r="AY917" s="15" t="s">
        <v>139</v>
      </c>
      <c r="BE917" s="187">
        <f>IF(N917="základní",J917,0)</f>
        <v>0</v>
      </c>
      <c r="BF917" s="187">
        <f>IF(N917="snížená",J917,0)</f>
        <v>0</v>
      </c>
      <c r="BG917" s="187">
        <f>IF(N917="zákl. přenesená",J917,0)</f>
        <v>0</v>
      </c>
      <c r="BH917" s="187">
        <f>IF(N917="sníž. přenesená",J917,0)</f>
        <v>0</v>
      </c>
      <c r="BI917" s="187">
        <f>IF(N917="nulová",J917,0)</f>
        <v>0</v>
      </c>
      <c r="BJ917" s="15" t="s">
        <v>81</v>
      </c>
      <c r="BK917" s="187">
        <f>ROUND(I917*H917,2)</f>
        <v>0</v>
      </c>
      <c r="BL917" s="15" t="s">
        <v>207</v>
      </c>
      <c r="BM917" s="15" t="s">
        <v>1496</v>
      </c>
    </row>
    <row r="918" spans="2:65" s="12" customFormat="1">
      <c r="B918" s="188"/>
      <c r="C918" s="189"/>
      <c r="D918" s="190" t="s">
        <v>148</v>
      </c>
      <c r="E918" s="191" t="s">
        <v>1</v>
      </c>
      <c r="F918" s="192" t="s">
        <v>637</v>
      </c>
      <c r="G918" s="189"/>
      <c r="H918" s="191" t="s">
        <v>1</v>
      </c>
      <c r="I918" s="193"/>
      <c r="J918" s="189"/>
      <c r="K918" s="189"/>
      <c r="L918" s="194"/>
      <c r="M918" s="195"/>
      <c r="N918" s="196"/>
      <c r="O918" s="196"/>
      <c r="P918" s="196"/>
      <c r="Q918" s="196"/>
      <c r="R918" s="196"/>
      <c r="S918" s="196"/>
      <c r="T918" s="197"/>
      <c r="AT918" s="198" t="s">
        <v>148</v>
      </c>
      <c r="AU918" s="198" t="s">
        <v>81</v>
      </c>
      <c r="AV918" s="12" t="s">
        <v>75</v>
      </c>
      <c r="AW918" s="12" t="s">
        <v>30</v>
      </c>
      <c r="AX918" s="12" t="s">
        <v>68</v>
      </c>
      <c r="AY918" s="198" t="s">
        <v>139</v>
      </c>
    </row>
    <row r="919" spans="2:65" s="13" customFormat="1">
      <c r="B919" s="199"/>
      <c r="C919" s="200"/>
      <c r="D919" s="190" t="s">
        <v>148</v>
      </c>
      <c r="E919" s="201" t="s">
        <v>1</v>
      </c>
      <c r="F919" s="202" t="s">
        <v>182</v>
      </c>
      <c r="G919" s="200"/>
      <c r="H919" s="203">
        <v>9</v>
      </c>
      <c r="I919" s="204"/>
      <c r="J919" s="200"/>
      <c r="K919" s="200"/>
      <c r="L919" s="205"/>
      <c r="M919" s="206"/>
      <c r="N919" s="207"/>
      <c r="O919" s="207"/>
      <c r="P919" s="207"/>
      <c r="Q919" s="207"/>
      <c r="R919" s="207"/>
      <c r="S919" s="207"/>
      <c r="T919" s="208"/>
      <c r="AT919" s="209" t="s">
        <v>148</v>
      </c>
      <c r="AU919" s="209" t="s">
        <v>81</v>
      </c>
      <c r="AV919" s="13" t="s">
        <v>81</v>
      </c>
      <c r="AW919" s="13" t="s">
        <v>30</v>
      </c>
      <c r="AX919" s="13" t="s">
        <v>68</v>
      </c>
      <c r="AY919" s="209" t="s">
        <v>139</v>
      </c>
    </row>
    <row r="920" spans="2:65" s="1" customFormat="1" ht="16.5" customHeight="1">
      <c r="B920" s="32"/>
      <c r="C920" s="176" t="s">
        <v>1497</v>
      </c>
      <c r="D920" s="176" t="s">
        <v>141</v>
      </c>
      <c r="E920" s="177" t="s">
        <v>1498</v>
      </c>
      <c r="F920" s="178" t="s">
        <v>1499</v>
      </c>
      <c r="G920" s="179" t="s">
        <v>287</v>
      </c>
      <c r="H920" s="180">
        <v>5</v>
      </c>
      <c r="I920" s="181"/>
      <c r="J920" s="182">
        <f>ROUND(I920*H920,2)</f>
        <v>0</v>
      </c>
      <c r="K920" s="178" t="s">
        <v>145</v>
      </c>
      <c r="L920" s="36"/>
      <c r="M920" s="183" t="s">
        <v>1</v>
      </c>
      <c r="N920" s="184" t="s">
        <v>40</v>
      </c>
      <c r="O920" s="58"/>
      <c r="P920" s="185">
        <f>O920*H920</f>
        <v>0</v>
      </c>
      <c r="Q920" s="185">
        <v>0</v>
      </c>
      <c r="R920" s="185">
        <f>Q920*H920</f>
        <v>0</v>
      </c>
      <c r="S920" s="185">
        <v>0</v>
      </c>
      <c r="T920" s="186">
        <f>S920*H920</f>
        <v>0</v>
      </c>
      <c r="AR920" s="15" t="s">
        <v>207</v>
      </c>
      <c r="AT920" s="15" t="s">
        <v>141</v>
      </c>
      <c r="AU920" s="15" t="s">
        <v>81</v>
      </c>
      <c r="AY920" s="15" t="s">
        <v>139</v>
      </c>
      <c r="BE920" s="187">
        <f>IF(N920="základní",J920,0)</f>
        <v>0</v>
      </c>
      <c r="BF920" s="187">
        <f>IF(N920="snížená",J920,0)</f>
        <v>0</v>
      </c>
      <c r="BG920" s="187">
        <f>IF(N920="zákl. přenesená",J920,0)</f>
        <v>0</v>
      </c>
      <c r="BH920" s="187">
        <f>IF(N920="sníž. přenesená",J920,0)</f>
        <v>0</v>
      </c>
      <c r="BI920" s="187">
        <f>IF(N920="nulová",J920,0)</f>
        <v>0</v>
      </c>
      <c r="BJ920" s="15" t="s">
        <v>81</v>
      </c>
      <c r="BK920" s="187">
        <f>ROUND(I920*H920,2)</f>
        <v>0</v>
      </c>
      <c r="BL920" s="15" t="s">
        <v>207</v>
      </c>
      <c r="BM920" s="15" t="s">
        <v>1500</v>
      </c>
    </row>
    <row r="921" spans="2:65" s="12" customFormat="1">
      <c r="B921" s="188"/>
      <c r="C921" s="189"/>
      <c r="D921" s="190" t="s">
        <v>148</v>
      </c>
      <c r="E921" s="191" t="s">
        <v>1</v>
      </c>
      <c r="F921" s="192" t="s">
        <v>637</v>
      </c>
      <c r="G921" s="189"/>
      <c r="H921" s="191" t="s">
        <v>1</v>
      </c>
      <c r="I921" s="193"/>
      <c r="J921" s="189"/>
      <c r="K921" s="189"/>
      <c r="L921" s="194"/>
      <c r="M921" s="195"/>
      <c r="N921" s="196"/>
      <c r="O921" s="196"/>
      <c r="P921" s="196"/>
      <c r="Q921" s="196"/>
      <c r="R921" s="196"/>
      <c r="S921" s="196"/>
      <c r="T921" s="197"/>
      <c r="AT921" s="198" t="s">
        <v>148</v>
      </c>
      <c r="AU921" s="198" t="s">
        <v>81</v>
      </c>
      <c r="AV921" s="12" t="s">
        <v>75</v>
      </c>
      <c r="AW921" s="12" t="s">
        <v>30</v>
      </c>
      <c r="AX921" s="12" t="s">
        <v>68</v>
      </c>
      <c r="AY921" s="198" t="s">
        <v>139</v>
      </c>
    </row>
    <row r="922" spans="2:65" s="13" customFormat="1">
      <c r="B922" s="199"/>
      <c r="C922" s="200"/>
      <c r="D922" s="190" t="s">
        <v>148</v>
      </c>
      <c r="E922" s="201" t="s">
        <v>1</v>
      </c>
      <c r="F922" s="202" t="s">
        <v>1501</v>
      </c>
      <c r="G922" s="200"/>
      <c r="H922" s="203">
        <v>5</v>
      </c>
      <c r="I922" s="204"/>
      <c r="J922" s="200"/>
      <c r="K922" s="200"/>
      <c r="L922" s="205"/>
      <c r="M922" s="206"/>
      <c r="N922" s="207"/>
      <c r="O922" s="207"/>
      <c r="P922" s="207"/>
      <c r="Q922" s="207"/>
      <c r="R922" s="207"/>
      <c r="S922" s="207"/>
      <c r="T922" s="208"/>
      <c r="AT922" s="209" t="s">
        <v>148</v>
      </c>
      <c r="AU922" s="209" t="s">
        <v>81</v>
      </c>
      <c r="AV922" s="13" t="s">
        <v>81</v>
      </c>
      <c r="AW922" s="13" t="s">
        <v>30</v>
      </c>
      <c r="AX922" s="13" t="s">
        <v>68</v>
      </c>
      <c r="AY922" s="209" t="s">
        <v>139</v>
      </c>
    </row>
    <row r="923" spans="2:65" s="1" customFormat="1" ht="16.5" customHeight="1">
      <c r="B923" s="32"/>
      <c r="C923" s="176" t="s">
        <v>1502</v>
      </c>
      <c r="D923" s="176" t="s">
        <v>141</v>
      </c>
      <c r="E923" s="177" t="s">
        <v>1503</v>
      </c>
      <c r="F923" s="178" t="s">
        <v>1504</v>
      </c>
      <c r="G923" s="179" t="s">
        <v>287</v>
      </c>
      <c r="H923" s="180">
        <v>1</v>
      </c>
      <c r="I923" s="181"/>
      <c r="J923" s="182">
        <f>ROUND(I923*H923,2)</f>
        <v>0</v>
      </c>
      <c r="K923" s="178" t="s">
        <v>145</v>
      </c>
      <c r="L923" s="36"/>
      <c r="M923" s="183" t="s">
        <v>1</v>
      </c>
      <c r="N923" s="184" t="s">
        <v>40</v>
      </c>
      <c r="O923" s="58"/>
      <c r="P923" s="185">
        <f>O923*H923</f>
        <v>0</v>
      </c>
      <c r="Q923" s="185">
        <v>0</v>
      </c>
      <c r="R923" s="185">
        <f>Q923*H923</f>
        <v>0</v>
      </c>
      <c r="S923" s="185">
        <v>0</v>
      </c>
      <c r="T923" s="186">
        <f>S923*H923</f>
        <v>0</v>
      </c>
      <c r="AR923" s="15" t="s">
        <v>207</v>
      </c>
      <c r="AT923" s="15" t="s">
        <v>141</v>
      </c>
      <c r="AU923" s="15" t="s">
        <v>81</v>
      </c>
      <c r="AY923" s="15" t="s">
        <v>139</v>
      </c>
      <c r="BE923" s="187">
        <f>IF(N923="základní",J923,0)</f>
        <v>0</v>
      </c>
      <c r="BF923" s="187">
        <f>IF(N923="snížená",J923,0)</f>
        <v>0</v>
      </c>
      <c r="BG923" s="187">
        <f>IF(N923="zákl. přenesená",J923,0)</f>
        <v>0</v>
      </c>
      <c r="BH923" s="187">
        <f>IF(N923="sníž. přenesená",J923,0)</f>
        <v>0</v>
      </c>
      <c r="BI923" s="187">
        <f>IF(N923="nulová",J923,0)</f>
        <v>0</v>
      </c>
      <c r="BJ923" s="15" t="s">
        <v>81</v>
      </c>
      <c r="BK923" s="187">
        <f>ROUND(I923*H923,2)</f>
        <v>0</v>
      </c>
      <c r="BL923" s="15" t="s">
        <v>207</v>
      </c>
      <c r="BM923" s="15" t="s">
        <v>1505</v>
      </c>
    </row>
    <row r="924" spans="2:65" s="12" customFormat="1">
      <c r="B924" s="188"/>
      <c r="C924" s="189"/>
      <c r="D924" s="190" t="s">
        <v>148</v>
      </c>
      <c r="E924" s="191" t="s">
        <v>1</v>
      </c>
      <c r="F924" s="192" t="s">
        <v>637</v>
      </c>
      <c r="G924" s="189"/>
      <c r="H924" s="191" t="s">
        <v>1</v>
      </c>
      <c r="I924" s="193"/>
      <c r="J924" s="189"/>
      <c r="K924" s="189"/>
      <c r="L924" s="194"/>
      <c r="M924" s="195"/>
      <c r="N924" s="196"/>
      <c r="O924" s="196"/>
      <c r="P924" s="196"/>
      <c r="Q924" s="196"/>
      <c r="R924" s="196"/>
      <c r="S924" s="196"/>
      <c r="T924" s="197"/>
      <c r="AT924" s="198" t="s">
        <v>148</v>
      </c>
      <c r="AU924" s="198" t="s">
        <v>81</v>
      </c>
      <c r="AV924" s="12" t="s">
        <v>75</v>
      </c>
      <c r="AW924" s="12" t="s">
        <v>30</v>
      </c>
      <c r="AX924" s="12" t="s">
        <v>68</v>
      </c>
      <c r="AY924" s="198" t="s">
        <v>139</v>
      </c>
    </row>
    <row r="925" spans="2:65" s="13" customFormat="1">
      <c r="B925" s="199"/>
      <c r="C925" s="200"/>
      <c r="D925" s="190" t="s">
        <v>148</v>
      </c>
      <c r="E925" s="201" t="s">
        <v>1</v>
      </c>
      <c r="F925" s="202" t="s">
        <v>75</v>
      </c>
      <c r="G925" s="200"/>
      <c r="H925" s="203">
        <v>1</v>
      </c>
      <c r="I925" s="204"/>
      <c r="J925" s="200"/>
      <c r="K925" s="200"/>
      <c r="L925" s="205"/>
      <c r="M925" s="206"/>
      <c r="N925" s="207"/>
      <c r="O925" s="207"/>
      <c r="P925" s="207"/>
      <c r="Q925" s="207"/>
      <c r="R925" s="207"/>
      <c r="S925" s="207"/>
      <c r="T925" s="208"/>
      <c r="AT925" s="209" t="s">
        <v>148</v>
      </c>
      <c r="AU925" s="209" t="s">
        <v>81</v>
      </c>
      <c r="AV925" s="13" t="s">
        <v>81</v>
      </c>
      <c r="AW925" s="13" t="s">
        <v>30</v>
      </c>
      <c r="AX925" s="13" t="s">
        <v>68</v>
      </c>
      <c r="AY925" s="209" t="s">
        <v>139</v>
      </c>
    </row>
    <row r="926" spans="2:65" s="1" customFormat="1" ht="16.5" customHeight="1">
      <c r="B926" s="32"/>
      <c r="C926" s="176" t="s">
        <v>1506</v>
      </c>
      <c r="D926" s="176" t="s">
        <v>141</v>
      </c>
      <c r="E926" s="177" t="s">
        <v>1507</v>
      </c>
      <c r="F926" s="178" t="s">
        <v>1508</v>
      </c>
      <c r="G926" s="179" t="s">
        <v>287</v>
      </c>
      <c r="H926" s="180">
        <v>3</v>
      </c>
      <c r="I926" s="181"/>
      <c r="J926" s="182">
        <f>ROUND(I926*H926,2)</f>
        <v>0</v>
      </c>
      <c r="K926" s="178" t="s">
        <v>145</v>
      </c>
      <c r="L926" s="36"/>
      <c r="M926" s="183" t="s">
        <v>1</v>
      </c>
      <c r="N926" s="184" t="s">
        <v>40</v>
      </c>
      <c r="O926" s="58"/>
      <c r="P926" s="185">
        <f>O926*H926</f>
        <v>0</v>
      </c>
      <c r="Q926" s="185">
        <v>0</v>
      </c>
      <c r="R926" s="185">
        <f>Q926*H926</f>
        <v>0</v>
      </c>
      <c r="S926" s="185">
        <v>0</v>
      </c>
      <c r="T926" s="186">
        <f>S926*H926</f>
        <v>0</v>
      </c>
      <c r="AR926" s="15" t="s">
        <v>207</v>
      </c>
      <c r="AT926" s="15" t="s">
        <v>141</v>
      </c>
      <c r="AU926" s="15" t="s">
        <v>81</v>
      </c>
      <c r="AY926" s="15" t="s">
        <v>139</v>
      </c>
      <c r="BE926" s="187">
        <f>IF(N926="základní",J926,0)</f>
        <v>0</v>
      </c>
      <c r="BF926" s="187">
        <f>IF(N926="snížená",J926,0)</f>
        <v>0</v>
      </c>
      <c r="BG926" s="187">
        <f>IF(N926="zákl. přenesená",J926,0)</f>
        <v>0</v>
      </c>
      <c r="BH926" s="187">
        <f>IF(N926="sníž. přenesená",J926,0)</f>
        <v>0</v>
      </c>
      <c r="BI926" s="187">
        <f>IF(N926="nulová",J926,0)</f>
        <v>0</v>
      </c>
      <c r="BJ926" s="15" t="s">
        <v>81</v>
      </c>
      <c r="BK926" s="187">
        <f>ROUND(I926*H926,2)</f>
        <v>0</v>
      </c>
      <c r="BL926" s="15" t="s">
        <v>207</v>
      </c>
      <c r="BM926" s="15" t="s">
        <v>1509</v>
      </c>
    </row>
    <row r="927" spans="2:65" s="12" customFormat="1">
      <c r="B927" s="188"/>
      <c r="C927" s="189"/>
      <c r="D927" s="190" t="s">
        <v>148</v>
      </c>
      <c r="E927" s="191" t="s">
        <v>1</v>
      </c>
      <c r="F927" s="192" t="s">
        <v>637</v>
      </c>
      <c r="G927" s="189"/>
      <c r="H927" s="191" t="s">
        <v>1</v>
      </c>
      <c r="I927" s="193"/>
      <c r="J927" s="189"/>
      <c r="K927" s="189"/>
      <c r="L927" s="194"/>
      <c r="M927" s="195"/>
      <c r="N927" s="196"/>
      <c r="O927" s="196"/>
      <c r="P927" s="196"/>
      <c r="Q927" s="196"/>
      <c r="R927" s="196"/>
      <c r="S927" s="196"/>
      <c r="T927" s="197"/>
      <c r="AT927" s="198" t="s">
        <v>148</v>
      </c>
      <c r="AU927" s="198" t="s">
        <v>81</v>
      </c>
      <c r="AV927" s="12" t="s">
        <v>75</v>
      </c>
      <c r="AW927" s="12" t="s">
        <v>30</v>
      </c>
      <c r="AX927" s="12" t="s">
        <v>68</v>
      </c>
      <c r="AY927" s="198" t="s">
        <v>139</v>
      </c>
    </row>
    <row r="928" spans="2:65" s="13" customFormat="1">
      <c r="B928" s="199"/>
      <c r="C928" s="200"/>
      <c r="D928" s="190" t="s">
        <v>148</v>
      </c>
      <c r="E928" s="201" t="s">
        <v>1</v>
      </c>
      <c r="F928" s="202" t="s">
        <v>155</v>
      </c>
      <c r="G928" s="200"/>
      <c r="H928" s="203">
        <v>3</v>
      </c>
      <c r="I928" s="204"/>
      <c r="J928" s="200"/>
      <c r="K928" s="200"/>
      <c r="L928" s="205"/>
      <c r="M928" s="206"/>
      <c r="N928" s="207"/>
      <c r="O928" s="207"/>
      <c r="P928" s="207"/>
      <c r="Q928" s="207"/>
      <c r="R928" s="207"/>
      <c r="S928" s="207"/>
      <c r="T928" s="208"/>
      <c r="AT928" s="209" t="s">
        <v>148</v>
      </c>
      <c r="AU928" s="209" t="s">
        <v>81</v>
      </c>
      <c r="AV928" s="13" t="s">
        <v>81</v>
      </c>
      <c r="AW928" s="13" t="s">
        <v>30</v>
      </c>
      <c r="AX928" s="13" t="s">
        <v>68</v>
      </c>
      <c r="AY928" s="209" t="s">
        <v>139</v>
      </c>
    </row>
    <row r="929" spans="2:65" s="1" customFormat="1" ht="16.5" customHeight="1">
      <c r="B929" s="32"/>
      <c r="C929" s="210" t="s">
        <v>1510</v>
      </c>
      <c r="D929" s="210" t="s">
        <v>219</v>
      </c>
      <c r="E929" s="211" t="s">
        <v>1511</v>
      </c>
      <c r="F929" s="212" t="s">
        <v>1512</v>
      </c>
      <c r="G929" s="213" t="s">
        <v>287</v>
      </c>
      <c r="H929" s="214">
        <v>21</v>
      </c>
      <c r="I929" s="215"/>
      <c r="J929" s="216">
        <f>ROUND(I929*H929,2)</f>
        <v>0</v>
      </c>
      <c r="K929" s="212" t="s">
        <v>145</v>
      </c>
      <c r="L929" s="217"/>
      <c r="M929" s="218" t="s">
        <v>1</v>
      </c>
      <c r="N929" s="219" t="s">
        <v>40</v>
      </c>
      <c r="O929" s="58"/>
      <c r="P929" s="185">
        <f>O929*H929</f>
        <v>0</v>
      </c>
      <c r="Q929" s="185">
        <v>5.0000000000000002E-5</v>
      </c>
      <c r="R929" s="185">
        <f>Q929*H929</f>
        <v>1.0500000000000002E-3</v>
      </c>
      <c r="S929" s="185">
        <v>0</v>
      </c>
      <c r="T929" s="186">
        <f>S929*H929</f>
        <v>0</v>
      </c>
      <c r="AR929" s="15" t="s">
        <v>294</v>
      </c>
      <c r="AT929" s="15" t="s">
        <v>219</v>
      </c>
      <c r="AU929" s="15" t="s">
        <v>81</v>
      </c>
      <c r="AY929" s="15" t="s">
        <v>139</v>
      </c>
      <c r="BE929" s="187">
        <f>IF(N929="základní",J929,0)</f>
        <v>0</v>
      </c>
      <c r="BF929" s="187">
        <f>IF(N929="snížená",J929,0)</f>
        <v>0</v>
      </c>
      <c r="BG929" s="187">
        <f>IF(N929="zákl. přenesená",J929,0)</f>
        <v>0</v>
      </c>
      <c r="BH929" s="187">
        <f>IF(N929="sníž. přenesená",J929,0)</f>
        <v>0</v>
      </c>
      <c r="BI929" s="187">
        <f>IF(N929="nulová",J929,0)</f>
        <v>0</v>
      </c>
      <c r="BJ929" s="15" t="s">
        <v>81</v>
      </c>
      <c r="BK929" s="187">
        <f>ROUND(I929*H929,2)</f>
        <v>0</v>
      </c>
      <c r="BL929" s="15" t="s">
        <v>207</v>
      </c>
      <c r="BM929" s="15" t="s">
        <v>1513</v>
      </c>
    </row>
    <row r="930" spans="2:65" s="13" customFormat="1">
      <c r="B930" s="199"/>
      <c r="C930" s="200"/>
      <c r="D930" s="190" t="s">
        <v>148</v>
      </c>
      <c r="E930" s="201" t="s">
        <v>1</v>
      </c>
      <c r="F930" s="202" t="s">
        <v>7</v>
      </c>
      <c r="G930" s="200"/>
      <c r="H930" s="203">
        <v>21</v>
      </c>
      <c r="I930" s="204"/>
      <c r="J930" s="200"/>
      <c r="K930" s="200"/>
      <c r="L930" s="205"/>
      <c r="M930" s="206"/>
      <c r="N930" s="207"/>
      <c r="O930" s="207"/>
      <c r="P930" s="207"/>
      <c r="Q930" s="207"/>
      <c r="R930" s="207"/>
      <c r="S930" s="207"/>
      <c r="T930" s="208"/>
      <c r="AT930" s="209" t="s">
        <v>148</v>
      </c>
      <c r="AU930" s="209" t="s">
        <v>81</v>
      </c>
      <c r="AV930" s="13" t="s">
        <v>81</v>
      </c>
      <c r="AW930" s="13" t="s">
        <v>30</v>
      </c>
      <c r="AX930" s="13" t="s">
        <v>68</v>
      </c>
      <c r="AY930" s="209" t="s">
        <v>139</v>
      </c>
    </row>
    <row r="931" spans="2:65" s="1" customFormat="1" ht="16.5" customHeight="1">
      <c r="B931" s="32"/>
      <c r="C931" s="210" t="s">
        <v>1514</v>
      </c>
      <c r="D931" s="210" t="s">
        <v>219</v>
      </c>
      <c r="E931" s="211" t="s">
        <v>1515</v>
      </c>
      <c r="F931" s="212" t="s">
        <v>1516</v>
      </c>
      <c r="G931" s="213" t="s">
        <v>287</v>
      </c>
      <c r="H931" s="214">
        <v>6</v>
      </c>
      <c r="I931" s="215"/>
      <c r="J931" s="216">
        <f>ROUND(I931*H931,2)</f>
        <v>0</v>
      </c>
      <c r="K931" s="212" t="s">
        <v>145</v>
      </c>
      <c r="L931" s="217"/>
      <c r="M931" s="218" t="s">
        <v>1</v>
      </c>
      <c r="N931" s="219" t="s">
        <v>40</v>
      </c>
      <c r="O931" s="58"/>
      <c r="P931" s="185">
        <f>O931*H931</f>
        <v>0</v>
      </c>
      <c r="Q931" s="185">
        <v>5.0000000000000002E-5</v>
      </c>
      <c r="R931" s="185">
        <f>Q931*H931</f>
        <v>3.0000000000000003E-4</v>
      </c>
      <c r="S931" s="185">
        <v>0</v>
      </c>
      <c r="T931" s="186">
        <f>S931*H931</f>
        <v>0</v>
      </c>
      <c r="AR931" s="15" t="s">
        <v>294</v>
      </c>
      <c r="AT931" s="15" t="s">
        <v>219</v>
      </c>
      <c r="AU931" s="15" t="s">
        <v>81</v>
      </c>
      <c r="AY931" s="15" t="s">
        <v>139</v>
      </c>
      <c r="BE931" s="187">
        <f>IF(N931="základní",J931,0)</f>
        <v>0</v>
      </c>
      <c r="BF931" s="187">
        <f>IF(N931="snížená",J931,0)</f>
        <v>0</v>
      </c>
      <c r="BG931" s="187">
        <f>IF(N931="zákl. přenesená",J931,0)</f>
        <v>0</v>
      </c>
      <c r="BH931" s="187">
        <f>IF(N931="sníž. přenesená",J931,0)</f>
        <v>0</v>
      </c>
      <c r="BI931" s="187">
        <f>IF(N931="nulová",J931,0)</f>
        <v>0</v>
      </c>
      <c r="BJ931" s="15" t="s">
        <v>81</v>
      </c>
      <c r="BK931" s="187">
        <f>ROUND(I931*H931,2)</f>
        <v>0</v>
      </c>
      <c r="BL931" s="15" t="s">
        <v>207</v>
      </c>
      <c r="BM931" s="15" t="s">
        <v>1517</v>
      </c>
    </row>
    <row r="932" spans="2:65" s="13" customFormat="1">
      <c r="B932" s="199"/>
      <c r="C932" s="200"/>
      <c r="D932" s="190" t="s">
        <v>148</v>
      </c>
      <c r="E932" s="201" t="s">
        <v>1</v>
      </c>
      <c r="F932" s="202" t="s">
        <v>169</v>
      </c>
      <c r="G932" s="200"/>
      <c r="H932" s="203">
        <v>6</v>
      </c>
      <c r="I932" s="204"/>
      <c r="J932" s="200"/>
      <c r="K932" s="200"/>
      <c r="L932" s="205"/>
      <c r="M932" s="206"/>
      <c r="N932" s="207"/>
      <c r="O932" s="207"/>
      <c r="P932" s="207"/>
      <c r="Q932" s="207"/>
      <c r="R932" s="207"/>
      <c r="S932" s="207"/>
      <c r="T932" s="208"/>
      <c r="AT932" s="209" t="s">
        <v>148</v>
      </c>
      <c r="AU932" s="209" t="s">
        <v>81</v>
      </c>
      <c r="AV932" s="13" t="s">
        <v>81</v>
      </c>
      <c r="AW932" s="13" t="s">
        <v>30</v>
      </c>
      <c r="AX932" s="13" t="s">
        <v>68</v>
      </c>
      <c r="AY932" s="209" t="s">
        <v>139</v>
      </c>
    </row>
    <row r="933" spans="2:65" s="1" customFormat="1" ht="16.5" customHeight="1">
      <c r="B933" s="32"/>
      <c r="C933" s="210" t="s">
        <v>1518</v>
      </c>
      <c r="D933" s="210" t="s">
        <v>219</v>
      </c>
      <c r="E933" s="211" t="s">
        <v>1519</v>
      </c>
      <c r="F933" s="212" t="s">
        <v>1520</v>
      </c>
      <c r="G933" s="213" t="s">
        <v>287</v>
      </c>
      <c r="H933" s="214">
        <v>9</v>
      </c>
      <c r="I933" s="215"/>
      <c r="J933" s="216">
        <f>ROUND(I933*H933,2)</f>
        <v>0</v>
      </c>
      <c r="K933" s="212" t="s">
        <v>145</v>
      </c>
      <c r="L933" s="217"/>
      <c r="M933" s="218" t="s">
        <v>1</v>
      </c>
      <c r="N933" s="219" t="s">
        <v>40</v>
      </c>
      <c r="O933" s="58"/>
      <c r="P933" s="185">
        <f>O933*H933</f>
        <v>0</v>
      </c>
      <c r="Q933" s="185">
        <v>5.0000000000000002E-5</v>
      </c>
      <c r="R933" s="185">
        <f>Q933*H933</f>
        <v>4.5000000000000004E-4</v>
      </c>
      <c r="S933" s="185">
        <v>0</v>
      </c>
      <c r="T933" s="186">
        <f>S933*H933</f>
        <v>0</v>
      </c>
      <c r="AR933" s="15" t="s">
        <v>294</v>
      </c>
      <c r="AT933" s="15" t="s">
        <v>219</v>
      </c>
      <c r="AU933" s="15" t="s">
        <v>81</v>
      </c>
      <c r="AY933" s="15" t="s">
        <v>139</v>
      </c>
      <c r="BE933" s="187">
        <f>IF(N933="základní",J933,0)</f>
        <v>0</v>
      </c>
      <c r="BF933" s="187">
        <f>IF(N933="snížená",J933,0)</f>
        <v>0</v>
      </c>
      <c r="BG933" s="187">
        <f>IF(N933="zákl. přenesená",J933,0)</f>
        <v>0</v>
      </c>
      <c r="BH933" s="187">
        <f>IF(N933="sníž. přenesená",J933,0)</f>
        <v>0</v>
      </c>
      <c r="BI933" s="187">
        <f>IF(N933="nulová",J933,0)</f>
        <v>0</v>
      </c>
      <c r="BJ933" s="15" t="s">
        <v>81</v>
      </c>
      <c r="BK933" s="187">
        <f>ROUND(I933*H933,2)</f>
        <v>0</v>
      </c>
      <c r="BL933" s="15" t="s">
        <v>207</v>
      </c>
      <c r="BM933" s="15" t="s">
        <v>1521</v>
      </c>
    </row>
    <row r="934" spans="2:65" s="13" customFormat="1">
      <c r="B934" s="199"/>
      <c r="C934" s="200"/>
      <c r="D934" s="190" t="s">
        <v>148</v>
      </c>
      <c r="E934" s="201" t="s">
        <v>1</v>
      </c>
      <c r="F934" s="202" t="s">
        <v>182</v>
      </c>
      <c r="G934" s="200"/>
      <c r="H934" s="203">
        <v>9</v>
      </c>
      <c r="I934" s="204"/>
      <c r="J934" s="200"/>
      <c r="K934" s="200"/>
      <c r="L934" s="205"/>
      <c r="M934" s="206"/>
      <c r="N934" s="207"/>
      <c r="O934" s="207"/>
      <c r="P934" s="207"/>
      <c r="Q934" s="207"/>
      <c r="R934" s="207"/>
      <c r="S934" s="207"/>
      <c r="T934" s="208"/>
      <c r="AT934" s="209" t="s">
        <v>148</v>
      </c>
      <c r="AU934" s="209" t="s">
        <v>81</v>
      </c>
      <c r="AV934" s="13" t="s">
        <v>81</v>
      </c>
      <c r="AW934" s="13" t="s">
        <v>30</v>
      </c>
      <c r="AX934" s="13" t="s">
        <v>68</v>
      </c>
      <c r="AY934" s="209" t="s">
        <v>139</v>
      </c>
    </row>
    <row r="935" spans="2:65" s="1" customFormat="1" ht="16.5" customHeight="1">
      <c r="B935" s="32"/>
      <c r="C935" s="210" t="s">
        <v>1522</v>
      </c>
      <c r="D935" s="210" t="s">
        <v>219</v>
      </c>
      <c r="E935" s="211" t="s">
        <v>1523</v>
      </c>
      <c r="F935" s="212" t="s">
        <v>1524</v>
      </c>
      <c r="G935" s="213" t="s">
        <v>287</v>
      </c>
      <c r="H935" s="214">
        <v>2</v>
      </c>
      <c r="I935" s="215"/>
      <c r="J935" s="216">
        <f>ROUND(I935*H935,2)</f>
        <v>0</v>
      </c>
      <c r="K935" s="212" t="s">
        <v>145</v>
      </c>
      <c r="L935" s="217"/>
      <c r="M935" s="218" t="s">
        <v>1</v>
      </c>
      <c r="N935" s="219" t="s">
        <v>40</v>
      </c>
      <c r="O935" s="58"/>
      <c r="P935" s="185">
        <f>O935*H935</f>
        <v>0</v>
      </c>
      <c r="Q935" s="185">
        <v>1E-4</v>
      </c>
      <c r="R935" s="185">
        <f>Q935*H935</f>
        <v>2.0000000000000001E-4</v>
      </c>
      <c r="S935" s="185">
        <v>0</v>
      </c>
      <c r="T935" s="186">
        <f>S935*H935</f>
        <v>0</v>
      </c>
      <c r="AR935" s="15" t="s">
        <v>294</v>
      </c>
      <c r="AT935" s="15" t="s">
        <v>219</v>
      </c>
      <c r="AU935" s="15" t="s">
        <v>81</v>
      </c>
      <c r="AY935" s="15" t="s">
        <v>139</v>
      </c>
      <c r="BE935" s="187">
        <f>IF(N935="základní",J935,0)</f>
        <v>0</v>
      </c>
      <c r="BF935" s="187">
        <f>IF(N935="snížená",J935,0)</f>
        <v>0</v>
      </c>
      <c r="BG935" s="187">
        <f>IF(N935="zákl. přenesená",J935,0)</f>
        <v>0</v>
      </c>
      <c r="BH935" s="187">
        <f>IF(N935="sníž. přenesená",J935,0)</f>
        <v>0</v>
      </c>
      <c r="BI935" s="187">
        <f>IF(N935="nulová",J935,0)</f>
        <v>0</v>
      </c>
      <c r="BJ935" s="15" t="s">
        <v>81</v>
      </c>
      <c r="BK935" s="187">
        <f>ROUND(I935*H935,2)</f>
        <v>0</v>
      </c>
      <c r="BL935" s="15" t="s">
        <v>207</v>
      </c>
      <c r="BM935" s="15" t="s">
        <v>1525</v>
      </c>
    </row>
    <row r="936" spans="2:65" s="13" customFormat="1">
      <c r="B936" s="199"/>
      <c r="C936" s="200"/>
      <c r="D936" s="190" t="s">
        <v>148</v>
      </c>
      <c r="E936" s="201" t="s">
        <v>1</v>
      </c>
      <c r="F936" s="202" t="s">
        <v>81</v>
      </c>
      <c r="G936" s="200"/>
      <c r="H936" s="203">
        <v>2</v>
      </c>
      <c r="I936" s="204"/>
      <c r="J936" s="200"/>
      <c r="K936" s="200"/>
      <c r="L936" s="205"/>
      <c r="M936" s="206"/>
      <c r="N936" s="207"/>
      <c r="O936" s="207"/>
      <c r="P936" s="207"/>
      <c r="Q936" s="207"/>
      <c r="R936" s="207"/>
      <c r="S936" s="207"/>
      <c r="T936" s="208"/>
      <c r="AT936" s="209" t="s">
        <v>148</v>
      </c>
      <c r="AU936" s="209" t="s">
        <v>81</v>
      </c>
      <c r="AV936" s="13" t="s">
        <v>81</v>
      </c>
      <c r="AW936" s="13" t="s">
        <v>30</v>
      </c>
      <c r="AX936" s="13" t="s">
        <v>68</v>
      </c>
      <c r="AY936" s="209" t="s">
        <v>139</v>
      </c>
    </row>
    <row r="937" spans="2:65" s="1" customFormat="1" ht="16.5" customHeight="1">
      <c r="B937" s="32"/>
      <c r="C937" s="210" t="s">
        <v>1526</v>
      </c>
      <c r="D937" s="210" t="s">
        <v>219</v>
      </c>
      <c r="E937" s="211" t="s">
        <v>1527</v>
      </c>
      <c r="F937" s="212" t="s">
        <v>1528</v>
      </c>
      <c r="G937" s="213" t="s">
        <v>287</v>
      </c>
      <c r="H937" s="214">
        <v>3</v>
      </c>
      <c r="I937" s="215"/>
      <c r="J937" s="216">
        <f>ROUND(I937*H937,2)</f>
        <v>0</v>
      </c>
      <c r="K937" s="212" t="s">
        <v>1</v>
      </c>
      <c r="L937" s="217"/>
      <c r="M937" s="218" t="s">
        <v>1</v>
      </c>
      <c r="N937" s="219" t="s">
        <v>40</v>
      </c>
      <c r="O937" s="58"/>
      <c r="P937" s="185">
        <f>O937*H937</f>
        <v>0</v>
      </c>
      <c r="Q937" s="185">
        <v>1E-4</v>
      </c>
      <c r="R937" s="185">
        <f>Q937*H937</f>
        <v>3.0000000000000003E-4</v>
      </c>
      <c r="S937" s="185">
        <v>0</v>
      </c>
      <c r="T937" s="186">
        <f>S937*H937</f>
        <v>0</v>
      </c>
      <c r="AR937" s="15" t="s">
        <v>294</v>
      </c>
      <c r="AT937" s="15" t="s">
        <v>219</v>
      </c>
      <c r="AU937" s="15" t="s">
        <v>81</v>
      </c>
      <c r="AY937" s="15" t="s">
        <v>139</v>
      </c>
      <c r="BE937" s="187">
        <f>IF(N937="základní",J937,0)</f>
        <v>0</v>
      </c>
      <c r="BF937" s="187">
        <f>IF(N937="snížená",J937,0)</f>
        <v>0</v>
      </c>
      <c r="BG937" s="187">
        <f>IF(N937="zákl. přenesená",J937,0)</f>
        <v>0</v>
      </c>
      <c r="BH937" s="187">
        <f>IF(N937="sníž. přenesená",J937,0)</f>
        <v>0</v>
      </c>
      <c r="BI937" s="187">
        <f>IF(N937="nulová",J937,0)</f>
        <v>0</v>
      </c>
      <c r="BJ937" s="15" t="s">
        <v>81</v>
      </c>
      <c r="BK937" s="187">
        <f>ROUND(I937*H937,2)</f>
        <v>0</v>
      </c>
      <c r="BL937" s="15" t="s">
        <v>207</v>
      </c>
      <c r="BM937" s="15" t="s">
        <v>1529</v>
      </c>
    </row>
    <row r="938" spans="2:65" s="13" customFormat="1">
      <c r="B938" s="199"/>
      <c r="C938" s="200"/>
      <c r="D938" s="190" t="s">
        <v>148</v>
      </c>
      <c r="E938" s="201" t="s">
        <v>1</v>
      </c>
      <c r="F938" s="202" t="s">
        <v>155</v>
      </c>
      <c r="G938" s="200"/>
      <c r="H938" s="203">
        <v>3</v>
      </c>
      <c r="I938" s="204"/>
      <c r="J938" s="200"/>
      <c r="K938" s="200"/>
      <c r="L938" s="205"/>
      <c r="M938" s="206"/>
      <c r="N938" s="207"/>
      <c r="O938" s="207"/>
      <c r="P938" s="207"/>
      <c r="Q938" s="207"/>
      <c r="R938" s="207"/>
      <c r="S938" s="207"/>
      <c r="T938" s="208"/>
      <c r="AT938" s="209" t="s">
        <v>148</v>
      </c>
      <c r="AU938" s="209" t="s">
        <v>81</v>
      </c>
      <c r="AV938" s="13" t="s">
        <v>81</v>
      </c>
      <c r="AW938" s="13" t="s">
        <v>30</v>
      </c>
      <c r="AX938" s="13" t="s">
        <v>68</v>
      </c>
      <c r="AY938" s="209" t="s">
        <v>139</v>
      </c>
    </row>
    <row r="939" spans="2:65" s="1" customFormat="1" ht="16.5" customHeight="1">
      <c r="B939" s="32"/>
      <c r="C939" s="210" t="s">
        <v>1530</v>
      </c>
      <c r="D939" s="210" t="s">
        <v>219</v>
      </c>
      <c r="E939" s="211" t="s">
        <v>1531</v>
      </c>
      <c r="F939" s="212" t="s">
        <v>1532</v>
      </c>
      <c r="G939" s="213" t="s">
        <v>287</v>
      </c>
      <c r="H939" s="214">
        <v>1</v>
      </c>
      <c r="I939" s="215"/>
      <c r="J939" s="216">
        <f>ROUND(I939*H939,2)</f>
        <v>0</v>
      </c>
      <c r="K939" s="212" t="s">
        <v>145</v>
      </c>
      <c r="L939" s="217"/>
      <c r="M939" s="218" t="s">
        <v>1</v>
      </c>
      <c r="N939" s="219" t="s">
        <v>40</v>
      </c>
      <c r="O939" s="58"/>
      <c r="P939" s="185">
        <f>O939*H939</f>
        <v>0</v>
      </c>
      <c r="Q939" s="185">
        <v>5.0000000000000002E-5</v>
      </c>
      <c r="R939" s="185">
        <f>Q939*H939</f>
        <v>5.0000000000000002E-5</v>
      </c>
      <c r="S939" s="185">
        <v>0</v>
      </c>
      <c r="T939" s="186">
        <f>S939*H939</f>
        <v>0</v>
      </c>
      <c r="AR939" s="15" t="s">
        <v>294</v>
      </c>
      <c r="AT939" s="15" t="s">
        <v>219</v>
      </c>
      <c r="AU939" s="15" t="s">
        <v>81</v>
      </c>
      <c r="AY939" s="15" t="s">
        <v>139</v>
      </c>
      <c r="BE939" s="187">
        <f>IF(N939="základní",J939,0)</f>
        <v>0</v>
      </c>
      <c r="BF939" s="187">
        <f>IF(N939="snížená",J939,0)</f>
        <v>0</v>
      </c>
      <c r="BG939" s="187">
        <f>IF(N939="zákl. přenesená",J939,0)</f>
        <v>0</v>
      </c>
      <c r="BH939" s="187">
        <f>IF(N939="sníž. přenesená",J939,0)</f>
        <v>0</v>
      </c>
      <c r="BI939" s="187">
        <f>IF(N939="nulová",J939,0)</f>
        <v>0</v>
      </c>
      <c r="BJ939" s="15" t="s">
        <v>81</v>
      </c>
      <c r="BK939" s="187">
        <f>ROUND(I939*H939,2)</f>
        <v>0</v>
      </c>
      <c r="BL939" s="15" t="s">
        <v>207</v>
      </c>
      <c r="BM939" s="15" t="s">
        <v>1533</v>
      </c>
    </row>
    <row r="940" spans="2:65" s="13" customFormat="1">
      <c r="B940" s="199"/>
      <c r="C940" s="200"/>
      <c r="D940" s="190" t="s">
        <v>148</v>
      </c>
      <c r="E940" s="201" t="s">
        <v>1</v>
      </c>
      <c r="F940" s="202" t="s">
        <v>75</v>
      </c>
      <c r="G940" s="200"/>
      <c r="H940" s="203">
        <v>1</v>
      </c>
      <c r="I940" s="204"/>
      <c r="J940" s="200"/>
      <c r="K940" s="200"/>
      <c r="L940" s="205"/>
      <c r="M940" s="206"/>
      <c r="N940" s="207"/>
      <c r="O940" s="207"/>
      <c r="P940" s="207"/>
      <c r="Q940" s="207"/>
      <c r="R940" s="207"/>
      <c r="S940" s="207"/>
      <c r="T940" s="208"/>
      <c r="AT940" s="209" t="s">
        <v>148</v>
      </c>
      <c r="AU940" s="209" t="s">
        <v>81</v>
      </c>
      <c r="AV940" s="13" t="s">
        <v>81</v>
      </c>
      <c r="AW940" s="13" t="s">
        <v>30</v>
      </c>
      <c r="AX940" s="13" t="s">
        <v>68</v>
      </c>
      <c r="AY940" s="209" t="s">
        <v>139</v>
      </c>
    </row>
    <row r="941" spans="2:65" s="1" customFormat="1" ht="16.5" customHeight="1">
      <c r="B941" s="32"/>
      <c r="C941" s="210" t="s">
        <v>1534</v>
      </c>
      <c r="D941" s="210" t="s">
        <v>219</v>
      </c>
      <c r="E941" s="211" t="s">
        <v>1535</v>
      </c>
      <c r="F941" s="212" t="s">
        <v>1536</v>
      </c>
      <c r="G941" s="213" t="s">
        <v>287</v>
      </c>
      <c r="H941" s="214">
        <v>3</v>
      </c>
      <c r="I941" s="215"/>
      <c r="J941" s="216">
        <f>ROUND(I941*H941,2)</f>
        <v>0</v>
      </c>
      <c r="K941" s="212" t="s">
        <v>145</v>
      </c>
      <c r="L941" s="217"/>
      <c r="M941" s="218" t="s">
        <v>1</v>
      </c>
      <c r="N941" s="219" t="s">
        <v>40</v>
      </c>
      <c r="O941" s="58"/>
      <c r="P941" s="185">
        <f>O941*H941</f>
        <v>0</v>
      </c>
      <c r="Q941" s="185">
        <v>5.0000000000000002E-5</v>
      </c>
      <c r="R941" s="185">
        <f>Q941*H941</f>
        <v>1.5000000000000001E-4</v>
      </c>
      <c r="S941" s="185">
        <v>0</v>
      </c>
      <c r="T941" s="186">
        <f>S941*H941</f>
        <v>0</v>
      </c>
      <c r="AR941" s="15" t="s">
        <v>294</v>
      </c>
      <c r="AT941" s="15" t="s">
        <v>219</v>
      </c>
      <c r="AU941" s="15" t="s">
        <v>81</v>
      </c>
      <c r="AY941" s="15" t="s">
        <v>139</v>
      </c>
      <c r="BE941" s="187">
        <f>IF(N941="základní",J941,0)</f>
        <v>0</v>
      </c>
      <c r="BF941" s="187">
        <f>IF(N941="snížená",J941,0)</f>
        <v>0</v>
      </c>
      <c r="BG941" s="187">
        <f>IF(N941="zákl. přenesená",J941,0)</f>
        <v>0</v>
      </c>
      <c r="BH941" s="187">
        <f>IF(N941="sníž. přenesená",J941,0)</f>
        <v>0</v>
      </c>
      <c r="BI941" s="187">
        <f>IF(N941="nulová",J941,0)</f>
        <v>0</v>
      </c>
      <c r="BJ941" s="15" t="s">
        <v>81</v>
      </c>
      <c r="BK941" s="187">
        <f>ROUND(I941*H941,2)</f>
        <v>0</v>
      </c>
      <c r="BL941" s="15" t="s">
        <v>207</v>
      </c>
      <c r="BM941" s="15" t="s">
        <v>1537</v>
      </c>
    </row>
    <row r="942" spans="2:65" s="13" customFormat="1">
      <c r="B942" s="199"/>
      <c r="C942" s="200"/>
      <c r="D942" s="190" t="s">
        <v>148</v>
      </c>
      <c r="E942" s="201" t="s">
        <v>1</v>
      </c>
      <c r="F942" s="202" t="s">
        <v>155</v>
      </c>
      <c r="G942" s="200"/>
      <c r="H942" s="203">
        <v>3</v>
      </c>
      <c r="I942" s="204"/>
      <c r="J942" s="200"/>
      <c r="K942" s="200"/>
      <c r="L942" s="205"/>
      <c r="M942" s="206"/>
      <c r="N942" s="207"/>
      <c r="O942" s="207"/>
      <c r="P942" s="207"/>
      <c r="Q942" s="207"/>
      <c r="R942" s="207"/>
      <c r="S942" s="207"/>
      <c r="T942" s="208"/>
      <c r="AT942" s="209" t="s">
        <v>148</v>
      </c>
      <c r="AU942" s="209" t="s">
        <v>81</v>
      </c>
      <c r="AV942" s="13" t="s">
        <v>81</v>
      </c>
      <c r="AW942" s="13" t="s">
        <v>30</v>
      </c>
      <c r="AX942" s="13" t="s">
        <v>68</v>
      </c>
      <c r="AY942" s="209" t="s">
        <v>139</v>
      </c>
    </row>
    <row r="943" spans="2:65" s="1" customFormat="1" ht="16.5" customHeight="1">
      <c r="B943" s="32"/>
      <c r="C943" s="176" t="s">
        <v>1538</v>
      </c>
      <c r="D943" s="176" t="s">
        <v>141</v>
      </c>
      <c r="E943" s="177" t="s">
        <v>1539</v>
      </c>
      <c r="F943" s="178" t="s">
        <v>1540</v>
      </c>
      <c r="G943" s="179" t="s">
        <v>287</v>
      </c>
      <c r="H943" s="180">
        <v>77</v>
      </c>
      <c r="I943" s="181"/>
      <c r="J943" s="182">
        <f>ROUND(I943*H943,2)</f>
        <v>0</v>
      </c>
      <c r="K943" s="178" t="s">
        <v>145</v>
      </c>
      <c r="L943" s="36"/>
      <c r="M943" s="183" t="s">
        <v>1</v>
      </c>
      <c r="N943" s="184" t="s">
        <v>40</v>
      </c>
      <c r="O943" s="58"/>
      <c r="P943" s="185">
        <f>O943*H943</f>
        <v>0</v>
      </c>
      <c r="Q943" s="185">
        <v>0</v>
      </c>
      <c r="R943" s="185">
        <f>Q943*H943</f>
        <v>0</v>
      </c>
      <c r="S943" s="185">
        <v>0</v>
      </c>
      <c r="T943" s="186">
        <f>S943*H943</f>
        <v>0</v>
      </c>
      <c r="AR943" s="15" t="s">
        <v>207</v>
      </c>
      <c r="AT943" s="15" t="s">
        <v>141</v>
      </c>
      <c r="AU943" s="15" t="s">
        <v>81</v>
      </c>
      <c r="AY943" s="15" t="s">
        <v>139</v>
      </c>
      <c r="BE943" s="187">
        <f>IF(N943="základní",J943,0)</f>
        <v>0</v>
      </c>
      <c r="BF943" s="187">
        <f>IF(N943="snížená",J943,0)</f>
        <v>0</v>
      </c>
      <c r="BG943" s="187">
        <f>IF(N943="zákl. přenesená",J943,0)</f>
        <v>0</v>
      </c>
      <c r="BH943" s="187">
        <f>IF(N943="sníž. přenesená",J943,0)</f>
        <v>0</v>
      </c>
      <c r="BI943" s="187">
        <f>IF(N943="nulová",J943,0)</f>
        <v>0</v>
      </c>
      <c r="BJ943" s="15" t="s">
        <v>81</v>
      </c>
      <c r="BK943" s="187">
        <f>ROUND(I943*H943,2)</f>
        <v>0</v>
      </c>
      <c r="BL943" s="15" t="s">
        <v>207</v>
      </c>
      <c r="BM943" s="15" t="s">
        <v>1541</v>
      </c>
    </row>
    <row r="944" spans="2:65" s="12" customFormat="1">
      <c r="B944" s="188"/>
      <c r="C944" s="189"/>
      <c r="D944" s="190" t="s">
        <v>148</v>
      </c>
      <c r="E944" s="191" t="s">
        <v>1</v>
      </c>
      <c r="F944" s="192" t="s">
        <v>637</v>
      </c>
      <c r="G944" s="189"/>
      <c r="H944" s="191" t="s">
        <v>1</v>
      </c>
      <c r="I944" s="193"/>
      <c r="J944" s="189"/>
      <c r="K944" s="189"/>
      <c r="L944" s="194"/>
      <c r="M944" s="195"/>
      <c r="N944" s="196"/>
      <c r="O944" s="196"/>
      <c r="P944" s="196"/>
      <c r="Q944" s="196"/>
      <c r="R944" s="196"/>
      <c r="S944" s="196"/>
      <c r="T944" s="197"/>
      <c r="AT944" s="198" t="s">
        <v>148</v>
      </c>
      <c r="AU944" s="198" t="s">
        <v>81</v>
      </c>
      <c r="AV944" s="12" t="s">
        <v>75</v>
      </c>
      <c r="AW944" s="12" t="s">
        <v>30</v>
      </c>
      <c r="AX944" s="12" t="s">
        <v>68</v>
      </c>
      <c r="AY944" s="198" t="s">
        <v>139</v>
      </c>
    </row>
    <row r="945" spans="2:65" s="13" customFormat="1">
      <c r="B945" s="199"/>
      <c r="C945" s="200"/>
      <c r="D945" s="190" t="s">
        <v>148</v>
      </c>
      <c r="E945" s="201" t="s">
        <v>1</v>
      </c>
      <c r="F945" s="202" t="s">
        <v>547</v>
      </c>
      <c r="G945" s="200"/>
      <c r="H945" s="203">
        <v>77</v>
      </c>
      <c r="I945" s="204"/>
      <c r="J945" s="200"/>
      <c r="K945" s="200"/>
      <c r="L945" s="205"/>
      <c r="M945" s="206"/>
      <c r="N945" s="207"/>
      <c r="O945" s="207"/>
      <c r="P945" s="207"/>
      <c r="Q945" s="207"/>
      <c r="R945" s="207"/>
      <c r="S945" s="207"/>
      <c r="T945" s="208"/>
      <c r="AT945" s="209" t="s">
        <v>148</v>
      </c>
      <c r="AU945" s="209" t="s">
        <v>81</v>
      </c>
      <c r="AV945" s="13" t="s">
        <v>81</v>
      </c>
      <c r="AW945" s="13" t="s">
        <v>30</v>
      </c>
      <c r="AX945" s="13" t="s">
        <v>68</v>
      </c>
      <c r="AY945" s="209" t="s">
        <v>139</v>
      </c>
    </row>
    <row r="946" spans="2:65" s="1" customFormat="1" ht="16.5" customHeight="1">
      <c r="B946" s="32"/>
      <c r="C946" s="176" t="s">
        <v>1542</v>
      </c>
      <c r="D946" s="176" t="s">
        <v>141</v>
      </c>
      <c r="E946" s="177" t="s">
        <v>1543</v>
      </c>
      <c r="F946" s="178" t="s">
        <v>1544</v>
      </c>
      <c r="G946" s="179" t="s">
        <v>287</v>
      </c>
      <c r="H946" s="180">
        <v>7</v>
      </c>
      <c r="I946" s="181"/>
      <c r="J946" s="182">
        <f>ROUND(I946*H946,2)</f>
        <v>0</v>
      </c>
      <c r="K946" s="178" t="s">
        <v>145</v>
      </c>
      <c r="L946" s="36"/>
      <c r="M946" s="183" t="s">
        <v>1</v>
      </c>
      <c r="N946" s="184" t="s">
        <v>40</v>
      </c>
      <c r="O946" s="58"/>
      <c r="P946" s="185">
        <f>O946*H946</f>
        <v>0</v>
      </c>
      <c r="Q946" s="185">
        <v>0</v>
      </c>
      <c r="R946" s="185">
        <f>Q946*H946</f>
        <v>0</v>
      </c>
      <c r="S946" s="185">
        <v>0</v>
      </c>
      <c r="T946" s="186">
        <f>S946*H946</f>
        <v>0</v>
      </c>
      <c r="AR946" s="15" t="s">
        <v>207</v>
      </c>
      <c r="AT946" s="15" t="s">
        <v>141</v>
      </c>
      <c r="AU946" s="15" t="s">
        <v>81</v>
      </c>
      <c r="AY946" s="15" t="s">
        <v>139</v>
      </c>
      <c r="BE946" s="187">
        <f>IF(N946="základní",J946,0)</f>
        <v>0</v>
      </c>
      <c r="BF946" s="187">
        <f>IF(N946="snížená",J946,0)</f>
        <v>0</v>
      </c>
      <c r="BG946" s="187">
        <f>IF(N946="zákl. přenesená",J946,0)</f>
        <v>0</v>
      </c>
      <c r="BH946" s="187">
        <f>IF(N946="sníž. přenesená",J946,0)</f>
        <v>0</v>
      </c>
      <c r="BI946" s="187">
        <f>IF(N946="nulová",J946,0)</f>
        <v>0</v>
      </c>
      <c r="BJ946" s="15" t="s">
        <v>81</v>
      </c>
      <c r="BK946" s="187">
        <f>ROUND(I946*H946,2)</f>
        <v>0</v>
      </c>
      <c r="BL946" s="15" t="s">
        <v>207</v>
      </c>
      <c r="BM946" s="15" t="s">
        <v>1545</v>
      </c>
    </row>
    <row r="947" spans="2:65" s="12" customFormat="1">
      <c r="B947" s="188"/>
      <c r="C947" s="189"/>
      <c r="D947" s="190" t="s">
        <v>148</v>
      </c>
      <c r="E947" s="191" t="s">
        <v>1</v>
      </c>
      <c r="F947" s="192" t="s">
        <v>637</v>
      </c>
      <c r="G947" s="189"/>
      <c r="H947" s="191" t="s">
        <v>1</v>
      </c>
      <c r="I947" s="193"/>
      <c r="J947" s="189"/>
      <c r="K947" s="189"/>
      <c r="L947" s="194"/>
      <c r="M947" s="195"/>
      <c r="N947" s="196"/>
      <c r="O947" s="196"/>
      <c r="P947" s="196"/>
      <c r="Q947" s="196"/>
      <c r="R947" s="196"/>
      <c r="S947" s="196"/>
      <c r="T947" s="197"/>
      <c r="AT947" s="198" t="s">
        <v>148</v>
      </c>
      <c r="AU947" s="198" t="s">
        <v>81</v>
      </c>
      <c r="AV947" s="12" t="s">
        <v>75</v>
      </c>
      <c r="AW947" s="12" t="s">
        <v>30</v>
      </c>
      <c r="AX947" s="12" t="s">
        <v>68</v>
      </c>
      <c r="AY947" s="198" t="s">
        <v>139</v>
      </c>
    </row>
    <row r="948" spans="2:65" s="13" customFormat="1">
      <c r="B948" s="199"/>
      <c r="C948" s="200"/>
      <c r="D948" s="190" t="s">
        <v>148</v>
      </c>
      <c r="E948" s="201" t="s">
        <v>1</v>
      </c>
      <c r="F948" s="202" t="s">
        <v>174</v>
      </c>
      <c r="G948" s="200"/>
      <c r="H948" s="203">
        <v>7</v>
      </c>
      <c r="I948" s="204"/>
      <c r="J948" s="200"/>
      <c r="K948" s="200"/>
      <c r="L948" s="205"/>
      <c r="M948" s="206"/>
      <c r="N948" s="207"/>
      <c r="O948" s="207"/>
      <c r="P948" s="207"/>
      <c r="Q948" s="207"/>
      <c r="R948" s="207"/>
      <c r="S948" s="207"/>
      <c r="T948" s="208"/>
      <c r="AT948" s="209" t="s">
        <v>148</v>
      </c>
      <c r="AU948" s="209" t="s">
        <v>81</v>
      </c>
      <c r="AV948" s="13" t="s">
        <v>81</v>
      </c>
      <c r="AW948" s="13" t="s">
        <v>30</v>
      </c>
      <c r="AX948" s="13" t="s">
        <v>68</v>
      </c>
      <c r="AY948" s="209" t="s">
        <v>139</v>
      </c>
    </row>
    <row r="949" spans="2:65" s="1" customFormat="1" ht="16.5" customHeight="1">
      <c r="B949" s="32"/>
      <c r="C949" s="210" t="s">
        <v>1546</v>
      </c>
      <c r="D949" s="210" t="s">
        <v>219</v>
      </c>
      <c r="E949" s="211" t="s">
        <v>1547</v>
      </c>
      <c r="F949" s="212" t="s">
        <v>1548</v>
      </c>
      <c r="G949" s="213" t="s">
        <v>287</v>
      </c>
      <c r="H949" s="214">
        <v>77</v>
      </c>
      <c r="I949" s="215"/>
      <c r="J949" s="216">
        <f>ROUND(I949*H949,2)</f>
        <v>0</v>
      </c>
      <c r="K949" s="212" t="s">
        <v>145</v>
      </c>
      <c r="L949" s="217"/>
      <c r="M949" s="218" t="s">
        <v>1</v>
      </c>
      <c r="N949" s="219" t="s">
        <v>40</v>
      </c>
      <c r="O949" s="58"/>
      <c r="P949" s="185">
        <f>O949*H949</f>
        <v>0</v>
      </c>
      <c r="Q949" s="185">
        <v>6.0000000000000002E-5</v>
      </c>
      <c r="R949" s="185">
        <f>Q949*H949</f>
        <v>4.62E-3</v>
      </c>
      <c r="S949" s="185">
        <v>0</v>
      </c>
      <c r="T949" s="186">
        <f>S949*H949</f>
        <v>0</v>
      </c>
      <c r="AR949" s="15" t="s">
        <v>294</v>
      </c>
      <c r="AT949" s="15" t="s">
        <v>219</v>
      </c>
      <c r="AU949" s="15" t="s">
        <v>81</v>
      </c>
      <c r="AY949" s="15" t="s">
        <v>139</v>
      </c>
      <c r="BE949" s="187">
        <f>IF(N949="základní",J949,0)</f>
        <v>0</v>
      </c>
      <c r="BF949" s="187">
        <f>IF(N949="snížená",J949,0)</f>
        <v>0</v>
      </c>
      <c r="BG949" s="187">
        <f>IF(N949="zákl. přenesená",J949,0)</f>
        <v>0</v>
      </c>
      <c r="BH949" s="187">
        <f>IF(N949="sníž. přenesená",J949,0)</f>
        <v>0</v>
      </c>
      <c r="BI949" s="187">
        <f>IF(N949="nulová",J949,0)</f>
        <v>0</v>
      </c>
      <c r="BJ949" s="15" t="s">
        <v>81</v>
      </c>
      <c r="BK949" s="187">
        <f>ROUND(I949*H949,2)</f>
        <v>0</v>
      </c>
      <c r="BL949" s="15" t="s">
        <v>207</v>
      </c>
      <c r="BM949" s="15" t="s">
        <v>1549</v>
      </c>
    </row>
    <row r="950" spans="2:65" s="13" customFormat="1">
      <c r="B950" s="199"/>
      <c r="C950" s="200"/>
      <c r="D950" s="190" t="s">
        <v>148</v>
      </c>
      <c r="E950" s="201" t="s">
        <v>1</v>
      </c>
      <c r="F950" s="202" t="s">
        <v>547</v>
      </c>
      <c r="G950" s="200"/>
      <c r="H950" s="203">
        <v>77</v>
      </c>
      <c r="I950" s="204"/>
      <c r="J950" s="200"/>
      <c r="K950" s="200"/>
      <c r="L950" s="205"/>
      <c r="M950" s="206"/>
      <c r="N950" s="207"/>
      <c r="O950" s="207"/>
      <c r="P950" s="207"/>
      <c r="Q950" s="207"/>
      <c r="R950" s="207"/>
      <c r="S950" s="207"/>
      <c r="T950" s="208"/>
      <c r="AT950" s="209" t="s">
        <v>148</v>
      </c>
      <c r="AU950" s="209" t="s">
        <v>81</v>
      </c>
      <c r="AV950" s="13" t="s">
        <v>81</v>
      </c>
      <c r="AW950" s="13" t="s">
        <v>30</v>
      </c>
      <c r="AX950" s="13" t="s">
        <v>68</v>
      </c>
      <c r="AY950" s="209" t="s">
        <v>139</v>
      </c>
    </row>
    <row r="951" spans="2:65" s="1" customFormat="1" ht="16.5" customHeight="1">
      <c r="B951" s="32"/>
      <c r="C951" s="210" t="s">
        <v>1550</v>
      </c>
      <c r="D951" s="210" t="s">
        <v>219</v>
      </c>
      <c r="E951" s="211" t="s">
        <v>1551</v>
      </c>
      <c r="F951" s="212" t="s">
        <v>1552</v>
      </c>
      <c r="G951" s="213" t="s">
        <v>287</v>
      </c>
      <c r="H951" s="214">
        <v>7</v>
      </c>
      <c r="I951" s="215"/>
      <c r="J951" s="216">
        <f>ROUND(I951*H951,2)</f>
        <v>0</v>
      </c>
      <c r="K951" s="212" t="s">
        <v>145</v>
      </c>
      <c r="L951" s="217"/>
      <c r="M951" s="218" t="s">
        <v>1</v>
      </c>
      <c r="N951" s="219" t="s">
        <v>40</v>
      </c>
      <c r="O951" s="58"/>
      <c r="P951" s="185">
        <f>O951*H951</f>
        <v>0</v>
      </c>
      <c r="Q951" s="185">
        <v>6.0000000000000002E-5</v>
      </c>
      <c r="R951" s="185">
        <f>Q951*H951</f>
        <v>4.2000000000000002E-4</v>
      </c>
      <c r="S951" s="185">
        <v>0</v>
      </c>
      <c r="T951" s="186">
        <f>S951*H951</f>
        <v>0</v>
      </c>
      <c r="AR951" s="15" t="s">
        <v>294</v>
      </c>
      <c r="AT951" s="15" t="s">
        <v>219</v>
      </c>
      <c r="AU951" s="15" t="s">
        <v>81</v>
      </c>
      <c r="AY951" s="15" t="s">
        <v>139</v>
      </c>
      <c r="BE951" s="187">
        <f>IF(N951="základní",J951,0)</f>
        <v>0</v>
      </c>
      <c r="BF951" s="187">
        <f>IF(N951="snížená",J951,0)</f>
        <v>0</v>
      </c>
      <c r="BG951" s="187">
        <f>IF(N951="zákl. přenesená",J951,0)</f>
        <v>0</v>
      </c>
      <c r="BH951" s="187">
        <f>IF(N951="sníž. přenesená",J951,0)</f>
        <v>0</v>
      </c>
      <c r="BI951" s="187">
        <f>IF(N951="nulová",J951,0)</f>
        <v>0</v>
      </c>
      <c r="BJ951" s="15" t="s">
        <v>81</v>
      </c>
      <c r="BK951" s="187">
        <f>ROUND(I951*H951,2)</f>
        <v>0</v>
      </c>
      <c r="BL951" s="15" t="s">
        <v>207</v>
      </c>
      <c r="BM951" s="15" t="s">
        <v>1553</v>
      </c>
    </row>
    <row r="952" spans="2:65" s="13" customFormat="1">
      <c r="B952" s="199"/>
      <c r="C952" s="200"/>
      <c r="D952" s="190" t="s">
        <v>148</v>
      </c>
      <c r="E952" s="201" t="s">
        <v>1</v>
      </c>
      <c r="F952" s="202" t="s">
        <v>174</v>
      </c>
      <c r="G952" s="200"/>
      <c r="H952" s="203">
        <v>7</v>
      </c>
      <c r="I952" s="204"/>
      <c r="J952" s="200"/>
      <c r="K952" s="200"/>
      <c r="L952" s="205"/>
      <c r="M952" s="206"/>
      <c r="N952" s="207"/>
      <c r="O952" s="207"/>
      <c r="P952" s="207"/>
      <c r="Q952" s="207"/>
      <c r="R952" s="207"/>
      <c r="S952" s="207"/>
      <c r="T952" s="208"/>
      <c r="AT952" s="209" t="s">
        <v>148</v>
      </c>
      <c r="AU952" s="209" t="s">
        <v>81</v>
      </c>
      <c r="AV952" s="13" t="s">
        <v>81</v>
      </c>
      <c r="AW952" s="13" t="s">
        <v>30</v>
      </c>
      <c r="AX952" s="13" t="s">
        <v>68</v>
      </c>
      <c r="AY952" s="209" t="s">
        <v>139</v>
      </c>
    </row>
    <row r="953" spans="2:65" s="1" customFormat="1" ht="16.5" customHeight="1">
      <c r="B953" s="32"/>
      <c r="C953" s="210" t="s">
        <v>1554</v>
      </c>
      <c r="D953" s="210" t="s">
        <v>219</v>
      </c>
      <c r="E953" s="211" t="s">
        <v>1555</v>
      </c>
      <c r="F953" s="212" t="s">
        <v>1556</v>
      </c>
      <c r="G953" s="213" t="s">
        <v>287</v>
      </c>
      <c r="H953" s="214">
        <v>122</v>
      </c>
      <c r="I953" s="215"/>
      <c r="J953" s="216">
        <f>ROUND(I953*H953,2)</f>
        <v>0</v>
      </c>
      <c r="K953" s="212" t="s">
        <v>145</v>
      </c>
      <c r="L953" s="217"/>
      <c r="M953" s="218" t="s">
        <v>1</v>
      </c>
      <c r="N953" s="219" t="s">
        <v>40</v>
      </c>
      <c r="O953" s="58"/>
      <c r="P953" s="185">
        <f>O953*H953</f>
        <v>0</v>
      </c>
      <c r="Q953" s="185">
        <v>5.0000000000000002E-5</v>
      </c>
      <c r="R953" s="185">
        <f>Q953*H953</f>
        <v>6.1000000000000004E-3</v>
      </c>
      <c r="S953" s="185">
        <v>0</v>
      </c>
      <c r="T953" s="186">
        <f>S953*H953</f>
        <v>0</v>
      </c>
      <c r="AR953" s="15" t="s">
        <v>294</v>
      </c>
      <c r="AT953" s="15" t="s">
        <v>219</v>
      </c>
      <c r="AU953" s="15" t="s">
        <v>81</v>
      </c>
      <c r="AY953" s="15" t="s">
        <v>139</v>
      </c>
      <c r="BE953" s="187">
        <f>IF(N953="základní",J953,0)</f>
        <v>0</v>
      </c>
      <c r="BF953" s="187">
        <f>IF(N953="snížená",J953,0)</f>
        <v>0</v>
      </c>
      <c r="BG953" s="187">
        <f>IF(N953="zákl. přenesená",J953,0)</f>
        <v>0</v>
      </c>
      <c r="BH953" s="187">
        <f>IF(N953="sníž. přenesená",J953,0)</f>
        <v>0</v>
      </c>
      <c r="BI953" s="187">
        <f>IF(N953="nulová",J953,0)</f>
        <v>0</v>
      </c>
      <c r="BJ953" s="15" t="s">
        <v>81</v>
      </c>
      <c r="BK953" s="187">
        <f>ROUND(I953*H953,2)</f>
        <v>0</v>
      </c>
      <c r="BL953" s="15" t="s">
        <v>207</v>
      </c>
      <c r="BM953" s="15" t="s">
        <v>1557</v>
      </c>
    </row>
    <row r="954" spans="2:65" s="13" customFormat="1">
      <c r="B954" s="199"/>
      <c r="C954" s="200"/>
      <c r="D954" s="190" t="s">
        <v>148</v>
      </c>
      <c r="E954" s="201" t="s">
        <v>1</v>
      </c>
      <c r="F954" s="202" t="s">
        <v>759</v>
      </c>
      <c r="G954" s="200"/>
      <c r="H954" s="203">
        <v>122</v>
      </c>
      <c r="I954" s="204"/>
      <c r="J954" s="200"/>
      <c r="K954" s="200"/>
      <c r="L954" s="205"/>
      <c r="M954" s="206"/>
      <c r="N954" s="207"/>
      <c r="O954" s="207"/>
      <c r="P954" s="207"/>
      <c r="Q954" s="207"/>
      <c r="R954" s="207"/>
      <c r="S954" s="207"/>
      <c r="T954" s="208"/>
      <c r="AT954" s="209" t="s">
        <v>148</v>
      </c>
      <c r="AU954" s="209" t="s">
        <v>81</v>
      </c>
      <c r="AV954" s="13" t="s">
        <v>81</v>
      </c>
      <c r="AW954" s="13" t="s">
        <v>30</v>
      </c>
      <c r="AX954" s="13" t="s">
        <v>68</v>
      </c>
      <c r="AY954" s="209" t="s">
        <v>139</v>
      </c>
    </row>
    <row r="955" spans="2:65" s="1" customFormat="1" ht="16.5" customHeight="1">
      <c r="B955" s="32"/>
      <c r="C955" s="210" t="s">
        <v>1558</v>
      </c>
      <c r="D955" s="210" t="s">
        <v>219</v>
      </c>
      <c r="E955" s="211" t="s">
        <v>1559</v>
      </c>
      <c r="F955" s="212" t="s">
        <v>1560</v>
      </c>
      <c r="G955" s="213" t="s">
        <v>287</v>
      </c>
      <c r="H955" s="214">
        <v>7</v>
      </c>
      <c r="I955" s="215"/>
      <c r="J955" s="216">
        <f>ROUND(I955*H955,2)</f>
        <v>0</v>
      </c>
      <c r="K955" s="212" t="s">
        <v>145</v>
      </c>
      <c r="L955" s="217"/>
      <c r="M955" s="218" t="s">
        <v>1</v>
      </c>
      <c r="N955" s="219" t="s">
        <v>40</v>
      </c>
      <c r="O955" s="58"/>
      <c r="P955" s="185">
        <f>O955*H955</f>
        <v>0</v>
      </c>
      <c r="Q955" s="185">
        <v>0</v>
      </c>
      <c r="R955" s="185">
        <f>Q955*H955</f>
        <v>0</v>
      </c>
      <c r="S955" s="185">
        <v>0</v>
      </c>
      <c r="T955" s="186">
        <f>S955*H955</f>
        <v>0</v>
      </c>
      <c r="AR955" s="15" t="s">
        <v>294</v>
      </c>
      <c r="AT955" s="15" t="s">
        <v>219</v>
      </c>
      <c r="AU955" s="15" t="s">
        <v>81</v>
      </c>
      <c r="AY955" s="15" t="s">
        <v>139</v>
      </c>
      <c r="BE955" s="187">
        <f>IF(N955="základní",J955,0)</f>
        <v>0</v>
      </c>
      <c r="BF955" s="187">
        <f>IF(N955="snížená",J955,0)</f>
        <v>0</v>
      </c>
      <c r="BG955" s="187">
        <f>IF(N955="zákl. přenesená",J955,0)</f>
        <v>0</v>
      </c>
      <c r="BH955" s="187">
        <f>IF(N955="sníž. přenesená",J955,0)</f>
        <v>0</v>
      </c>
      <c r="BI955" s="187">
        <f>IF(N955="nulová",J955,0)</f>
        <v>0</v>
      </c>
      <c r="BJ955" s="15" t="s">
        <v>81</v>
      </c>
      <c r="BK955" s="187">
        <f>ROUND(I955*H955,2)</f>
        <v>0</v>
      </c>
      <c r="BL955" s="15" t="s">
        <v>207</v>
      </c>
      <c r="BM955" s="15" t="s">
        <v>1561</v>
      </c>
    </row>
    <row r="956" spans="2:65" s="13" customFormat="1">
      <c r="B956" s="199"/>
      <c r="C956" s="200"/>
      <c r="D956" s="190" t="s">
        <v>148</v>
      </c>
      <c r="E956" s="201" t="s">
        <v>1</v>
      </c>
      <c r="F956" s="202" t="s">
        <v>174</v>
      </c>
      <c r="G956" s="200"/>
      <c r="H956" s="203">
        <v>7</v>
      </c>
      <c r="I956" s="204"/>
      <c r="J956" s="200"/>
      <c r="K956" s="200"/>
      <c r="L956" s="205"/>
      <c r="M956" s="206"/>
      <c r="N956" s="207"/>
      <c r="O956" s="207"/>
      <c r="P956" s="207"/>
      <c r="Q956" s="207"/>
      <c r="R956" s="207"/>
      <c r="S956" s="207"/>
      <c r="T956" s="208"/>
      <c r="AT956" s="209" t="s">
        <v>148</v>
      </c>
      <c r="AU956" s="209" t="s">
        <v>81</v>
      </c>
      <c r="AV956" s="13" t="s">
        <v>81</v>
      </c>
      <c r="AW956" s="13" t="s">
        <v>30</v>
      </c>
      <c r="AX956" s="13" t="s">
        <v>68</v>
      </c>
      <c r="AY956" s="209" t="s">
        <v>139</v>
      </c>
    </row>
    <row r="957" spans="2:65" s="1" customFormat="1" ht="16.5" customHeight="1">
      <c r="B957" s="32"/>
      <c r="C957" s="176" t="s">
        <v>1562</v>
      </c>
      <c r="D957" s="176" t="s">
        <v>141</v>
      </c>
      <c r="E957" s="177" t="s">
        <v>1563</v>
      </c>
      <c r="F957" s="178" t="s">
        <v>1564</v>
      </c>
      <c r="G957" s="179" t="s">
        <v>287</v>
      </c>
      <c r="H957" s="180">
        <v>5</v>
      </c>
      <c r="I957" s="181"/>
      <c r="J957" s="182">
        <f>ROUND(I957*H957,2)</f>
        <v>0</v>
      </c>
      <c r="K957" s="178" t="s">
        <v>145</v>
      </c>
      <c r="L957" s="36"/>
      <c r="M957" s="183" t="s">
        <v>1</v>
      </c>
      <c r="N957" s="184" t="s">
        <v>40</v>
      </c>
      <c r="O957" s="58"/>
      <c r="P957" s="185">
        <f>O957*H957</f>
        <v>0</v>
      </c>
      <c r="Q957" s="185">
        <v>0</v>
      </c>
      <c r="R957" s="185">
        <f>Q957*H957</f>
        <v>0</v>
      </c>
      <c r="S957" s="185">
        <v>0</v>
      </c>
      <c r="T957" s="186">
        <f>S957*H957</f>
        <v>0</v>
      </c>
      <c r="AR957" s="15" t="s">
        <v>207</v>
      </c>
      <c r="AT957" s="15" t="s">
        <v>141</v>
      </c>
      <c r="AU957" s="15" t="s">
        <v>81</v>
      </c>
      <c r="AY957" s="15" t="s">
        <v>139</v>
      </c>
      <c r="BE957" s="187">
        <f>IF(N957="základní",J957,0)</f>
        <v>0</v>
      </c>
      <c r="BF957" s="187">
        <f>IF(N957="snížená",J957,0)</f>
        <v>0</v>
      </c>
      <c r="BG957" s="187">
        <f>IF(N957="zákl. přenesená",J957,0)</f>
        <v>0</v>
      </c>
      <c r="BH957" s="187">
        <f>IF(N957="sníž. přenesená",J957,0)</f>
        <v>0</v>
      </c>
      <c r="BI957" s="187">
        <f>IF(N957="nulová",J957,0)</f>
        <v>0</v>
      </c>
      <c r="BJ957" s="15" t="s">
        <v>81</v>
      </c>
      <c r="BK957" s="187">
        <f>ROUND(I957*H957,2)</f>
        <v>0</v>
      </c>
      <c r="BL957" s="15" t="s">
        <v>207</v>
      </c>
      <c r="BM957" s="15" t="s">
        <v>1565</v>
      </c>
    </row>
    <row r="958" spans="2:65" s="12" customFormat="1">
      <c r="B958" s="188"/>
      <c r="C958" s="189"/>
      <c r="D958" s="190" t="s">
        <v>148</v>
      </c>
      <c r="E958" s="191" t="s">
        <v>1</v>
      </c>
      <c r="F958" s="192" t="s">
        <v>637</v>
      </c>
      <c r="G958" s="189"/>
      <c r="H958" s="191" t="s">
        <v>1</v>
      </c>
      <c r="I958" s="193"/>
      <c r="J958" s="189"/>
      <c r="K958" s="189"/>
      <c r="L958" s="194"/>
      <c r="M958" s="195"/>
      <c r="N958" s="196"/>
      <c r="O958" s="196"/>
      <c r="P958" s="196"/>
      <c r="Q958" s="196"/>
      <c r="R958" s="196"/>
      <c r="S958" s="196"/>
      <c r="T958" s="197"/>
      <c r="AT958" s="198" t="s">
        <v>148</v>
      </c>
      <c r="AU958" s="198" t="s">
        <v>81</v>
      </c>
      <c r="AV958" s="12" t="s">
        <v>75</v>
      </c>
      <c r="AW958" s="12" t="s">
        <v>30</v>
      </c>
      <c r="AX958" s="12" t="s">
        <v>68</v>
      </c>
      <c r="AY958" s="198" t="s">
        <v>139</v>
      </c>
    </row>
    <row r="959" spans="2:65" s="13" customFormat="1">
      <c r="B959" s="199"/>
      <c r="C959" s="200"/>
      <c r="D959" s="190" t="s">
        <v>148</v>
      </c>
      <c r="E959" s="201" t="s">
        <v>1</v>
      </c>
      <c r="F959" s="202" t="s">
        <v>164</v>
      </c>
      <c r="G959" s="200"/>
      <c r="H959" s="203">
        <v>5</v>
      </c>
      <c r="I959" s="204"/>
      <c r="J959" s="200"/>
      <c r="K959" s="200"/>
      <c r="L959" s="205"/>
      <c r="M959" s="206"/>
      <c r="N959" s="207"/>
      <c r="O959" s="207"/>
      <c r="P959" s="207"/>
      <c r="Q959" s="207"/>
      <c r="R959" s="207"/>
      <c r="S959" s="207"/>
      <c r="T959" s="208"/>
      <c r="AT959" s="209" t="s">
        <v>148</v>
      </c>
      <c r="AU959" s="209" t="s">
        <v>81</v>
      </c>
      <c r="AV959" s="13" t="s">
        <v>81</v>
      </c>
      <c r="AW959" s="13" t="s">
        <v>30</v>
      </c>
      <c r="AX959" s="13" t="s">
        <v>68</v>
      </c>
      <c r="AY959" s="209" t="s">
        <v>139</v>
      </c>
    </row>
    <row r="960" spans="2:65" s="1" customFormat="1" ht="16.5" customHeight="1">
      <c r="B960" s="32"/>
      <c r="C960" s="210" t="s">
        <v>1566</v>
      </c>
      <c r="D960" s="210" t="s">
        <v>219</v>
      </c>
      <c r="E960" s="211" t="s">
        <v>1567</v>
      </c>
      <c r="F960" s="212" t="s">
        <v>1568</v>
      </c>
      <c r="G960" s="213" t="s">
        <v>287</v>
      </c>
      <c r="H960" s="214">
        <v>5</v>
      </c>
      <c r="I960" s="215"/>
      <c r="J960" s="216">
        <f>ROUND(I960*H960,2)</f>
        <v>0</v>
      </c>
      <c r="K960" s="212" t="s">
        <v>1</v>
      </c>
      <c r="L960" s="217"/>
      <c r="M960" s="218" t="s">
        <v>1</v>
      </c>
      <c r="N960" s="219" t="s">
        <v>40</v>
      </c>
      <c r="O960" s="58"/>
      <c r="P960" s="185">
        <f>O960*H960</f>
        <v>0</v>
      </c>
      <c r="Q960" s="185">
        <v>1.4999999999999999E-4</v>
      </c>
      <c r="R960" s="185">
        <f>Q960*H960</f>
        <v>7.4999999999999991E-4</v>
      </c>
      <c r="S960" s="185">
        <v>0</v>
      </c>
      <c r="T960" s="186">
        <f>S960*H960</f>
        <v>0</v>
      </c>
      <c r="AR960" s="15" t="s">
        <v>294</v>
      </c>
      <c r="AT960" s="15" t="s">
        <v>219</v>
      </c>
      <c r="AU960" s="15" t="s">
        <v>81</v>
      </c>
      <c r="AY960" s="15" t="s">
        <v>139</v>
      </c>
      <c r="BE960" s="187">
        <f>IF(N960="základní",J960,0)</f>
        <v>0</v>
      </c>
      <c r="BF960" s="187">
        <f>IF(N960="snížená",J960,0)</f>
        <v>0</v>
      </c>
      <c r="BG960" s="187">
        <f>IF(N960="zákl. přenesená",J960,0)</f>
        <v>0</v>
      </c>
      <c r="BH960" s="187">
        <f>IF(N960="sníž. přenesená",J960,0)</f>
        <v>0</v>
      </c>
      <c r="BI960" s="187">
        <f>IF(N960="nulová",J960,0)</f>
        <v>0</v>
      </c>
      <c r="BJ960" s="15" t="s">
        <v>81</v>
      </c>
      <c r="BK960" s="187">
        <f>ROUND(I960*H960,2)</f>
        <v>0</v>
      </c>
      <c r="BL960" s="15" t="s">
        <v>207</v>
      </c>
      <c r="BM960" s="15" t="s">
        <v>1569</v>
      </c>
    </row>
    <row r="961" spans="2:65" s="13" customFormat="1">
      <c r="B961" s="199"/>
      <c r="C961" s="200"/>
      <c r="D961" s="190" t="s">
        <v>148</v>
      </c>
      <c r="E961" s="201" t="s">
        <v>1</v>
      </c>
      <c r="F961" s="202" t="s">
        <v>164</v>
      </c>
      <c r="G961" s="200"/>
      <c r="H961" s="203">
        <v>5</v>
      </c>
      <c r="I961" s="204"/>
      <c r="J961" s="200"/>
      <c r="K961" s="200"/>
      <c r="L961" s="205"/>
      <c r="M961" s="206"/>
      <c r="N961" s="207"/>
      <c r="O961" s="207"/>
      <c r="P961" s="207"/>
      <c r="Q961" s="207"/>
      <c r="R961" s="207"/>
      <c r="S961" s="207"/>
      <c r="T961" s="208"/>
      <c r="AT961" s="209" t="s">
        <v>148</v>
      </c>
      <c r="AU961" s="209" t="s">
        <v>81</v>
      </c>
      <c r="AV961" s="13" t="s">
        <v>81</v>
      </c>
      <c r="AW961" s="13" t="s">
        <v>30</v>
      </c>
      <c r="AX961" s="13" t="s">
        <v>68</v>
      </c>
      <c r="AY961" s="209" t="s">
        <v>139</v>
      </c>
    </row>
    <row r="962" spans="2:65" s="1" customFormat="1" ht="16.5" customHeight="1">
      <c r="B962" s="32"/>
      <c r="C962" s="176" t="s">
        <v>1570</v>
      </c>
      <c r="D962" s="176" t="s">
        <v>141</v>
      </c>
      <c r="E962" s="177" t="s">
        <v>1571</v>
      </c>
      <c r="F962" s="178" t="s">
        <v>1572</v>
      </c>
      <c r="G962" s="179" t="s">
        <v>287</v>
      </c>
      <c r="H962" s="180">
        <v>6</v>
      </c>
      <c r="I962" s="181"/>
      <c r="J962" s="182">
        <f>ROUND(I962*H962,2)</f>
        <v>0</v>
      </c>
      <c r="K962" s="178" t="s">
        <v>145</v>
      </c>
      <c r="L962" s="36"/>
      <c r="M962" s="183" t="s">
        <v>1</v>
      </c>
      <c r="N962" s="184" t="s">
        <v>40</v>
      </c>
      <c r="O962" s="58"/>
      <c r="P962" s="185">
        <f>O962*H962</f>
        <v>0</v>
      </c>
      <c r="Q962" s="185">
        <v>0</v>
      </c>
      <c r="R962" s="185">
        <f>Q962*H962</f>
        <v>0</v>
      </c>
      <c r="S962" s="185">
        <v>0</v>
      </c>
      <c r="T962" s="186">
        <f>S962*H962</f>
        <v>0</v>
      </c>
      <c r="AR962" s="15" t="s">
        <v>207</v>
      </c>
      <c r="AT962" s="15" t="s">
        <v>141</v>
      </c>
      <c r="AU962" s="15" t="s">
        <v>81</v>
      </c>
      <c r="AY962" s="15" t="s">
        <v>139</v>
      </c>
      <c r="BE962" s="187">
        <f>IF(N962="základní",J962,0)</f>
        <v>0</v>
      </c>
      <c r="BF962" s="187">
        <f>IF(N962="snížená",J962,0)</f>
        <v>0</v>
      </c>
      <c r="BG962" s="187">
        <f>IF(N962="zákl. přenesená",J962,0)</f>
        <v>0</v>
      </c>
      <c r="BH962" s="187">
        <f>IF(N962="sníž. přenesená",J962,0)</f>
        <v>0</v>
      </c>
      <c r="BI962" s="187">
        <f>IF(N962="nulová",J962,0)</f>
        <v>0</v>
      </c>
      <c r="BJ962" s="15" t="s">
        <v>81</v>
      </c>
      <c r="BK962" s="187">
        <f>ROUND(I962*H962,2)</f>
        <v>0</v>
      </c>
      <c r="BL962" s="15" t="s">
        <v>207</v>
      </c>
      <c r="BM962" s="15" t="s">
        <v>1573</v>
      </c>
    </row>
    <row r="963" spans="2:65" s="12" customFormat="1">
      <c r="B963" s="188"/>
      <c r="C963" s="189"/>
      <c r="D963" s="190" t="s">
        <v>148</v>
      </c>
      <c r="E963" s="191" t="s">
        <v>1</v>
      </c>
      <c r="F963" s="192" t="s">
        <v>637</v>
      </c>
      <c r="G963" s="189"/>
      <c r="H963" s="191" t="s">
        <v>1</v>
      </c>
      <c r="I963" s="193"/>
      <c r="J963" s="189"/>
      <c r="K963" s="189"/>
      <c r="L963" s="194"/>
      <c r="M963" s="195"/>
      <c r="N963" s="196"/>
      <c r="O963" s="196"/>
      <c r="P963" s="196"/>
      <c r="Q963" s="196"/>
      <c r="R963" s="196"/>
      <c r="S963" s="196"/>
      <c r="T963" s="197"/>
      <c r="AT963" s="198" t="s">
        <v>148</v>
      </c>
      <c r="AU963" s="198" t="s">
        <v>81</v>
      </c>
      <c r="AV963" s="12" t="s">
        <v>75</v>
      </c>
      <c r="AW963" s="12" t="s">
        <v>30</v>
      </c>
      <c r="AX963" s="12" t="s">
        <v>68</v>
      </c>
      <c r="AY963" s="198" t="s">
        <v>139</v>
      </c>
    </row>
    <row r="964" spans="2:65" s="13" customFormat="1">
      <c r="B964" s="199"/>
      <c r="C964" s="200"/>
      <c r="D964" s="190" t="s">
        <v>148</v>
      </c>
      <c r="E964" s="201" t="s">
        <v>1</v>
      </c>
      <c r="F964" s="202" t="s">
        <v>169</v>
      </c>
      <c r="G964" s="200"/>
      <c r="H964" s="203">
        <v>6</v>
      </c>
      <c r="I964" s="204"/>
      <c r="J964" s="200"/>
      <c r="K964" s="200"/>
      <c r="L964" s="205"/>
      <c r="M964" s="206"/>
      <c r="N964" s="207"/>
      <c r="O964" s="207"/>
      <c r="P964" s="207"/>
      <c r="Q964" s="207"/>
      <c r="R964" s="207"/>
      <c r="S964" s="207"/>
      <c r="T964" s="208"/>
      <c r="AT964" s="209" t="s">
        <v>148</v>
      </c>
      <c r="AU964" s="209" t="s">
        <v>81</v>
      </c>
      <c r="AV964" s="13" t="s">
        <v>81</v>
      </c>
      <c r="AW964" s="13" t="s">
        <v>30</v>
      </c>
      <c r="AX964" s="13" t="s">
        <v>68</v>
      </c>
      <c r="AY964" s="209" t="s">
        <v>139</v>
      </c>
    </row>
    <row r="965" spans="2:65" s="1" customFormat="1" ht="16.5" customHeight="1">
      <c r="B965" s="32"/>
      <c r="C965" s="176" t="s">
        <v>1574</v>
      </c>
      <c r="D965" s="176" t="s">
        <v>141</v>
      </c>
      <c r="E965" s="177" t="s">
        <v>1575</v>
      </c>
      <c r="F965" s="178" t="s">
        <v>1576</v>
      </c>
      <c r="G965" s="179" t="s">
        <v>287</v>
      </c>
      <c r="H965" s="180">
        <v>6</v>
      </c>
      <c r="I965" s="181"/>
      <c r="J965" s="182">
        <f>ROUND(I965*H965,2)</f>
        <v>0</v>
      </c>
      <c r="K965" s="178" t="s">
        <v>1</v>
      </c>
      <c r="L965" s="36"/>
      <c r="M965" s="183" t="s">
        <v>1</v>
      </c>
      <c r="N965" s="184" t="s">
        <v>40</v>
      </c>
      <c r="O965" s="58"/>
      <c r="P965" s="185">
        <f>O965*H965</f>
        <v>0</v>
      </c>
      <c r="Q965" s="185">
        <v>0</v>
      </c>
      <c r="R965" s="185">
        <f>Q965*H965</f>
        <v>0</v>
      </c>
      <c r="S965" s="185">
        <v>0</v>
      </c>
      <c r="T965" s="186">
        <f>S965*H965</f>
        <v>0</v>
      </c>
      <c r="AR965" s="15" t="s">
        <v>207</v>
      </c>
      <c r="AT965" s="15" t="s">
        <v>141</v>
      </c>
      <c r="AU965" s="15" t="s">
        <v>81</v>
      </c>
      <c r="AY965" s="15" t="s">
        <v>139</v>
      </c>
      <c r="BE965" s="187">
        <f>IF(N965="základní",J965,0)</f>
        <v>0</v>
      </c>
      <c r="BF965" s="187">
        <f>IF(N965="snížená",J965,0)</f>
        <v>0</v>
      </c>
      <c r="BG965" s="187">
        <f>IF(N965="zákl. přenesená",J965,0)</f>
        <v>0</v>
      </c>
      <c r="BH965" s="187">
        <f>IF(N965="sníž. přenesená",J965,0)</f>
        <v>0</v>
      </c>
      <c r="BI965" s="187">
        <f>IF(N965="nulová",J965,0)</f>
        <v>0</v>
      </c>
      <c r="BJ965" s="15" t="s">
        <v>81</v>
      </c>
      <c r="BK965" s="187">
        <f>ROUND(I965*H965,2)</f>
        <v>0</v>
      </c>
      <c r="BL965" s="15" t="s">
        <v>207</v>
      </c>
      <c r="BM965" s="15" t="s">
        <v>1577</v>
      </c>
    </row>
    <row r="966" spans="2:65" s="12" customFormat="1">
      <c r="B966" s="188"/>
      <c r="C966" s="189"/>
      <c r="D966" s="190" t="s">
        <v>148</v>
      </c>
      <c r="E966" s="191" t="s">
        <v>1</v>
      </c>
      <c r="F966" s="192" t="s">
        <v>637</v>
      </c>
      <c r="G966" s="189"/>
      <c r="H966" s="191" t="s">
        <v>1</v>
      </c>
      <c r="I966" s="193"/>
      <c r="J966" s="189"/>
      <c r="K966" s="189"/>
      <c r="L966" s="194"/>
      <c r="M966" s="195"/>
      <c r="N966" s="196"/>
      <c r="O966" s="196"/>
      <c r="P966" s="196"/>
      <c r="Q966" s="196"/>
      <c r="R966" s="196"/>
      <c r="S966" s="196"/>
      <c r="T966" s="197"/>
      <c r="AT966" s="198" t="s">
        <v>148</v>
      </c>
      <c r="AU966" s="198" t="s">
        <v>81</v>
      </c>
      <c r="AV966" s="12" t="s">
        <v>75</v>
      </c>
      <c r="AW966" s="12" t="s">
        <v>30</v>
      </c>
      <c r="AX966" s="12" t="s">
        <v>68</v>
      </c>
      <c r="AY966" s="198" t="s">
        <v>139</v>
      </c>
    </row>
    <row r="967" spans="2:65" s="13" customFormat="1">
      <c r="B967" s="199"/>
      <c r="C967" s="200"/>
      <c r="D967" s="190" t="s">
        <v>148</v>
      </c>
      <c r="E967" s="201" t="s">
        <v>1</v>
      </c>
      <c r="F967" s="202" t="s">
        <v>169</v>
      </c>
      <c r="G967" s="200"/>
      <c r="H967" s="203">
        <v>6</v>
      </c>
      <c r="I967" s="204"/>
      <c r="J967" s="200"/>
      <c r="K967" s="200"/>
      <c r="L967" s="205"/>
      <c r="M967" s="206"/>
      <c r="N967" s="207"/>
      <c r="O967" s="207"/>
      <c r="P967" s="207"/>
      <c r="Q967" s="207"/>
      <c r="R967" s="207"/>
      <c r="S967" s="207"/>
      <c r="T967" s="208"/>
      <c r="AT967" s="209" t="s">
        <v>148</v>
      </c>
      <c r="AU967" s="209" t="s">
        <v>81</v>
      </c>
      <c r="AV967" s="13" t="s">
        <v>81</v>
      </c>
      <c r="AW967" s="13" t="s">
        <v>30</v>
      </c>
      <c r="AX967" s="13" t="s">
        <v>68</v>
      </c>
      <c r="AY967" s="209" t="s">
        <v>139</v>
      </c>
    </row>
    <row r="968" spans="2:65" s="1" customFormat="1" ht="16.5" customHeight="1">
      <c r="B968" s="32"/>
      <c r="C968" s="210" t="s">
        <v>1578</v>
      </c>
      <c r="D968" s="210" t="s">
        <v>219</v>
      </c>
      <c r="E968" s="211" t="s">
        <v>1579</v>
      </c>
      <c r="F968" s="212" t="s">
        <v>1580</v>
      </c>
      <c r="G968" s="213" t="s">
        <v>287</v>
      </c>
      <c r="H968" s="214">
        <v>6</v>
      </c>
      <c r="I968" s="215"/>
      <c r="J968" s="216">
        <f>ROUND(I968*H968,2)</f>
        <v>0</v>
      </c>
      <c r="K968" s="212" t="s">
        <v>145</v>
      </c>
      <c r="L968" s="217"/>
      <c r="M968" s="218" t="s">
        <v>1</v>
      </c>
      <c r="N968" s="219" t="s">
        <v>40</v>
      </c>
      <c r="O968" s="58"/>
      <c r="P968" s="185">
        <f>O968*H968</f>
        <v>0</v>
      </c>
      <c r="Q968" s="185">
        <v>2.7999999999999998E-4</v>
      </c>
      <c r="R968" s="185">
        <f>Q968*H968</f>
        <v>1.6799999999999999E-3</v>
      </c>
      <c r="S968" s="185">
        <v>0</v>
      </c>
      <c r="T968" s="186">
        <f>S968*H968</f>
        <v>0</v>
      </c>
      <c r="AR968" s="15" t="s">
        <v>294</v>
      </c>
      <c r="AT968" s="15" t="s">
        <v>219</v>
      </c>
      <c r="AU968" s="15" t="s">
        <v>81</v>
      </c>
      <c r="AY968" s="15" t="s">
        <v>139</v>
      </c>
      <c r="BE968" s="187">
        <f>IF(N968="základní",J968,0)</f>
        <v>0</v>
      </c>
      <c r="BF968" s="187">
        <f>IF(N968="snížená",J968,0)</f>
        <v>0</v>
      </c>
      <c r="BG968" s="187">
        <f>IF(N968="zákl. přenesená",J968,0)</f>
        <v>0</v>
      </c>
      <c r="BH968" s="187">
        <f>IF(N968="sníž. přenesená",J968,0)</f>
        <v>0</v>
      </c>
      <c r="BI968" s="187">
        <f>IF(N968="nulová",J968,0)</f>
        <v>0</v>
      </c>
      <c r="BJ968" s="15" t="s">
        <v>81</v>
      </c>
      <c r="BK968" s="187">
        <f>ROUND(I968*H968,2)</f>
        <v>0</v>
      </c>
      <c r="BL968" s="15" t="s">
        <v>207</v>
      </c>
      <c r="BM968" s="15" t="s">
        <v>1581</v>
      </c>
    </row>
    <row r="969" spans="2:65" s="13" customFormat="1">
      <c r="B969" s="199"/>
      <c r="C969" s="200"/>
      <c r="D969" s="190" t="s">
        <v>148</v>
      </c>
      <c r="E969" s="201" t="s">
        <v>1</v>
      </c>
      <c r="F969" s="202" t="s">
        <v>169</v>
      </c>
      <c r="G969" s="200"/>
      <c r="H969" s="203">
        <v>6</v>
      </c>
      <c r="I969" s="204"/>
      <c r="J969" s="200"/>
      <c r="K969" s="200"/>
      <c r="L969" s="205"/>
      <c r="M969" s="206"/>
      <c r="N969" s="207"/>
      <c r="O969" s="207"/>
      <c r="P969" s="207"/>
      <c r="Q969" s="207"/>
      <c r="R969" s="207"/>
      <c r="S969" s="207"/>
      <c r="T969" s="208"/>
      <c r="AT969" s="209" t="s">
        <v>148</v>
      </c>
      <c r="AU969" s="209" t="s">
        <v>81</v>
      </c>
      <c r="AV969" s="13" t="s">
        <v>81</v>
      </c>
      <c r="AW969" s="13" t="s">
        <v>30</v>
      </c>
      <c r="AX969" s="13" t="s">
        <v>68</v>
      </c>
      <c r="AY969" s="209" t="s">
        <v>139</v>
      </c>
    </row>
    <row r="970" spans="2:65" s="1" customFormat="1" ht="16.5" customHeight="1">
      <c r="B970" s="32"/>
      <c r="C970" s="210" t="s">
        <v>1582</v>
      </c>
      <c r="D970" s="210" t="s">
        <v>219</v>
      </c>
      <c r="E970" s="211" t="s">
        <v>1583</v>
      </c>
      <c r="F970" s="212" t="s">
        <v>1584</v>
      </c>
      <c r="G970" s="213" t="s">
        <v>287</v>
      </c>
      <c r="H970" s="214">
        <v>6</v>
      </c>
      <c r="I970" s="215"/>
      <c r="J970" s="216">
        <f>ROUND(I970*H970,2)</f>
        <v>0</v>
      </c>
      <c r="K970" s="212" t="s">
        <v>1</v>
      </c>
      <c r="L970" s="217"/>
      <c r="M970" s="218" t="s">
        <v>1</v>
      </c>
      <c r="N970" s="219" t="s">
        <v>40</v>
      </c>
      <c r="O970" s="58"/>
      <c r="P970" s="185">
        <f>O970*H970</f>
        <v>0</v>
      </c>
      <c r="Q970" s="185">
        <v>3.5999999999999997E-2</v>
      </c>
      <c r="R970" s="185">
        <f>Q970*H970</f>
        <v>0.21599999999999997</v>
      </c>
      <c r="S970" s="185">
        <v>0</v>
      </c>
      <c r="T970" s="186">
        <f>S970*H970</f>
        <v>0</v>
      </c>
      <c r="AR970" s="15" t="s">
        <v>294</v>
      </c>
      <c r="AT970" s="15" t="s">
        <v>219</v>
      </c>
      <c r="AU970" s="15" t="s">
        <v>81</v>
      </c>
      <c r="AY970" s="15" t="s">
        <v>139</v>
      </c>
      <c r="BE970" s="187">
        <f>IF(N970="základní",J970,0)</f>
        <v>0</v>
      </c>
      <c r="BF970" s="187">
        <f>IF(N970="snížená",J970,0)</f>
        <v>0</v>
      </c>
      <c r="BG970" s="187">
        <f>IF(N970="zákl. přenesená",J970,0)</f>
        <v>0</v>
      </c>
      <c r="BH970" s="187">
        <f>IF(N970="sníž. přenesená",J970,0)</f>
        <v>0</v>
      </c>
      <c r="BI970" s="187">
        <f>IF(N970="nulová",J970,0)</f>
        <v>0</v>
      </c>
      <c r="BJ970" s="15" t="s">
        <v>81</v>
      </c>
      <c r="BK970" s="187">
        <f>ROUND(I970*H970,2)</f>
        <v>0</v>
      </c>
      <c r="BL970" s="15" t="s">
        <v>207</v>
      </c>
      <c r="BM970" s="15" t="s">
        <v>1585</v>
      </c>
    </row>
    <row r="971" spans="2:65" s="13" customFormat="1">
      <c r="B971" s="199"/>
      <c r="C971" s="200"/>
      <c r="D971" s="190" t="s">
        <v>148</v>
      </c>
      <c r="E971" s="201" t="s">
        <v>1</v>
      </c>
      <c r="F971" s="202" t="s">
        <v>169</v>
      </c>
      <c r="G971" s="200"/>
      <c r="H971" s="203">
        <v>6</v>
      </c>
      <c r="I971" s="204"/>
      <c r="J971" s="200"/>
      <c r="K971" s="200"/>
      <c r="L971" s="205"/>
      <c r="M971" s="206"/>
      <c r="N971" s="207"/>
      <c r="O971" s="207"/>
      <c r="P971" s="207"/>
      <c r="Q971" s="207"/>
      <c r="R971" s="207"/>
      <c r="S971" s="207"/>
      <c r="T971" s="208"/>
      <c r="AT971" s="209" t="s">
        <v>148</v>
      </c>
      <c r="AU971" s="209" t="s">
        <v>81</v>
      </c>
      <c r="AV971" s="13" t="s">
        <v>81</v>
      </c>
      <c r="AW971" s="13" t="s">
        <v>30</v>
      </c>
      <c r="AX971" s="13" t="s">
        <v>68</v>
      </c>
      <c r="AY971" s="209" t="s">
        <v>139</v>
      </c>
    </row>
    <row r="972" spans="2:65" s="1" customFormat="1" ht="16.5" customHeight="1">
      <c r="B972" s="32"/>
      <c r="C972" s="176" t="s">
        <v>1586</v>
      </c>
      <c r="D972" s="176" t="s">
        <v>141</v>
      </c>
      <c r="E972" s="177" t="s">
        <v>1587</v>
      </c>
      <c r="F972" s="178" t="s">
        <v>1588</v>
      </c>
      <c r="G972" s="179" t="s">
        <v>287</v>
      </c>
      <c r="H972" s="180">
        <v>60</v>
      </c>
      <c r="I972" s="181"/>
      <c r="J972" s="182">
        <f>ROUND(I972*H972,2)</f>
        <v>0</v>
      </c>
      <c r="K972" s="178" t="s">
        <v>145</v>
      </c>
      <c r="L972" s="36"/>
      <c r="M972" s="183" t="s">
        <v>1</v>
      </c>
      <c r="N972" s="184" t="s">
        <v>40</v>
      </c>
      <c r="O972" s="58"/>
      <c r="P972" s="185">
        <f>O972*H972</f>
        <v>0</v>
      </c>
      <c r="Q972" s="185">
        <v>0</v>
      </c>
      <c r="R972" s="185">
        <f>Q972*H972</f>
        <v>0</v>
      </c>
      <c r="S972" s="185">
        <v>0</v>
      </c>
      <c r="T972" s="186">
        <f>S972*H972</f>
        <v>0</v>
      </c>
      <c r="AR972" s="15" t="s">
        <v>207</v>
      </c>
      <c r="AT972" s="15" t="s">
        <v>141</v>
      </c>
      <c r="AU972" s="15" t="s">
        <v>81</v>
      </c>
      <c r="AY972" s="15" t="s">
        <v>139</v>
      </c>
      <c r="BE972" s="187">
        <f>IF(N972="základní",J972,0)</f>
        <v>0</v>
      </c>
      <c r="BF972" s="187">
        <f>IF(N972="snížená",J972,0)</f>
        <v>0</v>
      </c>
      <c r="BG972" s="187">
        <f>IF(N972="zákl. přenesená",J972,0)</f>
        <v>0</v>
      </c>
      <c r="BH972" s="187">
        <f>IF(N972="sníž. přenesená",J972,0)</f>
        <v>0</v>
      </c>
      <c r="BI972" s="187">
        <f>IF(N972="nulová",J972,0)</f>
        <v>0</v>
      </c>
      <c r="BJ972" s="15" t="s">
        <v>81</v>
      </c>
      <c r="BK972" s="187">
        <f>ROUND(I972*H972,2)</f>
        <v>0</v>
      </c>
      <c r="BL972" s="15" t="s">
        <v>207</v>
      </c>
      <c r="BM972" s="15" t="s">
        <v>1589</v>
      </c>
    </row>
    <row r="973" spans="2:65" s="12" customFormat="1">
      <c r="B973" s="188"/>
      <c r="C973" s="189"/>
      <c r="D973" s="190" t="s">
        <v>148</v>
      </c>
      <c r="E973" s="191" t="s">
        <v>1</v>
      </c>
      <c r="F973" s="192" t="s">
        <v>637</v>
      </c>
      <c r="G973" s="189"/>
      <c r="H973" s="191" t="s">
        <v>1</v>
      </c>
      <c r="I973" s="193"/>
      <c r="J973" s="189"/>
      <c r="K973" s="189"/>
      <c r="L973" s="194"/>
      <c r="M973" s="195"/>
      <c r="N973" s="196"/>
      <c r="O973" s="196"/>
      <c r="P973" s="196"/>
      <c r="Q973" s="196"/>
      <c r="R973" s="196"/>
      <c r="S973" s="196"/>
      <c r="T973" s="197"/>
      <c r="AT973" s="198" t="s">
        <v>148</v>
      </c>
      <c r="AU973" s="198" t="s">
        <v>81</v>
      </c>
      <c r="AV973" s="12" t="s">
        <v>75</v>
      </c>
      <c r="AW973" s="12" t="s">
        <v>30</v>
      </c>
      <c r="AX973" s="12" t="s">
        <v>68</v>
      </c>
      <c r="AY973" s="198" t="s">
        <v>139</v>
      </c>
    </row>
    <row r="974" spans="2:65" s="13" customFormat="1">
      <c r="B974" s="199"/>
      <c r="C974" s="200"/>
      <c r="D974" s="190" t="s">
        <v>148</v>
      </c>
      <c r="E974" s="201" t="s">
        <v>1</v>
      </c>
      <c r="F974" s="202" t="s">
        <v>444</v>
      </c>
      <c r="G974" s="200"/>
      <c r="H974" s="203">
        <v>60</v>
      </c>
      <c r="I974" s="204"/>
      <c r="J974" s="200"/>
      <c r="K974" s="200"/>
      <c r="L974" s="205"/>
      <c r="M974" s="206"/>
      <c r="N974" s="207"/>
      <c r="O974" s="207"/>
      <c r="P974" s="207"/>
      <c r="Q974" s="207"/>
      <c r="R974" s="207"/>
      <c r="S974" s="207"/>
      <c r="T974" s="208"/>
      <c r="AT974" s="209" t="s">
        <v>148</v>
      </c>
      <c r="AU974" s="209" t="s">
        <v>81</v>
      </c>
      <c r="AV974" s="13" t="s">
        <v>81</v>
      </c>
      <c r="AW974" s="13" t="s">
        <v>30</v>
      </c>
      <c r="AX974" s="13" t="s">
        <v>68</v>
      </c>
      <c r="AY974" s="209" t="s">
        <v>139</v>
      </c>
    </row>
    <row r="975" spans="2:65" s="1" customFormat="1" ht="16.5" customHeight="1">
      <c r="B975" s="32"/>
      <c r="C975" s="210" t="s">
        <v>1590</v>
      </c>
      <c r="D975" s="210" t="s">
        <v>219</v>
      </c>
      <c r="E975" s="211" t="s">
        <v>1591</v>
      </c>
      <c r="F975" s="212" t="s">
        <v>1592</v>
      </c>
      <c r="G975" s="213" t="s">
        <v>287</v>
      </c>
      <c r="H975" s="214">
        <v>16</v>
      </c>
      <c r="I975" s="215"/>
      <c r="J975" s="216">
        <f>ROUND(I975*H975,2)</f>
        <v>0</v>
      </c>
      <c r="K975" s="212" t="s">
        <v>1</v>
      </c>
      <c r="L975" s="217"/>
      <c r="M975" s="218" t="s">
        <v>1</v>
      </c>
      <c r="N975" s="219" t="s">
        <v>40</v>
      </c>
      <c r="O975" s="58"/>
      <c r="P975" s="185">
        <f>O975*H975</f>
        <v>0</v>
      </c>
      <c r="Q975" s="185">
        <v>0</v>
      </c>
      <c r="R975" s="185">
        <f>Q975*H975</f>
        <v>0</v>
      </c>
      <c r="S975" s="185">
        <v>0</v>
      </c>
      <c r="T975" s="186">
        <f>S975*H975</f>
        <v>0</v>
      </c>
      <c r="AR975" s="15" t="s">
        <v>294</v>
      </c>
      <c r="AT975" s="15" t="s">
        <v>219</v>
      </c>
      <c r="AU975" s="15" t="s">
        <v>81</v>
      </c>
      <c r="AY975" s="15" t="s">
        <v>139</v>
      </c>
      <c r="BE975" s="187">
        <f>IF(N975="základní",J975,0)</f>
        <v>0</v>
      </c>
      <c r="BF975" s="187">
        <f>IF(N975="snížená",J975,0)</f>
        <v>0</v>
      </c>
      <c r="BG975" s="187">
        <f>IF(N975="zákl. přenesená",J975,0)</f>
        <v>0</v>
      </c>
      <c r="BH975" s="187">
        <f>IF(N975="sníž. přenesená",J975,0)</f>
        <v>0</v>
      </c>
      <c r="BI975" s="187">
        <f>IF(N975="nulová",J975,0)</f>
        <v>0</v>
      </c>
      <c r="BJ975" s="15" t="s">
        <v>81</v>
      </c>
      <c r="BK975" s="187">
        <f>ROUND(I975*H975,2)</f>
        <v>0</v>
      </c>
      <c r="BL975" s="15" t="s">
        <v>207</v>
      </c>
      <c r="BM975" s="15" t="s">
        <v>1593</v>
      </c>
    </row>
    <row r="976" spans="2:65" s="13" customFormat="1">
      <c r="B976" s="199"/>
      <c r="C976" s="200"/>
      <c r="D976" s="190" t="s">
        <v>148</v>
      </c>
      <c r="E976" s="201" t="s">
        <v>1</v>
      </c>
      <c r="F976" s="202" t="s">
        <v>207</v>
      </c>
      <c r="G976" s="200"/>
      <c r="H976" s="203">
        <v>16</v>
      </c>
      <c r="I976" s="204"/>
      <c r="J976" s="200"/>
      <c r="K976" s="200"/>
      <c r="L976" s="205"/>
      <c r="M976" s="206"/>
      <c r="N976" s="207"/>
      <c r="O976" s="207"/>
      <c r="P976" s="207"/>
      <c r="Q976" s="207"/>
      <c r="R976" s="207"/>
      <c r="S976" s="207"/>
      <c r="T976" s="208"/>
      <c r="AT976" s="209" t="s">
        <v>148</v>
      </c>
      <c r="AU976" s="209" t="s">
        <v>81</v>
      </c>
      <c r="AV976" s="13" t="s">
        <v>81</v>
      </c>
      <c r="AW976" s="13" t="s">
        <v>30</v>
      </c>
      <c r="AX976" s="13" t="s">
        <v>68</v>
      </c>
      <c r="AY976" s="209" t="s">
        <v>139</v>
      </c>
    </row>
    <row r="977" spans="2:65" s="1" customFormat="1" ht="16.5" customHeight="1">
      <c r="B977" s="32"/>
      <c r="C977" s="210" t="s">
        <v>1594</v>
      </c>
      <c r="D977" s="210" t="s">
        <v>219</v>
      </c>
      <c r="E977" s="211" t="s">
        <v>1595</v>
      </c>
      <c r="F977" s="212" t="s">
        <v>1596</v>
      </c>
      <c r="G977" s="213" t="s">
        <v>287</v>
      </c>
      <c r="H977" s="214">
        <v>13</v>
      </c>
      <c r="I977" s="215"/>
      <c r="J977" s="216">
        <f>ROUND(I977*H977,2)</f>
        <v>0</v>
      </c>
      <c r="K977" s="212" t="s">
        <v>1</v>
      </c>
      <c r="L977" s="217"/>
      <c r="M977" s="218" t="s">
        <v>1</v>
      </c>
      <c r="N977" s="219" t="s">
        <v>40</v>
      </c>
      <c r="O977" s="58"/>
      <c r="P977" s="185">
        <f>O977*H977</f>
        <v>0</v>
      </c>
      <c r="Q977" s="185">
        <v>0</v>
      </c>
      <c r="R977" s="185">
        <f>Q977*H977</f>
        <v>0</v>
      </c>
      <c r="S977" s="185">
        <v>0</v>
      </c>
      <c r="T977" s="186">
        <f>S977*H977</f>
        <v>0</v>
      </c>
      <c r="AR977" s="15" t="s">
        <v>294</v>
      </c>
      <c r="AT977" s="15" t="s">
        <v>219</v>
      </c>
      <c r="AU977" s="15" t="s">
        <v>81</v>
      </c>
      <c r="AY977" s="15" t="s">
        <v>139</v>
      </c>
      <c r="BE977" s="187">
        <f>IF(N977="základní",J977,0)</f>
        <v>0</v>
      </c>
      <c r="BF977" s="187">
        <f>IF(N977="snížená",J977,0)</f>
        <v>0</v>
      </c>
      <c r="BG977" s="187">
        <f>IF(N977="zákl. přenesená",J977,0)</f>
        <v>0</v>
      </c>
      <c r="BH977" s="187">
        <f>IF(N977="sníž. přenesená",J977,0)</f>
        <v>0</v>
      </c>
      <c r="BI977" s="187">
        <f>IF(N977="nulová",J977,0)</f>
        <v>0</v>
      </c>
      <c r="BJ977" s="15" t="s">
        <v>81</v>
      </c>
      <c r="BK977" s="187">
        <f>ROUND(I977*H977,2)</f>
        <v>0</v>
      </c>
      <c r="BL977" s="15" t="s">
        <v>207</v>
      </c>
      <c r="BM977" s="15" t="s">
        <v>1597</v>
      </c>
    </row>
    <row r="978" spans="2:65" s="13" customFormat="1">
      <c r="B978" s="199"/>
      <c r="C978" s="200"/>
      <c r="D978" s="190" t="s">
        <v>148</v>
      </c>
      <c r="E978" s="201" t="s">
        <v>1</v>
      </c>
      <c r="F978" s="202" t="s">
        <v>196</v>
      </c>
      <c r="G978" s="200"/>
      <c r="H978" s="203">
        <v>13</v>
      </c>
      <c r="I978" s="204"/>
      <c r="J978" s="200"/>
      <c r="K978" s="200"/>
      <c r="L978" s="205"/>
      <c r="M978" s="206"/>
      <c r="N978" s="207"/>
      <c r="O978" s="207"/>
      <c r="P978" s="207"/>
      <c r="Q978" s="207"/>
      <c r="R978" s="207"/>
      <c r="S978" s="207"/>
      <c r="T978" s="208"/>
      <c r="AT978" s="209" t="s">
        <v>148</v>
      </c>
      <c r="AU978" s="209" t="s">
        <v>81</v>
      </c>
      <c r="AV978" s="13" t="s">
        <v>81</v>
      </c>
      <c r="AW978" s="13" t="s">
        <v>30</v>
      </c>
      <c r="AX978" s="13" t="s">
        <v>68</v>
      </c>
      <c r="AY978" s="209" t="s">
        <v>139</v>
      </c>
    </row>
    <row r="979" spans="2:65" s="1" customFormat="1" ht="16.5" customHeight="1">
      <c r="B979" s="32"/>
      <c r="C979" s="210" t="s">
        <v>1598</v>
      </c>
      <c r="D979" s="210" t="s">
        <v>219</v>
      </c>
      <c r="E979" s="211" t="s">
        <v>1599</v>
      </c>
      <c r="F979" s="212" t="s">
        <v>1600</v>
      </c>
      <c r="G979" s="213" t="s">
        <v>287</v>
      </c>
      <c r="H979" s="214">
        <v>6</v>
      </c>
      <c r="I979" s="215"/>
      <c r="J979" s="216">
        <f>ROUND(I979*H979,2)</f>
        <v>0</v>
      </c>
      <c r="K979" s="212" t="s">
        <v>1</v>
      </c>
      <c r="L979" s="217"/>
      <c r="M979" s="218" t="s">
        <v>1</v>
      </c>
      <c r="N979" s="219" t="s">
        <v>40</v>
      </c>
      <c r="O979" s="58"/>
      <c r="P979" s="185">
        <f>O979*H979</f>
        <v>0</v>
      </c>
      <c r="Q979" s="185">
        <v>0</v>
      </c>
      <c r="R979" s="185">
        <f>Q979*H979</f>
        <v>0</v>
      </c>
      <c r="S979" s="185">
        <v>0</v>
      </c>
      <c r="T979" s="186">
        <f>S979*H979</f>
        <v>0</v>
      </c>
      <c r="AR979" s="15" t="s">
        <v>294</v>
      </c>
      <c r="AT979" s="15" t="s">
        <v>219</v>
      </c>
      <c r="AU979" s="15" t="s">
        <v>81</v>
      </c>
      <c r="AY979" s="15" t="s">
        <v>139</v>
      </c>
      <c r="BE979" s="187">
        <f>IF(N979="základní",J979,0)</f>
        <v>0</v>
      </c>
      <c r="BF979" s="187">
        <f>IF(N979="snížená",J979,0)</f>
        <v>0</v>
      </c>
      <c r="BG979" s="187">
        <f>IF(N979="zákl. přenesená",J979,0)</f>
        <v>0</v>
      </c>
      <c r="BH979" s="187">
        <f>IF(N979="sníž. přenesená",J979,0)</f>
        <v>0</v>
      </c>
      <c r="BI979" s="187">
        <f>IF(N979="nulová",J979,0)</f>
        <v>0</v>
      </c>
      <c r="BJ979" s="15" t="s">
        <v>81</v>
      </c>
      <c r="BK979" s="187">
        <f>ROUND(I979*H979,2)</f>
        <v>0</v>
      </c>
      <c r="BL979" s="15" t="s">
        <v>207</v>
      </c>
      <c r="BM979" s="15" t="s">
        <v>1601</v>
      </c>
    </row>
    <row r="980" spans="2:65" s="13" customFormat="1">
      <c r="B980" s="199"/>
      <c r="C980" s="200"/>
      <c r="D980" s="190" t="s">
        <v>148</v>
      </c>
      <c r="E980" s="201" t="s">
        <v>1</v>
      </c>
      <c r="F980" s="202" t="s">
        <v>169</v>
      </c>
      <c r="G980" s="200"/>
      <c r="H980" s="203">
        <v>6</v>
      </c>
      <c r="I980" s="204"/>
      <c r="J980" s="200"/>
      <c r="K980" s="200"/>
      <c r="L980" s="205"/>
      <c r="M980" s="206"/>
      <c r="N980" s="207"/>
      <c r="O980" s="207"/>
      <c r="P980" s="207"/>
      <c r="Q980" s="207"/>
      <c r="R980" s="207"/>
      <c r="S980" s="207"/>
      <c r="T980" s="208"/>
      <c r="AT980" s="209" t="s">
        <v>148</v>
      </c>
      <c r="AU980" s="209" t="s">
        <v>81</v>
      </c>
      <c r="AV980" s="13" t="s">
        <v>81</v>
      </c>
      <c r="AW980" s="13" t="s">
        <v>30</v>
      </c>
      <c r="AX980" s="13" t="s">
        <v>68</v>
      </c>
      <c r="AY980" s="209" t="s">
        <v>139</v>
      </c>
    </row>
    <row r="981" spans="2:65" s="1" customFormat="1" ht="16.5" customHeight="1">
      <c r="B981" s="32"/>
      <c r="C981" s="210" t="s">
        <v>1602</v>
      </c>
      <c r="D981" s="210" t="s">
        <v>219</v>
      </c>
      <c r="E981" s="211" t="s">
        <v>1603</v>
      </c>
      <c r="F981" s="212" t="s">
        <v>1604</v>
      </c>
      <c r="G981" s="213" t="s">
        <v>287</v>
      </c>
      <c r="H981" s="214">
        <v>6</v>
      </c>
      <c r="I981" s="215"/>
      <c r="J981" s="216">
        <f>ROUND(I981*H981,2)</f>
        <v>0</v>
      </c>
      <c r="K981" s="212" t="s">
        <v>1</v>
      </c>
      <c r="L981" s="217"/>
      <c r="M981" s="218" t="s">
        <v>1</v>
      </c>
      <c r="N981" s="219" t="s">
        <v>40</v>
      </c>
      <c r="O981" s="58"/>
      <c r="P981" s="185">
        <f>O981*H981</f>
        <v>0</v>
      </c>
      <c r="Q981" s="185">
        <v>0</v>
      </c>
      <c r="R981" s="185">
        <f>Q981*H981</f>
        <v>0</v>
      </c>
      <c r="S981" s="185">
        <v>0</v>
      </c>
      <c r="T981" s="186">
        <f>S981*H981</f>
        <v>0</v>
      </c>
      <c r="AR981" s="15" t="s">
        <v>294</v>
      </c>
      <c r="AT981" s="15" t="s">
        <v>219</v>
      </c>
      <c r="AU981" s="15" t="s">
        <v>81</v>
      </c>
      <c r="AY981" s="15" t="s">
        <v>139</v>
      </c>
      <c r="BE981" s="187">
        <f>IF(N981="základní",J981,0)</f>
        <v>0</v>
      </c>
      <c r="BF981" s="187">
        <f>IF(N981="snížená",J981,0)</f>
        <v>0</v>
      </c>
      <c r="BG981" s="187">
        <f>IF(N981="zákl. přenesená",J981,0)</f>
        <v>0</v>
      </c>
      <c r="BH981" s="187">
        <f>IF(N981="sníž. přenesená",J981,0)</f>
        <v>0</v>
      </c>
      <c r="BI981" s="187">
        <f>IF(N981="nulová",J981,0)</f>
        <v>0</v>
      </c>
      <c r="BJ981" s="15" t="s">
        <v>81</v>
      </c>
      <c r="BK981" s="187">
        <f>ROUND(I981*H981,2)</f>
        <v>0</v>
      </c>
      <c r="BL981" s="15" t="s">
        <v>207</v>
      </c>
      <c r="BM981" s="15" t="s">
        <v>1605</v>
      </c>
    </row>
    <row r="982" spans="2:65" s="13" customFormat="1">
      <c r="B982" s="199"/>
      <c r="C982" s="200"/>
      <c r="D982" s="190" t="s">
        <v>148</v>
      </c>
      <c r="E982" s="201" t="s">
        <v>1</v>
      </c>
      <c r="F982" s="202" t="s">
        <v>169</v>
      </c>
      <c r="G982" s="200"/>
      <c r="H982" s="203">
        <v>6</v>
      </c>
      <c r="I982" s="204"/>
      <c r="J982" s="200"/>
      <c r="K982" s="200"/>
      <c r="L982" s="205"/>
      <c r="M982" s="206"/>
      <c r="N982" s="207"/>
      <c r="O982" s="207"/>
      <c r="P982" s="207"/>
      <c r="Q982" s="207"/>
      <c r="R982" s="207"/>
      <c r="S982" s="207"/>
      <c r="T982" s="208"/>
      <c r="AT982" s="209" t="s">
        <v>148</v>
      </c>
      <c r="AU982" s="209" t="s">
        <v>81</v>
      </c>
      <c r="AV982" s="13" t="s">
        <v>81</v>
      </c>
      <c r="AW982" s="13" t="s">
        <v>30</v>
      </c>
      <c r="AX982" s="13" t="s">
        <v>68</v>
      </c>
      <c r="AY982" s="209" t="s">
        <v>139</v>
      </c>
    </row>
    <row r="983" spans="2:65" s="1" customFormat="1" ht="16.5" customHeight="1">
      <c r="B983" s="32"/>
      <c r="C983" s="210" t="s">
        <v>1606</v>
      </c>
      <c r="D983" s="210" t="s">
        <v>219</v>
      </c>
      <c r="E983" s="211" t="s">
        <v>1607</v>
      </c>
      <c r="F983" s="212" t="s">
        <v>1608</v>
      </c>
      <c r="G983" s="213" t="s">
        <v>287</v>
      </c>
      <c r="H983" s="214">
        <v>9</v>
      </c>
      <c r="I983" s="215"/>
      <c r="J983" s="216">
        <f>ROUND(I983*H983,2)</f>
        <v>0</v>
      </c>
      <c r="K983" s="212" t="s">
        <v>1</v>
      </c>
      <c r="L983" s="217"/>
      <c r="M983" s="218" t="s">
        <v>1</v>
      </c>
      <c r="N983" s="219" t="s">
        <v>40</v>
      </c>
      <c r="O983" s="58"/>
      <c r="P983" s="185">
        <f>O983*H983</f>
        <v>0</v>
      </c>
      <c r="Q983" s="185">
        <v>0</v>
      </c>
      <c r="R983" s="185">
        <f>Q983*H983</f>
        <v>0</v>
      </c>
      <c r="S983" s="185">
        <v>0</v>
      </c>
      <c r="T983" s="186">
        <f>S983*H983</f>
        <v>0</v>
      </c>
      <c r="AR983" s="15" t="s">
        <v>294</v>
      </c>
      <c r="AT983" s="15" t="s">
        <v>219</v>
      </c>
      <c r="AU983" s="15" t="s">
        <v>81</v>
      </c>
      <c r="AY983" s="15" t="s">
        <v>139</v>
      </c>
      <c r="BE983" s="187">
        <f>IF(N983="základní",J983,0)</f>
        <v>0</v>
      </c>
      <c r="BF983" s="187">
        <f>IF(N983="snížená",J983,0)</f>
        <v>0</v>
      </c>
      <c r="BG983" s="187">
        <f>IF(N983="zákl. přenesená",J983,0)</f>
        <v>0</v>
      </c>
      <c r="BH983" s="187">
        <f>IF(N983="sníž. přenesená",J983,0)</f>
        <v>0</v>
      </c>
      <c r="BI983" s="187">
        <f>IF(N983="nulová",J983,0)</f>
        <v>0</v>
      </c>
      <c r="BJ983" s="15" t="s">
        <v>81</v>
      </c>
      <c r="BK983" s="187">
        <f>ROUND(I983*H983,2)</f>
        <v>0</v>
      </c>
      <c r="BL983" s="15" t="s">
        <v>207</v>
      </c>
      <c r="BM983" s="15" t="s">
        <v>1609</v>
      </c>
    </row>
    <row r="984" spans="2:65" s="13" customFormat="1">
      <c r="B984" s="199"/>
      <c r="C984" s="200"/>
      <c r="D984" s="190" t="s">
        <v>148</v>
      </c>
      <c r="E984" s="201" t="s">
        <v>1</v>
      </c>
      <c r="F984" s="202" t="s">
        <v>182</v>
      </c>
      <c r="G984" s="200"/>
      <c r="H984" s="203">
        <v>9</v>
      </c>
      <c r="I984" s="204"/>
      <c r="J984" s="200"/>
      <c r="K984" s="200"/>
      <c r="L984" s="205"/>
      <c r="M984" s="206"/>
      <c r="N984" s="207"/>
      <c r="O984" s="207"/>
      <c r="P984" s="207"/>
      <c r="Q984" s="207"/>
      <c r="R984" s="207"/>
      <c r="S984" s="207"/>
      <c r="T984" s="208"/>
      <c r="AT984" s="209" t="s">
        <v>148</v>
      </c>
      <c r="AU984" s="209" t="s">
        <v>81</v>
      </c>
      <c r="AV984" s="13" t="s">
        <v>81</v>
      </c>
      <c r="AW984" s="13" t="s">
        <v>30</v>
      </c>
      <c r="AX984" s="13" t="s">
        <v>68</v>
      </c>
      <c r="AY984" s="209" t="s">
        <v>139</v>
      </c>
    </row>
    <row r="985" spans="2:65" s="1" customFormat="1" ht="16.5" customHeight="1">
      <c r="B985" s="32"/>
      <c r="C985" s="210" t="s">
        <v>1610</v>
      </c>
      <c r="D985" s="210" t="s">
        <v>219</v>
      </c>
      <c r="E985" s="211" t="s">
        <v>1611</v>
      </c>
      <c r="F985" s="212" t="s">
        <v>1612</v>
      </c>
      <c r="G985" s="213" t="s">
        <v>287</v>
      </c>
      <c r="H985" s="214">
        <v>4</v>
      </c>
      <c r="I985" s="215"/>
      <c r="J985" s="216">
        <f>ROUND(I985*H985,2)</f>
        <v>0</v>
      </c>
      <c r="K985" s="212" t="s">
        <v>1</v>
      </c>
      <c r="L985" s="217"/>
      <c r="M985" s="218" t="s">
        <v>1</v>
      </c>
      <c r="N985" s="219" t="s">
        <v>40</v>
      </c>
      <c r="O985" s="58"/>
      <c r="P985" s="185">
        <f>O985*H985</f>
        <v>0</v>
      </c>
      <c r="Q985" s="185">
        <v>0</v>
      </c>
      <c r="R985" s="185">
        <f>Q985*H985</f>
        <v>0</v>
      </c>
      <c r="S985" s="185">
        <v>0</v>
      </c>
      <c r="T985" s="186">
        <f>S985*H985</f>
        <v>0</v>
      </c>
      <c r="AR985" s="15" t="s">
        <v>294</v>
      </c>
      <c r="AT985" s="15" t="s">
        <v>219</v>
      </c>
      <c r="AU985" s="15" t="s">
        <v>81</v>
      </c>
      <c r="AY985" s="15" t="s">
        <v>139</v>
      </c>
      <c r="BE985" s="187">
        <f>IF(N985="základní",J985,0)</f>
        <v>0</v>
      </c>
      <c r="BF985" s="187">
        <f>IF(N985="snížená",J985,0)</f>
        <v>0</v>
      </c>
      <c r="BG985" s="187">
        <f>IF(N985="zákl. přenesená",J985,0)</f>
        <v>0</v>
      </c>
      <c r="BH985" s="187">
        <f>IF(N985="sníž. přenesená",J985,0)</f>
        <v>0</v>
      </c>
      <c r="BI985" s="187">
        <f>IF(N985="nulová",J985,0)</f>
        <v>0</v>
      </c>
      <c r="BJ985" s="15" t="s">
        <v>81</v>
      </c>
      <c r="BK985" s="187">
        <f>ROUND(I985*H985,2)</f>
        <v>0</v>
      </c>
      <c r="BL985" s="15" t="s">
        <v>207</v>
      </c>
      <c r="BM985" s="15" t="s">
        <v>1613</v>
      </c>
    </row>
    <row r="986" spans="2:65" s="13" customFormat="1">
      <c r="B986" s="199"/>
      <c r="C986" s="200"/>
      <c r="D986" s="190" t="s">
        <v>148</v>
      </c>
      <c r="E986" s="201" t="s">
        <v>1</v>
      </c>
      <c r="F986" s="202" t="s">
        <v>146</v>
      </c>
      <c r="G986" s="200"/>
      <c r="H986" s="203">
        <v>4</v>
      </c>
      <c r="I986" s="204"/>
      <c r="J986" s="200"/>
      <c r="K986" s="200"/>
      <c r="L986" s="205"/>
      <c r="M986" s="206"/>
      <c r="N986" s="207"/>
      <c r="O986" s="207"/>
      <c r="P986" s="207"/>
      <c r="Q986" s="207"/>
      <c r="R986" s="207"/>
      <c r="S986" s="207"/>
      <c r="T986" s="208"/>
      <c r="AT986" s="209" t="s">
        <v>148</v>
      </c>
      <c r="AU986" s="209" t="s">
        <v>81</v>
      </c>
      <c r="AV986" s="13" t="s">
        <v>81</v>
      </c>
      <c r="AW986" s="13" t="s">
        <v>30</v>
      </c>
      <c r="AX986" s="13" t="s">
        <v>68</v>
      </c>
      <c r="AY986" s="209" t="s">
        <v>139</v>
      </c>
    </row>
    <row r="987" spans="2:65" s="1" customFormat="1" ht="16.5" customHeight="1">
      <c r="B987" s="32"/>
      <c r="C987" s="210" t="s">
        <v>1614</v>
      </c>
      <c r="D987" s="210" t="s">
        <v>219</v>
      </c>
      <c r="E987" s="211" t="s">
        <v>1615</v>
      </c>
      <c r="F987" s="212" t="s">
        <v>1616</v>
      </c>
      <c r="G987" s="213" t="s">
        <v>287</v>
      </c>
      <c r="H987" s="214">
        <v>6</v>
      </c>
      <c r="I987" s="215"/>
      <c r="J987" s="216">
        <f>ROUND(I987*H987,2)</f>
        <v>0</v>
      </c>
      <c r="K987" s="212" t="s">
        <v>1</v>
      </c>
      <c r="L987" s="217"/>
      <c r="M987" s="218" t="s">
        <v>1</v>
      </c>
      <c r="N987" s="219" t="s">
        <v>40</v>
      </c>
      <c r="O987" s="58"/>
      <c r="P987" s="185">
        <f>O987*H987</f>
        <v>0</v>
      </c>
      <c r="Q987" s="185">
        <v>0</v>
      </c>
      <c r="R987" s="185">
        <f>Q987*H987</f>
        <v>0</v>
      </c>
      <c r="S987" s="185">
        <v>0</v>
      </c>
      <c r="T987" s="186">
        <f>S987*H987</f>
        <v>0</v>
      </c>
      <c r="AR987" s="15" t="s">
        <v>294</v>
      </c>
      <c r="AT987" s="15" t="s">
        <v>219</v>
      </c>
      <c r="AU987" s="15" t="s">
        <v>81</v>
      </c>
      <c r="AY987" s="15" t="s">
        <v>139</v>
      </c>
      <c r="BE987" s="187">
        <f>IF(N987="základní",J987,0)</f>
        <v>0</v>
      </c>
      <c r="BF987" s="187">
        <f>IF(N987="snížená",J987,0)</f>
        <v>0</v>
      </c>
      <c r="BG987" s="187">
        <f>IF(N987="zákl. přenesená",J987,0)</f>
        <v>0</v>
      </c>
      <c r="BH987" s="187">
        <f>IF(N987="sníž. přenesená",J987,0)</f>
        <v>0</v>
      </c>
      <c r="BI987" s="187">
        <f>IF(N987="nulová",J987,0)</f>
        <v>0</v>
      </c>
      <c r="BJ987" s="15" t="s">
        <v>81</v>
      </c>
      <c r="BK987" s="187">
        <f>ROUND(I987*H987,2)</f>
        <v>0</v>
      </c>
      <c r="BL987" s="15" t="s">
        <v>207</v>
      </c>
      <c r="BM987" s="15" t="s">
        <v>1617</v>
      </c>
    </row>
    <row r="988" spans="2:65" s="13" customFormat="1">
      <c r="B988" s="199"/>
      <c r="C988" s="200"/>
      <c r="D988" s="190" t="s">
        <v>148</v>
      </c>
      <c r="E988" s="201" t="s">
        <v>1</v>
      </c>
      <c r="F988" s="202" t="s">
        <v>169</v>
      </c>
      <c r="G988" s="200"/>
      <c r="H988" s="203">
        <v>6</v>
      </c>
      <c r="I988" s="204"/>
      <c r="J988" s="200"/>
      <c r="K988" s="200"/>
      <c r="L988" s="205"/>
      <c r="M988" s="206"/>
      <c r="N988" s="207"/>
      <c r="O988" s="207"/>
      <c r="P988" s="207"/>
      <c r="Q988" s="207"/>
      <c r="R988" s="207"/>
      <c r="S988" s="207"/>
      <c r="T988" s="208"/>
      <c r="AT988" s="209" t="s">
        <v>148</v>
      </c>
      <c r="AU988" s="209" t="s">
        <v>81</v>
      </c>
      <c r="AV988" s="13" t="s">
        <v>81</v>
      </c>
      <c r="AW988" s="13" t="s">
        <v>30</v>
      </c>
      <c r="AX988" s="13" t="s">
        <v>68</v>
      </c>
      <c r="AY988" s="209" t="s">
        <v>139</v>
      </c>
    </row>
    <row r="989" spans="2:65" s="1" customFormat="1" ht="16.5" customHeight="1">
      <c r="B989" s="32"/>
      <c r="C989" s="176" t="s">
        <v>1618</v>
      </c>
      <c r="D989" s="176" t="s">
        <v>141</v>
      </c>
      <c r="E989" s="177" t="s">
        <v>1619</v>
      </c>
      <c r="F989" s="178" t="s">
        <v>1620</v>
      </c>
      <c r="G989" s="179" t="s">
        <v>287</v>
      </c>
      <c r="H989" s="180">
        <v>6</v>
      </c>
      <c r="I989" s="181"/>
      <c r="J989" s="182">
        <f>ROUND(I989*H989,2)</f>
        <v>0</v>
      </c>
      <c r="K989" s="178" t="s">
        <v>1</v>
      </c>
      <c r="L989" s="36"/>
      <c r="M989" s="183" t="s">
        <v>1</v>
      </c>
      <c r="N989" s="184" t="s">
        <v>40</v>
      </c>
      <c r="O989" s="58"/>
      <c r="P989" s="185">
        <f>O989*H989</f>
        <v>0</v>
      </c>
      <c r="Q989" s="185">
        <v>0</v>
      </c>
      <c r="R989" s="185">
        <f>Q989*H989</f>
        <v>0</v>
      </c>
      <c r="S989" s="185">
        <v>0</v>
      </c>
      <c r="T989" s="186">
        <f>S989*H989</f>
        <v>0</v>
      </c>
      <c r="AR989" s="15" t="s">
        <v>207</v>
      </c>
      <c r="AT989" s="15" t="s">
        <v>141</v>
      </c>
      <c r="AU989" s="15" t="s">
        <v>81</v>
      </c>
      <c r="AY989" s="15" t="s">
        <v>139</v>
      </c>
      <c r="BE989" s="187">
        <f>IF(N989="základní",J989,0)</f>
        <v>0</v>
      </c>
      <c r="BF989" s="187">
        <f>IF(N989="snížená",J989,0)</f>
        <v>0</v>
      </c>
      <c r="BG989" s="187">
        <f>IF(N989="zákl. přenesená",J989,0)</f>
        <v>0</v>
      </c>
      <c r="BH989" s="187">
        <f>IF(N989="sníž. přenesená",J989,0)</f>
        <v>0</v>
      </c>
      <c r="BI989" s="187">
        <f>IF(N989="nulová",J989,0)</f>
        <v>0</v>
      </c>
      <c r="BJ989" s="15" t="s">
        <v>81</v>
      </c>
      <c r="BK989" s="187">
        <f>ROUND(I989*H989,2)</f>
        <v>0</v>
      </c>
      <c r="BL989" s="15" t="s">
        <v>207</v>
      </c>
      <c r="BM989" s="15" t="s">
        <v>1621</v>
      </c>
    </row>
    <row r="990" spans="2:65" s="12" customFormat="1">
      <c r="B990" s="188"/>
      <c r="C990" s="189"/>
      <c r="D990" s="190" t="s">
        <v>148</v>
      </c>
      <c r="E990" s="191" t="s">
        <v>1</v>
      </c>
      <c r="F990" s="192" t="s">
        <v>637</v>
      </c>
      <c r="G990" s="189"/>
      <c r="H990" s="191" t="s">
        <v>1</v>
      </c>
      <c r="I990" s="193"/>
      <c r="J990" s="189"/>
      <c r="K990" s="189"/>
      <c r="L990" s="194"/>
      <c r="M990" s="195"/>
      <c r="N990" s="196"/>
      <c r="O990" s="196"/>
      <c r="P990" s="196"/>
      <c r="Q990" s="196"/>
      <c r="R990" s="196"/>
      <c r="S990" s="196"/>
      <c r="T990" s="197"/>
      <c r="AT990" s="198" t="s">
        <v>148</v>
      </c>
      <c r="AU990" s="198" t="s">
        <v>81</v>
      </c>
      <c r="AV990" s="12" t="s">
        <v>75</v>
      </c>
      <c r="AW990" s="12" t="s">
        <v>30</v>
      </c>
      <c r="AX990" s="12" t="s">
        <v>68</v>
      </c>
      <c r="AY990" s="198" t="s">
        <v>139</v>
      </c>
    </row>
    <row r="991" spans="2:65" s="13" customFormat="1">
      <c r="B991" s="199"/>
      <c r="C991" s="200"/>
      <c r="D991" s="190" t="s">
        <v>148</v>
      </c>
      <c r="E991" s="201" t="s">
        <v>1</v>
      </c>
      <c r="F991" s="202" t="s">
        <v>169</v>
      </c>
      <c r="G991" s="200"/>
      <c r="H991" s="203">
        <v>6</v>
      </c>
      <c r="I991" s="204"/>
      <c r="J991" s="200"/>
      <c r="K991" s="200"/>
      <c r="L991" s="205"/>
      <c r="M991" s="206"/>
      <c r="N991" s="207"/>
      <c r="O991" s="207"/>
      <c r="P991" s="207"/>
      <c r="Q991" s="207"/>
      <c r="R991" s="207"/>
      <c r="S991" s="207"/>
      <c r="T991" s="208"/>
      <c r="AT991" s="209" t="s">
        <v>148</v>
      </c>
      <c r="AU991" s="209" t="s">
        <v>81</v>
      </c>
      <c r="AV991" s="13" t="s">
        <v>81</v>
      </c>
      <c r="AW991" s="13" t="s">
        <v>30</v>
      </c>
      <c r="AX991" s="13" t="s">
        <v>68</v>
      </c>
      <c r="AY991" s="209" t="s">
        <v>139</v>
      </c>
    </row>
    <row r="992" spans="2:65" s="1" customFormat="1" ht="16.5" customHeight="1">
      <c r="B992" s="32"/>
      <c r="C992" s="176" t="s">
        <v>1622</v>
      </c>
      <c r="D992" s="176" t="s">
        <v>141</v>
      </c>
      <c r="E992" s="177" t="s">
        <v>1623</v>
      </c>
      <c r="F992" s="178" t="s">
        <v>1624</v>
      </c>
      <c r="G992" s="179" t="s">
        <v>265</v>
      </c>
      <c r="H992" s="180">
        <v>50</v>
      </c>
      <c r="I992" s="181"/>
      <c r="J992" s="182">
        <f>ROUND(I992*H992,2)</f>
        <v>0</v>
      </c>
      <c r="K992" s="178" t="s">
        <v>145</v>
      </c>
      <c r="L992" s="36"/>
      <c r="M992" s="183" t="s">
        <v>1</v>
      </c>
      <c r="N992" s="184" t="s">
        <v>40</v>
      </c>
      <c r="O992" s="58"/>
      <c r="P992" s="185">
        <f>O992*H992</f>
        <v>0</v>
      </c>
      <c r="Q992" s="185">
        <v>0</v>
      </c>
      <c r="R992" s="185">
        <f>Q992*H992</f>
        <v>0</v>
      </c>
      <c r="S992" s="185">
        <v>0</v>
      </c>
      <c r="T992" s="186">
        <f>S992*H992</f>
        <v>0</v>
      </c>
      <c r="AR992" s="15" t="s">
        <v>207</v>
      </c>
      <c r="AT992" s="15" t="s">
        <v>141</v>
      </c>
      <c r="AU992" s="15" t="s">
        <v>81</v>
      </c>
      <c r="AY992" s="15" t="s">
        <v>139</v>
      </c>
      <c r="BE992" s="187">
        <f>IF(N992="základní",J992,0)</f>
        <v>0</v>
      </c>
      <c r="BF992" s="187">
        <f>IF(N992="snížená",J992,0)</f>
        <v>0</v>
      </c>
      <c r="BG992" s="187">
        <f>IF(N992="zákl. přenesená",J992,0)</f>
        <v>0</v>
      </c>
      <c r="BH992" s="187">
        <f>IF(N992="sníž. přenesená",J992,0)</f>
        <v>0</v>
      </c>
      <c r="BI992" s="187">
        <f>IF(N992="nulová",J992,0)</f>
        <v>0</v>
      </c>
      <c r="BJ992" s="15" t="s">
        <v>81</v>
      </c>
      <c r="BK992" s="187">
        <f>ROUND(I992*H992,2)</f>
        <v>0</v>
      </c>
      <c r="BL992" s="15" t="s">
        <v>207</v>
      </c>
      <c r="BM992" s="15" t="s">
        <v>1625</v>
      </c>
    </row>
    <row r="993" spans="2:65" s="12" customFormat="1">
      <c r="B993" s="188"/>
      <c r="C993" s="189"/>
      <c r="D993" s="190" t="s">
        <v>148</v>
      </c>
      <c r="E993" s="191" t="s">
        <v>1</v>
      </c>
      <c r="F993" s="192" t="s">
        <v>637</v>
      </c>
      <c r="G993" s="189"/>
      <c r="H993" s="191" t="s">
        <v>1</v>
      </c>
      <c r="I993" s="193"/>
      <c r="J993" s="189"/>
      <c r="K993" s="189"/>
      <c r="L993" s="194"/>
      <c r="M993" s="195"/>
      <c r="N993" s="196"/>
      <c r="O993" s="196"/>
      <c r="P993" s="196"/>
      <c r="Q993" s="196"/>
      <c r="R993" s="196"/>
      <c r="S993" s="196"/>
      <c r="T993" s="197"/>
      <c r="AT993" s="198" t="s">
        <v>148</v>
      </c>
      <c r="AU993" s="198" t="s">
        <v>81</v>
      </c>
      <c r="AV993" s="12" t="s">
        <v>75</v>
      </c>
      <c r="AW993" s="12" t="s">
        <v>30</v>
      </c>
      <c r="AX993" s="12" t="s">
        <v>68</v>
      </c>
      <c r="AY993" s="198" t="s">
        <v>139</v>
      </c>
    </row>
    <row r="994" spans="2:65" s="13" customFormat="1">
      <c r="B994" s="199"/>
      <c r="C994" s="200"/>
      <c r="D994" s="190" t="s">
        <v>148</v>
      </c>
      <c r="E994" s="201" t="s">
        <v>1</v>
      </c>
      <c r="F994" s="202" t="s">
        <v>1626</v>
      </c>
      <c r="G994" s="200"/>
      <c r="H994" s="203">
        <v>50</v>
      </c>
      <c r="I994" s="204"/>
      <c r="J994" s="200"/>
      <c r="K994" s="200"/>
      <c r="L994" s="205"/>
      <c r="M994" s="206"/>
      <c r="N994" s="207"/>
      <c r="O994" s="207"/>
      <c r="P994" s="207"/>
      <c r="Q994" s="207"/>
      <c r="R994" s="207"/>
      <c r="S994" s="207"/>
      <c r="T994" s="208"/>
      <c r="AT994" s="209" t="s">
        <v>148</v>
      </c>
      <c r="AU994" s="209" t="s">
        <v>81</v>
      </c>
      <c r="AV994" s="13" t="s">
        <v>81</v>
      </c>
      <c r="AW994" s="13" t="s">
        <v>30</v>
      </c>
      <c r="AX994" s="13" t="s">
        <v>68</v>
      </c>
      <c r="AY994" s="209" t="s">
        <v>139</v>
      </c>
    </row>
    <row r="995" spans="2:65" s="1" customFormat="1" ht="16.5" customHeight="1">
      <c r="B995" s="32"/>
      <c r="C995" s="176" t="s">
        <v>1627</v>
      </c>
      <c r="D995" s="176" t="s">
        <v>141</v>
      </c>
      <c r="E995" s="177" t="s">
        <v>1628</v>
      </c>
      <c r="F995" s="178" t="s">
        <v>1629</v>
      </c>
      <c r="G995" s="179" t="s">
        <v>265</v>
      </c>
      <c r="H995" s="180">
        <v>80</v>
      </c>
      <c r="I995" s="181"/>
      <c r="J995" s="182">
        <f>ROUND(I995*H995,2)</f>
        <v>0</v>
      </c>
      <c r="K995" s="178" t="s">
        <v>145</v>
      </c>
      <c r="L995" s="36"/>
      <c r="M995" s="183" t="s">
        <v>1</v>
      </c>
      <c r="N995" s="184" t="s">
        <v>40</v>
      </c>
      <c r="O995" s="58"/>
      <c r="P995" s="185">
        <f>O995*H995</f>
        <v>0</v>
      </c>
      <c r="Q995" s="185">
        <v>0</v>
      </c>
      <c r="R995" s="185">
        <f>Q995*H995</f>
        <v>0</v>
      </c>
      <c r="S995" s="185">
        <v>0</v>
      </c>
      <c r="T995" s="186">
        <f>S995*H995</f>
        <v>0</v>
      </c>
      <c r="AR995" s="15" t="s">
        <v>207</v>
      </c>
      <c r="AT995" s="15" t="s">
        <v>141</v>
      </c>
      <c r="AU995" s="15" t="s">
        <v>81</v>
      </c>
      <c r="AY995" s="15" t="s">
        <v>139</v>
      </c>
      <c r="BE995" s="187">
        <f>IF(N995="základní",J995,0)</f>
        <v>0</v>
      </c>
      <c r="BF995" s="187">
        <f>IF(N995="snížená",J995,0)</f>
        <v>0</v>
      </c>
      <c r="BG995" s="187">
        <f>IF(N995="zákl. přenesená",J995,0)</f>
        <v>0</v>
      </c>
      <c r="BH995" s="187">
        <f>IF(N995="sníž. přenesená",J995,0)</f>
        <v>0</v>
      </c>
      <c r="BI995" s="187">
        <f>IF(N995="nulová",J995,0)</f>
        <v>0</v>
      </c>
      <c r="BJ995" s="15" t="s">
        <v>81</v>
      </c>
      <c r="BK995" s="187">
        <f>ROUND(I995*H995,2)</f>
        <v>0</v>
      </c>
      <c r="BL995" s="15" t="s">
        <v>207</v>
      </c>
      <c r="BM995" s="15" t="s">
        <v>1630</v>
      </c>
    </row>
    <row r="996" spans="2:65" s="12" customFormat="1">
      <c r="B996" s="188"/>
      <c r="C996" s="189"/>
      <c r="D996" s="190" t="s">
        <v>148</v>
      </c>
      <c r="E996" s="191" t="s">
        <v>1</v>
      </c>
      <c r="F996" s="192" t="s">
        <v>637</v>
      </c>
      <c r="G996" s="189"/>
      <c r="H996" s="191" t="s">
        <v>1</v>
      </c>
      <c r="I996" s="193"/>
      <c r="J996" s="189"/>
      <c r="K996" s="189"/>
      <c r="L996" s="194"/>
      <c r="M996" s="195"/>
      <c r="N996" s="196"/>
      <c r="O996" s="196"/>
      <c r="P996" s="196"/>
      <c r="Q996" s="196"/>
      <c r="R996" s="196"/>
      <c r="S996" s="196"/>
      <c r="T996" s="197"/>
      <c r="AT996" s="198" t="s">
        <v>148</v>
      </c>
      <c r="AU996" s="198" t="s">
        <v>81</v>
      </c>
      <c r="AV996" s="12" t="s">
        <v>75</v>
      </c>
      <c r="AW996" s="12" t="s">
        <v>30</v>
      </c>
      <c r="AX996" s="12" t="s">
        <v>68</v>
      </c>
      <c r="AY996" s="198" t="s">
        <v>139</v>
      </c>
    </row>
    <row r="997" spans="2:65" s="13" customFormat="1">
      <c r="B997" s="199"/>
      <c r="C997" s="200"/>
      <c r="D997" s="190" t="s">
        <v>148</v>
      </c>
      <c r="E997" s="201" t="s">
        <v>1</v>
      </c>
      <c r="F997" s="202" t="s">
        <v>561</v>
      </c>
      <c r="G997" s="200"/>
      <c r="H997" s="203">
        <v>80</v>
      </c>
      <c r="I997" s="204"/>
      <c r="J997" s="200"/>
      <c r="K997" s="200"/>
      <c r="L997" s="205"/>
      <c r="M997" s="206"/>
      <c r="N997" s="207"/>
      <c r="O997" s="207"/>
      <c r="P997" s="207"/>
      <c r="Q997" s="207"/>
      <c r="R997" s="207"/>
      <c r="S997" s="207"/>
      <c r="T997" s="208"/>
      <c r="AT997" s="209" t="s">
        <v>148</v>
      </c>
      <c r="AU997" s="209" t="s">
        <v>81</v>
      </c>
      <c r="AV997" s="13" t="s">
        <v>81</v>
      </c>
      <c r="AW997" s="13" t="s">
        <v>30</v>
      </c>
      <c r="AX997" s="13" t="s">
        <v>68</v>
      </c>
      <c r="AY997" s="209" t="s">
        <v>139</v>
      </c>
    </row>
    <row r="998" spans="2:65" s="1" customFormat="1" ht="16.5" customHeight="1">
      <c r="B998" s="32"/>
      <c r="C998" s="176" t="s">
        <v>1631</v>
      </c>
      <c r="D998" s="176" t="s">
        <v>141</v>
      </c>
      <c r="E998" s="177" t="s">
        <v>1632</v>
      </c>
      <c r="F998" s="178" t="s">
        <v>1633</v>
      </c>
      <c r="G998" s="179" t="s">
        <v>287</v>
      </c>
      <c r="H998" s="180">
        <v>27</v>
      </c>
      <c r="I998" s="181"/>
      <c r="J998" s="182">
        <f>ROUND(I998*H998,2)</f>
        <v>0</v>
      </c>
      <c r="K998" s="178" t="s">
        <v>145</v>
      </c>
      <c r="L998" s="36"/>
      <c r="M998" s="183" t="s">
        <v>1</v>
      </c>
      <c r="N998" s="184" t="s">
        <v>40</v>
      </c>
      <c r="O998" s="58"/>
      <c r="P998" s="185">
        <f>O998*H998</f>
        <v>0</v>
      </c>
      <c r="Q998" s="185">
        <v>0</v>
      </c>
      <c r="R998" s="185">
        <f>Q998*H998</f>
        <v>0</v>
      </c>
      <c r="S998" s="185">
        <v>0</v>
      </c>
      <c r="T998" s="186">
        <f>S998*H998</f>
        <v>0</v>
      </c>
      <c r="AR998" s="15" t="s">
        <v>207</v>
      </c>
      <c r="AT998" s="15" t="s">
        <v>141</v>
      </c>
      <c r="AU998" s="15" t="s">
        <v>81</v>
      </c>
      <c r="AY998" s="15" t="s">
        <v>139</v>
      </c>
      <c r="BE998" s="187">
        <f>IF(N998="základní",J998,0)</f>
        <v>0</v>
      </c>
      <c r="BF998" s="187">
        <f>IF(N998="snížená",J998,0)</f>
        <v>0</v>
      </c>
      <c r="BG998" s="187">
        <f>IF(N998="zákl. přenesená",J998,0)</f>
        <v>0</v>
      </c>
      <c r="BH998" s="187">
        <f>IF(N998="sníž. přenesená",J998,0)</f>
        <v>0</v>
      </c>
      <c r="BI998" s="187">
        <f>IF(N998="nulová",J998,0)</f>
        <v>0</v>
      </c>
      <c r="BJ998" s="15" t="s">
        <v>81</v>
      </c>
      <c r="BK998" s="187">
        <f>ROUND(I998*H998,2)</f>
        <v>0</v>
      </c>
      <c r="BL998" s="15" t="s">
        <v>207</v>
      </c>
      <c r="BM998" s="15" t="s">
        <v>1634</v>
      </c>
    </row>
    <row r="999" spans="2:65" s="12" customFormat="1">
      <c r="B999" s="188"/>
      <c r="C999" s="189"/>
      <c r="D999" s="190" t="s">
        <v>148</v>
      </c>
      <c r="E999" s="191" t="s">
        <v>1</v>
      </c>
      <c r="F999" s="192" t="s">
        <v>637</v>
      </c>
      <c r="G999" s="189"/>
      <c r="H999" s="191" t="s">
        <v>1</v>
      </c>
      <c r="I999" s="193"/>
      <c r="J999" s="189"/>
      <c r="K999" s="189"/>
      <c r="L999" s="194"/>
      <c r="M999" s="195"/>
      <c r="N999" s="196"/>
      <c r="O999" s="196"/>
      <c r="P999" s="196"/>
      <c r="Q999" s="196"/>
      <c r="R999" s="196"/>
      <c r="S999" s="196"/>
      <c r="T999" s="197"/>
      <c r="AT999" s="198" t="s">
        <v>148</v>
      </c>
      <c r="AU999" s="198" t="s">
        <v>81</v>
      </c>
      <c r="AV999" s="12" t="s">
        <v>75</v>
      </c>
      <c r="AW999" s="12" t="s">
        <v>30</v>
      </c>
      <c r="AX999" s="12" t="s">
        <v>68</v>
      </c>
      <c r="AY999" s="198" t="s">
        <v>139</v>
      </c>
    </row>
    <row r="1000" spans="2:65" s="13" customFormat="1">
      <c r="B1000" s="199"/>
      <c r="C1000" s="200"/>
      <c r="D1000" s="190" t="s">
        <v>148</v>
      </c>
      <c r="E1000" s="201" t="s">
        <v>1</v>
      </c>
      <c r="F1000" s="202" t="s">
        <v>268</v>
      </c>
      <c r="G1000" s="200"/>
      <c r="H1000" s="203">
        <v>27</v>
      </c>
      <c r="I1000" s="204"/>
      <c r="J1000" s="200"/>
      <c r="K1000" s="200"/>
      <c r="L1000" s="205"/>
      <c r="M1000" s="206"/>
      <c r="N1000" s="207"/>
      <c r="O1000" s="207"/>
      <c r="P1000" s="207"/>
      <c r="Q1000" s="207"/>
      <c r="R1000" s="207"/>
      <c r="S1000" s="207"/>
      <c r="T1000" s="208"/>
      <c r="AT1000" s="209" t="s">
        <v>148</v>
      </c>
      <c r="AU1000" s="209" t="s">
        <v>81</v>
      </c>
      <c r="AV1000" s="13" t="s">
        <v>81</v>
      </c>
      <c r="AW1000" s="13" t="s">
        <v>30</v>
      </c>
      <c r="AX1000" s="13" t="s">
        <v>68</v>
      </c>
      <c r="AY1000" s="209" t="s">
        <v>139</v>
      </c>
    </row>
    <row r="1001" spans="2:65" s="1" customFormat="1" ht="16.5" customHeight="1">
      <c r="B1001" s="32"/>
      <c r="C1001" s="176" t="s">
        <v>1635</v>
      </c>
      <c r="D1001" s="176" t="s">
        <v>141</v>
      </c>
      <c r="E1001" s="177" t="s">
        <v>1636</v>
      </c>
      <c r="F1001" s="178" t="s">
        <v>1637</v>
      </c>
      <c r="G1001" s="179" t="s">
        <v>287</v>
      </c>
      <c r="H1001" s="180">
        <v>3</v>
      </c>
      <c r="I1001" s="181"/>
      <c r="J1001" s="182">
        <f>ROUND(I1001*H1001,2)</f>
        <v>0</v>
      </c>
      <c r="K1001" s="178" t="s">
        <v>145</v>
      </c>
      <c r="L1001" s="36"/>
      <c r="M1001" s="183" t="s">
        <v>1</v>
      </c>
      <c r="N1001" s="184" t="s">
        <v>40</v>
      </c>
      <c r="O1001" s="58"/>
      <c r="P1001" s="185">
        <f>O1001*H1001</f>
        <v>0</v>
      </c>
      <c r="Q1001" s="185">
        <v>0</v>
      </c>
      <c r="R1001" s="185">
        <f>Q1001*H1001</f>
        <v>0</v>
      </c>
      <c r="S1001" s="185">
        <v>0</v>
      </c>
      <c r="T1001" s="186">
        <f>S1001*H1001</f>
        <v>0</v>
      </c>
      <c r="AR1001" s="15" t="s">
        <v>207</v>
      </c>
      <c r="AT1001" s="15" t="s">
        <v>141</v>
      </c>
      <c r="AU1001" s="15" t="s">
        <v>81</v>
      </c>
      <c r="AY1001" s="15" t="s">
        <v>139</v>
      </c>
      <c r="BE1001" s="187">
        <f>IF(N1001="základní",J1001,0)</f>
        <v>0</v>
      </c>
      <c r="BF1001" s="187">
        <f>IF(N1001="snížená",J1001,0)</f>
        <v>0</v>
      </c>
      <c r="BG1001" s="187">
        <f>IF(N1001="zákl. přenesená",J1001,0)</f>
        <v>0</v>
      </c>
      <c r="BH1001" s="187">
        <f>IF(N1001="sníž. přenesená",J1001,0)</f>
        <v>0</v>
      </c>
      <c r="BI1001" s="187">
        <f>IF(N1001="nulová",J1001,0)</f>
        <v>0</v>
      </c>
      <c r="BJ1001" s="15" t="s">
        <v>81</v>
      </c>
      <c r="BK1001" s="187">
        <f>ROUND(I1001*H1001,2)</f>
        <v>0</v>
      </c>
      <c r="BL1001" s="15" t="s">
        <v>207</v>
      </c>
      <c r="BM1001" s="15" t="s">
        <v>1638</v>
      </c>
    </row>
    <row r="1002" spans="2:65" s="12" customFormat="1">
      <c r="B1002" s="188"/>
      <c r="C1002" s="189"/>
      <c r="D1002" s="190" t="s">
        <v>148</v>
      </c>
      <c r="E1002" s="191" t="s">
        <v>1</v>
      </c>
      <c r="F1002" s="192" t="s">
        <v>637</v>
      </c>
      <c r="G1002" s="189"/>
      <c r="H1002" s="191" t="s">
        <v>1</v>
      </c>
      <c r="I1002" s="193"/>
      <c r="J1002" s="189"/>
      <c r="K1002" s="189"/>
      <c r="L1002" s="194"/>
      <c r="M1002" s="195"/>
      <c r="N1002" s="196"/>
      <c r="O1002" s="196"/>
      <c r="P1002" s="196"/>
      <c r="Q1002" s="196"/>
      <c r="R1002" s="196"/>
      <c r="S1002" s="196"/>
      <c r="T1002" s="197"/>
      <c r="AT1002" s="198" t="s">
        <v>148</v>
      </c>
      <c r="AU1002" s="198" t="s">
        <v>81</v>
      </c>
      <c r="AV1002" s="12" t="s">
        <v>75</v>
      </c>
      <c r="AW1002" s="12" t="s">
        <v>30</v>
      </c>
      <c r="AX1002" s="12" t="s">
        <v>68</v>
      </c>
      <c r="AY1002" s="198" t="s">
        <v>139</v>
      </c>
    </row>
    <row r="1003" spans="2:65" s="13" customFormat="1">
      <c r="B1003" s="199"/>
      <c r="C1003" s="200"/>
      <c r="D1003" s="190" t="s">
        <v>148</v>
      </c>
      <c r="E1003" s="201" t="s">
        <v>1</v>
      </c>
      <c r="F1003" s="202" t="s">
        <v>155</v>
      </c>
      <c r="G1003" s="200"/>
      <c r="H1003" s="203">
        <v>3</v>
      </c>
      <c r="I1003" s="204"/>
      <c r="J1003" s="200"/>
      <c r="K1003" s="200"/>
      <c r="L1003" s="205"/>
      <c r="M1003" s="206"/>
      <c r="N1003" s="207"/>
      <c r="O1003" s="207"/>
      <c r="P1003" s="207"/>
      <c r="Q1003" s="207"/>
      <c r="R1003" s="207"/>
      <c r="S1003" s="207"/>
      <c r="T1003" s="208"/>
      <c r="AT1003" s="209" t="s">
        <v>148</v>
      </c>
      <c r="AU1003" s="209" t="s">
        <v>81</v>
      </c>
      <c r="AV1003" s="13" t="s">
        <v>81</v>
      </c>
      <c r="AW1003" s="13" t="s">
        <v>30</v>
      </c>
      <c r="AX1003" s="13" t="s">
        <v>68</v>
      </c>
      <c r="AY1003" s="209" t="s">
        <v>139</v>
      </c>
    </row>
    <row r="1004" spans="2:65" s="1" customFormat="1" ht="16.5" customHeight="1">
      <c r="B1004" s="32"/>
      <c r="C1004" s="176" t="s">
        <v>1639</v>
      </c>
      <c r="D1004" s="176" t="s">
        <v>141</v>
      </c>
      <c r="E1004" s="177" t="s">
        <v>1640</v>
      </c>
      <c r="F1004" s="178" t="s">
        <v>1641</v>
      </c>
      <c r="G1004" s="179" t="s">
        <v>287</v>
      </c>
      <c r="H1004" s="180">
        <v>8</v>
      </c>
      <c r="I1004" s="181"/>
      <c r="J1004" s="182">
        <f>ROUND(I1004*H1004,2)</f>
        <v>0</v>
      </c>
      <c r="K1004" s="178" t="s">
        <v>145</v>
      </c>
      <c r="L1004" s="36"/>
      <c r="M1004" s="183" t="s">
        <v>1</v>
      </c>
      <c r="N1004" s="184" t="s">
        <v>40</v>
      </c>
      <c r="O1004" s="58"/>
      <c r="P1004" s="185">
        <f>O1004*H1004</f>
        <v>0</v>
      </c>
      <c r="Q1004" s="185">
        <v>0</v>
      </c>
      <c r="R1004" s="185">
        <f>Q1004*H1004</f>
        <v>0</v>
      </c>
      <c r="S1004" s="185">
        <v>0</v>
      </c>
      <c r="T1004" s="186">
        <f>S1004*H1004</f>
        <v>0</v>
      </c>
      <c r="AR1004" s="15" t="s">
        <v>207</v>
      </c>
      <c r="AT1004" s="15" t="s">
        <v>141</v>
      </c>
      <c r="AU1004" s="15" t="s">
        <v>81</v>
      </c>
      <c r="AY1004" s="15" t="s">
        <v>139</v>
      </c>
      <c r="BE1004" s="187">
        <f>IF(N1004="základní",J1004,0)</f>
        <v>0</v>
      </c>
      <c r="BF1004" s="187">
        <f>IF(N1004="snížená",J1004,0)</f>
        <v>0</v>
      </c>
      <c r="BG1004" s="187">
        <f>IF(N1004="zákl. přenesená",J1004,0)</f>
        <v>0</v>
      </c>
      <c r="BH1004" s="187">
        <f>IF(N1004="sníž. přenesená",J1004,0)</f>
        <v>0</v>
      </c>
      <c r="BI1004" s="187">
        <f>IF(N1004="nulová",J1004,0)</f>
        <v>0</v>
      </c>
      <c r="BJ1004" s="15" t="s">
        <v>81</v>
      </c>
      <c r="BK1004" s="187">
        <f>ROUND(I1004*H1004,2)</f>
        <v>0</v>
      </c>
      <c r="BL1004" s="15" t="s">
        <v>207</v>
      </c>
      <c r="BM1004" s="15" t="s">
        <v>1642</v>
      </c>
    </row>
    <row r="1005" spans="2:65" s="12" customFormat="1">
      <c r="B1005" s="188"/>
      <c r="C1005" s="189"/>
      <c r="D1005" s="190" t="s">
        <v>148</v>
      </c>
      <c r="E1005" s="191" t="s">
        <v>1</v>
      </c>
      <c r="F1005" s="192" t="s">
        <v>637</v>
      </c>
      <c r="G1005" s="189"/>
      <c r="H1005" s="191" t="s">
        <v>1</v>
      </c>
      <c r="I1005" s="193"/>
      <c r="J1005" s="189"/>
      <c r="K1005" s="189"/>
      <c r="L1005" s="194"/>
      <c r="M1005" s="195"/>
      <c r="N1005" s="196"/>
      <c r="O1005" s="196"/>
      <c r="P1005" s="196"/>
      <c r="Q1005" s="196"/>
      <c r="R1005" s="196"/>
      <c r="S1005" s="196"/>
      <c r="T1005" s="197"/>
      <c r="AT1005" s="198" t="s">
        <v>148</v>
      </c>
      <c r="AU1005" s="198" t="s">
        <v>81</v>
      </c>
      <c r="AV1005" s="12" t="s">
        <v>75</v>
      </c>
      <c r="AW1005" s="12" t="s">
        <v>30</v>
      </c>
      <c r="AX1005" s="12" t="s">
        <v>68</v>
      </c>
      <c r="AY1005" s="198" t="s">
        <v>139</v>
      </c>
    </row>
    <row r="1006" spans="2:65" s="13" customFormat="1">
      <c r="B1006" s="199"/>
      <c r="C1006" s="200"/>
      <c r="D1006" s="190" t="s">
        <v>148</v>
      </c>
      <c r="E1006" s="201" t="s">
        <v>1</v>
      </c>
      <c r="F1006" s="202" t="s">
        <v>178</v>
      </c>
      <c r="G1006" s="200"/>
      <c r="H1006" s="203">
        <v>8</v>
      </c>
      <c r="I1006" s="204"/>
      <c r="J1006" s="200"/>
      <c r="K1006" s="200"/>
      <c r="L1006" s="205"/>
      <c r="M1006" s="206"/>
      <c r="N1006" s="207"/>
      <c r="O1006" s="207"/>
      <c r="P1006" s="207"/>
      <c r="Q1006" s="207"/>
      <c r="R1006" s="207"/>
      <c r="S1006" s="207"/>
      <c r="T1006" s="208"/>
      <c r="AT1006" s="209" t="s">
        <v>148</v>
      </c>
      <c r="AU1006" s="209" t="s">
        <v>81</v>
      </c>
      <c r="AV1006" s="13" t="s">
        <v>81</v>
      </c>
      <c r="AW1006" s="13" t="s">
        <v>30</v>
      </c>
      <c r="AX1006" s="13" t="s">
        <v>68</v>
      </c>
      <c r="AY1006" s="209" t="s">
        <v>139</v>
      </c>
    </row>
    <row r="1007" spans="2:65" s="1" customFormat="1" ht="16.5" customHeight="1">
      <c r="B1007" s="32"/>
      <c r="C1007" s="210" t="s">
        <v>1643</v>
      </c>
      <c r="D1007" s="210" t="s">
        <v>219</v>
      </c>
      <c r="E1007" s="211" t="s">
        <v>1644</v>
      </c>
      <c r="F1007" s="212" t="s">
        <v>1645</v>
      </c>
      <c r="G1007" s="213" t="s">
        <v>1646</v>
      </c>
      <c r="H1007" s="214">
        <v>41.8</v>
      </c>
      <c r="I1007" s="215"/>
      <c r="J1007" s="216">
        <f>ROUND(I1007*H1007,2)</f>
        <v>0</v>
      </c>
      <c r="K1007" s="212" t="s">
        <v>145</v>
      </c>
      <c r="L1007" s="217"/>
      <c r="M1007" s="218" t="s">
        <v>1</v>
      </c>
      <c r="N1007" s="219" t="s">
        <v>40</v>
      </c>
      <c r="O1007" s="58"/>
      <c r="P1007" s="185">
        <f>O1007*H1007</f>
        <v>0</v>
      </c>
      <c r="Q1007" s="185">
        <v>1E-3</v>
      </c>
      <c r="R1007" s="185">
        <f>Q1007*H1007</f>
        <v>4.1799999999999997E-2</v>
      </c>
      <c r="S1007" s="185">
        <v>0</v>
      </c>
      <c r="T1007" s="186">
        <f>S1007*H1007</f>
        <v>0</v>
      </c>
      <c r="AR1007" s="15" t="s">
        <v>294</v>
      </c>
      <c r="AT1007" s="15" t="s">
        <v>219</v>
      </c>
      <c r="AU1007" s="15" t="s">
        <v>81</v>
      </c>
      <c r="AY1007" s="15" t="s">
        <v>139</v>
      </c>
      <c r="BE1007" s="187">
        <f>IF(N1007="základní",J1007,0)</f>
        <v>0</v>
      </c>
      <c r="BF1007" s="187">
        <f>IF(N1007="snížená",J1007,0)</f>
        <v>0</v>
      </c>
      <c r="BG1007" s="187">
        <f>IF(N1007="zákl. přenesená",J1007,0)</f>
        <v>0</v>
      </c>
      <c r="BH1007" s="187">
        <f>IF(N1007="sníž. přenesená",J1007,0)</f>
        <v>0</v>
      </c>
      <c r="BI1007" s="187">
        <f>IF(N1007="nulová",J1007,0)</f>
        <v>0</v>
      </c>
      <c r="BJ1007" s="15" t="s">
        <v>81</v>
      </c>
      <c r="BK1007" s="187">
        <f>ROUND(I1007*H1007,2)</f>
        <v>0</v>
      </c>
      <c r="BL1007" s="15" t="s">
        <v>207</v>
      </c>
      <c r="BM1007" s="15" t="s">
        <v>1647</v>
      </c>
    </row>
    <row r="1008" spans="2:65" s="13" customFormat="1">
      <c r="B1008" s="199"/>
      <c r="C1008" s="200"/>
      <c r="D1008" s="190" t="s">
        <v>148</v>
      </c>
      <c r="E1008" s="201" t="s">
        <v>1</v>
      </c>
      <c r="F1008" s="202" t="s">
        <v>1648</v>
      </c>
      <c r="G1008" s="200"/>
      <c r="H1008" s="203">
        <v>41.8</v>
      </c>
      <c r="I1008" s="204"/>
      <c r="J1008" s="200"/>
      <c r="K1008" s="200"/>
      <c r="L1008" s="205"/>
      <c r="M1008" s="206"/>
      <c r="N1008" s="207"/>
      <c r="O1008" s="207"/>
      <c r="P1008" s="207"/>
      <c r="Q1008" s="207"/>
      <c r="R1008" s="207"/>
      <c r="S1008" s="207"/>
      <c r="T1008" s="208"/>
      <c r="AT1008" s="209" t="s">
        <v>148</v>
      </c>
      <c r="AU1008" s="209" t="s">
        <v>81</v>
      </c>
      <c r="AV1008" s="13" t="s">
        <v>81</v>
      </c>
      <c r="AW1008" s="13" t="s">
        <v>30</v>
      </c>
      <c r="AX1008" s="13" t="s">
        <v>68</v>
      </c>
      <c r="AY1008" s="209" t="s">
        <v>139</v>
      </c>
    </row>
    <row r="1009" spans="2:65" s="1" customFormat="1" ht="16.5" customHeight="1">
      <c r="B1009" s="32"/>
      <c r="C1009" s="210" t="s">
        <v>1649</v>
      </c>
      <c r="D1009" s="210" t="s">
        <v>219</v>
      </c>
      <c r="E1009" s="211" t="s">
        <v>1650</v>
      </c>
      <c r="F1009" s="212" t="s">
        <v>1651</v>
      </c>
      <c r="G1009" s="213" t="s">
        <v>1646</v>
      </c>
      <c r="H1009" s="214">
        <v>6.82</v>
      </c>
      <c r="I1009" s="215"/>
      <c r="J1009" s="216">
        <f>ROUND(I1009*H1009,2)</f>
        <v>0</v>
      </c>
      <c r="K1009" s="212" t="s">
        <v>145</v>
      </c>
      <c r="L1009" s="217"/>
      <c r="M1009" s="218" t="s">
        <v>1</v>
      </c>
      <c r="N1009" s="219" t="s">
        <v>40</v>
      </c>
      <c r="O1009" s="58"/>
      <c r="P1009" s="185">
        <f>O1009*H1009</f>
        <v>0</v>
      </c>
      <c r="Q1009" s="185">
        <v>1E-3</v>
      </c>
      <c r="R1009" s="185">
        <f>Q1009*H1009</f>
        <v>6.8200000000000005E-3</v>
      </c>
      <c r="S1009" s="185">
        <v>0</v>
      </c>
      <c r="T1009" s="186">
        <f>S1009*H1009</f>
        <v>0</v>
      </c>
      <c r="AR1009" s="15" t="s">
        <v>294</v>
      </c>
      <c r="AT1009" s="15" t="s">
        <v>219</v>
      </c>
      <c r="AU1009" s="15" t="s">
        <v>81</v>
      </c>
      <c r="AY1009" s="15" t="s">
        <v>139</v>
      </c>
      <c r="BE1009" s="187">
        <f>IF(N1009="základní",J1009,0)</f>
        <v>0</v>
      </c>
      <c r="BF1009" s="187">
        <f>IF(N1009="snížená",J1009,0)</f>
        <v>0</v>
      </c>
      <c r="BG1009" s="187">
        <f>IF(N1009="zákl. přenesená",J1009,0)</f>
        <v>0</v>
      </c>
      <c r="BH1009" s="187">
        <f>IF(N1009="sníž. přenesená",J1009,0)</f>
        <v>0</v>
      </c>
      <c r="BI1009" s="187">
        <f>IF(N1009="nulová",J1009,0)</f>
        <v>0</v>
      </c>
      <c r="BJ1009" s="15" t="s">
        <v>81</v>
      </c>
      <c r="BK1009" s="187">
        <f>ROUND(I1009*H1009,2)</f>
        <v>0</v>
      </c>
      <c r="BL1009" s="15" t="s">
        <v>207</v>
      </c>
      <c r="BM1009" s="15" t="s">
        <v>1652</v>
      </c>
    </row>
    <row r="1010" spans="2:65" s="13" customFormat="1">
      <c r="B1010" s="199"/>
      <c r="C1010" s="200"/>
      <c r="D1010" s="190" t="s">
        <v>148</v>
      </c>
      <c r="E1010" s="201" t="s">
        <v>1</v>
      </c>
      <c r="F1010" s="202" t="s">
        <v>1653</v>
      </c>
      <c r="G1010" s="200"/>
      <c r="H1010" s="203">
        <v>6.82</v>
      </c>
      <c r="I1010" s="204"/>
      <c r="J1010" s="200"/>
      <c r="K1010" s="200"/>
      <c r="L1010" s="205"/>
      <c r="M1010" s="206"/>
      <c r="N1010" s="207"/>
      <c r="O1010" s="207"/>
      <c r="P1010" s="207"/>
      <c r="Q1010" s="207"/>
      <c r="R1010" s="207"/>
      <c r="S1010" s="207"/>
      <c r="T1010" s="208"/>
      <c r="AT1010" s="209" t="s">
        <v>148</v>
      </c>
      <c r="AU1010" s="209" t="s">
        <v>81</v>
      </c>
      <c r="AV1010" s="13" t="s">
        <v>81</v>
      </c>
      <c r="AW1010" s="13" t="s">
        <v>30</v>
      </c>
      <c r="AX1010" s="13" t="s">
        <v>68</v>
      </c>
      <c r="AY1010" s="209" t="s">
        <v>139</v>
      </c>
    </row>
    <row r="1011" spans="2:65" s="1" customFormat="1" ht="16.5" customHeight="1">
      <c r="B1011" s="32"/>
      <c r="C1011" s="210" t="s">
        <v>1654</v>
      </c>
      <c r="D1011" s="210" t="s">
        <v>219</v>
      </c>
      <c r="E1011" s="211" t="s">
        <v>1655</v>
      </c>
      <c r="F1011" s="212" t="s">
        <v>1656</v>
      </c>
      <c r="G1011" s="213" t="s">
        <v>1646</v>
      </c>
      <c r="H1011" s="214">
        <v>11.88</v>
      </c>
      <c r="I1011" s="215"/>
      <c r="J1011" s="216">
        <f>ROUND(I1011*H1011,2)</f>
        <v>0</v>
      </c>
      <c r="K1011" s="212" t="s">
        <v>145</v>
      </c>
      <c r="L1011" s="217"/>
      <c r="M1011" s="218" t="s">
        <v>1</v>
      </c>
      <c r="N1011" s="219" t="s">
        <v>40</v>
      </c>
      <c r="O1011" s="58"/>
      <c r="P1011" s="185">
        <f>O1011*H1011</f>
        <v>0</v>
      </c>
      <c r="Q1011" s="185">
        <v>1E-3</v>
      </c>
      <c r="R1011" s="185">
        <f>Q1011*H1011</f>
        <v>1.1880000000000002E-2</v>
      </c>
      <c r="S1011" s="185">
        <v>0</v>
      </c>
      <c r="T1011" s="186">
        <f>S1011*H1011</f>
        <v>0</v>
      </c>
      <c r="AR1011" s="15" t="s">
        <v>294</v>
      </c>
      <c r="AT1011" s="15" t="s">
        <v>219</v>
      </c>
      <c r="AU1011" s="15" t="s">
        <v>81</v>
      </c>
      <c r="AY1011" s="15" t="s">
        <v>139</v>
      </c>
      <c r="BE1011" s="187">
        <f>IF(N1011="základní",J1011,0)</f>
        <v>0</v>
      </c>
      <c r="BF1011" s="187">
        <f>IF(N1011="snížená",J1011,0)</f>
        <v>0</v>
      </c>
      <c r="BG1011" s="187">
        <f>IF(N1011="zákl. přenesená",J1011,0)</f>
        <v>0</v>
      </c>
      <c r="BH1011" s="187">
        <f>IF(N1011="sníž. přenesená",J1011,0)</f>
        <v>0</v>
      </c>
      <c r="BI1011" s="187">
        <f>IF(N1011="nulová",J1011,0)</f>
        <v>0</v>
      </c>
      <c r="BJ1011" s="15" t="s">
        <v>81</v>
      </c>
      <c r="BK1011" s="187">
        <f>ROUND(I1011*H1011,2)</f>
        <v>0</v>
      </c>
      <c r="BL1011" s="15" t="s">
        <v>207</v>
      </c>
      <c r="BM1011" s="15" t="s">
        <v>1657</v>
      </c>
    </row>
    <row r="1012" spans="2:65" s="13" customFormat="1">
      <c r="B1012" s="199"/>
      <c r="C1012" s="200"/>
      <c r="D1012" s="190" t="s">
        <v>148</v>
      </c>
      <c r="E1012" s="201" t="s">
        <v>1</v>
      </c>
      <c r="F1012" s="202" t="s">
        <v>1658</v>
      </c>
      <c r="G1012" s="200"/>
      <c r="H1012" s="203">
        <v>11.88</v>
      </c>
      <c r="I1012" s="204"/>
      <c r="J1012" s="200"/>
      <c r="K1012" s="200"/>
      <c r="L1012" s="205"/>
      <c r="M1012" s="206"/>
      <c r="N1012" s="207"/>
      <c r="O1012" s="207"/>
      <c r="P1012" s="207"/>
      <c r="Q1012" s="207"/>
      <c r="R1012" s="207"/>
      <c r="S1012" s="207"/>
      <c r="T1012" s="208"/>
      <c r="AT1012" s="209" t="s">
        <v>148</v>
      </c>
      <c r="AU1012" s="209" t="s">
        <v>81</v>
      </c>
      <c r="AV1012" s="13" t="s">
        <v>81</v>
      </c>
      <c r="AW1012" s="13" t="s">
        <v>30</v>
      </c>
      <c r="AX1012" s="13" t="s">
        <v>68</v>
      </c>
      <c r="AY1012" s="209" t="s">
        <v>139</v>
      </c>
    </row>
    <row r="1013" spans="2:65" s="1" customFormat="1" ht="16.5" customHeight="1">
      <c r="B1013" s="32"/>
      <c r="C1013" s="210" t="s">
        <v>1659</v>
      </c>
      <c r="D1013" s="210" t="s">
        <v>219</v>
      </c>
      <c r="E1013" s="211" t="s">
        <v>1660</v>
      </c>
      <c r="F1013" s="212" t="s">
        <v>1661</v>
      </c>
      <c r="G1013" s="213" t="s">
        <v>287</v>
      </c>
      <c r="H1013" s="214">
        <v>56</v>
      </c>
      <c r="I1013" s="215"/>
      <c r="J1013" s="216">
        <f>ROUND(I1013*H1013,2)</f>
        <v>0</v>
      </c>
      <c r="K1013" s="212" t="s">
        <v>145</v>
      </c>
      <c r="L1013" s="217"/>
      <c r="M1013" s="218" t="s">
        <v>1</v>
      </c>
      <c r="N1013" s="219" t="s">
        <v>40</v>
      </c>
      <c r="O1013" s="58"/>
      <c r="P1013" s="185">
        <f>O1013*H1013</f>
        <v>0</v>
      </c>
      <c r="Q1013" s="185">
        <v>2.0000000000000001E-4</v>
      </c>
      <c r="R1013" s="185">
        <f>Q1013*H1013</f>
        <v>1.12E-2</v>
      </c>
      <c r="S1013" s="185">
        <v>0</v>
      </c>
      <c r="T1013" s="186">
        <f>S1013*H1013</f>
        <v>0</v>
      </c>
      <c r="AR1013" s="15" t="s">
        <v>294</v>
      </c>
      <c r="AT1013" s="15" t="s">
        <v>219</v>
      </c>
      <c r="AU1013" s="15" t="s">
        <v>81</v>
      </c>
      <c r="AY1013" s="15" t="s">
        <v>139</v>
      </c>
      <c r="BE1013" s="187">
        <f>IF(N1013="základní",J1013,0)</f>
        <v>0</v>
      </c>
      <c r="BF1013" s="187">
        <f>IF(N1013="snížená",J1013,0)</f>
        <v>0</v>
      </c>
      <c r="BG1013" s="187">
        <f>IF(N1013="zákl. přenesená",J1013,0)</f>
        <v>0</v>
      </c>
      <c r="BH1013" s="187">
        <f>IF(N1013="sníž. přenesená",J1013,0)</f>
        <v>0</v>
      </c>
      <c r="BI1013" s="187">
        <f>IF(N1013="nulová",J1013,0)</f>
        <v>0</v>
      </c>
      <c r="BJ1013" s="15" t="s">
        <v>81</v>
      </c>
      <c r="BK1013" s="187">
        <f>ROUND(I1013*H1013,2)</f>
        <v>0</v>
      </c>
      <c r="BL1013" s="15" t="s">
        <v>207</v>
      </c>
      <c r="BM1013" s="15" t="s">
        <v>1662</v>
      </c>
    </row>
    <row r="1014" spans="2:65" s="13" customFormat="1">
      <c r="B1014" s="199"/>
      <c r="C1014" s="200"/>
      <c r="D1014" s="190" t="s">
        <v>148</v>
      </c>
      <c r="E1014" s="201" t="s">
        <v>1</v>
      </c>
      <c r="F1014" s="202" t="s">
        <v>415</v>
      </c>
      <c r="G1014" s="200"/>
      <c r="H1014" s="203">
        <v>56</v>
      </c>
      <c r="I1014" s="204"/>
      <c r="J1014" s="200"/>
      <c r="K1014" s="200"/>
      <c r="L1014" s="205"/>
      <c r="M1014" s="206"/>
      <c r="N1014" s="207"/>
      <c r="O1014" s="207"/>
      <c r="P1014" s="207"/>
      <c r="Q1014" s="207"/>
      <c r="R1014" s="207"/>
      <c r="S1014" s="207"/>
      <c r="T1014" s="208"/>
      <c r="AT1014" s="209" t="s">
        <v>148</v>
      </c>
      <c r="AU1014" s="209" t="s">
        <v>81</v>
      </c>
      <c r="AV1014" s="13" t="s">
        <v>81</v>
      </c>
      <c r="AW1014" s="13" t="s">
        <v>30</v>
      </c>
      <c r="AX1014" s="13" t="s">
        <v>68</v>
      </c>
      <c r="AY1014" s="209" t="s">
        <v>139</v>
      </c>
    </row>
    <row r="1015" spans="2:65" s="1" customFormat="1" ht="16.5" customHeight="1">
      <c r="B1015" s="32"/>
      <c r="C1015" s="210" t="s">
        <v>1663</v>
      </c>
      <c r="D1015" s="210" t="s">
        <v>219</v>
      </c>
      <c r="E1015" s="211" t="s">
        <v>1664</v>
      </c>
      <c r="F1015" s="212" t="s">
        <v>1665</v>
      </c>
      <c r="G1015" s="213" t="s">
        <v>287</v>
      </c>
      <c r="H1015" s="214">
        <v>36</v>
      </c>
      <c r="I1015" s="215"/>
      <c r="J1015" s="216">
        <f>ROUND(I1015*H1015,2)</f>
        <v>0</v>
      </c>
      <c r="K1015" s="212" t="s">
        <v>145</v>
      </c>
      <c r="L1015" s="217"/>
      <c r="M1015" s="218" t="s">
        <v>1</v>
      </c>
      <c r="N1015" s="219" t="s">
        <v>40</v>
      </c>
      <c r="O1015" s="58"/>
      <c r="P1015" s="185">
        <f>O1015*H1015</f>
        <v>0</v>
      </c>
      <c r="Q1015" s="185">
        <v>1.3999999999999999E-4</v>
      </c>
      <c r="R1015" s="185">
        <f>Q1015*H1015</f>
        <v>5.0399999999999993E-3</v>
      </c>
      <c r="S1015" s="185">
        <v>0</v>
      </c>
      <c r="T1015" s="186">
        <f>S1015*H1015</f>
        <v>0</v>
      </c>
      <c r="AR1015" s="15" t="s">
        <v>294</v>
      </c>
      <c r="AT1015" s="15" t="s">
        <v>219</v>
      </c>
      <c r="AU1015" s="15" t="s">
        <v>81</v>
      </c>
      <c r="AY1015" s="15" t="s">
        <v>139</v>
      </c>
      <c r="BE1015" s="187">
        <f>IF(N1015="základní",J1015,0)</f>
        <v>0</v>
      </c>
      <c r="BF1015" s="187">
        <f>IF(N1015="snížená",J1015,0)</f>
        <v>0</v>
      </c>
      <c r="BG1015" s="187">
        <f>IF(N1015="zákl. přenesená",J1015,0)</f>
        <v>0</v>
      </c>
      <c r="BH1015" s="187">
        <f>IF(N1015="sníž. přenesená",J1015,0)</f>
        <v>0</v>
      </c>
      <c r="BI1015" s="187">
        <f>IF(N1015="nulová",J1015,0)</f>
        <v>0</v>
      </c>
      <c r="BJ1015" s="15" t="s">
        <v>81</v>
      </c>
      <c r="BK1015" s="187">
        <f>ROUND(I1015*H1015,2)</f>
        <v>0</v>
      </c>
      <c r="BL1015" s="15" t="s">
        <v>207</v>
      </c>
      <c r="BM1015" s="15" t="s">
        <v>1666</v>
      </c>
    </row>
    <row r="1016" spans="2:65" s="13" customFormat="1">
      <c r="B1016" s="199"/>
      <c r="C1016" s="200"/>
      <c r="D1016" s="190" t="s">
        <v>148</v>
      </c>
      <c r="E1016" s="201" t="s">
        <v>1</v>
      </c>
      <c r="F1016" s="202" t="s">
        <v>314</v>
      </c>
      <c r="G1016" s="200"/>
      <c r="H1016" s="203">
        <v>36</v>
      </c>
      <c r="I1016" s="204"/>
      <c r="J1016" s="200"/>
      <c r="K1016" s="200"/>
      <c r="L1016" s="205"/>
      <c r="M1016" s="206"/>
      <c r="N1016" s="207"/>
      <c r="O1016" s="207"/>
      <c r="P1016" s="207"/>
      <c r="Q1016" s="207"/>
      <c r="R1016" s="207"/>
      <c r="S1016" s="207"/>
      <c r="T1016" s="208"/>
      <c r="AT1016" s="209" t="s">
        <v>148</v>
      </c>
      <c r="AU1016" s="209" t="s">
        <v>81</v>
      </c>
      <c r="AV1016" s="13" t="s">
        <v>81</v>
      </c>
      <c r="AW1016" s="13" t="s">
        <v>30</v>
      </c>
      <c r="AX1016" s="13" t="s">
        <v>68</v>
      </c>
      <c r="AY1016" s="209" t="s">
        <v>139</v>
      </c>
    </row>
    <row r="1017" spans="2:65" s="1" customFormat="1" ht="16.5" customHeight="1">
      <c r="B1017" s="32"/>
      <c r="C1017" s="210" t="s">
        <v>1667</v>
      </c>
      <c r="D1017" s="210" t="s">
        <v>219</v>
      </c>
      <c r="E1017" s="211" t="s">
        <v>1668</v>
      </c>
      <c r="F1017" s="212" t="s">
        <v>1669</v>
      </c>
      <c r="G1017" s="213" t="s">
        <v>287</v>
      </c>
      <c r="H1017" s="214">
        <v>6</v>
      </c>
      <c r="I1017" s="215"/>
      <c r="J1017" s="216">
        <f>ROUND(I1017*H1017,2)</f>
        <v>0</v>
      </c>
      <c r="K1017" s="212" t="s">
        <v>145</v>
      </c>
      <c r="L1017" s="217"/>
      <c r="M1017" s="218" t="s">
        <v>1</v>
      </c>
      <c r="N1017" s="219" t="s">
        <v>40</v>
      </c>
      <c r="O1017" s="58"/>
      <c r="P1017" s="185">
        <f>O1017*H1017</f>
        <v>0</v>
      </c>
      <c r="Q1017" s="185">
        <v>2.3000000000000001E-4</v>
      </c>
      <c r="R1017" s="185">
        <f>Q1017*H1017</f>
        <v>1.3800000000000002E-3</v>
      </c>
      <c r="S1017" s="185">
        <v>0</v>
      </c>
      <c r="T1017" s="186">
        <f>S1017*H1017</f>
        <v>0</v>
      </c>
      <c r="AR1017" s="15" t="s">
        <v>294</v>
      </c>
      <c r="AT1017" s="15" t="s">
        <v>219</v>
      </c>
      <c r="AU1017" s="15" t="s">
        <v>81</v>
      </c>
      <c r="AY1017" s="15" t="s">
        <v>139</v>
      </c>
      <c r="BE1017" s="187">
        <f>IF(N1017="základní",J1017,0)</f>
        <v>0</v>
      </c>
      <c r="BF1017" s="187">
        <f>IF(N1017="snížená",J1017,0)</f>
        <v>0</v>
      </c>
      <c r="BG1017" s="187">
        <f>IF(N1017="zákl. přenesená",J1017,0)</f>
        <v>0</v>
      </c>
      <c r="BH1017" s="187">
        <f>IF(N1017="sníž. přenesená",J1017,0)</f>
        <v>0</v>
      </c>
      <c r="BI1017" s="187">
        <f>IF(N1017="nulová",J1017,0)</f>
        <v>0</v>
      </c>
      <c r="BJ1017" s="15" t="s">
        <v>81</v>
      </c>
      <c r="BK1017" s="187">
        <f>ROUND(I1017*H1017,2)</f>
        <v>0</v>
      </c>
      <c r="BL1017" s="15" t="s">
        <v>207</v>
      </c>
      <c r="BM1017" s="15" t="s">
        <v>1670</v>
      </c>
    </row>
    <row r="1018" spans="2:65" s="13" customFormat="1">
      <c r="B1018" s="199"/>
      <c r="C1018" s="200"/>
      <c r="D1018" s="190" t="s">
        <v>148</v>
      </c>
      <c r="E1018" s="201" t="s">
        <v>1</v>
      </c>
      <c r="F1018" s="202" t="s">
        <v>169</v>
      </c>
      <c r="G1018" s="200"/>
      <c r="H1018" s="203">
        <v>6</v>
      </c>
      <c r="I1018" s="204"/>
      <c r="J1018" s="200"/>
      <c r="K1018" s="200"/>
      <c r="L1018" s="205"/>
      <c r="M1018" s="206"/>
      <c r="N1018" s="207"/>
      <c r="O1018" s="207"/>
      <c r="P1018" s="207"/>
      <c r="Q1018" s="207"/>
      <c r="R1018" s="207"/>
      <c r="S1018" s="207"/>
      <c r="T1018" s="208"/>
      <c r="AT1018" s="209" t="s">
        <v>148</v>
      </c>
      <c r="AU1018" s="209" t="s">
        <v>81</v>
      </c>
      <c r="AV1018" s="13" t="s">
        <v>81</v>
      </c>
      <c r="AW1018" s="13" t="s">
        <v>30</v>
      </c>
      <c r="AX1018" s="13" t="s">
        <v>68</v>
      </c>
      <c r="AY1018" s="209" t="s">
        <v>139</v>
      </c>
    </row>
    <row r="1019" spans="2:65" s="1" customFormat="1" ht="16.5" customHeight="1">
      <c r="B1019" s="32"/>
      <c r="C1019" s="210" t="s">
        <v>1671</v>
      </c>
      <c r="D1019" s="210" t="s">
        <v>219</v>
      </c>
      <c r="E1019" s="211" t="s">
        <v>1672</v>
      </c>
      <c r="F1019" s="212" t="s">
        <v>1673</v>
      </c>
      <c r="G1019" s="213" t="s">
        <v>287</v>
      </c>
      <c r="H1019" s="214">
        <v>3</v>
      </c>
      <c r="I1019" s="215"/>
      <c r="J1019" s="216">
        <f>ROUND(I1019*H1019,2)</f>
        <v>0</v>
      </c>
      <c r="K1019" s="212" t="s">
        <v>145</v>
      </c>
      <c r="L1019" s="217"/>
      <c r="M1019" s="218" t="s">
        <v>1</v>
      </c>
      <c r="N1019" s="219" t="s">
        <v>40</v>
      </c>
      <c r="O1019" s="58"/>
      <c r="P1019" s="185">
        <f>O1019*H1019</f>
        <v>0</v>
      </c>
      <c r="Q1019" s="185">
        <v>1.2999999999999999E-4</v>
      </c>
      <c r="R1019" s="185">
        <f>Q1019*H1019</f>
        <v>3.8999999999999994E-4</v>
      </c>
      <c r="S1019" s="185">
        <v>0</v>
      </c>
      <c r="T1019" s="186">
        <f>S1019*H1019</f>
        <v>0</v>
      </c>
      <c r="AR1019" s="15" t="s">
        <v>294</v>
      </c>
      <c r="AT1019" s="15" t="s">
        <v>219</v>
      </c>
      <c r="AU1019" s="15" t="s">
        <v>81</v>
      </c>
      <c r="AY1019" s="15" t="s">
        <v>139</v>
      </c>
      <c r="BE1019" s="187">
        <f>IF(N1019="základní",J1019,0)</f>
        <v>0</v>
      </c>
      <c r="BF1019" s="187">
        <f>IF(N1019="snížená",J1019,0)</f>
        <v>0</v>
      </c>
      <c r="BG1019" s="187">
        <f>IF(N1019="zákl. přenesená",J1019,0)</f>
        <v>0</v>
      </c>
      <c r="BH1019" s="187">
        <f>IF(N1019="sníž. přenesená",J1019,0)</f>
        <v>0</v>
      </c>
      <c r="BI1019" s="187">
        <f>IF(N1019="nulová",J1019,0)</f>
        <v>0</v>
      </c>
      <c r="BJ1019" s="15" t="s">
        <v>81</v>
      </c>
      <c r="BK1019" s="187">
        <f>ROUND(I1019*H1019,2)</f>
        <v>0</v>
      </c>
      <c r="BL1019" s="15" t="s">
        <v>207</v>
      </c>
      <c r="BM1019" s="15" t="s">
        <v>1674</v>
      </c>
    </row>
    <row r="1020" spans="2:65" s="13" customFormat="1">
      <c r="B1020" s="199"/>
      <c r="C1020" s="200"/>
      <c r="D1020" s="190" t="s">
        <v>148</v>
      </c>
      <c r="E1020" s="201" t="s">
        <v>1</v>
      </c>
      <c r="F1020" s="202" t="s">
        <v>155</v>
      </c>
      <c r="G1020" s="200"/>
      <c r="H1020" s="203">
        <v>3</v>
      </c>
      <c r="I1020" s="204"/>
      <c r="J1020" s="200"/>
      <c r="K1020" s="200"/>
      <c r="L1020" s="205"/>
      <c r="M1020" s="206"/>
      <c r="N1020" s="207"/>
      <c r="O1020" s="207"/>
      <c r="P1020" s="207"/>
      <c r="Q1020" s="207"/>
      <c r="R1020" s="207"/>
      <c r="S1020" s="207"/>
      <c r="T1020" s="208"/>
      <c r="AT1020" s="209" t="s">
        <v>148</v>
      </c>
      <c r="AU1020" s="209" t="s">
        <v>81</v>
      </c>
      <c r="AV1020" s="13" t="s">
        <v>81</v>
      </c>
      <c r="AW1020" s="13" t="s">
        <v>30</v>
      </c>
      <c r="AX1020" s="13" t="s">
        <v>68</v>
      </c>
      <c r="AY1020" s="209" t="s">
        <v>139</v>
      </c>
    </row>
    <row r="1021" spans="2:65" s="1" customFormat="1" ht="16.5" customHeight="1">
      <c r="B1021" s="32"/>
      <c r="C1021" s="210" t="s">
        <v>1675</v>
      </c>
      <c r="D1021" s="210" t="s">
        <v>219</v>
      </c>
      <c r="E1021" s="211" t="s">
        <v>1676</v>
      </c>
      <c r="F1021" s="212" t="s">
        <v>1677</v>
      </c>
      <c r="G1021" s="213" t="s">
        <v>287</v>
      </c>
      <c r="H1021" s="214">
        <v>1</v>
      </c>
      <c r="I1021" s="215"/>
      <c r="J1021" s="216">
        <f>ROUND(I1021*H1021,2)</f>
        <v>0</v>
      </c>
      <c r="K1021" s="212" t="s">
        <v>145</v>
      </c>
      <c r="L1021" s="217"/>
      <c r="M1021" s="218" t="s">
        <v>1</v>
      </c>
      <c r="N1021" s="219" t="s">
        <v>40</v>
      </c>
      <c r="O1021" s="58"/>
      <c r="P1021" s="185">
        <f>O1021*H1021</f>
        <v>0</v>
      </c>
      <c r="Q1021" s="185">
        <v>1.6000000000000001E-4</v>
      </c>
      <c r="R1021" s="185">
        <f>Q1021*H1021</f>
        <v>1.6000000000000001E-4</v>
      </c>
      <c r="S1021" s="185">
        <v>0</v>
      </c>
      <c r="T1021" s="186">
        <f>S1021*H1021</f>
        <v>0</v>
      </c>
      <c r="AR1021" s="15" t="s">
        <v>294</v>
      </c>
      <c r="AT1021" s="15" t="s">
        <v>219</v>
      </c>
      <c r="AU1021" s="15" t="s">
        <v>81</v>
      </c>
      <c r="AY1021" s="15" t="s">
        <v>139</v>
      </c>
      <c r="BE1021" s="187">
        <f>IF(N1021="základní",J1021,0)</f>
        <v>0</v>
      </c>
      <c r="BF1021" s="187">
        <f>IF(N1021="snížená",J1021,0)</f>
        <v>0</v>
      </c>
      <c r="BG1021" s="187">
        <f>IF(N1021="zákl. přenesená",J1021,0)</f>
        <v>0</v>
      </c>
      <c r="BH1021" s="187">
        <f>IF(N1021="sníž. přenesená",J1021,0)</f>
        <v>0</v>
      </c>
      <c r="BI1021" s="187">
        <f>IF(N1021="nulová",J1021,0)</f>
        <v>0</v>
      </c>
      <c r="BJ1021" s="15" t="s">
        <v>81</v>
      </c>
      <c r="BK1021" s="187">
        <f>ROUND(I1021*H1021,2)</f>
        <v>0</v>
      </c>
      <c r="BL1021" s="15" t="s">
        <v>207</v>
      </c>
      <c r="BM1021" s="15" t="s">
        <v>1678</v>
      </c>
    </row>
    <row r="1022" spans="2:65" s="13" customFormat="1">
      <c r="B1022" s="199"/>
      <c r="C1022" s="200"/>
      <c r="D1022" s="190" t="s">
        <v>148</v>
      </c>
      <c r="E1022" s="201" t="s">
        <v>1</v>
      </c>
      <c r="F1022" s="202" t="s">
        <v>75</v>
      </c>
      <c r="G1022" s="200"/>
      <c r="H1022" s="203">
        <v>1</v>
      </c>
      <c r="I1022" s="204"/>
      <c r="J1022" s="200"/>
      <c r="K1022" s="200"/>
      <c r="L1022" s="205"/>
      <c r="M1022" s="206"/>
      <c r="N1022" s="207"/>
      <c r="O1022" s="207"/>
      <c r="P1022" s="207"/>
      <c r="Q1022" s="207"/>
      <c r="R1022" s="207"/>
      <c r="S1022" s="207"/>
      <c r="T1022" s="208"/>
      <c r="AT1022" s="209" t="s">
        <v>148</v>
      </c>
      <c r="AU1022" s="209" t="s">
        <v>81</v>
      </c>
      <c r="AV1022" s="13" t="s">
        <v>81</v>
      </c>
      <c r="AW1022" s="13" t="s">
        <v>30</v>
      </c>
      <c r="AX1022" s="13" t="s">
        <v>68</v>
      </c>
      <c r="AY1022" s="209" t="s">
        <v>139</v>
      </c>
    </row>
    <row r="1023" spans="2:65" s="1" customFormat="1" ht="16.5" customHeight="1">
      <c r="B1023" s="32"/>
      <c r="C1023" s="210" t="s">
        <v>1679</v>
      </c>
      <c r="D1023" s="210" t="s">
        <v>219</v>
      </c>
      <c r="E1023" s="211" t="s">
        <v>1680</v>
      </c>
      <c r="F1023" s="212" t="s">
        <v>1681</v>
      </c>
      <c r="G1023" s="213" t="s">
        <v>287</v>
      </c>
      <c r="H1023" s="214">
        <v>6</v>
      </c>
      <c r="I1023" s="215"/>
      <c r="J1023" s="216">
        <f>ROUND(I1023*H1023,2)</f>
        <v>0</v>
      </c>
      <c r="K1023" s="212" t="s">
        <v>145</v>
      </c>
      <c r="L1023" s="217"/>
      <c r="M1023" s="218" t="s">
        <v>1</v>
      </c>
      <c r="N1023" s="219" t="s">
        <v>40</v>
      </c>
      <c r="O1023" s="58"/>
      <c r="P1023" s="185">
        <f>O1023*H1023</f>
        <v>0</v>
      </c>
      <c r="Q1023" s="185">
        <v>1.2999999999999999E-4</v>
      </c>
      <c r="R1023" s="185">
        <f>Q1023*H1023</f>
        <v>7.7999999999999988E-4</v>
      </c>
      <c r="S1023" s="185">
        <v>0</v>
      </c>
      <c r="T1023" s="186">
        <f>S1023*H1023</f>
        <v>0</v>
      </c>
      <c r="AR1023" s="15" t="s">
        <v>294</v>
      </c>
      <c r="AT1023" s="15" t="s">
        <v>219</v>
      </c>
      <c r="AU1023" s="15" t="s">
        <v>81</v>
      </c>
      <c r="AY1023" s="15" t="s">
        <v>139</v>
      </c>
      <c r="BE1023" s="187">
        <f>IF(N1023="základní",J1023,0)</f>
        <v>0</v>
      </c>
      <c r="BF1023" s="187">
        <f>IF(N1023="snížená",J1023,0)</f>
        <v>0</v>
      </c>
      <c r="BG1023" s="187">
        <f>IF(N1023="zákl. přenesená",J1023,0)</f>
        <v>0</v>
      </c>
      <c r="BH1023" s="187">
        <f>IF(N1023="sníž. přenesená",J1023,0)</f>
        <v>0</v>
      </c>
      <c r="BI1023" s="187">
        <f>IF(N1023="nulová",J1023,0)</f>
        <v>0</v>
      </c>
      <c r="BJ1023" s="15" t="s">
        <v>81</v>
      </c>
      <c r="BK1023" s="187">
        <f>ROUND(I1023*H1023,2)</f>
        <v>0</v>
      </c>
      <c r="BL1023" s="15" t="s">
        <v>207</v>
      </c>
      <c r="BM1023" s="15" t="s">
        <v>1682</v>
      </c>
    </row>
    <row r="1024" spans="2:65" s="13" customFormat="1">
      <c r="B1024" s="199"/>
      <c r="C1024" s="200"/>
      <c r="D1024" s="190" t="s">
        <v>148</v>
      </c>
      <c r="E1024" s="201" t="s">
        <v>1</v>
      </c>
      <c r="F1024" s="202" t="s">
        <v>169</v>
      </c>
      <c r="G1024" s="200"/>
      <c r="H1024" s="203">
        <v>6</v>
      </c>
      <c r="I1024" s="204"/>
      <c r="J1024" s="200"/>
      <c r="K1024" s="200"/>
      <c r="L1024" s="205"/>
      <c r="M1024" s="206"/>
      <c r="N1024" s="207"/>
      <c r="O1024" s="207"/>
      <c r="P1024" s="207"/>
      <c r="Q1024" s="207"/>
      <c r="R1024" s="207"/>
      <c r="S1024" s="207"/>
      <c r="T1024" s="208"/>
      <c r="AT1024" s="209" t="s">
        <v>148</v>
      </c>
      <c r="AU1024" s="209" t="s">
        <v>81</v>
      </c>
      <c r="AV1024" s="13" t="s">
        <v>81</v>
      </c>
      <c r="AW1024" s="13" t="s">
        <v>30</v>
      </c>
      <c r="AX1024" s="13" t="s">
        <v>68</v>
      </c>
      <c r="AY1024" s="209" t="s">
        <v>139</v>
      </c>
    </row>
    <row r="1025" spans="2:65" s="1" customFormat="1" ht="16.5" customHeight="1">
      <c r="B1025" s="32"/>
      <c r="C1025" s="210" t="s">
        <v>1683</v>
      </c>
      <c r="D1025" s="210" t="s">
        <v>219</v>
      </c>
      <c r="E1025" s="211" t="s">
        <v>1684</v>
      </c>
      <c r="F1025" s="212" t="s">
        <v>1685</v>
      </c>
      <c r="G1025" s="213" t="s">
        <v>287</v>
      </c>
      <c r="H1025" s="214">
        <v>8</v>
      </c>
      <c r="I1025" s="215"/>
      <c r="J1025" s="216">
        <f>ROUND(I1025*H1025,2)</f>
        <v>0</v>
      </c>
      <c r="K1025" s="212" t="s">
        <v>145</v>
      </c>
      <c r="L1025" s="217"/>
      <c r="M1025" s="218" t="s">
        <v>1</v>
      </c>
      <c r="N1025" s="219" t="s">
        <v>40</v>
      </c>
      <c r="O1025" s="58"/>
      <c r="P1025" s="185">
        <f>O1025*H1025</f>
        <v>0</v>
      </c>
      <c r="Q1025" s="185">
        <v>4.2999999999999999E-4</v>
      </c>
      <c r="R1025" s="185">
        <f>Q1025*H1025</f>
        <v>3.4399999999999999E-3</v>
      </c>
      <c r="S1025" s="185">
        <v>0</v>
      </c>
      <c r="T1025" s="186">
        <f>S1025*H1025</f>
        <v>0</v>
      </c>
      <c r="AR1025" s="15" t="s">
        <v>294</v>
      </c>
      <c r="AT1025" s="15" t="s">
        <v>219</v>
      </c>
      <c r="AU1025" s="15" t="s">
        <v>81</v>
      </c>
      <c r="AY1025" s="15" t="s">
        <v>139</v>
      </c>
      <c r="BE1025" s="187">
        <f>IF(N1025="základní",J1025,0)</f>
        <v>0</v>
      </c>
      <c r="BF1025" s="187">
        <f>IF(N1025="snížená",J1025,0)</f>
        <v>0</v>
      </c>
      <c r="BG1025" s="187">
        <f>IF(N1025="zákl. přenesená",J1025,0)</f>
        <v>0</v>
      </c>
      <c r="BH1025" s="187">
        <f>IF(N1025="sníž. přenesená",J1025,0)</f>
        <v>0</v>
      </c>
      <c r="BI1025" s="187">
        <f>IF(N1025="nulová",J1025,0)</f>
        <v>0</v>
      </c>
      <c r="BJ1025" s="15" t="s">
        <v>81</v>
      </c>
      <c r="BK1025" s="187">
        <f>ROUND(I1025*H1025,2)</f>
        <v>0</v>
      </c>
      <c r="BL1025" s="15" t="s">
        <v>207</v>
      </c>
      <c r="BM1025" s="15" t="s">
        <v>1686</v>
      </c>
    </row>
    <row r="1026" spans="2:65" s="13" customFormat="1">
      <c r="B1026" s="199"/>
      <c r="C1026" s="200"/>
      <c r="D1026" s="190" t="s">
        <v>148</v>
      </c>
      <c r="E1026" s="201" t="s">
        <v>1</v>
      </c>
      <c r="F1026" s="202" t="s">
        <v>178</v>
      </c>
      <c r="G1026" s="200"/>
      <c r="H1026" s="203">
        <v>8</v>
      </c>
      <c r="I1026" s="204"/>
      <c r="J1026" s="200"/>
      <c r="K1026" s="200"/>
      <c r="L1026" s="205"/>
      <c r="M1026" s="206"/>
      <c r="N1026" s="207"/>
      <c r="O1026" s="207"/>
      <c r="P1026" s="207"/>
      <c r="Q1026" s="207"/>
      <c r="R1026" s="207"/>
      <c r="S1026" s="207"/>
      <c r="T1026" s="208"/>
      <c r="AT1026" s="209" t="s">
        <v>148</v>
      </c>
      <c r="AU1026" s="209" t="s">
        <v>81</v>
      </c>
      <c r="AV1026" s="13" t="s">
        <v>81</v>
      </c>
      <c r="AW1026" s="13" t="s">
        <v>30</v>
      </c>
      <c r="AX1026" s="13" t="s">
        <v>68</v>
      </c>
      <c r="AY1026" s="209" t="s">
        <v>139</v>
      </c>
    </row>
    <row r="1027" spans="2:65" s="1" customFormat="1" ht="16.5" customHeight="1">
      <c r="B1027" s="32"/>
      <c r="C1027" s="210" t="s">
        <v>1687</v>
      </c>
      <c r="D1027" s="210" t="s">
        <v>219</v>
      </c>
      <c r="E1027" s="211" t="s">
        <v>1688</v>
      </c>
      <c r="F1027" s="212" t="s">
        <v>1689</v>
      </c>
      <c r="G1027" s="213" t="s">
        <v>287</v>
      </c>
      <c r="H1027" s="214">
        <v>3</v>
      </c>
      <c r="I1027" s="215"/>
      <c r="J1027" s="216">
        <f>ROUND(I1027*H1027,2)</f>
        <v>0</v>
      </c>
      <c r="K1027" s="212" t="s">
        <v>145</v>
      </c>
      <c r="L1027" s="217"/>
      <c r="M1027" s="218" t="s">
        <v>1</v>
      </c>
      <c r="N1027" s="219" t="s">
        <v>40</v>
      </c>
      <c r="O1027" s="58"/>
      <c r="P1027" s="185">
        <f>O1027*H1027</f>
        <v>0</v>
      </c>
      <c r="Q1027" s="185">
        <v>2.0000000000000001E-4</v>
      </c>
      <c r="R1027" s="185">
        <f>Q1027*H1027</f>
        <v>6.0000000000000006E-4</v>
      </c>
      <c r="S1027" s="185">
        <v>0</v>
      </c>
      <c r="T1027" s="186">
        <f>S1027*H1027</f>
        <v>0</v>
      </c>
      <c r="AR1027" s="15" t="s">
        <v>294</v>
      </c>
      <c r="AT1027" s="15" t="s">
        <v>219</v>
      </c>
      <c r="AU1027" s="15" t="s">
        <v>81</v>
      </c>
      <c r="AY1027" s="15" t="s">
        <v>139</v>
      </c>
      <c r="BE1027" s="187">
        <f>IF(N1027="základní",J1027,0)</f>
        <v>0</v>
      </c>
      <c r="BF1027" s="187">
        <f>IF(N1027="snížená",J1027,0)</f>
        <v>0</v>
      </c>
      <c r="BG1027" s="187">
        <f>IF(N1027="zákl. přenesená",J1027,0)</f>
        <v>0</v>
      </c>
      <c r="BH1027" s="187">
        <f>IF(N1027="sníž. přenesená",J1027,0)</f>
        <v>0</v>
      </c>
      <c r="BI1027" s="187">
        <f>IF(N1027="nulová",J1027,0)</f>
        <v>0</v>
      </c>
      <c r="BJ1027" s="15" t="s">
        <v>81</v>
      </c>
      <c r="BK1027" s="187">
        <f>ROUND(I1027*H1027,2)</f>
        <v>0</v>
      </c>
      <c r="BL1027" s="15" t="s">
        <v>207</v>
      </c>
      <c r="BM1027" s="15" t="s">
        <v>1690</v>
      </c>
    </row>
    <row r="1028" spans="2:65" s="13" customFormat="1">
      <c r="B1028" s="199"/>
      <c r="C1028" s="200"/>
      <c r="D1028" s="190" t="s">
        <v>148</v>
      </c>
      <c r="E1028" s="201" t="s">
        <v>1</v>
      </c>
      <c r="F1028" s="202" t="s">
        <v>155</v>
      </c>
      <c r="G1028" s="200"/>
      <c r="H1028" s="203">
        <v>3</v>
      </c>
      <c r="I1028" s="204"/>
      <c r="J1028" s="200"/>
      <c r="K1028" s="200"/>
      <c r="L1028" s="205"/>
      <c r="M1028" s="206"/>
      <c r="N1028" s="207"/>
      <c r="O1028" s="207"/>
      <c r="P1028" s="207"/>
      <c r="Q1028" s="207"/>
      <c r="R1028" s="207"/>
      <c r="S1028" s="207"/>
      <c r="T1028" s="208"/>
      <c r="AT1028" s="209" t="s">
        <v>148</v>
      </c>
      <c r="AU1028" s="209" t="s">
        <v>81</v>
      </c>
      <c r="AV1028" s="13" t="s">
        <v>81</v>
      </c>
      <c r="AW1028" s="13" t="s">
        <v>30</v>
      </c>
      <c r="AX1028" s="13" t="s">
        <v>68</v>
      </c>
      <c r="AY1028" s="209" t="s">
        <v>139</v>
      </c>
    </row>
    <row r="1029" spans="2:65" s="1" customFormat="1" ht="16.5" customHeight="1">
      <c r="B1029" s="32"/>
      <c r="C1029" s="210" t="s">
        <v>1691</v>
      </c>
      <c r="D1029" s="210" t="s">
        <v>219</v>
      </c>
      <c r="E1029" s="211" t="s">
        <v>1692</v>
      </c>
      <c r="F1029" s="212" t="s">
        <v>1693</v>
      </c>
      <c r="G1029" s="213" t="s">
        <v>287</v>
      </c>
      <c r="H1029" s="214">
        <v>4</v>
      </c>
      <c r="I1029" s="215"/>
      <c r="J1029" s="216">
        <f>ROUND(I1029*H1029,2)</f>
        <v>0</v>
      </c>
      <c r="K1029" s="212" t="s">
        <v>145</v>
      </c>
      <c r="L1029" s="217"/>
      <c r="M1029" s="218" t="s">
        <v>1</v>
      </c>
      <c r="N1029" s="219" t="s">
        <v>40</v>
      </c>
      <c r="O1029" s="58"/>
      <c r="P1029" s="185">
        <f>O1029*H1029</f>
        <v>0</v>
      </c>
      <c r="Q1029" s="185">
        <v>3.4499999999999999E-3</v>
      </c>
      <c r="R1029" s="185">
        <f>Q1029*H1029</f>
        <v>1.38E-2</v>
      </c>
      <c r="S1029" s="185">
        <v>0</v>
      </c>
      <c r="T1029" s="186">
        <f>S1029*H1029</f>
        <v>0</v>
      </c>
      <c r="AR1029" s="15" t="s">
        <v>294</v>
      </c>
      <c r="AT1029" s="15" t="s">
        <v>219</v>
      </c>
      <c r="AU1029" s="15" t="s">
        <v>81</v>
      </c>
      <c r="AY1029" s="15" t="s">
        <v>139</v>
      </c>
      <c r="BE1029" s="187">
        <f>IF(N1029="základní",J1029,0)</f>
        <v>0</v>
      </c>
      <c r="BF1029" s="187">
        <f>IF(N1029="snížená",J1029,0)</f>
        <v>0</v>
      </c>
      <c r="BG1029" s="187">
        <f>IF(N1029="zákl. přenesená",J1029,0)</f>
        <v>0</v>
      </c>
      <c r="BH1029" s="187">
        <f>IF(N1029="sníž. přenesená",J1029,0)</f>
        <v>0</v>
      </c>
      <c r="BI1029" s="187">
        <f>IF(N1029="nulová",J1029,0)</f>
        <v>0</v>
      </c>
      <c r="BJ1029" s="15" t="s">
        <v>81</v>
      </c>
      <c r="BK1029" s="187">
        <f>ROUND(I1029*H1029,2)</f>
        <v>0</v>
      </c>
      <c r="BL1029" s="15" t="s">
        <v>207</v>
      </c>
      <c r="BM1029" s="15" t="s">
        <v>1694</v>
      </c>
    </row>
    <row r="1030" spans="2:65" s="13" customFormat="1">
      <c r="B1030" s="199"/>
      <c r="C1030" s="200"/>
      <c r="D1030" s="190" t="s">
        <v>148</v>
      </c>
      <c r="E1030" s="201" t="s">
        <v>1</v>
      </c>
      <c r="F1030" s="202" t="s">
        <v>146</v>
      </c>
      <c r="G1030" s="200"/>
      <c r="H1030" s="203">
        <v>4</v>
      </c>
      <c r="I1030" s="204"/>
      <c r="J1030" s="200"/>
      <c r="K1030" s="200"/>
      <c r="L1030" s="205"/>
      <c r="M1030" s="206"/>
      <c r="N1030" s="207"/>
      <c r="O1030" s="207"/>
      <c r="P1030" s="207"/>
      <c r="Q1030" s="207"/>
      <c r="R1030" s="207"/>
      <c r="S1030" s="207"/>
      <c r="T1030" s="208"/>
      <c r="AT1030" s="209" t="s">
        <v>148</v>
      </c>
      <c r="AU1030" s="209" t="s">
        <v>81</v>
      </c>
      <c r="AV1030" s="13" t="s">
        <v>81</v>
      </c>
      <c r="AW1030" s="13" t="s">
        <v>30</v>
      </c>
      <c r="AX1030" s="13" t="s">
        <v>68</v>
      </c>
      <c r="AY1030" s="209" t="s">
        <v>139</v>
      </c>
    </row>
    <row r="1031" spans="2:65" s="1" customFormat="1" ht="16.5" customHeight="1">
      <c r="B1031" s="32"/>
      <c r="C1031" s="210" t="s">
        <v>1695</v>
      </c>
      <c r="D1031" s="210" t="s">
        <v>219</v>
      </c>
      <c r="E1031" s="211" t="s">
        <v>1696</v>
      </c>
      <c r="F1031" s="212" t="s">
        <v>1697</v>
      </c>
      <c r="G1031" s="213" t="s">
        <v>287</v>
      </c>
      <c r="H1031" s="214">
        <v>4</v>
      </c>
      <c r="I1031" s="215"/>
      <c r="J1031" s="216">
        <f>ROUND(I1031*H1031,2)</f>
        <v>0</v>
      </c>
      <c r="K1031" s="212" t="s">
        <v>1</v>
      </c>
      <c r="L1031" s="217"/>
      <c r="M1031" s="218" t="s">
        <v>1</v>
      </c>
      <c r="N1031" s="219" t="s">
        <v>40</v>
      </c>
      <c r="O1031" s="58"/>
      <c r="P1031" s="185">
        <f>O1031*H1031</f>
        <v>0</v>
      </c>
      <c r="Q1031" s="185">
        <v>3.0000000000000001E-3</v>
      </c>
      <c r="R1031" s="185">
        <f>Q1031*H1031</f>
        <v>1.2E-2</v>
      </c>
      <c r="S1031" s="185">
        <v>0</v>
      </c>
      <c r="T1031" s="186">
        <f>S1031*H1031</f>
        <v>0</v>
      </c>
      <c r="AR1031" s="15" t="s">
        <v>294</v>
      </c>
      <c r="AT1031" s="15" t="s">
        <v>219</v>
      </c>
      <c r="AU1031" s="15" t="s">
        <v>81</v>
      </c>
      <c r="AY1031" s="15" t="s">
        <v>139</v>
      </c>
      <c r="BE1031" s="187">
        <f>IF(N1031="základní",J1031,0)</f>
        <v>0</v>
      </c>
      <c r="BF1031" s="187">
        <f>IF(N1031="snížená",J1031,0)</f>
        <v>0</v>
      </c>
      <c r="BG1031" s="187">
        <f>IF(N1031="zákl. přenesená",J1031,0)</f>
        <v>0</v>
      </c>
      <c r="BH1031" s="187">
        <f>IF(N1031="sníž. přenesená",J1031,0)</f>
        <v>0</v>
      </c>
      <c r="BI1031" s="187">
        <f>IF(N1031="nulová",J1031,0)</f>
        <v>0</v>
      </c>
      <c r="BJ1031" s="15" t="s">
        <v>81</v>
      </c>
      <c r="BK1031" s="187">
        <f>ROUND(I1031*H1031,2)</f>
        <v>0</v>
      </c>
      <c r="BL1031" s="15" t="s">
        <v>207</v>
      </c>
      <c r="BM1031" s="15" t="s">
        <v>1698</v>
      </c>
    </row>
    <row r="1032" spans="2:65" s="13" customFormat="1">
      <c r="B1032" s="199"/>
      <c r="C1032" s="200"/>
      <c r="D1032" s="190" t="s">
        <v>148</v>
      </c>
      <c r="E1032" s="201" t="s">
        <v>1</v>
      </c>
      <c r="F1032" s="202" t="s">
        <v>146</v>
      </c>
      <c r="G1032" s="200"/>
      <c r="H1032" s="203">
        <v>4</v>
      </c>
      <c r="I1032" s="204"/>
      <c r="J1032" s="200"/>
      <c r="K1032" s="200"/>
      <c r="L1032" s="205"/>
      <c r="M1032" s="206"/>
      <c r="N1032" s="207"/>
      <c r="O1032" s="207"/>
      <c r="P1032" s="207"/>
      <c r="Q1032" s="207"/>
      <c r="R1032" s="207"/>
      <c r="S1032" s="207"/>
      <c r="T1032" s="208"/>
      <c r="AT1032" s="209" t="s">
        <v>148</v>
      </c>
      <c r="AU1032" s="209" t="s">
        <v>81</v>
      </c>
      <c r="AV1032" s="13" t="s">
        <v>81</v>
      </c>
      <c r="AW1032" s="13" t="s">
        <v>30</v>
      </c>
      <c r="AX1032" s="13" t="s">
        <v>68</v>
      </c>
      <c r="AY1032" s="209" t="s">
        <v>139</v>
      </c>
    </row>
    <row r="1033" spans="2:65" s="1" customFormat="1" ht="16.5" customHeight="1">
      <c r="B1033" s="32"/>
      <c r="C1033" s="210" t="s">
        <v>1699</v>
      </c>
      <c r="D1033" s="210" t="s">
        <v>219</v>
      </c>
      <c r="E1033" s="211" t="s">
        <v>1700</v>
      </c>
      <c r="F1033" s="212" t="s">
        <v>1701</v>
      </c>
      <c r="G1033" s="213" t="s">
        <v>287</v>
      </c>
      <c r="H1033" s="214">
        <v>3</v>
      </c>
      <c r="I1033" s="215"/>
      <c r="J1033" s="216">
        <f>ROUND(I1033*H1033,2)</f>
        <v>0</v>
      </c>
      <c r="K1033" s="212" t="s">
        <v>145</v>
      </c>
      <c r="L1033" s="217"/>
      <c r="M1033" s="218" t="s">
        <v>1</v>
      </c>
      <c r="N1033" s="219" t="s">
        <v>40</v>
      </c>
      <c r="O1033" s="58"/>
      <c r="P1033" s="185">
        <f>O1033*H1033</f>
        <v>0</v>
      </c>
      <c r="Q1033" s="185">
        <v>4.1999999999999997E-3</v>
      </c>
      <c r="R1033" s="185">
        <f>Q1033*H1033</f>
        <v>1.26E-2</v>
      </c>
      <c r="S1033" s="185">
        <v>0</v>
      </c>
      <c r="T1033" s="186">
        <f>S1033*H1033</f>
        <v>0</v>
      </c>
      <c r="AR1033" s="15" t="s">
        <v>294</v>
      </c>
      <c r="AT1033" s="15" t="s">
        <v>219</v>
      </c>
      <c r="AU1033" s="15" t="s">
        <v>81</v>
      </c>
      <c r="AY1033" s="15" t="s">
        <v>139</v>
      </c>
      <c r="BE1033" s="187">
        <f>IF(N1033="základní",J1033,0)</f>
        <v>0</v>
      </c>
      <c r="BF1033" s="187">
        <f>IF(N1033="snížená",J1033,0)</f>
        <v>0</v>
      </c>
      <c r="BG1033" s="187">
        <f>IF(N1033="zákl. přenesená",J1033,0)</f>
        <v>0</v>
      </c>
      <c r="BH1033" s="187">
        <f>IF(N1033="sníž. přenesená",J1033,0)</f>
        <v>0</v>
      </c>
      <c r="BI1033" s="187">
        <f>IF(N1033="nulová",J1033,0)</f>
        <v>0</v>
      </c>
      <c r="BJ1033" s="15" t="s">
        <v>81</v>
      </c>
      <c r="BK1033" s="187">
        <f>ROUND(I1033*H1033,2)</f>
        <v>0</v>
      </c>
      <c r="BL1033" s="15" t="s">
        <v>207</v>
      </c>
      <c r="BM1033" s="15" t="s">
        <v>1702</v>
      </c>
    </row>
    <row r="1034" spans="2:65" s="13" customFormat="1">
      <c r="B1034" s="199"/>
      <c r="C1034" s="200"/>
      <c r="D1034" s="190" t="s">
        <v>148</v>
      </c>
      <c r="E1034" s="201" t="s">
        <v>1</v>
      </c>
      <c r="F1034" s="202" t="s">
        <v>155</v>
      </c>
      <c r="G1034" s="200"/>
      <c r="H1034" s="203">
        <v>3</v>
      </c>
      <c r="I1034" s="204"/>
      <c r="J1034" s="200"/>
      <c r="K1034" s="200"/>
      <c r="L1034" s="205"/>
      <c r="M1034" s="206"/>
      <c r="N1034" s="207"/>
      <c r="O1034" s="207"/>
      <c r="P1034" s="207"/>
      <c r="Q1034" s="207"/>
      <c r="R1034" s="207"/>
      <c r="S1034" s="207"/>
      <c r="T1034" s="208"/>
      <c r="AT1034" s="209" t="s">
        <v>148</v>
      </c>
      <c r="AU1034" s="209" t="s">
        <v>81</v>
      </c>
      <c r="AV1034" s="13" t="s">
        <v>81</v>
      </c>
      <c r="AW1034" s="13" t="s">
        <v>30</v>
      </c>
      <c r="AX1034" s="13" t="s">
        <v>68</v>
      </c>
      <c r="AY1034" s="209" t="s">
        <v>139</v>
      </c>
    </row>
    <row r="1035" spans="2:65" s="1" customFormat="1" ht="16.5" customHeight="1">
      <c r="B1035" s="32"/>
      <c r="C1035" s="210" t="s">
        <v>1703</v>
      </c>
      <c r="D1035" s="210" t="s">
        <v>219</v>
      </c>
      <c r="E1035" s="211" t="s">
        <v>1704</v>
      </c>
      <c r="F1035" s="212" t="s">
        <v>1705</v>
      </c>
      <c r="G1035" s="213" t="s">
        <v>287</v>
      </c>
      <c r="H1035" s="214">
        <v>6</v>
      </c>
      <c r="I1035" s="215"/>
      <c r="J1035" s="216">
        <f>ROUND(I1035*H1035,2)</f>
        <v>0</v>
      </c>
      <c r="K1035" s="212" t="s">
        <v>145</v>
      </c>
      <c r="L1035" s="217"/>
      <c r="M1035" s="218" t="s">
        <v>1</v>
      </c>
      <c r="N1035" s="219" t="s">
        <v>40</v>
      </c>
      <c r="O1035" s="58"/>
      <c r="P1035" s="185">
        <f>O1035*H1035</f>
        <v>0</v>
      </c>
      <c r="Q1035" s="185">
        <v>0</v>
      </c>
      <c r="R1035" s="185">
        <f>Q1035*H1035</f>
        <v>0</v>
      </c>
      <c r="S1035" s="185">
        <v>0</v>
      </c>
      <c r="T1035" s="186">
        <f>S1035*H1035</f>
        <v>0</v>
      </c>
      <c r="AR1035" s="15" t="s">
        <v>294</v>
      </c>
      <c r="AT1035" s="15" t="s">
        <v>219</v>
      </c>
      <c r="AU1035" s="15" t="s">
        <v>81</v>
      </c>
      <c r="AY1035" s="15" t="s">
        <v>139</v>
      </c>
      <c r="BE1035" s="187">
        <f>IF(N1035="základní",J1035,0)</f>
        <v>0</v>
      </c>
      <c r="BF1035" s="187">
        <f>IF(N1035="snížená",J1035,0)</f>
        <v>0</v>
      </c>
      <c r="BG1035" s="187">
        <f>IF(N1035="zákl. přenesená",J1035,0)</f>
        <v>0</v>
      </c>
      <c r="BH1035" s="187">
        <f>IF(N1035="sníž. přenesená",J1035,0)</f>
        <v>0</v>
      </c>
      <c r="BI1035" s="187">
        <f>IF(N1035="nulová",J1035,0)</f>
        <v>0</v>
      </c>
      <c r="BJ1035" s="15" t="s">
        <v>81</v>
      </c>
      <c r="BK1035" s="187">
        <f>ROUND(I1035*H1035,2)</f>
        <v>0</v>
      </c>
      <c r="BL1035" s="15" t="s">
        <v>207</v>
      </c>
      <c r="BM1035" s="15" t="s">
        <v>1706</v>
      </c>
    </row>
    <row r="1036" spans="2:65" s="13" customFormat="1">
      <c r="B1036" s="199"/>
      <c r="C1036" s="200"/>
      <c r="D1036" s="190" t="s">
        <v>148</v>
      </c>
      <c r="E1036" s="201" t="s">
        <v>1</v>
      </c>
      <c r="F1036" s="202" t="s">
        <v>169</v>
      </c>
      <c r="G1036" s="200"/>
      <c r="H1036" s="203">
        <v>6</v>
      </c>
      <c r="I1036" s="204"/>
      <c r="J1036" s="200"/>
      <c r="K1036" s="200"/>
      <c r="L1036" s="205"/>
      <c r="M1036" s="206"/>
      <c r="N1036" s="207"/>
      <c r="O1036" s="207"/>
      <c r="P1036" s="207"/>
      <c r="Q1036" s="207"/>
      <c r="R1036" s="207"/>
      <c r="S1036" s="207"/>
      <c r="T1036" s="208"/>
      <c r="AT1036" s="209" t="s">
        <v>148</v>
      </c>
      <c r="AU1036" s="209" t="s">
        <v>81</v>
      </c>
      <c r="AV1036" s="13" t="s">
        <v>81</v>
      </c>
      <c r="AW1036" s="13" t="s">
        <v>30</v>
      </c>
      <c r="AX1036" s="13" t="s">
        <v>68</v>
      </c>
      <c r="AY1036" s="209" t="s">
        <v>139</v>
      </c>
    </row>
    <row r="1037" spans="2:65" s="1" customFormat="1" ht="16.5" customHeight="1">
      <c r="B1037" s="32"/>
      <c r="C1037" s="176" t="s">
        <v>1707</v>
      </c>
      <c r="D1037" s="176" t="s">
        <v>141</v>
      </c>
      <c r="E1037" s="177" t="s">
        <v>1708</v>
      </c>
      <c r="F1037" s="178" t="s">
        <v>1709</v>
      </c>
      <c r="G1037" s="179" t="s">
        <v>724</v>
      </c>
      <c r="H1037" s="180">
        <v>56</v>
      </c>
      <c r="I1037" s="181"/>
      <c r="J1037" s="182">
        <f>ROUND(I1037*H1037,2)</f>
        <v>0</v>
      </c>
      <c r="K1037" s="178" t="s">
        <v>145</v>
      </c>
      <c r="L1037" s="36"/>
      <c r="M1037" s="183" t="s">
        <v>1</v>
      </c>
      <c r="N1037" s="184" t="s">
        <v>40</v>
      </c>
      <c r="O1037" s="58"/>
      <c r="P1037" s="185">
        <f>O1037*H1037</f>
        <v>0</v>
      </c>
      <c r="Q1037" s="185">
        <v>0</v>
      </c>
      <c r="R1037" s="185">
        <f>Q1037*H1037</f>
        <v>0</v>
      </c>
      <c r="S1037" s="185">
        <v>0</v>
      </c>
      <c r="T1037" s="186">
        <f>S1037*H1037</f>
        <v>0</v>
      </c>
      <c r="AR1037" s="15" t="s">
        <v>207</v>
      </c>
      <c r="AT1037" s="15" t="s">
        <v>141</v>
      </c>
      <c r="AU1037" s="15" t="s">
        <v>81</v>
      </c>
      <c r="AY1037" s="15" t="s">
        <v>139</v>
      </c>
      <c r="BE1037" s="187">
        <f>IF(N1037="základní",J1037,0)</f>
        <v>0</v>
      </c>
      <c r="BF1037" s="187">
        <f>IF(N1037="snížená",J1037,0)</f>
        <v>0</v>
      </c>
      <c r="BG1037" s="187">
        <f>IF(N1037="zákl. přenesená",J1037,0)</f>
        <v>0</v>
      </c>
      <c r="BH1037" s="187">
        <f>IF(N1037="sníž. přenesená",J1037,0)</f>
        <v>0</v>
      </c>
      <c r="BI1037" s="187">
        <f>IF(N1037="nulová",J1037,0)</f>
        <v>0</v>
      </c>
      <c r="BJ1037" s="15" t="s">
        <v>81</v>
      </c>
      <c r="BK1037" s="187">
        <f>ROUND(I1037*H1037,2)</f>
        <v>0</v>
      </c>
      <c r="BL1037" s="15" t="s">
        <v>207</v>
      </c>
      <c r="BM1037" s="15" t="s">
        <v>1710</v>
      </c>
    </row>
    <row r="1038" spans="2:65" s="13" customFormat="1">
      <c r="B1038" s="199"/>
      <c r="C1038" s="200"/>
      <c r="D1038" s="190" t="s">
        <v>148</v>
      </c>
      <c r="E1038" s="201" t="s">
        <v>1</v>
      </c>
      <c r="F1038" s="202" t="s">
        <v>415</v>
      </c>
      <c r="G1038" s="200"/>
      <c r="H1038" s="203">
        <v>56</v>
      </c>
      <c r="I1038" s="204"/>
      <c r="J1038" s="200"/>
      <c r="K1038" s="200"/>
      <c r="L1038" s="205"/>
      <c r="M1038" s="206"/>
      <c r="N1038" s="207"/>
      <c r="O1038" s="207"/>
      <c r="P1038" s="207"/>
      <c r="Q1038" s="207"/>
      <c r="R1038" s="207"/>
      <c r="S1038" s="207"/>
      <c r="T1038" s="208"/>
      <c r="AT1038" s="209" t="s">
        <v>148</v>
      </c>
      <c r="AU1038" s="209" t="s">
        <v>81</v>
      </c>
      <c r="AV1038" s="13" t="s">
        <v>81</v>
      </c>
      <c r="AW1038" s="13" t="s">
        <v>30</v>
      </c>
      <c r="AX1038" s="13" t="s">
        <v>68</v>
      </c>
      <c r="AY1038" s="209" t="s">
        <v>139</v>
      </c>
    </row>
    <row r="1039" spans="2:65" s="1" customFormat="1" ht="16.5" customHeight="1">
      <c r="B1039" s="32"/>
      <c r="C1039" s="176" t="s">
        <v>1711</v>
      </c>
      <c r="D1039" s="176" t="s">
        <v>141</v>
      </c>
      <c r="E1039" s="177" t="s">
        <v>1712</v>
      </c>
      <c r="F1039" s="178" t="s">
        <v>1713</v>
      </c>
      <c r="G1039" s="179" t="s">
        <v>1032</v>
      </c>
      <c r="H1039" s="220"/>
      <c r="I1039" s="181"/>
      <c r="J1039" s="182">
        <f>ROUND(I1039*H1039,2)</f>
        <v>0</v>
      </c>
      <c r="K1039" s="178" t="s">
        <v>145</v>
      </c>
      <c r="L1039" s="36"/>
      <c r="M1039" s="183" t="s">
        <v>1</v>
      </c>
      <c r="N1039" s="184" t="s">
        <v>40</v>
      </c>
      <c r="O1039" s="58"/>
      <c r="P1039" s="185">
        <f>O1039*H1039</f>
        <v>0</v>
      </c>
      <c r="Q1039" s="185">
        <v>0</v>
      </c>
      <c r="R1039" s="185">
        <f>Q1039*H1039</f>
        <v>0</v>
      </c>
      <c r="S1039" s="185">
        <v>0</v>
      </c>
      <c r="T1039" s="186">
        <f>S1039*H1039</f>
        <v>0</v>
      </c>
      <c r="AR1039" s="15" t="s">
        <v>207</v>
      </c>
      <c r="AT1039" s="15" t="s">
        <v>141</v>
      </c>
      <c r="AU1039" s="15" t="s">
        <v>81</v>
      </c>
      <c r="AY1039" s="15" t="s">
        <v>139</v>
      </c>
      <c r="BE1039" s="187">
        <f>IF(N1039="základní",J1039,0)</f>
        <v>0</v>
      </c>
      <c r="BF1039" s="187">
        <f>IF(N1039="snížená",J1039,0)</f>
        <v>0</v>
      </c>
      <c r="BG1039" s="187">
        <f>IF(N1039="zákl. přenesená",J1039,0)</f>
        <v>0</v>
      </c>
      <c r="BH1039" s="187">
        <f>IF(N1039="sníž. přenesená",J1039,0)</f>
        <v>0</v>
      </c>
      <c r="BI1039" s="187">
        <f>IF(N1039="nulová",J1039,0)</f>
        <v>0</v>
      </c>
      <c r="BJ1039" s="15" t="s">
        <v>81</v>
      </c>
      <c r="BK1039" s="187">
        <f>ROUND(I1039*H1039,2)</f>
        <v>0</v>
      </c>
      <c r="BL1039" s="15" t="s">
        <v>207</v>
      </c>
      <c r="BM1039" s="15" t="s">
        <v>1714</v>
      </c>
    </row>
    <row r="1040" spans="2:65" s="11" customFormat="1" ht="22.9" customHeight="1">
      <c r="B1040" s="160"/>
      <c r="C1040" s="161"/>
      <c r="D1040" s="162" t="s">
        <v>67</v>
      </c>
      <c r="E1040" s="174" t="s">
        <v>1715</v>
      </c>
      <c r="F1040" s="174" t="s">
        <v>1716</v>
      </c>
      <c r="G1040" s="161"/>
      <c r="H1040" s="161"/>
      <c r="I1040" s="164"/>
      <c r="J1040" s="175">
        <f>BK1040</f>
        <v>0</v>
      </c>
      <c r="K1040" s="161"/>
      <c r="L1040" s="166"/>
      <c r="M1040" s="167"/>
      <c r="N1040" s="168"/>
      <c r="O1040" s="168"/>
      <c r="P1040" s="169">
        <f>SUM(P1041:P1124)</f>
        <v>0</v>
      </c>
      <c r="Q1040" s="168"/>
      <c r="R1040" s="169">
        <f>SUM(R1041:R1124)</f>
        <v>0.12806000000000001</v>
      </c>
      <c r="S1040" s="168"/>
      <c r="T1040" s="170">
        <f>SUM(T1041:T1124)</f>
        <v>0</v>
      </c>
      <c r="AR1040" s="171" t="s">
        <v>81</v>
      </c>
      <c r="AT1040" s="172" t="s">
        <v>67</v>
      </c>
      <c r="AU1040" s="172" t="s">
        <v>75</v>
      </c>
      <c r="AY1040" s="171" t="s">
        <v>139</v>
      </c>
      <c r="BK1040" s="173">
        <f>SUM(BK1041:BK1124)</f>
        <v>0</v>
      </c>
    </row>
    <row r="1041" spans="2:65" s="1" customFormat="1" ht="16.5" customHeight="1">
      <c r="B1041" s="32"/>
      <c r="C1041" s="176" t="s">
        <v>1717</v>
      </c>
      <c r="D1041" s="176" t="s">
        <v>141</v>
      </c>
      <c r="E1041" s="177" t="s">
        <v>1718</v>
      </c>
      <c r="F1041" s="178" t="s">
        <v>1719</v>
      </c>
      <c r="G1041" s="179" t="s">
        <v>265</v>
      </c>
      <c r="H1041" s="180">
        <v>270</v>
      </c>
      <c r="I1041" s="181"/>
      <c r="J1041" s="182">
        <f>ROUND(I1041*H1041,2)</f>
        <v>0</v>
      </c>
      <c r="K1041" s="178" t="s">
        <v>145</v>
      </c>
      <c r="L1041" s="36"/>
      <c r="M1041" s="183" t="s">
        <v>1</v>
      </c>
      <c r="N1041" s="184" t="s">
        <v>40</v>
      </c>
      <c r="O1041" s="58"/>
      <c r="P1041" s="185">
        <f>O1041*H1041</f>
        <v>0</v>
      </c>
      <c r="Q1041" s="185">
        <v>0</v>
      </c>
      <c r="R1041" s="185">
        <f>Q1041*H1041</f>
        <v>0</v>
      </c>
      <c r="S1041" s="185">
        <v>0</v>
      </c>
      <c r="T1041" s="186">
        <f>S1041*H1041</f>
        <v>0</v>
      </c>
      <c r="AR1041" s="15" t="s">
        <v>207</v>
      </c>
      <c r="AT1041" s="15" t="s">
        <v>141</v>
      </c>
      <c r="AU1041" s="15" t="s">
        <v>81</v>
      </c>
      <c r="AY1041" s="15" t="s">
        <v>139</v>
      </c>
      <c r="BE1041" s="187">
        <f>IF(N1041="základní",J1041,0)</f>
        <v>0</v>
      </c>
      <c r="BF1041" s="187">
        <f>IF(N1041="snížená",J1041,0)</f>
        <v>0</v>
      </c>
      <c r="BG1041" s="187">
        <f>IF(N1041="zákl. přenesená",J1041,0)</f>
        <v>0</v>
      </c>
      <c r="BH1041" s="187">
        <f>IF(N1041="sníž. přenesená",J1041,0)</f>
        <v>0</v>
      </c>
      <c r="BI1041" s="187">
        <f>IF(N1041="nulová",J1041,0)</f>
        <v>0</v>
      </c>
      <c r="BJ1041" s="15" t="s">
        <v>81</v>
      </c>
      <c r="BK1041" s="187">
        <f>ROUND(I1041*H1041,2)</f>
        <v>0</v>
      </c>
      <c r="BL1041" s="15" t="s">
        <v>207</v>
      </c>
      <c r="BM1041" s="15" t="s">
        <v>1720</v>
      </c>
    </row>
    <row r="1042" spans="2:65" s="12" customFormat="1">
      <c r="B1042" s="188"/>
      <c r="C1042" s="189"/>
      <c r="D1042" s="190" t="s">
        <v>148</v>
      </c>
      <c r="E1042" s="191" t="s">
        <v>1</v>
      </c>
      <c r="F1042" s="192" t="s">
        <v>637</v>
      </c>
      <c r="G1042" s="189"/>
      <c r="H1042" s="191" t="s">
        <v>1</v>
      </c>
      <c r="I1042" s="193"/>
      <c r="J1042" s="189"/>
      <c r="K1042" s="189"/>
      <c r="L1042" s="194"/>
      <c r="M1042" s="195"/>
      <c r="N1042" s="196"/>
      <c r="O1042" s="196"/>
      <c r="P1042" s="196"/>
      <c r="Q1042" s="196"/>
      <c r="R1042" s="196"/>
      <c r="S1042" s="196"/>
      <c r="T1042" s="197"/>
      <c r="AT1042" s="198" t="s">
        <v>148</v>
      </c>
      <c r="AU1042" s="198" t="s">
        <v>81</v>
      </c>
      <c r="AV1042" s="12" t="s">
        <v>75</v>
      </c>
      <c r="AW1042" s="12" t="s">
        <v>30</v>
      </c>
      <c r="AX1042" s="12" t="s">
        <v>68</v>
      </c>
      <c r="AY1042" s="198" t="s">
        <v>139</v>
      </c>
    </row>
    <row r="1043" spans="2:65" s="13" customFormat="1">
      <c r="B1043" s="199"/>
      <c r="C1043" s="200"/>
      <c r="D1043" s="190" t="s">
        <v>148</v>
      </c>
      <c r="E1043" s="201" t="s">
        <v>1</v>
      </c>
      <c r="F1043" s="202" t="s">
        <v>1422</v>
      </c>
      <c r="G1043" s="200"/>
      <c r="H1043" s="203">
        <v>270</v>
      </c>
      <c r="I1043" s="204"/>
      <c r="J1043" s="200"/>
      <c r="K1043" s="200"/>
      <c r="L1043" s="205"/>
      <c r="M1043" s="206"/>
      <c r="N1043" s="207"/>
      <c r="O1043" s="207"/>
      <c r="P1043" s="207"/>
      <c r="Q1043" s="207"/>
      <c r="R1043" s="207"/>
      <c r="S1043" s="207"/>
      <c r="T1043" s="208"/>
      <c r="AT1043" s="209" t="s">
        <v>148</v>
      </c>
      <c r="AU1043" s="209" t="s">
        <v>81</v>
      </c>
      <c r="AV1043" s="13" t="s">
        <v>81</v>
      </c>
      <c r="AW1043" s="13" t="s">
        <v>30</v>
      </c>
      <c r="AX1043" s="13" t="s">
        <v>68</v>
      </c>
      <c r="AY1043" s="209" t="s">
        <v>139</v>
      </c>
    </row>
    <row r="1044" spans="2:65" s="1" customFormat="1" ht="16.5" customHeight="1">
      <c r="B1044" s="32"/>
      <c r="C1044" s="210" t="s">
        <v>1721</v>
      </c>
      <c r="D1044" s="210" t="s">
        <v>219</v>
      </c>
      <c r="E1044" s="211" t="s">
        <v>1722</v>
      </c>
      <c r="F1044" s="212" t="s">
        <v>1723</v>
      </c>
      <c r="G1044" s="213" t="s">
        <v>265</v>
      </c>
      <c r="H1044" s="214">
        <v>110</v>
      </c>
      <c r="I1044" s="215"/>
      <c r="J1044" s="216">
        <f>ROUND(I1044*H1044,2)</f>
        <v>0</v>
      </c>
      <c r="K1044" s="212" t="s">
        <v>145</v>
      </c>
      <c r="L1044" s="217"/>
      <c r="M1044" s="218" t="s">
        <v>1</v>
      </c>
      <c r="N1044" s="219" t="s">
        <v>40</v>
      </c>
      <c r="O1044" s="58"/>
      <c r="P1044" s="185">
        <f>O1044*H1044</f>
        <v>0</v>
      </c>
      <c r="Q1044" s="185">
        <v>4.0000000000000003E-5</v>
      </c>
      <c r="R1044" s="185">
        <f>Q1044*H1044</f>
        <v>4.4000000000000003E-3</v>
      </c>
      <c r="S1044" s="185">
        <v>0</v>
      </c>
      <c r="T1044" s="186">
        <f>S1044*H1044</f>
        <v>0</v>
      </c>
      <c r="AR1044" s="15" t="s">
        <v>294</v>
      </c>
      <c r="AT1044" s="15" t="s">
        <v>219</v>
      </c>
      <c r="AU1044" s="15" t="s">
        <v>81</v>
      </c>
      <c r="AY1044" s="15" t="s">
        <v>139</v>
      </c>
      <c r="BE1044" s="187">
        <f>IF(N1044="základní",J1044,0)</f>
        <v>0</v>
      </c>
      <c r="BF1044" s="187">
        <f>IF(N1044="snížená",J1044,0)</f>
        <v>0</v>
      </c>
      <c r="BG1044" s="187">
        <f>IF(N1044="zákl. přenesená",J1044,0)</f>
        <v>0</v>
      </c>
      <c r="BH1044" s="187">
        <f>IF(N1044="sníž. přenesená",J1044,0)</f>
        <v>0</v>
      </c>
      <c r="BI1044" s="187">
        <f>IF(N1044="nulová",J1044,0)</f>
        <v>0</v>
      </c>
      <c r="BJ1044" s="15" t="s">
        <v>81</v>
      </c>
      <c r="BK1044" s="187">
        <f>ROUND(I1044*H1044,2)</f>
        <v>0</v>
      </c>
      <c r="BL1044" s="15" t="s">
        <v>207</v>
      </c>
      <c r="BM1044" s="15" t="s">
        <v>1724</v>
      </c>
    </row>
    <row r="1045" spans="2:65" s="13" customFormat="1">
      <c r="B1045" s="199"/>
      <c r="C1045" s="200"/>
      <c r="D1045" s="190" t="s">
        <v>148</v>
      </c>
      <c r="E1045" s="201" t="s">
        <v>1</v>
      </c>
      <c r="F1045" s="202" t="s">
        <v>704</v>
      </c>
      <c r="G1045" s="200"/>
      <c r="H1045" s="203">
        <v>110</v>
      </c>
      <c r="I1045" s="204"/>
      <c r="J1045" s="200"/>
      <c r="K1045" s="200"/>
      <c r="L1045" s="205"/>
      <c r="M1045" s="206"/>
      <c r="N1045" s="207"/>
      <c r="O1045" s="207"/>
      <c r="P1045" s="207"/>
      <c r="Q1045" s="207"/>
      <c r="R1045" s="207"/>
      <c r="S1045" s="207"/>
      <c r="T1045" s="208"/>
      <c r="AT1045" s="209" t="s">
        <v>148</v>
      </c>
      <c r="AU1045" s="209" t="s">
        <v>81</v>
      </c>
      <c r="AV1045" s="13" t="s">
        <v>81</v>
      </c>
      <c r="AW1045" s="13" t="s">
        <v>30</v>
      </c>
      <c r="AX1045" s="13" t="s">
        <v>68</v>
      </c>
      <c r="AY1045" s="209" t="s">
        <v>139</v>
      </c>
    </row>
    <row r="1046" spans="2:65" s="1" customFormat="1" ht="16.5" customHeight="1">
      <c r="B1046" s="32"/>
      <c r="C1046" s="210" t="s">
        <v>1725</v>
      </c>
      <c r="D1046" s="210" t="s">
        <v>219</v>
      </c>
      <c r="E1046" s="211" t="s">
        <v>1726</v>
      </c>
      <c r="F1046" s="212" t="s">
        <v>1727</v>
      </c>
      <c r="G1046" s="213" t="s">
        <v>265</v>
      </c>
      <c r="H1046" s="214">
        <v>160</v>
      </c>
      <c r="I1046" s="215"/>
      <c r="J1046" s="216">
        <f>ROUND(I1046*H1046,2)</f>
        <v>0</v>
      </c>
      <c r="K1046" s="212" t="s">
        <v>145</v>
      </c>
      <c r="L1046" s="217"/>
      <c r="M1046" s="218" t="s">
        <v>1</v>
      </c>
      <c r="N1046" s="219" t="s">
        <v>40</v>
      </c>
      <c r="O1046" s="58"/>
      <c r="P1046" s="185">
        <f>O1046*H1046</f>
        <v>0</v>
      </c>
      <c r="Q1046" s="185">
        <v>1E-4</v>
      </c>
      <c r="R1046" s="185">
        <f>Q1046*H1046</f>
        <v>1.6E-2</v>
      </c>
      <c r="S1046" s="185">
        <v>0</v>
      </c>
      <c r="T1046" s="186">
        <f>S1046*H1046</f>
        <v>0</v>
      </c>
      <c r="AR1046" s="15" t="s">
        <v>294</v>
      </c>
      <c r="AT1046" s="15" t="s">
        <v>219</v>
      </c>
      <c r="AU1046" s="15" t="s">
        <v>81</v>
      </c>
      <c r="AY1046" s="15" t="s">
        <v>139</v>
      </c>
      <c r="BE1046" s="187">
        <f>IF(N1046="základní",J1046,0)</f>
        <v>0</v>
      </c>
      <c r="BF1046" s="187">
        <f>IF(N1046="snížená",J1046,0)</f>
        <v>0</v>
      </c>
      <c r="BG1046" s="187">
        <f>IF(N1046="zákl. přenesená",J1046,0)</f>
        <v>0</v>
      </c>
      <c r="BH1046" s="187">
        <f>IF(N1046="sníž. přenesená",J1046,0)</f>
        <v>0</v>
      </c>
      <c r="BI1046" s="187">
        <f>IF(N1046="nulová",J1046,0)</f>
        <v>0</v>
      </c>
      <c r="BJ1046" s="15" t="s">
        <v>81</v>
      </c>
      <c r="BK1046" s="187">
        <f>ROUND(I1046*H1046,2)</f>
        <v>0</v>
      </c>
      <c r="BL1046" s="15" t="s">
        <v>207</v>
      </c>
      <c r="BM1046" s="15" t="s">
        <v>1728</v>
      </c>
    </row>
    <row r="1047" spans="2:65" s="13" customFormat="1">
      <c r="B1047" s="199"/>
      <c r="C1047" s="200"/>
      <c r="D1047" s="190" t="s">
        <v>148</v>
      </c>
      <c r="E1047" s="201" t="s">
        <v>1</v>
      </c>
      <c r="F1047" s="202" t="s">
        <v>940</v>
      </c>
      <c r="G1047" s="200"/>
      <c r="H1047" s="203">
        <v>160</v>
      </c>
      <c r="I1047" s="204"/>
      <c r="J1047" s="200"/>
      <c r="K1047" s="200"/>
      <c r="L1047" s="205"/>
      <c r="M1047" s="206"/>
      <c r="N1047" s="207"/>
      <c r="O1047" s="207"/>
      <c r="P1047" s="207"/>
      <c r="Q1047" s="207"/>
      <c r="R1047" s="207"/>
      <c r="S1047" s="207"/>
      <c r="T1047" s="208"/>
      <c r="AT1047" s="209" t="s">
        <v>148</v>
      </c>
      <c r="AU1047" s="209" t="s">
        <v>81</v>
      </c>
      <c r="AV1047" s="13" t="s">
        <v>81</v>
      </c>
      <c r="AW1047" s="13" t="s">
        <v>30</v>
      </c>
      <c r="AX1047" s="13" t="s">
        <v>68</v>
      </c>
      <c r="AY1047" s="209" t="s">
        <v>139</v>
      </c>
    </row>
    <row r="1048" spans="2:65" s="1" customFormat="1" ht="16.5" customHeight="1">
      <c r="B1048" s="32"/>
      <c r="C1048" s="176" t="s">
        <v>1729</v>
      </c>
      <c r="D1048" s="176" t="s">
        <v>141</v>
      </c>
      <c r="E1048" s="177" t="s">
        <v>1730</v>
      </c>
      <c r="F1048" s="178" t="s">
        <v>1731</v>
      </c>
      <c r="G1048" s="179" t="s">
        <v>287</v>
      </c>
      <c r="H1048" s="180">
        <v>36</v>
      </c>
      <c r="I1048" s="181"/>
      <c r="J1048" s="182">
        <f>ROUND(I1048*H1048,2)</f>
        <v>0</v>
      </c>
      <c r="K1048" s="178" t="s">
        <v>145</v>
      </c>
      <c r="L1048" s="36"/>
      <c r="M1048" s="183" t="s">
        <v>1</v>
      </c>
      <c r="N1048" s="184" t="s">
        <v>40</v>
      </c>
      <c r="O1048" s="58"/>
      <c r="P1048" s="185">
        <f>O1048*H1048</f>
        <v>0</v>
      </c>
      <c r="Q1048" s="185">
        <v>0</v>
      </c>
      <c r="R1048" s="185">
        <f>Q1048*H1048</f>
        <v>0</v>
      </c>
      <c r="S1048" s="185">
        <v>0</v>
      </c>
      <c r="T1048" s="186">
        <f>S1048*H1048</f>
        <v>0</v>
      </c>
      <c r="AR1048" s="15" t="s">
        <v>207</v>
      </c>
      <c r="AT1048" s="15" t="s">
        <v>141</v>
      </c>
      <c r="AU1048" s="15" t="s">
        <v>81</v>
      </c>
      <c r="AY1048" s="15" t="s">
        <v>139</v>
      </c>
      <c r="BE1048" s="187">
        <f>IF(N1048="základní",J1048,0)</f>
        <v>0</v>
      </c>
      <c r="BF1048" s="187">
        <f>IF(N1048="snížená",J1048,0)</f>
        <v>0</v>
      </c>
      <c r="BG1048" s="187">
        <f>IF(N1048="zákl. přenesená",J1048,0)</f>
        <v>0</v>
      </c>
      <c r="BH1048" s="187">
        <f>IF(N1048="sníž. přenesená",J1048,0)</f>
        <v>0</v>
      </c>
      <c r="BI1048" s="187">
        <f>IF(N1048="nulová",J1048,0)</f>
        <v>0</v>
      </c>
      <c r="BJ1048" s="15" t="s">
        <v>81</v>
      </c>
      <c r="BK1048" s="187">
        <f>ROUND(I1048*H1048,2)</f>
        <v>0</v>
      </c>
      <c r="BL1048" s="15" t="s">
        <v>207</v>
      </c>
      <c r="BM1048" s="15" t="s">
        <v>1732</v>
      </c>
    </row>
    <row r="1049" spans="2:65" s="12" customFormat="1">
      <c r="B1049" s="188"/>
      <c r="C1049" s="189"/>
      <c r="D1049" s="190" t="s">
        <v>148</v>
      </c>
      <c r="E1049" s="191" t="s">
        <v>1</v>
      </c>
      <c r="F1049" s="192" t="s">
        <v>637</v>
      </c>
      <c r="G1049" s="189"/>
      <c r="H1049" s="191" t="s">
        <v>1</v>
      </c>
      <c r="I1049" s="193"/>
      <c r="J1049" s="189"/>
      <c r="K1049" s="189"/>
      <c r="L1049" s="194"/>
      <c r="M1049" s="195"/>
      <c r="N1049" s="196"/>
      <c r="O1049" s="196"/>
      <c r="P1049" s="196"/>
      <c r="Q1049" s="196"/>
      <c r="R1049" s="196"/>
      <c r="S1049" s="196"/>
      <c r="T1049" s="197"/>
      <c r="AT1049" s="198" t="s">
        <v>148</v>
      </c>
      <c r="AU1049" s="198" t="s">
        <v>81</v>
      </c>
      <c r="AV1049" s="12" t="s">
        <v>75</v>
      </c>
      <c r="AW1049" s="12" t="s">
        <v>30</v>
      </c>
      <c r="AX1049" s="12" t="s">
        <v>68</v>
      </c>
      <c r="AY1049" s="198" t="s">
        <v>139</v>
      </c>
    </row>
    <row r="1050" spans="2:65" s="13" customFormat="1">
      <c r="B1050" s="199"/>
      <c r="C1050" s="200"/>
      <c r="D1050" s="190" t="s">
        <v>148</v>
      </c>
      <c r="E1050" s="201" t="s">
        <v>1</v>
      </c>
      <c r="F1050" s="202" t="s">
        <v>314</v>
      </c>
      <c r="G1050" s="200"/>
      <c r="H1050" s="203">
        <v>36</v>
      </c>
      <c r="I1050" s="204"/>
      <c r="J1050" s="200"/>
      <c r="K1050" s="200"/>
      <c r="L1050" s="205"/>
      <c r="M1050" s="206"/>
      <c r="N1050" s="207"/>
      <c r="O1050" s="207"/>
      <c r="P1050" s="207"/>
      <c r="Q1050" s="207"/>
      <c r="R1050" s="207"/>
      <c r="S1050" s="207"/>
      <c r="T1050" s="208"/>
      <c r="AT1050" s="209" t="s">
        <v>148</v>
      </c>
      <c r="AU1050" s="209" t="s">
        <v>81</v>
      </c>
      <c r="AV1050" s="13" t="s">
        <v>81</v>
      </c>
      <c r="AW1050" s="13" t="s">
        <v>30</v>
      </c>
      <c r="AX1050" s="13" t="s">
        <v>68</v>
      </c>
      <c r="AY1050" s="209" t="s">
        <v>139</v>
      </c>
    </row>
    <row r="1051" spans="2:65" s="1" customFormat="1" ht="16.5" customHeight="1">
      <c r="B1051" s="32"/>
      <c r="C1051" s="210" t="s">
        <v>1733</v>
      </c>
      <c r="D1051" s="210" t="s">
        <v>219</v>
      </c>
      <c r="E1051" s="211" t="s">
        <v>1336</v>
      </c>
      <c r="F1051" s="212" t="s">
        <v>1337</v>
      </c>
      <c r="G1051" s="213" t="s">
        <v>287</v>
      </c>
      <c r="H1051" s="214">
        <v>18</v>
      </c>
      <c r="I1051" s="215"/>
      <c r="J1051" s="216">
        <f>ROUND(I1051*H1051,2)</f>
        <v>0</v>
      </c>
      <c r="K1051" s="212" t="s">
        <v>145</v>
      </c>
      <c r="L1051" s="217"/>
      <c r="M1051" s="218" t="s">
        <v>1</v>
      </c>
      <c r="N1051" s="219" t="s">
        <v>40</v>
      </c>
      <c r="O1051" s="58"/>
      <c r="P1051" s="185">
        <f>O1051*H1051</f>
        <v>0</v>
      </c>
      <c r="Q1051" s="185">
        <v>3.0000000000000001E-5</v>
      </c>
      <c r="R1051" s="185">
        <f>Q1051*H1051</f>
        <v>5.4000000000000001E-4</v>
      </c>
      <c r="S1051" s="185">
        <v>0</v>
      </c>
      <c r="T1051" s="186">
        <f>S1051*H1051</f>
        <v>0</v>
      </c>
      <c r="AR1051" s="15" t="s">
        <v>294</v>
      </c>
      <c r="AT1051" s="15" t="s">
        <v>219</v>
      </c>
      <c r="AU1051" s="15" t="s">
        <v>81</v>
      </c>
      <c r="AY1051" s="15" t="s">
        <v>139</v>
      </c>
      <c r="BE1051" s="187">
        <f>IF(N1051="základní",J1051,0)</f>
        <v>0</v>
      </c>
      <c r="BF1051" s="187">
        <f>IF(N1051="snížená",J1051,0)</f>
        <v>0</v>
      </c>
      <c r="BG1051" s="187">
        <f>IF(N1051="zákl. přenesená",J1051,0)</f>
        <v>0</v>
      </c>
      <c r="BH1051" s="187">
        <f>IF(N1051="sníž. přenesená",J1051,0)</f>
        <v>0</v>
      </c>
      <c r="BI1051" s="187">
        <f>IF(N1051="nulová",J1051,0)</f>
        <v>0</v>
      </c>
      <c r="BJ1051" s="15" t="s">
        <v>81</v>
      </c>
      <c r="BK1051" s="187">
        <f>ROUND(I1051*H1051,2)</f>
        <v>0</v>
      </c>
      <c r="BL1051" s="15" t="s">
        <v>207</v>
      </c>
      <c r="BM1051" s="15" t="s">
        <v>1734</v>
      </c>
    </row>
    <row r="1052" spans="2:65" s="13" customFormat="1">
      <c r="B1052" s="199"/>
      <c r="C1052" s="200"/>
      <c r="D1052" s="190" t="s">
        <v>148</v>
      </c>
      <c r="E1052" s="201" t="s">
        <v>1</v>
      </c>
      <c r="F1052" s="202" t="s">
        <v>218</v>
      </c>
      <c r="G1052" s="200"/>
      <c r="H1052" s="203">
        <v>18</v>
      </c>
      <c r="I1052" s="204"/>
      <c r="J1052" s="200"/>
      <c r="K1052" s="200"/>
      <c r="L1052" s="205"/>
      <c r="M1052" s="206"/>
      <c r="N1052" s="207"/>
      <c r="O1052" s="207"/>
      <c r="P1052" s="207"/>
      <c r="Q1052" s="207"/>
      <c r="R1052" s="207"/>
      <c r="S1052" s="207"/>
      <c r="T1052" s="208"/>
      <c r="AT1052" s="209" t="s">
        <v>148</v>
      </c>
      <c r="AU1052" s="209" t="s">
        <v>81</v>
      </c>
      <c r="AV1052" s="13" t="s">
        <v>81</v>
      </c>
      <c r="AW1052" s="13" t="s">
        <v>30</v>
      </c>
      <c r="AX1052" s="13" t="s">
        <v>68</v>
      </c>
      <c r="AY1052" s="209" t="s">
        <v>139</v>
      </c>
    </row>
    <row r="1053" spans="2:65" s="1" customFormat="1" ht="16.5" customHeight="1">
      <c r="B1053" s="32"/>
      <c r="C1053" s="210" t="s">
        <v>1735</v>
      </c>
      <c r="D1053" s="210" t="s">
        <v>219</v>
      </c>
      <c r="E1053" s="211" t="s">
        <v>1736</v>
      </c>
      <c r="F1053" s="212" t="s">
        <v>1737</v>
      </c>
      <c r="G1053" s="213" t="s">
        <v>287</v>
      </c>
      <c r="H1053" s="214">
        <v>18</v>
      </c>
      <c r="I1053" s="215"/>
      <c r="J1053" s="216">
        <f>ROUND(I1053*H1053,2)</f>
        <v>0</v>
      </c>
      <c r="K1053" s="212" t="s">
        <v>145</v>
      </c>
      <c r="L1053" s="217"/>
      <c r="M1053" s="218" t="s">
        <v>1</v>
      </c>
      <c r="N1053" s="219" t="s">
        <v>40</v>
      </c>
      <c r="O1053" s="58"/>
      <c r="P1053" s="185">
        <f>O1053*H1053</f>
        <v>0</v>
      </c>
      <c r="Q1053" s="185">
        <v>5.0000000000000002E-5</v>
      </c>
      <c r="R1053" s="185">
        <f>Q1053*H1053</f>
        <v>9.0000000000000008E-4</v>
      </c>
      <c r="S1053" s="185">
        <v>0</v>
      </c>
      <c r="T1053" s="186">
        <f>S1053*H1053</f>
        <v>0</v>
      </c>
      <c r="AR1053" s="15" t="s">
        <v>294</v>
      </c>
      <c r="AT1053" s="15" t="s">
        <v>219</v>
      </c>
      <c r="AU1053" s="15" t="s">
        <v>81</v>
      </c>
      <c r="AY1053" s="15" t="s">
        <v>139</v>
      </c>
      <c r="BE1053" s="187">
        <f>IF(N1053="základní",J1053,0)</f>
        <v>0</v>
      </c>
      <c r="BF1053" s="187">
        <f>IF(N1053="snížená",J1053,0)</f>
        <v>0</v>
      </c>
      <c r="BG1053" s="187">
        <f>IF(N1053="zákl. přenesená",J1053,0)</f>
        <v>0</v>
      </c>
      <c r="BH1053" s="187">
        <f>IF(N1053="sníž. přenesená",J1053,0)</f>
        <v>0</v>
      </c>
      <c r="BI1053" s="187">
        <f>IF(N1053="nulová",J1053,0)</f>
        <v>0</v>
      </c>
      <c r="BJ1053" s="15" t="s">
        <v>81</v>
      </c>
      <c r="BK1053" s="187">
        <f>ROUND(I1053*H1053,2)</f>
        <v>0</v>
      </c>
      <c r="BL1053" s="15" t="s">
        <v>207</v>
      </c>
      <c r="BM1053" s="15" t="s">
        <v>1738</v>
      </c>
    </row>
    <row r="1054" spans="2:65" s="13" customFormat="1">
      <c r="B1054" s="199"/>
      <c r="C1054" s="200"/>
      <c r="D1054" s="190" t="s">
        <v>148</v>
      </c>
      <c r="E1054" s="201" t="s">
        <v>1</v>
      </c>
      <c r="F1054" s="202" t="s">
        <v>218</v>
      </c>
      <c r="G1054" s="200"/>
      <c r="H1054" s="203">
        <v>18</v>
      </c>
      <c r="I1054" s="204"/>
      <c r="J1054" s="200"/>
      <c r="K1054" s="200"/>
      <c r="L1054" s="205"/>
      <c r="M1054" s="206"/>
      <c r="N1054" s="207"/>
      <c r="O1054" s="207"/>
      <c r="P1054" s="207"/>
      <c r="Q1054" s="207"/>
      <c r="R1054" s="207"/>
      <c r="S1054" s="207"/>
      <c r="T1054" s="208"/>
      <c r="AT1054" s="209" t="s">
        <v>148</v>
      </c>
      <c r="AU1054" s="209" t="s">
        <v>81</v>
      </c>
      <c r="AV1054" s="13" t="s">
        <v>81</v>
      </c>
      <c r="AW1054" s="13" t="s">
        <v>30</v>
      </c>
      <c r="AX1054" s="13" t="s">
        <v>68</v>
      </c>
      <c r="AY1054" s="209" t="s">
        <v>139</v>
      </c>
    </row>
    <row r="1055" spans="2:65" s="1" customFormat="1" ht="16.5" customHeight="1">
      <c r="B1055" s="32"/>
      <c r="C1055" s="176" t="s">
        <v>1739</v>
      </c>
      <c r="D1055" s="176" t="s">
        <v>141</v>
      </c>
      <c r="E1055" s="177" t="s">
        <v>1740</v>
      </c>
      <c r="F1055" s="178" t="s">
        <v>1741</v>
      </c>
      <c r="G1055" s="179" t="s">
        <v>265</v>
      </c>
      <c r="H1055" s="180">
        <v>400</v>
      </c>
      <c r="I1055" s="181"/>
      <c r="J1055" s="182">
        <f>ROUND(I1055*H1055,2)</f>
        <v>0</v>
      </c>
      <c r="K1055" s="178" t="s">
        <v>145</v>
      </c>
      <c r="L1055" s="36"/>
      <c r="M1055" s="183" t="s">
        <v>1</v>
      </c>
      <c r="N1055" s="184" t="s">
        <v>40</v>
      </c>
      <c r="O1055" s="58"/>
      <c r="P1055" s="185">
        <f>O1055*H1055</f>
        <v>0</v>
      </c>
      <c r="Q1055" s="185">
        <v>0</v>
      </c>
      <c r="R1055" s="185">
        <f>Q1055*H1055</f>
        <v>0</v>
      </c>
      <c r="S1055" s="185">
        <v>0</v>
      </c>
      <c r="T1055" s="186">
        <f>S1055*H1055</f>
        <v>0</v>
      </c>
      <c r="AR1055" s="15" t="s">
        <v>207</v>
      </c>
      <c r="AT1055" s="15" t="s">
        <v>141</v>
      </c>
      <c r="AU1055" s="15" t="s">
        <v>81</v>
      </c>
      <c r="AY1055" s="15" t="s">
        <v>139</v>
      </c>
      <c r="BE1055" s="187">
        <f>IF(N1055="základní",J1055,0)</f>
        <v>0</v>
      </c>
      <c r="BF1055" s="187">
        <f>IF(N1055="snížená",J1055,0)</f>
        <v>0</v>
      </c>
      <c r="BG1055" s="187">
        <f>IF(N1055="zákl. přenesená",J1055,0)</f>
        <v>0</v>
      </c>
      <c r="BH1055" s="187">
        <f>IF(N1055="sníž. přenesená",J1055,0)</f>
        <v>0</v>
      </c>
      <c r="BI1055" s="187">
        <f>IF(N1055="nulová",J1055,0)</f>
        <v>0</v>
      </c>
      <c r="BJ1055" s="15" t="s">
        <v>81</v>
      </c>
      <c r="BK1055" s="187">
        <f>ROUND(I1055*H1055,2)</f>
        <v>0</v>
      </c>
      <c r="BL1055" s="15" t="s">
        <v>207</v>
      </c>
      <c r="BM1055" s="15" t="s">
        <v>1742</v>
      </c>
    </row>
    <row r="1056" spans="2:65" s="12" customFormat="1">
      <c r="B1056" s="188"/>
      <c r="C1056" s="189"/>
      <c r="D1056" s="190" t="s">
        <v>148</v>
      </c>
      <c r="E1056" s="191" t="s">
        <v>1</v>
      </c>
      <c r="F1056" s="192" t="s">
        <v>637</v>
      </c>
      <c r="G1056" s="189"/>
      <c r="H1056" s="191" t="s">
        <v>1</v>
      </c>
      <c r="I1056" s="193"/>
      <c r="J1056" s="189"/>
      <c r="K1056" s="189"/>
      <c r="L1056" s="194"/>
      <c r="M1056" s="195"/>
      <c r="N1056" s="196"/>
      <c r="O1056" s="196"/>
      <c r="P1056" s="196"/>
      <c r="Q1056" s="196"/>
      <c r="R1056" s="196"/>
      <c r="S1056" s="196"/>
      <c r="T1056" s="197"/>
      <c r="AT1056" s="198" t="s">
        <v>148</v>
      </c>
      <c r="AU1056" s="198" t="s">
        <v>81</v>
      </c>
      <c r="AV1056" s="12" t="s">
        <v>75</v>
      </c>
      <c r="AW1056" s="12" t="s">
        <v>30</v>
      </c>
      <c r="AX1056" s="12" t="s">
        <v>68</v>
      </c>
      <c r="AY1056" s="198" t="s">
        <v>139</v>
      </c>
    </row>
    <row r="1057" spans="2:65" s="13" customFormat="1">
      <c r="B1057" s="199"/>
      <c r="C1057" s="200"/>
      <c r="D1057" s="190" t="s">
        <v>148</v>
      </c>
      <c r="E1057" s="201" t="s">
        <v>1</v>
      </c>
      <c r="F1057" s="202" t="s">
        <v>1743</v>
      </c>
      <c r="G1057" s="200"/>
      <c r="H1057" s="203">
        <v>400</v>
      </c>
      <c r="I1057" s="204"/>
      <c r="J1057" s="200"/>
      <c r="K1057" s="200"/>
      <c r="L1057" s="205"/>
      <c r="M1057" s="206"/>
      <c r="N1057" s="207"/>
      <c r="O1057" s="207"/>
      <c r="P1057" s="207"/>
      <c r="Q1057" s="207"/>
      <c r="R1057" s="207"/>
      <c r="S1057" s="207"/>
      <c r="T1057" s="208"/>
      <c r="AT1057" s="209" t="s">
        <v>148</v>
      </c>
      <c r="AU1057" s="209" t="s">
        <v>81</v>
      </c>
      <c r="AV1057" s="13" t="s">
        <v>81</v>
      </c>
      <c r="AW1057" s="13" t="s">
        <v>30</v>
      </c>
      <c r="AX1057" s="13" t="s">
        <v>68</v>
      </c>
      <c r="AY1057" s="209" t="s">
        <v>139</v>
      </c>
    </row>
    <row r="1058" spans="2:65" s="1" customFormat="1" ht="16.5" customHeight="1">
      <c r="B1058" s="32"/>
      <c r="C1058" s="210" t="s">
        <v>1744</v>
      </c>
      <c r="D1058" s="210" t="s">
        <v>219</v>
      </c>
      <c r="E1058" s="211" t="s">
        <v>1745</v>
      </c>
      <c r="F1058" s="212" t="s">
        <v>1746</v>
      </c>
      <c r="G1058" s="213" t="s">
        <v>265</v>
      </c>
      <c r="H1058" s="214">
        <v>80</v>
      </c>
      <c r="I1058" s="215"/>
      <c r="J1058" s="216">
        <f>ROUND(I1058*H1058,2)</f>
        <v>0</v>
      </c>
      <c r="K1058" s="212" t="s">
        <v>145</v>
      </c>
      <c r="L1058" s="217"/>
      <c r="M1058" s="218" t="s">
        <v>1</v>
      </c>
      <c r="N1058" s="219" t="s">
        <v>40</v>
      </c>
      <c r="O1058" s="58"/>
      <c r="P1058" s="185">
        <f>O1058*H1058</f>
        <v>0</v>
      </c>
      <c r="Q1058" s="185">
        <v>2.2000000000000001E-4</v>
      </c>
      <c r="R1058" s="185">
        <f>Q1058*H1058</f>
        <v>1.7600000000000001E-2</v>
      </c>
      <c r="S1058" s="185">
        <v>0</v>
      </c>
      <c r="T1058" s="186">
        <f>S1058*H1058</f>
        <v>0</v>
      </c>
      <c r="AR1058" s="15" t="s">
        <v>294</v>
      </c>
      <c r="AT1058" s="15" t="s">
        <v>219</v>
      </c>
      <c r="AU1058" s="15" t="s">
        <v>81</v>
      </c>
      <c r="AY1058" s="15" t="s">
        <v>139</v>
      </c>
      <c r="BE1058" s="187">
        <f>IF(N1058="základní",J1058,0)</f>
        <v>0</v>
      </c>
      <c r="BF1058" s="187">
        <f>IF(N1058="snížená",J1058,0)</f>
        <v>0</v>
      </c>
      <c r="BG1058" s="187">
        <f>IF(N1058="zákl. přenesená",J1058,0)</f>
        <v>0</v>
      </c>
      <c r="BH1058" s="187">
        <f>IF(N1058="sníž. přenesená",J1058,0)</f>
        <v>0</v>
      </c>
      <c r="BI1058" s="187">
        <f>IF(N1058="nulová",J1058,0)</f>
        <v>0</v>
      </c>
      <c r="BJ1058" s="15" t="s">
        <v>81</v>
      </c>
      <c r="BK1058" s="187">
        <f>ROUND(I1058*H1058,2)</f>
        <v>0</v>
      </c>
      <c r="BL1058" s="15" t="s">
        <v>207</v>
      </c>
      <c r="BM1058" s="15" t="s">
        <v>1747</v>
      </c>
    </row>
    <row r="1059" spans="2:65" s="13" customFormat="1">
      <c r="B1059" s="199"/>
      <c r="C1059" s="200"/>
      <c r="D1059" s="190" t="s">
        <v>148</v>
      </c>
      <c r="E1059" s="201" t="s">
        <v>1</v>
      </c>
      <c r="F1059" s="202" t="s">
        <v>561</v>
      </c>
      <c r="G1059" s="200"/>
      <c r="H1059" s="203">
        <v>80</v>
      </c>
      <c r="I1059" s="204"/>
      <c r="J1059" s="200"/>
      <c r="K1059" s="200"/>
      <c r="L1059" s="205"/>
      <c r="M1059" s="206"/>
      <c r="N1059" s="207"/>
      <c r="O1059" s="207"/>
      <c r="P1059" s="207"/>
      <c r="Q1059" s="207"/>
      <c r="R1059" s="207"/>
      <c r="S1059" s="207"/>
      <c r="T1059" s="208"/>
      <c r="AT1059" s="209" t="s">
        <v>148</v>
      </c>
      <c r="AU1059" s="209" t="s">
        <v>81</v>
      </c>
      <c r="AV1059" s="13" t="s">
        <v>81</v>
      </c>
      <c r="AW1059" s="13" t="s">
        <v>30</v>
      </c>
      <c r="AX1059" s="13" t="s">
        <v>68</v>
      </c>
      <c r="AY1059" s="209" t="s">
        <v>139</v>
      </c>
    </row>
    <row r="1060" spans="2:65" s="1" customFormat="1" ht="16.5" customHeight="1">
      <c r="B1060" s="32"/>
      <c r="C1060" s="210" t="s">
        <v>1748</v>
      </c>
      <c r="D1060" s="210" t="s">
        <v>219</v>
      </c>
      <c r="E1060" s="211" t="s">
        <v>1749</v>
      </c>
      <c r="F1060" s="212" t="s">
        <v>1750</v>
      </c>
      <c r="G1060" s="213" t="s">
        <v>265</v>
      </c>
      <c r="H1060" s="214">
        <v>140</v>
      </c>
      <c r="I1060" s="215"/>
      <c r="J1060" s="216">
        <f>ROUND(I1060*H1060,2)</f>
        <v>0</v>
      </c>
      <c r="K1060" s="212" t="s">
        <v>145</v>
      </c>
      <c r="L1060" s="217"/>
      <c r="M1060" s="218" t="s">
        <v>1</v>
      </c>
      <c r="N1060" s="219" t="s">
        <v>40</v>
      </c>
      <c r="O1060" s="58"/>
      <c r="P1060" s="185">
        <f>O1060*H1060</f>
        <v>0</v>
      </c>
      <c r="Q1060" s="185">
        <v>2.7E-4</v>
      </c>
      <c r="R1060" s="185">
        <f>Q1060*H1060</f>
        <v>3.78E-2</v>
      </c>
      <c r="S1060" s="185">
        <v>0</v>
      </c>
      <c r="T1060" s="186">
        <f>S1060*H1060</f>
        <v>0</v>
      </c>
      <c r="AR1060" s="15" t="s">
        <v>294</v>
      </c>
      <c r="AT1060" s="15" t="s">
        <v>219</v>
      </c>
      <c r="AU1060" s="15" t="s">
        <v>81</v>
      </c>
      <c r="AY1060" s="15" t="s">
        <v>139</v>
      </c>
      <c r="BE1060" s="187">
        <f>IF(N1060="základní",J1060,0)</f>
        <v>0</v>
      </c>
      <c r="BF1060" s="187">
        <f>IF(N1060="snížená",J1060,0)</f>
        <v>0</v>
      </c>
      <c r="BG1060" s="187">
        <f>IF(N1060="zákl. přenesená",J1060,0)</f>
        <v>0</v>
      </c>
      <c r="BH1060" s="187">
        <f>IF(N1060="sníž. přenesená",J1060,0)</f>
        <v>0</v>
      </c>
      <c r="BI1060" s="187">
        <f>IF(N1060="nulová",J1060,0)</f>
        <v>0</v>
      </c>
      <c r="BJ1060" s="15" t="s">
        <v>81</v>
      </c>
      <c r="BK1060" s="187">
        <f>ROUND(I1060*H1060,2)</f>
        <v>0</v>
      </c>
      <c r="BL1060" s="15" t="s">
        <v>207</v>
      </c>
      <c r="BM1060" s="15" t="s">
        <v>1751</v>
      </c>
    </row>
    <row r="1061" spans="2:65" s="13" customFormat="1">
      <c r="B1061" s="199"/>
      <c r="C1061" s="200"/>
      <c r="D1061" s="190" t="s">
        <v>148</v>
      </c>
      <c r="E1061" s="201" t="s">
        <v>1</v>
      </c>
      <c r="F1061" s="202" t="s">
        <v>843</v>
      </c>
      <c r="G1061" s="200"/>
      <c r="H1061" s="203">
        <v>140</v>
      </c>
      <c r="I1061" s="204"/>
      <c r="J1061" s="200"/>
      <c r="K1061" s="200"/>
      <c r="L1061" s="205"/>
      <c r="M1061" s="206"/>
      <c r="N1061" s="207"/>
      <c r="O1061" s="207"/>
      <c r="P1061" s="207"/>
      <c r="Q1061" s="207"/>
      <c r="R1061" s="207"/>
      <c r="S1061" s="207"/>
      <c r="T1061" s="208"/>
      <c r="AT1061" s="209" t="s">
        <v>148</v>
      </c>
      <c r="AU1061" s="209" t="s">
        <v>81</v>
      </c>
      <c r="AV1061" s="13" t="s">
        <v>81</v>
      </c>
      <c r="AW1061" s="13" t="s">
        <v>30</v>
      </c>
      <c r="AX1061" s="13" t="s">
        <v>68</v>
      </c>
      <c r="AY1061" s="209" t="s">
        <v>139</v>
      </c>
    </row>
    <row r="1062" spans="2:65" s="1" customFormat="1" ht="16.5" customHeight="1">
      <c r="B1062" s="32"/>
      <c r="C1062" s="210" t="s">
        <v>1752</v>
      </c>
      <c r="D1062" s="210" t="s">
        <v>219</v>
      </c>
      <c r="E1062" s="211" t="s">
        <v>1753</v>
      </c>
      <c r="F1062" s="212" t="s">
        <v>1754</v>
      </c>
      <c r="G1062" s="213" t="s">
        <v>265</v>
      </c>
      <c r="H1062" s="214">
        <v>180</v>
      </c>
      <c r="I1062" s="215"/>
      <c r="J1062" s="216">
        <f>ROUND(I1062*H1062,2)</f>
        <v>0</v>
      </c>
      <c r="K1062" s="212" t="s">
        <v>1</v>
      </c>
      <c r="L1062" s="217"/>
      <c r="M1062" s="218" t="s">
        <v>1</v>
      </c>
      <c r="N1062" s="219" t="s">
        <v>40</v>
      </c>
      <c r="O1062" s="58"/>
      <c r="P1062" s="185">
        <f>O1062*H1062</f>
        <v>0</v>
      </c>
      <c r="Q1062" s="185">
        <v>2.7E-4</v>
      </c>
      <c r="R1062" s="185">
        <f>Q1062*H1062</f>
        <v>4.8599999999999997E-2</v>
      </c>
      <c r="S1062" s="185">
        <v>0</v>
      </c>
      <c r="T1062" s="186">
        <f>S1062*H1062</f>
        <v>0</v>
      </c>
      <c r="AR1062" s="15" t="s">
        <v>294</v>
      </c>
      <c r="AT1062" s="15" t="s">
        <v>219</v>
      </c>
      <c r="AU1062" s="15" t="s">
        <v>81</v>
      </c>
      <c r="AY1062" s="15" t="s">
        <v>139</v>
      </c>
      <c r="BE1062" s="187">
        <f>IF(N1062="základní",J1062,0)</f>
        <v>0</v>
      </c>
      <c r="BF1062" s="187">
        <f>IF(N1062="snížená",J1062,0)</f>
        <v>0</v>
      </c>
      <c r="BG1062" s="187">
        <f>IF(N1062="zákl. přenesená",J1062,0)</f>
        <v>0</v>
      </c>
      <c r="BH1062" s="187">
        <f>IF(N1062="sníž. přenesená",J1062,0)</f>
        <v>0</v>
      </c>
      <c r="BI1062" s="187">
        <f>IF(N1062="nulová",J1062,0)</f>
        <v>0</v>
      </c>
      <c r="BJ1062" s="15" t="s">
        <v>81</v>
      </c>
      <c r="BK1062" s="187">
        <f>ROUND(I1062*H1062,2)</f>
        <v>0</v>
      </c>
      <c r="BL1062" s="15" t="s">
        <v>207</v>
      </c>
      <c r="BM1062" s="15" t="s">
        <v>1755</v>
      </c>
    </row>
    <row r="1063" spans="2:65" s="13" customFormat="1">
      <c r="B1063" s="199"/>
      <c r="C1063" s="200"/>
      <c r="D1063" s="190" t="s">
        <v>148</v>
      </c>
      <c r="E1063" s="201" t="s">
        <v>1</v>
      </c>
      <c r="F1063" s="202" t="s">
        <v>1045</v>
      </c>
      <c r="G1063" s="200"/>
      <c r="H1063" s="203">
        <v>180</v>
      </c>
      <c r="I1063" s="204"/>
      <c r="J1063" s="200"/>
      <c r="K1063" s="200"/>
      <c r="L1063" s="205"/>
      <c r="M1063" s="206"/>
      <c r="N1063" s="207"/>
      <c r="O1063" s="207"/>
      <c r="P1063" s="207"/>
      <c r="Q1063" s="207"/>
      <c r="R1063" s="207"/>
      <c r="S1063" s="207"/>
      <c r="T1063" s="208"/>
      <c r="AT1063" s="209" t="s">
        <v>148</v>
      </c>
      <c r="AU1063" s="209" t="s">
        <v>81</v>
      </c>
      <c r="AV1063" s="13" t="s">
        <v>81</v>
      </c>
      <c r="AW1063" s="13" t="s">
        <v>30</v>
      </c>
      <c r="AX1063" s="13" t="s">
        <v>68</v>
      </c>
      <c r="AY1063" s="209" t="s">
        <v>139</v>
      </c>
    </row>
    <row r="1064" spans="2:65" s="1" customFormat="1" ht="16.5" customHeight="1">
      <c r="B1064" s="32"/>
      <c r="C1064" s="176" t="s">
        <v>1756</v>
      </c>
      <c r="D1064" s="176" t="s">
        <v>141</v>
      </c>
      <c r="E1064" s="177" t="s">
        <v>1757</v>
      </c>
      <c r="F1064" s="178" t="s">
        <v>1758</v>
      </c>
      <c r="G1064" s="179" t="s">
        <v>287</v>
      </c>
      <c r="H1064" s="180">
        <v>14</v>
      </c>
      <c r="I1064" s="181"/>
      <c r="J1064" s="182">
        <f>ROUND(I1064*H1064,2)</f>
        <v>0</v>
      </c>
      <c r="K1064" s="178" t="s">
        <v>1</v>
      </c>
      <c r="L1064" s="36"/>
      <c r="M1064" s="183" t="s">
        <v>1</v>
      </c>
      <c r="N1064" s="184" t="s">
        <v>40</v>
      </c>
      <c r="O1064" s="58"/>
      <c r="P1064" s="185">
        <f>O1064*H1064</f>
        <v>0</v>
      </c>
      <c r="Q1064" s="185">
        <v>0</v>
      </c>
      <c r="R1064" s="185">
        <f>Q1064*H1064</f>
        <v>0</v>
      </c>
      <c r="S1064" s="185">
        <v>0</v>
      </c>
      <c r="T1064" s="186">
        <f>S1064*H1064</f>
        <v>0</v>
      </c>
      <c r="AR1064" s="15" t="s">
        <v>207</v>
      </c>
      <c r="AT1064" s="15" t="s">
        <v>141</v>
      </c>
      <c r="AU1064" s="15" t="s">
        <v>81</v>
      </c>
      <c r="AY1064" s="15" t="s">
        <v>139</v>
      </c>
      <c r="BE1064" s="187">
        <f>IF(N1064="základní",J1064,0)</f>
        <v>0</v>
      </c>
      <c r="BF1064" s="187">
        <f>IF(N1064="snížená",J1064,0)</f>
        <v>0</v>
      </c>
      <c r="BG1064" s="187">
        <f>IF(N1064="zákl. přenesená",J1064,0)</f>
        <v>0</v>
      </c>
      <c r="BH1064" s="187">
        <f>IF(N1064="sníž. přenesená",J1064,0)</f>
        <v>0</v>
      </c>
      <c r="BI1064" s="187">
        <f>IF(N1064="nulová",J1064,0)</f>
        <v>0</v>
      </c>
      <c r="BJ1064" s="15" t="s">
        <v>81</v>
      </c>
      <c r="BK1064" s="187">
        <f>ROUND(I1064*H1064,2)</f>
        <v>0</v>
      </c>
      <c r="BL1064" s="15" t="s">
        <v>207</v>
      </c>
      <c r="BM1064" s="15" t="s">
        <v>1759</v>
      </c>
    </row>
    <row r="1065" spans="2:65" s="12" customFormat="1">
      <c r="B1065" s="188"/>
      <c r="C1065" s="189"/>
      <c r="D1065" s="190" t="s">
        <v>148</v>
      </c>
      <c r="E1065" s="191" t="s">
        <v>1</v>
      </c>
      <c r="F1065" s="192" t="s">
        <v>637</v>
      </c>
      <c r="G1065" s="189"/>
      <c r="H1065" s="191" t="s">
        <v>1</v>
      </c>
      <c r="I1065" s="193"/>
      <c r="J1065" s="189"/>
      <c r="K1065" s="189"/>
      <c r="L1065" s="194"/>
      <c r="M1065" s="195"/>
      <c r="N1065" s="196"/>
      <c r="O1065" s="196"/>
      <c r="P1065" s="196"/>
      <c r="Q1065" s="196"/>
      <c r="R1065" s="196"/>
      <c r="S1065" s="196"/>
      <c r="T1065" s="197"/>
      <c r="AT1065" s="198" t="s">
        <v>148</v>
      </c>
      <c r="AU1065" s="198" t="s">
        <v>81</v>
      </c>
      <c r="AV1065" s="12" t="s">
        <v>75</v>
      </c>
      <c r="AW1065" s="12" t="s">
        <v>30</v>
      </c>
      <c r="AX1065" s="12" t="s">
        <v>68</v>
      </c>
      <c r="AY1065" s="198" t="s">
        <v>139</v>
      </c>
    </row>
    <row r="1066" spans="2:65" s="13" customFormat="1">
      <c r="B1066" s="199"/>
      <c r="C1066" s="200"/>
      <c r="D1066" s="190" t="s">
        <v>148</v>
      </c>
      <c r="E1066" s="201" t="s">
        <v>1</v>
      </c>
      <c r="F1066" s="202" t="s">
        <v>200</v>
      </c>
      <c r="G1066" s="200"/>
      <c r="H1066" s="203">
        <v>14</v>
      </c>
      <c r="I1066" s="204"/>
      <c r="J1066" s="200"/>
      <c r="K1066" s="200"/>
      <c r="L1066" s="205"/>
      <c r="M1066" s="206"/>
      <c r="N1066" s="207"/>
      <c r="O1066" s="207"/>
      <c r="P1066" s="207"/>
      <c r="Q1066" s="207"/>
      <c r="R1066" s="207"/>
      <c r="S1066" s="207"/>
      <c r="T1066" s="208"/>
      <c r="AT1066" s="209" t="s">
        <v>148</v>
      </c>
      <c r="AU1066" s="209" t="s">
        <v>81</v>
      </c>
      <c r="AV1066" s="13" t="s">
        <v>81</v>
      </c>
      <c r="AW1066" s="13" t="s">
        <v>30</v>
      </c>
      <c r="AX1066" s="13" t="s">
        <v>68</v>
      </c>
      <c r="AY1066" s="209" t="s">
        <v>139</v>
      </c>
    </row>
    <row r="1067" spans="2:65" s="1" customFormat="1" ht="16.5" customHeight="1">
      <c r="B1067" s="32"/>
      <c r="C1067" s="176" t="s">
        <v>1760</v>
      </c>
      <c r="D1067" s="176" t="s">
        <v>141</v>
      </c>
      <c r="E1067" s="177" t="s">
        <v>1761</v>
      </c>
      <c r="F1067" s="178" t="s">
        <v>1762</v>
      </c>
      <c r="G1067" s="179" t="s">
        <v>287</v>
      </c>
      <c r="H1067" s="180">
        <v>12</v>
      </c>
      <c r="I1067" s="181"/>
      <c r="J1067" s="182">
        <f>ROUND(I1067*H1067,2)</f>
        <v>0</v>
      </c>
      <c r="K1067" s="178" t="s">
        <v>1</v>
      </c>
      <c r="L1067" s="36"/>
      <c r="M1067" s="183" t="s">
        <v>1</v>
      </c>
      <c r="N1067" s="184" t="s">
        <v>40</v>
      </c>
      <c r="O1067" s="58"/>
      <c r="P1067" s="185">
        <f>O1067*H1067</f>
        <v>0</v>
      </c>
      <c r="Q1067" s="185">
        <v>0</v>
      </c>
      <c r="R1067" s="185">
        <f>Q1067*H1067</f>
        <v>0</v>
      </c>
      <c r="S1067" s="185">
        <v>0</v>
      </c>
      <c r="T1067" s="186">
        <f>S1067*H1067</f>
        <v>0</v>
      </c>
      <c r="AR1067" s="15" t="s">
        <v>207</v>
      </c>
      <c r="AT1067" s="15" t="s">
        <v>141</v>
      </c>
      <c r="AU1067" s="15" t="s">
        <v>81</v>
      </c>
      <c r="AY1067" s="15" t="s">
        <v>139</v>
      </c>
      <c r="BE1067" s="187">
        <f>IF(N1067="základní",J1067,0)</f>
        <v>0</v>
      </c>
      <c r="BF1067" s="187">
        <f>IF(N1067="snížená",J1067,0)</f>
        <v>0</v>
      </c>
      <c r="BG1067" s="187">
        <f>IF(N1067="zákl. přenesená",J1067,0)</f>
        <v>0</v>
      </c>
      <c r="BH1067" s="187">
        <f>IF(N1067="sníž. přenesená",J1067,0)</f>
        <v>0</v>
      </c>
      <c r="BI1067" s="187">
        <f>IF(N1067="nulová",J1067,0)</f>
        <v>0</v>
      </c>
      <c r="BJ1067" s="15" t="s">
        <v>81</v>
      </c>
      <c r="BK1067" s="187">
        <f>ROUND(I1067*H1067,2)</f>
        <v>0</v>
      </c>
      <c r="BL1067" s="15" t="s">
        <v>207</v>
      </c>
      <c r="BM1067" s="15" t="s">
        <v>1763</v>
      </c>
    </row>
    <row r="1068" spans="2:65" s="12" customFormat="1">
      <c r="B1068" s="188"/>
      <c r="C1068" s="189"/>
      <c r="D1068" s="190" t="s">
        <v>148</v>
      </c>
      <c r="E1068" s="191" t="s">
        <v>1</v>
      </c>
      <c r="F1068" s="192" t="s">
        <v>637</v>
      </c>
      <c r="G1068" s="189"/>
      <c r="H1068" s="191" t="s">
        <v>1</v>
      </c>
      <c r="I1068" s="193"/>
      <c r="J1068" s="189"/>
      <c r="K1068" s="189"/>
      <c r="L1068" s="194"/>
      <c r="M1068" s="195"/>
      <c r="N1068" s="196"/>
      <c r="O1068" s="196"/>
      <c r="P1068" s="196"/>
      <c r="Q1068" s="196"/>
      <c r="R1068" s="196"/>
      <c r="S1068" s="196"/>
      <c r="T1068" s="197"/>
      <c r="AT1068" s="198" t="s">
        <v>148</v>
      </c>
      <c r="AU1068" s="198" t="s">
        <v>81</v>
      </c>
      <c r="AV1068" s="12" t="s">
        <v>75</v>
      </c>
      <c r="AW1068" s="12" t="s">
        <v>30</v>
      </c>
      <c r="AX1068" s="12" t="s">
        <v>68</v>
      </c>
      <c r="AY1068" s="198" t="s">
        <v>139</v>
      </c>
    </row>
    <row r="1069" spans="2:65" s="13" customFormat="1">
      <c r="B1069" s="199"/>
      <c r="C1069" s="200"/>
      <c r="D1069" s="190" t="s">
        <v>148</v>
      </c>
      <c r="E1069" s="201" t="s">
        <v>1</v>
      </c>
      <c r="F1069" s="202" t="s">
        <v>192</v>
      </c>
      <c r="G1069" s="200"/>
      <c r="H1069" s="203">
        <v>12</v>
      </c>
      <c r="I1069" s="204"/>
      <c r="J1069" s="200"/>
      <c r="K1069" s="200"/>
      <c r="L1069" s="205"/>
      <c r="M1069" s="206"/>
      <c r="N1069" s="207"/>
      <c r="O1069" s="207"/>
      <c r="P1069" s="207"/>
      <c r="Q1069" s="207"/>
      <c r="R1069" s="207"/>
      <c r="S1069" s="207"/>
      <c r="T1069" s="208"/>
      <c r="AT1069" s="209" t="s">
        <v>148</v>
      </c>
      <c r="AU1069" s="209" t="s">
        <v>81</v>
      </c>
      <c r="AV1069" s="13" t="s">
        <v>81</v>
      </c>
      <c r="AW1069" s="13" t="s">
        <v>30</v>
      </c>
      <c r="AX1069" s="13" t="s">
        <v>68</v>
      </c>
      <c r="AY1069" s="209" t="s">
        <v>139</v>
      </c>
    </row>
    <row r="1070" spans="2:65" s="1" customFormat="1" ht="16.5" customHeight="1">
      <c r="B1070" s="32"/>
      <c r="C1070" s="176" t="s">
        <v>1764</v>
      </c>
      <c r="D1070" s="176" t="s">
        <v>141</v>
      </c>
      <c r="E1070" s="177" t="s">
        <v>1765</v>
      </c>
      <c r="F1070" s="178" t="s">
        <v>1766</v>
      </c>
      <c r="G1070" s="179" t="s">
        <v>287</v>
      </c>
      <c r="H1070" s="180">
        <v>8</v>
      </c>
      <c r="I1070" s="181"/>
      <c r="J1070" s="182">
        <f>ROUND(I1070*H1070,2)</f>
        <v>0</v>
      </c>
      <c r="K1070" s="178" t="s">
        <v>1</v>
      </c>
      <c r="L1070" s="36"/>
      <c r="M1070" s="183" t="s">
        <v>1</v>
      </c>
      <c r="N1070" s="184" t="s">
        <v>40</v>
      </c>
      <c r="O1070" s="58"/>
      <c r="P1070" s="185">
        <f>O1070*H1070</f>
        <v>0</v>
      </c>
      <c r="Q1070" s="185">
        <v>0</v>
      </c>
      <c r="R1070" s="185">
        <f>Q1070*H1070</f>
        <v>0</v>
      </c>
      <c r="S1070" s="185">
        <v>0</v>
      </c>
      <c r="T1070" s="186">
        <f>S1070*H1070</f>
        <v>0</v>
      </c>
      <c r="AR1070" s="15" t="s">
        <v>207</v>
      </c>
      <c r="AT1070" s="15" t="s">
        <v>141</v>
      </c>
      <c r="AU1070" s="15" t="s">
        <v>81</v>
      </c>
      <c r="AY1070" s="15" t="s">
        <v>139</v>
      </c>
      <c r="BE1070" s="187">
        <f>IF(N1070="základní",J1070,0)</f>
        <v>0</v>
      </c>
      <c r="BF1070" s="187">
        <f>IF(N1070="snížená",J1070,0)</f>
        <v>0</v>
      </c>
      <c r="BG1070" s="187">
        <f>IF(N1070="zákl. přenesená",J1070,0)</f>
        <v>0</v>
      </c>
      <c r="BH1070" s="187">
        <f>IF(N1070="sníž. přenesená",J1070,0)</f>
        <v>0</v>
      </c>
      <c r="BI1070" s="187">
        <f>IF(N1070="nulová",J1070,0)</f>
        <v>0</v>
      </c>
      <c r="BJ1070" s="15" t="s">
        <v>81</v>
      </c>
      <c r="BK1070" s="187">
        <f>ROUND(I1070*H1070,2)</f>
        <v>0</v>
      </c>
      <c r="BL1070" s="15" t="s">
        <v>207</v>
      </c>
      <c r="BM1070" s="15" t="s">
        <v>1767</v>
      </c>
    </row>
    <row r="1071" spans="2:65" s="12" customFormat="1">
      <c r="B1071" s="188"/>
      <c r="C1071" s="189"/>
      <c r="D1071" s="190" t="s">
        <v>148</v>
      </c>
      <c r="E1071" s="191" t="s">
        <v>1</v>
      </c>
      <c r="F1071" s="192" t="s">
        <v>637</v>
      </c>
      <c r="G1071" s="189"/>
      <c r="H1071" s="191" t="s">
        <v>1</v>
      </c>
      <c r="I1071" s="193"/>
      <c r="J1071" s="189"/>
      <c r="K1071" s="189"/>
      <c r="L1071" s="194"/>
      <c r="M1071" s="195"/>
      <c r="N1071" s="196"/>
      <c r="O1071" s="196"/>
      <c r="P1071" s="196"/>
      <c r="Q1071" s="196"/>
      <c r="R1071" s="196"/>
      <c r="S1071" s="196"/>
      <c r="T1071" s="197"/>
      <c r="AT1071" s="198" t="s">
        <v>148</v>
      </c>
      <c r="AU1071" s="198" t="s">
        <v>81</v>
      </c>
      <c r="AV1071" s="12" t="s">
        <v>75</v>
      </c>
      <c r="AW1071" s="12" t="s">
        <v>30</v>
      </c>
      <c r="AX1071" s="12" t="s">
        <v>68</v>
      </c>
      <c r="AY1071" s="198" t="s">
        <v>139</v>
      </c>
    </row>
    <row r="1072" spans="2:65" s="13" customFormat="1">
      <c r="B1072" s="199"/>
      <c r="C1072" s="200"/>
      <c r="D1072" s="190" t="s">
        <v>148</v>
      </c>
      <c r="E1072" s="201" t="s">
        <v>1</v>
      </c>
      <c r="F1072" s="202" t="s">
        <v>178</v>
      </c>
      <c r="G1072" s="200"/>
      <c r="H1072" s="203">
        <v>8</v>
      </c>
      <c r="I1072" s="204"/>
      <c r="J1072" s="200"/>
      <c r="K1072" s="200"/>
      <c r="L1072" s="205"/>
      <c r="M1072" s="206"/>
      <c r="N1072" s="207"/>
      <c r="O1072" s="207"/>
      <c r="P1072" s="207"/>
      <c r="Q1072" s="207"/>
      <c r="R1072" s="207"/>
      <c r="S1072" s="207"/>
      <c r="T1072" s="208"/>
      <c r="AT1072" s="209" t="s">
        <v>148</v>
      </c>
      <c r="AU1072" s="209" t="s">
        <v>81</v>
      </c>
      <c r="AV1072" s="13" t="s">
        <v>81</v>
      </c>
      <c r="AW1072" s="13" t="s">
        <v>30</v>
      </c>
      <c r="AX1072" s="13" t="s">
        <v>68</v>
      </c>
      <c r="AY1072" s="209" t="s">
        <v>139</v>
      </c>
    </row>
    <row r="1073" spans="2:65" s="1" customFormat="1" ht="16.5" customHeight="1">
      <c r="B1073" s="32"/>
      <c r="C1073" s="176" t="s">
        <v>1768</v>
      </c>
      <c r="D1073" s="176" t="s">
        <v>141</v>
      </c>
      <c r="E1073" s="177" t="s">
        <v>1769</v>
      </c>
      <c r="F1073" s="178" t="s">
        <v>1770</v>
      </c>
      <c r="G1073" s="179" t="s">
        <v>287</v>
      </c>
      <c r="H1073" s="180">
        <v>1</v>
      </c>
      <c r="I1073" s="181"/>
      <c r="J1073" s="182">
        <f>ROUND(I1073*H1073,2)</f>
        <v>0</v>
      </c>
      <c r="K1073" s="178" t="s">
        <v>145</v>
      </c>
      <c r="L1073" s="36"/>
      <c r="M1073" s="183" t="s">
        <v>1</v>
      </c>
      <c r="N1073" s="184" t="s">
        <v>40</v>
      </c>
      <c r="O1073" s="58"/>
      <c r="P1073" s="185">
        <f>O1073*H1073</f>
        <v>0</v>
      </c>
      <c r="Q1073" s="185">
        <v>0</v>
      </c>
      <c r="R1073" s="185">
        <f>Q1073*H1073</f>
        <v>0</v>
      </c>
      <c r="S1073" s="185">
        <v>0</v>
      </c>
      <c r="T1073" s="186">
        <f>S1073*H1073</f>
        <v>0</v>
      </c>
      <c r="AR1073" s="15" t="s">
        <v>207</v>
      </c>
      <c r="AT1073" s="15" t="s">
        <v>141</v>
      </c>
      <c r="AU1073" s="15" t="s">
        <v>81</v>
      </c>
      <c r="AY1073" s="15" t="s">
        <v>139</v>
      </c>
      <c r="BE1073" s="187">
        <f>IF(N1073="základní",J1073,0)</f>
        <v>0</v>
      </c>
      <c r="BF1073" s="187">
        <f>IF(N1073="snížená",J1073,0)</f>
        <v>0</v>
      </c>
      <c r="BG1073" s="187">
        <f>IF(N1073="zákl. přenesená",J1073,0)</f>
        <v>0</v>
      </c>
      <c r="BH1073" s="187">
        <f>IF(N1073="sníž. přenesená",J1073,0)</f>
        <v>0</v>
      </c>
      <c r="BI1073" s="187">
        <f>IF(N1073="nulová",J1073,0)</f>
        <v>0</v>
      </c>
      <c r="BJ1073" s="15" t="s">
        <v>81</v>
      </c>
      <c r="BK1073" s="187">
        <f>ROUND(I1073*H1073,2)</f>
        <v>0</v>
      </c>
      <c r="BL1073" s="15" t="s">
        <v>207</v>
      </c>
      <c r="BM1073" s="15" t="s">
        <v>1771</v>
      </c>
    </row>
    <row r="1074" spans="2:65" s="12" customFormat="1">
      <c r="B1074" s="188"/>
      <c r="C1074" s="189"/>
      <c r="D1074" s="190" t="s">
        <v>148</v>
      </c>
      <c r="E1074" s="191" t="s">
        <v>1</v>
      </c>
      <c r="F1074" s="192" t="s">
        <v>637</v>
      </c>
      <c r="G1074" s="189"/>
      <c r="H1074" s="191" t="s">
        <v>1</v>
      </c>
      <c r="I1074" s="193"/>
      <c r="J1074" s="189"/>
      <c r="K1074" s="189"/>
      <c r="L1074" s="194"/>
      <c r="M1074" s="195"/>
      <c r="N1074" s="196"/>
      <c r="O1074" s="196"/>
      <c r="P1074" s="196"/>
      <c r="Q1074" s="196"/>
      <c r="R1074" s="196"/>
      <c r="S1074" s="196"/>
      <c r="T1074" s="197"/>
      <c r="AT1074" s="198" t="s">
        <v>148</v>
      </c>
      <c r="AU1074" s="198" t="s">
        <v>81</v>
      </c>
      <c r="AV1074" s="12" t="s">
        <v>75</v>
      </c>
      <c r="AW1074" s="12" t="s">
        <v>30</v>
      </c>
      <c r="AX1074" s="12" t="s">
        <v>68</v>
      </c>
      <c r="AY1074" s="198" t="s">
        <v>139</v>
      </c>
    </row>
    <row r="1075" spans="2:65" s="13" customFormat="1">
      <c r="B1075" s="199"/>
      <c r="C1075" s="200"/>
      <c r="D1075" s="190" t="s">
        <v>148</v>
      </c>
      <c r="E1075" s="201" t="s">
        <v>1</v>
      </c>
      <c r="F1075" s="202" t="s">
        <v>75</v>
      </c>
      <c r="G1075" s="200"/>
      <c r="H1075" s="203">
        <v>1</v>
      </c>
      <c r="I1075" s="204"/>
      <c r="J1075" s="200"/>
      <c r="K1075" s="200"/>
      <c r="L1075" s="205"/>
      <c r="M1075" s="206"/>
      <c r="N1075" s="207"/>
      <c r="O1075" s="207"/>
      <c r="P1075" s="207"/>
      <c r="Q1075" s="207"/>
      <c r="R1075" s="207"/>
      <c r="S1075" s="207"/>
      <c r="T1075" s="208"/>
      <c r="AT1075" s="209" t="s">
        <v>148</v>
      </c>
      <c r="AU1075" s="209" t="s">
        <v>81</v>
      </c>
      <c r="AV1075" s="13" t="s">
        <v>81</v>
      </c>
      <c r="AW1075" s="13" t="s">
        <v>30</v>
      </c>
      <c r="AX1075" s="13" t="s">
        <v>68</v>
      </c>
      <c r="AY1075" s="209" t="s">
        <v>139</v>
      </c>
    </row>
    <row r="1076" spans="2:65" s="1" customFormat="1" ht="16.5" customHeight="1">
      <c r="B1076" s="32"/>
      <c r="C1076" s="176" t="s">
        <v>1772</v>
      </c>
      <c r="D1076" s="176" t="s">
        <v>141</v>
      </c>
      <c r="E1076" s="177" t="s">
        <v>1773</v>
      </c>
      <c r="F1076" s="178" t="s">
        <v>1774</v>
      </c>
      <c r="G1076" s="179" t="s">
        <v>287</v>
      </c>
      <c r="H1076" s="180">
        <v>1</v>
      </c>
      <c r="I1076" s="181"/>
      <c r="J1076" s="182">
        <f>ROUND(I1076*H1076,2)</f>
        <v>0</v>
      </c>
      <c r="K1076" s="178" t="s">
        <v>145</v>
      </c>
      <c r="L1076" s="36"/>
      <c r="M1076" s="183" t="s">
        <v>1</v>
      </c>
      <c r="N1076" s="184" t="s">
        <v>40</v>
      </c>
      <c r="O1076" s="58"/>
      <c r="P1076" s="185">
        <f>O1076*H1076</f>
        <v>0</v>
      </c>
      <c r="Q1076" s="185">
        <v>0</v>
      </c>
      <c r="R1076" s="185">
        <f>Q1076*H1076</f>
        <v>0</v>
      </c>
      <c r="S1076" s="185">
        <v>0</v>
      </c>
      <c r="T1076" s="186">
        <f>S1076*H1076</f>
        <v>0</v>
      </c>
      <c r="AR1076" s="15" t="s">
        <v>207</v>
      </c>
      <c r="AT1076" s="15" t="s">
        <v>141</v>
      </c>
      <c r="AU1076" s="15" t="s">
        <v>81</v>
      </c>
      <c r="AY1076" s="15" t="s">
        <v>139</v>
      </c>
      <c r="BE1076" s="187">
        <f>IF(N1076="základní",J1076,0)</f>
        <v>0</v>
      </c>
      <c r="BF1076" s="187">
        <f>IF(N1076="snížená",J1076,0)</f>
        <v>0</v>
      </c>
      <c r="BG1076" s="187">
        <f>IF(N1076="zákl. přenesená",J1076,0)</f>
        <v>0</v>
      </c>
      <c r="BH1076" s="187">
        <f>IF(N1076="sníž. přenesená",J1076,0)</f>
        <v>0</v>
      </c>
      <c r="BI1076" s="187">
        <f>IF(N1076="nulová",J1076,0)</f>
        <v>0</v>
      </c>
      <c r="BJ1076" s="15" t="s">
        <v>81</v>
      </c>
      <c r="BK1076" s="187">
        <f>ROUND(I1076*H1076,2)</f>
        <v>0</v>
      </c>
      <c r="BL1076" s="15" t="s">
        <v>207</v>
      </c>
      <c r="BM1076" s="15" t="s">
        <v>1775</v>
      </c>
    </row>
    <row r="1077" spans="2:65" s="12" customFormat="1">
      <c r="B1077" s="188"/>
      <c r="C1077" s="189"/>
      <c r="D1077" s="190" t="s">
        <v>148</v>
      </c>
      <c r="E1077" s="191" t="s">
        <v>1</v>
      </c>
      <c r="F1077" s="192" t="s">
        <v>637</v>
      </c>
      <c r="G1077" s="189"/>
      <c r="H1077" s="191" t="s">
        <v>1</v>
      </c>
      <c r="I1077" s="193"/>
      <c r="J1077" s="189"/>
      <c r="K1077" s="189"/>
      <c r="L1077" s="194"/>
      <c r="M1077" s="195"/>
      <c r="N1077" s="196"/>
      <c r="O1077" s="196"/>
      <c r="P1077" s="196"/>
      <c r="Q1077" s="196"/>
      <c r="R1077" s="196"/>
      <c r="S1077" s="196"/>
      <c r="T1077" s="197"/>
      <c r="AT1077" s="198" t="s">
        <v>148</v>
      </c>
      <c r="AU1077" s="198" t="s">
        <v>81</v>
      </c>
      <c r="AV1077" s="12" t="s">
        <v>75</v>
      </c>
      <c r="AW1077" s="12" t="s">
        <v>30</v>
      </c>
      <c r="AX1077" s="12" t="s">
        <v>68</v>
      </c>
      <c r="AY1077" s="198" t="s">
        <v>139</v>
      </c>
    </row>
    <row r="1078" spans="2:65" s="13" customFormat="1">
      <c r="B1078" s="199"/>
      <c r="C1078" s="200"/>
      <c r="D1078" s="190" t="s">
        <v>148</v>
      </c>
      <c r="E1078" s="201" t="s">
        <v>1</v>
      </c>
      <c r="F1078" s="202" t="s">
        <v>75</v>
      </c>
      <c r="G1078" s="200"/>
      <c r="H1078" s="203">
        <v>1</v>
      </c>
      <c r="I1078" s="204"/>
      <c r="J1078" s="200"/>
      <c r="K1078" s="200"/>
      <c r="L1078" s="205"/>
      <c r="M1078" s="206"/>
      <c r="N1078" s="207"/>
      <c r="O1078" s="207"/>
      <c r="P1078" s="207"/>
      <c r="Q1078" s="207"/>
      <c r="R1078" s="207"/>
      <c r="S1078" s="207"/>
      <c r="T1078" s="208"/>
      <c r="AT1078" s="209" t="s">
        <v>148</v>
      </c>
      <c r="AU1078" s="209" t="s">
        <v>81</v>
      </c>
      <c r="AV1078" s="13" t="s">
        <v>81</v>
      </c>
      <c r="AW1078" s="13" t="s">
        <v>30</v>
      </c>
      <c r="AX1078" s="13" t="s">
        <v>68</v>
      </c>
      <c r="AY1078" s="209" t="s">
        <v>139</v>
      </c>
    </row>
    <row r="1079" spans="2:65" s="1" customFormat="1" ht="16.5" customHeight="1">
      <c r="B1079" s="32"/>
      <c r="C1079" s="176" t="s">
        <v>1776</v>
      </c>
      <c r="D1079" s="176" t="s">
        <v>141</v>
      </c>
      <c r="E1079" s="177" t="s">
        <v>1777</v>
      </c>
      <c r="F1079" s="178" t="s">
        <v>1778</v>
      </c>
      <c r="G1079" s="179" t="s">
        <v>287</v>
      </c>
      <c r="H1079" s="180">
        <v>6</v>
      </c>
      <c r="I1079" s="181"/>
      <c r="J1079" s="182">
        <f>ROUND(I1079*H1079,2)</f>
        <v>0</v>
      </c>
      <c r="K1079" s="178" t="s">
        <v>145</v>
      </c>
      <c r="L1079" s="36"/>
      <c r="M1079" s="183" t="s">
        <v>1</v>
      </c>
      <c r="N1079" s="184" t="s">
        <v>40</v>
      </c>
      <c r="O1079" s="58"/>
      <c r="P1079" s="185">
        <f>O1079*H1079</f>
        <v>0</v>
      </c>
      <c r="Q1079" s="185">
        <v>0</v>
      </c>
      <c r="R1079" s="185">
        <f>Q1079*H1079</f>
        <v>0</v>
      </c>
      <c r="S1079" s="185">
        <v>0</v>
      </c>
      <c r="T1079" s="186">
        <f>S1079*H1079</f>
        <v>0</v>
      </c>
      <c r="AR1079" s="15" t="s">
        <v>207</v>
      </c>
      <c r="AT1079" s="15" t="s">
        <v>141</v>
      </c>
      <c r="AU1079" s="15" t="s">
        <v>81</v>
      </c>
      <c r="AY1079" s="15" t="s">
        <v>139</v>
      </c>
      <c r="BE1079" s="187">
        <f>IF(N1079="základní",J1079,0)</f>
        <v>0</v>
      </c>
      <c r="BF1079" s="187">
        <f>IF(N1079="snížená",J1079,0)</f>
        <v>0</v>
      </c>
      <c r="BG1079" s="187">
        <f>IF(N1079="zákl. přenesená",J1079,0)</f>
        <v>0</v>
      </c>
      <c r="BH1079" s="187">
        <f>IF(N1079="sníž. přenesená",J1079,0)</f>
        <v>0</v>
      </c>
      <c r="BI1079" s="187">
        <f>IF(N1079="nulová",J1079,0)</f>
        <v>0</v>
      </c>
      <c r="BJ1079" s="15" t="s">
        <v>81</v>
      </c>
      <c r="BK1079" s="187">
        <f>ROUND(I1079*H1079,2)</f>
        <v>0</v>
      </c>
      <c r="BL1079" s="15" t="s">
        <v>207</v>
      </c>
      <c r="BM1079" s="15" t="s">
        <v>1779</v>
      </c>
    </row>
    <row r="1080" spans="2:65" s="12" customFormat="1">
      <c r="B1080" s="188"/>
      <c r="C1080" s="189"/>
      <c r="D1080" s="190" t="s">
        <v>148</v>
      </c>
      <c r="E1080" s="191" t="s">
        <v>1</v>
      </c>
      <c r="F1080" s="192" t="s">
        <v>637</v>
      </c>
      <c r="G1080" s="189"/>
      <c r="H1080" s="191" t="s">
        <v>1</v>
      </c>
      <c r="I1080" s="193"/>
      <c r="J1080" s="189"/>
      <c r="K1080" s="189"/>
      <c r="L1080" s="194"/>
      <c r="M1080" s="195"/>
      <c r="N1080" s="196"/>
      <c r="O1080" s="196"/>
      <c r="P1080" s="196"/>
      <c r="Q1080" s="196"/>
      <c r="R1080" s="196"/>
      <c r="S1080" s="196"/>
      <c r="T1080" s="197"/>
      <c r="AT1080" s="198" t="s">
        <v>148</v>
      </c>
      <c r="AU1080" s="198" t="s">
        <v>81</v>
      </c>
      <c r="AV1080" s="12" t="s">
        <v>75</v>
      </c>
      <c r="AW1080" s="12" t="s">
        <v>30</v>
      </c>
      <c r="AX1080" s="12" t="s">
        <v>68</v>
      </c>
      <c r="AY1080" s="198" t="s">
        <v>139</v>
      </c>
    </row>
    <row r="1081" spans="2:65" s="13" customFormat="1">
      <c r="B1081" s="199"/>
      <c r="C1081" s="200"/>
      <c r="D1081" s="190" t="s">
        <v>148</v>
      </c>
      <c r="E1081" s="201" t="s">
        <v>1</v>
      </c>
      <c r="F1081" s="202" t="s">
        <v>169</v>
      </c>
      <c r="G1081" s="200"/>
      <c r="H1081" s="203">
        <v>6</v>
      </c>
      <c r="I1081" s="204"/>
      <c r="J1081" s="200"/>
      <c r="K1081" s="200"/>
      <c r="L1081" s="205"/>
      <c r="M1081" s="206"/>
      <c r="N1081" s="207"/>
      <c r="O1081" s="207"/>
      <c r="P1081" s="207"/>
      <c r="Q1081" s="207"/>
      <c r="R1081" s="207"/>
      <c r="S1081" s="207"/>
      <c r="T1081" s="208"/>
      <c r="AT1081" s="209" t="s">
        <v>148</v>
      </c>
      <c r="AU1081" s="209" t="s">
        <v>81</v>
      </c>
      <c r="AV1081" s="13" t="s">
        <v>81</v>
      </c>
      <c r="AW1081" s="13" t="s">
        <v>30</v>
      </c>
      <c r="AX1081" s="13" t="s">
        <v>68</v>
      </c>
      <c r="AY1081" s="209" t="s">
        <v>139</v>
      </c>
    </row>
    <row r="1082" spans="2:65" s="1" customFormat="1" ht="16.5" customHeight="1">
      <c r="B1082" s="32"/>
      <c r="C1082" s="176" t="s">
        <v>1780</v>
      </c>
      <c r="D1082" s="176" t="s">
        <v>141</v>
      </c>
      <c r="E1082" s="177" t="s">
        <v>1781</v>
      </c>
      <c r="F1082" s="178" t="s">
        <v>1782</v>
      </c>
      <c r="G1082" s="179" t="s">
        <v>287</v>
      </c>
      <c r="H1082" s="180">
        <v>1</v>
      </c>
      <c r="I1082" s="181"/>
      <c r="J1082" s="182">
        <f>ROUND(I1082*H1082,2)</f>
        <v>0</v>
      </c>
      <c r="K1082" s="178" t="s">
        <v>145</v>
      </c>
      <c r="L1082" s="36"/>
      <c r="M1082" s="183" t="s">
        <v>1</v>
      </c>
      <c r="N1082" s="184" t="s">
        <v>40</v>
      </c>
      <c r="O1082" s="58"/>
      <c r="P1082" s="185">
        <f>O1082*H1082</f>
        <v>0</v>
      </c>
      <c r="Q1082" s="185">
        <v>0</v>
      </c>
      <c r="R1082" s="185">
        <f>Q1082*H1082</f>
        <v>0</v>
      </c>
      <c r="S1082" s="185">
        <v>0</v>
      </c>
      <c r="T1082" s="186">
        <f>S1082*H1082</f>
        <v>0</v>
      </c>
      <c r="AR1082" s="15" t="s">
        <v>207</v>
      </c>
      <c r="AT1082" s="15" t="s">
        <v>141</v>
      </c>
      <c r="AU1082" s="15" t="s">
        <v>81</v>
      </c>
      <c r="AY1082" s="15" t="s">
        <v>139</v>
      </c>
      <c r="BE1082" s="187">
        <f>IF(N1082="základní",J1082,0)</f>
        <v>0</v>
      </c>
      <c r="BF1082" s="187">
        <f>IF(N1082="snížená",J1082,0)</f>
        <v>0</v>
      </c>
      <c r="BG1082" s="187">
        <f>IF(N1082="zákl. přenesená",J1082,0)</f>
        <v>0</v>
      </c>
      <c r="BH1082" s="187">
        <f>IF(N1082="sníž. přenesená",J1082,0)</f>
        <v>0</v>
      </c>
      <c r="BI1082" s="187">
        <f>IF(N1082="nulová",J1082,0)</f>
        <v>0</v>
      </c>
      <c r="BJ1082" s="15" t="s">
        <v>81</v>
      </c>
      <c r="BK1082" s="187">
        <f>ROUND(I1082*H1082,2)</f>
        <v>0</v>
      </c>
      <c r="BL1082" s="15" t="s">
        <v>207</v>
      </c>
      <c r="BM1082" s="15" t="s">
        <v>1783</v>
      </c>
    </row>
    <row r="1083" spans="2:65" s="12" customFormat="1">
      <c r="B1083" s="188"/>
      <c r="C1083" s="189"/>
      <c r="D1083" s="190" t="s">
        <v>148</v>
      </c>
      <c r="E1083" s="191" t="s">
        <v>1</v>
      </c>
      <c r="F1083" s="192" t="s">
        <v>637</v>
      </c>
      <c r="G1083" s="189"/>
      <c r="H1083" s="191" t="s">
        <v>1</v>
      </c>
      <c r="I1083" s="193"/>
      <c r="J1083" s="189"/>
      <c r="K1083" s="189"/>
      <c r="L1083" s="194"/>
      <c r="M1083" s="195"/>
      <c r="N1083" s="196"/>
      <c r="O1083" s="196"/>
      <c r="P1083" s="196"/>
      <c r="Q1083" s="196"/>
      <c r="R1083" s="196"/>
      <c r="S1083" s="196"/>
      <c r="T1083" s="197"/>
      <c r="AT1083" s="198" t="s">
        <v>148</v>
      </c>
      <c r="AU1083" s="198" t="s">
        <v>81</v>
      </c>
      <c r="AV1083" s="12" t="s">
        <v>75</v>
      </c>
      <c r="AW1083" s="12" t="s">
        <v>30</v>
      </c>
      <c r="AX1083" s="12" t="s">
        <v>68</v>
      </c>
      <c r="AY1083" s="198" t="s">
        <v>139</v>
      </c>
    </row>
    <row r="1084" spans="2:65" s="13" customFormat="1">
      <c r="B1084" s="199"/>
      <c r="C1084" s="200"/>
      <c r="D1084" s="190" t="s">
        <v>148</v>
      </c>
      <c r="E1084" s="201" t="s">
        <v>1</v>
      </c>
      <c r="F1084" s="202" t="s">
        <v>75</v>
      </c>
      <c r="G1084" s="200"/>
      <c r="H1084" s="203">
        <v>1</v>
      </c>
      <c r="I1084" s="204"/>
      <c r="J1084" s="200"/>
      <c r="K1084" s="200"/>
      <c r="L1084" s="205"/>
      <c r="M1084" s="206"/>
      <c r="N1084" s="207"/>
      <c r="O1084" s="207"/>
      <c r="P1084" s="207"/>
      <c r="Q1084" s="207"/>
      <c r="R1084" s="207"/>
      <c r="S1084" s="207"/>
      <c r="T1084" s="208"/>
      <c r="AT1084" s="209" t="s">
        <v>148</v>
      </c>
      <c r="AU1084" s="209" t="s">
        <v>81</v>
      </c>
      <c r="AV1084" s="13" t="s">
        <v>81</v>
      </c>
      <c r="AW1084" s="13" t="s">
        <v>30</v>
      </c>
      <c r="AX1084" s="13" t="s">
        <v>68</v>
      </c>
      <c r="AY1084" s="209" t="s">
        <v>139</v>
      </c>
    </row>
    <row r="1085" spans="2:65" s="1" customFormat="1" ht="16.5" customHeight="1">
      <c r="B1085" s="32"/>
      <c r="C1085" s="210" t="s">
        <v>1784</v>
      </c>
      <c r="D1085" s="210" t="s">
        <v>219</v>
      </c>
      <c r="E1085" s="211" t="s">
        <v>1785</v>
      </c>
      <c r="F1085" s="212" t="s">
        <v>1786</v>
      </c>
      <c r="G1085" s="213" t="s">
        <v>287</v>
      </c>
      <c r="H1085" s="214">
        <v>1</v>
      </c>
      <c r="I1085" s="215"/>
      <c r="J1085" s="216">
        <f>ROUND(I1085*H1085,2)</f>
        <v>0</v>
      </c>
      <c r="K1085" s="212" t="s">
        <v>1</v>
      </c>
      <c r="L1085" s="217"/>
      <c r="M1085" s="218" t="s">
        <v>1</v>
      </c>
      <c r="N1085" s="219" t="s">
        <v>40</v>
      </c>
      <c r="O1085" s="58"/>
      <c r="P1085" s="185">
        <f>O1085*H1085</f>
        <v>0</v>
      </c>
      <c r="Q1085" s="185">
        <v>0</v>
      </c>
      <c r="R1085" s="185">
        <f>Q1085*H1085</f>
        <v>0</v>
      </c>
      <c r="S1085" s="185">
        <v>0</v>
      </c>
      <c r="T1085" s="186">
        <f>S1085*H1085</f>
        <v>0</v>
      </c>
      <c r="AR1085" s="15" t="s">
        <v>294</v>
      </c>
      <c r="AT1085" s="15" t="s">
        <v>219</v>
      </c>
      <c r="AU1085" s="15" t="s">
        <v>81</v>
      </c>
      <c r="AY1085" s="15" t="s">
        <v>139</v>
      </c>
      <c r="BE1085" s="187">
        <f>IF(N1085="základní",J1085,0)</f>
        <v>0</v>
      </c>
      <c r="BF1085" s="187">
        <f>IF(N1085="snížená",J1085,0)</f>
        <v>0</v>
      </c>
      <c r="BG1085" s="187">
        <f>IF(N1085="zákl. přenesená",J1085,0)</f>
        <v>0</v>
      </c>
      <c r="BH1085" s="187">
        <f>IF(N1085="sníž. přenesená",J1085,0)</f>
        <v>0</v>
      </c>
      <c r="BI1085" s="187">
        <f>IF(N1085="nulová",J1085,0)</f>
        <v>0</v>
      </c>
      <c r="BJ1085" s="15" t="s">
        <v>81</v>
      </c>
      <c r="BK1085" s="187">
        <f>ROUND(I1085*H1085,2)</f>
        <v>0</v>
      </c>
      <c r="BL1085" s="15" t="s">
        <v>207</v>
      </c>
      <c r="BM1085" s="15" t="s">
        <v>1787</v>
      </c>
    </row>
    <row r="1086" spans="2:65" s="13" customFormat="1">
      <c r="B1086" s="199"/>
      <c r="C1086" s="200"/>
      <c r="D1086" s="190" t="s">
        <v>148</v>
      </c>
      <c r="E1086" s="201" t="s">
        <v>1</v>
      </c>
      <c r="F1086" s="202" t="s">
        <v>75</v>
      </c>
      <c r="G1086" s="200"/>
      <c r="H1086" s="203">
        <v>1</v>
      </c>
      <c r="I1086" s="204"/>
      <c r="J1086" s="200"/>
      <c r="K1086" s="200"/>
      <c r="L1086" s="205"/>
      <c r="M1086" s="206"/>
      <c r="N1086" s="207"/>
      <c r="O1086" s="207"/>
      <c r="P1086" s="207"/>
      <c r="Q1086" s="207"/>
      <c r="R1086" s="207"/>
      <c r="S1086" s="207"/>
      <c r="T1086" s="208"/>
      <c r="AT1086" s="209" t="s">
        <v>148</v>
      </c>
      <c r="AU1086" s="209" t="s">
        <v>81</v>
      </c>
      <c r="AV1086" s="13" t="s">
        <v>81</v>
      </c>
      <c r="AW1086" s="13" t="s">
        <v>30</v>
      </c>
      <c r="AX1086" s="13" t="s">
        <v>68</v>
      </c>
      <c r="AY1086" s="209" t="s">
        <v>139</v>
      </c>
    </row>
    <row r="1087" spans="2:65" s="1" customFormat="1" ht="16.5" customHeight="1">
      <c r="B1087" s="32"/>
      <c r="C1087" s="210" t="s">
        <v>949</v>
      </c>
      <c r="D1087" s="210" t="s">
        <v>219</v>
      </c>
      <c r="E1087" s="211" t="s">
        <v>1788</v>
      </c>
      <c r="F1087" s="212" t="s">
        <v>1789</v>
      </c>
      <c r="G1087" s="213" t="s">
        <v>287</v>
      </c>
      <c r="H1087" s="214">
        <v>1</v>
      </c>
      <c r="I1087" s="215"/>
      <c r="J1087" s="216">
        <f>ROUND(I1087*H1087,2)</f>
        <v>0</v>
      </c>
      <c r="K1087" s="212" t="s">
        <v>1</v>
      </c>
      <c r="L1087" s="217"/>
      <c r="M1087" s="218" t="s">
        <v>1</v>
      </c>
      <c r="N1087" s="219" t="s">
        <v>40</v>
      </c>
      <c r="O1087" s="58"/>
      <c r="P1087" s="185">
        <f>O1087*H1087</f>
        <v>0</v>
      </c>
      <c r="Q1087" s="185">
        <v>0</v>
      </c>
      <c r="R1087" s="185">
        <f>Q1087*H1087</f>
        <v>0</v>
      </c>
      <c r="S1087" s="185">
        <v>0</v>
      </c>
      <c r="T1087" s="186">
        <f>S1087*H1087</f>
        <v>0</v>
      </c>
      <c r="AR1087" s="15" t="s">
        <v>294</v>
      </c>
      <c r="AT1087" s="15" t="s">
        <v>219</v>
      </c>
      <c r="AU1087" s="15" t="s">
        <v>81</v>
      </c>
      <c r="AY1087" s="15" t="s">
        <v>139</v>
      </c>
      <c r="BE1087" s="187">
        <f>IF(N1087="základní",J1087,0)</f>
        <v>0</v>
      </c>
      <c r="BF1087" s="187">
        <f>IF(N1087="snížená",J1087,0)</f>
        <v>0</v>
      </c>
      <c r="BG1087" s="187">
        <f>IF(N1087="zákl. přenesená",J1087,0)</f>
        <v>0</v>
      </c>
      <c r="BH1087" s="187">
        <f>IF(N1087="sníž. přenesená",J1087,0)</f>
        <v>0</v>
      </c>
      <c r="BI1087" s="187">
        <f>IF(N1087="nulová",J1087,0)</f>
        <v>0</v>
      </c>
      <c r="BJ1087" s="15" t="s">
        <v>81</v>
      </c>
      <c r="BK1087" s="187">
        <f>ROUND(I1087*H1087,2)</f>
        <v>0</v>
      </c>
      <c r="BL1087" s="15" t="s">
        <v>207</v>
      </c>
      <c r="BM1087" s="15" t="s">
        <v>1790</v>
      </c>
    </row>
    <row r="1088" spans="2:65" s="13" customFormat="1">
      <c r="B1088" s="199"/>
      <c r="C1088" s="200"/>
      <c r="D1088" s="190" t="s">
        <v>148</v>
      </c>
      <c r="E1088" s="201" t="s">
        <v>1</v>
      </c>
      <c r="F1088" s="202" t="s">
        <v>75</v>
      </c>
      <c r="G1088" s="200"/>
      <c r="H1088" s="203">
        <v>1</v>
      </c>
      <c r="I1088" s="204"/>
      <c r="J1088" s="200"/>
      <c r="K1088" s="200"/>
      <c r="L1088" s="205"/>
      <c r="M1088" s="206"/>
      <c r="N1088" s="207"/>
      <c r="O1088" s="207"/>
      <c r="P1088" s="207"/>
      <c r="Q1088" s="207"/>
      <c r="R1088" s="207"/>
      <c r="S1088" s="207"/>
      <c r="T1088" s="208"/>
      <c r="AT1088" s="209" t="s">
        <v>148</v>
      </c>
      <c r="AU1088" s="209" t="s">
        <v>81</v>
      </c>
      <c r="AV1088" s="13" t="s">
        <v>81</v>
      </c>
      <c r="AW1088" s="13" t="s">
        <v>30</v>
      </c>
      <c r="AX1088" s="13" t="s">
        <v>68</v>
      </c>
      <c r="AY1088" s="209" t="s">
        <v>139</v>
      </c>
    </row>
    <row r="1089" spans="2:65" s="1" customFormat="1" ht="16.5" customHeight="1">
      <c r="B1089" s="32"/>
      <c r="C1089" s="210" t="s">
        <v>1791</v>
      </c>
      <c r="D1089" s="210" t="s">
        <v>219</v>
      </c>
      <c r="E1089" s="211" t="s">
        <v>1792</v>
      </c>
      <c r="F1089" s="212" t="s">
        <v>1793</v>
      </c>
      <c r="G1089" s="213" t="s">
        <v>287</v>
      </c>
      <c r="H1089" s="214">
        <v>6</v>
      </c>
      <c r="I1089" s="215"/>
      <c r="J1089" s="216">
        <f>ROUND(I1089*H1089,2)</f>
        <v>0</v>
      </c>
      <c r="K1089" s="212" t="s">
        <v>1</v>
      </c>
      <c r="L1089" s="217"/>
      <c r="M1089" s="218" t="s">
        <v>1</v>
      </c>
      <c r="N1089" s="219" t="s">
        <v>40</v>
      </c>
      <c r="O1089" s="58"/>
      <c r="P1089" s="185">
        <f>O1089*H1089</f>
        <v>0</v>
      </c>
      <c r="Q1089" s="185">
        <v>0</v>
      </c>
      <c r="R1089" s="185">
        <f>Q1089*H1089</f>
        <v>0</v>
      </c>
      <c r="S1089" s="185">
        <v>0</v>
      </c>
      <c r="T1089" s="186">
        <f>S1089*H1089</f>
        <v>0</v>
      </c>
      <c r="AR1089" s="15" t="s">
        <v>294</v>
      </c>
      <c r="AT1089" s="15" t="s">
        <v>219</v>
      </c>
      <c r="AU1089" s="15" t="s">
        <v>81</v>
      </c>
      <c r="AY1089" s="15" t="s">
        <v>139</v>
      </c>
      <c r="BE1089" s="187">
        <f>IF(N1089="základní",J1089,0)</f>
        <v>0</v>
      </c>
      <c r="BF1089" s="187">
        <f>IF(N1089="snížená",J1089,0)</f>
        <v>0</v>
      </c>
      <c r="BG1089" s="187">
        <f>IF(N1089="zákl. přenesená",J1089,0)</f>
        <v>0</v>
      </c>
      <c r="BH1089" s="187">
        <f>IF(N1089="sníž. přenesená",J1089,0)</f>
        <v>0</v>
      </c>
      <c r="BI1089" s="187">
        <f>IF(N1089="nulová",J1089,0)</f>
        <v>0</v>
      </c>
      <c r="BJ1089" s="15" t="s">
        <v>81</v>
      </c>
      <c r="BK1089" s="187">
        <f>ROUND(I1089*H1089,2)</f>
        <v>0</v>
      </c>
      <c r="BL1089" s="15" t="s">
        <v>207</v>
      </c>
      <c r="BM1089" s="15" t="s">
        <v>1794</v>
      </c>
    </row>
    <row r="1090" spans="2:65" s="13" customFormat="1">
      <c r="B1090" s="199"/>
      <c r="C1090" s="200"/>
      <c r="D1090" s="190" t="s">
        <v>148</v>
      </c>
      <c r="E1090" s="201" t="s">
        <v>1</v>
      </c>
      <c r="F1090" s="202" t="s">
        <v>169</v>
      </c>
      <c r="G1090" s="200"/>
      <c r="H1090" s="203">
        <v>6</v>
      </c>
      <c r="I1090" s="204"/>
      <c r="J1090" s="200"/>
      <c r="K1090" s="200"/>
      <c r="L1090" s="205"/>
      <c r="M1090" s="206"/>
      <c r="N1090" s="207"/>
      <c r="O1090" s="207"/>
      <c r="P1090" s="207"/>
      <c r="Q1090" s="207"/>
      <c r="R1090" s="207"/>
      <c r="S1090" s="207"/>
      <c r="T1090" s="208"/>
      <c r="AT1090" s="209" t="s">
        <v>148</v>
      </c>
      <c r="AU1090" s="209" t="s">
        <v>81</v>
      </c>
      <c r="AV1090" s="13" t="s">
        <v>81</v>
      </c>
      <c r="AW1090" s="13" t="s">
        <v>30</v>
      </c>
      <c r="AX1090" s="13" t="s">
        <v>68</v>
      </c>
      <c r="AY1090" s="209" t="s">
        <v>139</v>
      </c>
    </row>
    <row r="1091" spans="2:65" s="1" customFormat="1" ht="16.5" customHeight="1">
      <c r="B1091" s="32"/>
      <c r="C1091" s="210" t="s">
        <v>1795</v>
      </c>
      <c r="D1091" s="210" t="s">
        <v>219</v>
      </c>
      <c r="E1091" s="211" t="s">
        <v>1796</v>
      </c>
      <c r="F1091" s="212" t="s">
        <v>1797</v>
      </c>
      <c r="G1091" s="213" t="s">
        <v>287</v>
      </c>
      <c r="H1091" s="214">
        <v>1</v>
      </c>
      <c r="I1091" s="215"/>
      <c r="J1091" s="216">
        <f>ROUND(I1091*H1091,2)</f>
        <v>0</v>
      </c>
      <c r="K1091" s="212" t="s">
        <v>1</v>
      </c>
      <c r="L1091" s="217"/>
      <c r="M1091" s="218" t="s">
        <v>1</v>
      </c>
      <c r="N1091" s="219" t="s">
        <v>40</v>
      </c>
      <c r="O1091" s="58"/>
      <c r="P1091" s="185">
        <f>O1091*H1091</f>
        <v>0</v>
      </c>
      <c r="Q1091" s="185">
        <v>0</v>
      </c>
      <c r="R1091" s="185">
        <f>Q1091*H1091</f>
        <v>0</v>
      </c>
      <c r="S1091" s="185">
        <v>0</v>
      </c>
      <c r="T1091" s="186">
        <f>S1091*H1091</f>
        <v>0</v>
      </c>
      <c r="AR1091" s="15" t="s">
        <v>294</v>
      </c>
      <c r="AT1091" s="15" t="s">
        <v>219</v>
      </c>
      <c r="AU1091" s="15" t="s">
        <v>81</v>
      </c>
      <c r="AY1091" s="15" t="s">
        <v>139</v>
      </c>
      <c r="BE1091" s="187">
        <f>IF(N1091="základní",J1091,0)</f>
        <v>0</v>
      </c>
      <c r="BF1091" s="187">
        <f>IF(N1091="snížená",J1091,0)</f>
        <v>0</v>
      </c>
      <c r="BG1091" s="187">
        <f>IF(N1091="zákl. přenesená",J1091,0)</f>
        <v>0</v>
      </c>
      <c r="BH1091" s="187">
        <f>IF(N1091="sníž. přenesená",J1091,0)</f>
        <v>0</v>
      </c>
      <c r="BI1091" s="187">
        <f>IF(N1091="nulová",J1091,0)</f>
        <v>0</v>
      </c>
      <c r="BJ1091" s="15" t="s">
        <v>81</v>
      </c>
      <c r="BK1091" s="187">
        <f>ROUND(I1091*H1091,2)</f>
        <v>0</v>
      </c>
      <c r="BL1091" s="15" t="s">
        <v>207</v>
      </c>
      <c r="BM1091" s="15" t="s">
        <v>1798</v>
      </c>
    </row>
    <row r="1092" spans="2:65" s="13" customFormat="1">
      <c r="B1092" s="199"/>
      <c r="C1092" s="200"/>
      <c r="D1092" s="190" t="s">
        <v>148</v>
      </c>
      <c r="E1092" s="201" t="s">
        <v>1</v>
      </c>
      <c r="F1092" s="202" t="s">
        <v>75</v>
      </c>
      <c r="G1092" s="200"/>
      <c r="H1092" s="203">
        <v>1</v>
      </c>
      <c r="I1092" s="204"/>
      <c r="J1092" s="200"/>
      <c r="K1092" s="200"/>
      <c r="L1092" s="205"/>
      <c r="M1092" s="206"/>
      <c r="N1092" s="207"/>
      <c r="O1092" s="207"/>
      <c r="P1092" s="207"/>
      <c r="Q1092" s="207"/>
      <c r="R1092" s="207"/>
      <c r="S1092" s="207"/>
      <c r="T1092" s="208"/>
      <c r="AT1092" s="209" t="s">
        <v>148</v>
      </c>
      <c r="AU1092" s="209" t="s">
        <v>81</v>
      </c>
      <c r="AV1092" s="13" t="s">
        <v>81</v>
      </c>
      <c r="AW1092" s="13" t="s">
        <v>30</v>
      </c>
      <c r="AX1092" s="13" t="s">
        <v>68</v>
      </c>
      <c r="AY1092" s="209" t="s">
        <v>139</v>
      </c>
    </row>
    <row r="1093" spans="2:65" s="1" customFormat="1" ht="16.5" customHeight="1">
      <c r="B1093" s="32"/>
      <c r="C1093" s="176" t="s">
        <v>1799</v>
      </c>
      <c r="D1093" s="176" t="s">
        <v>141</v>
      </c>
      <c r="E1093" s="177" t="s">
        <v>1800</v>
      </c>
      <c r="F1093" s="178" t="s">
        <v>1801</v>
      </c>
      <c r="G1093" s="179" t="s">
        <v>287</v>
      </c>
      <c r="H1093" s="180">
        <v>1</v>
      </c>
      <c r="I1093" s="181"/>
      <c r="J1093" s="182">
        <f>ROUND(I1093*H1093,2)</f>
        <v>0</v>
      </c>
      <c r="K1093" s="178" t="s">
        <v>145</v>
      </c>
      <c r="L1093" s="36"/>
      <c r="M1093" s="183" t="s">
        <v>1</v>
      </c>
      <c r="N1093" s="184" t="s">
        <v>40</v>
      </c>
      <c r="O1093" s="58"/>
      <c r="P1093" s="185">
        <f>O1093*H1093</f>
        <v>0</v>
      </c>
      <c r="Q1093" s="185">
        <v>0</v>
      </c>
      <c r="R1093" s="185">
        <f>Q1093*H1093</f>
        <v>0</v>
      </c>
      <c r="S1093" s="185">
        <v>0</v>
      </c>
      <c r="T1093" s="186">
        <f>S1093*H1093</f>
        <v>0</v>
      </c>
      <c r="AR1093" s="15" t="s">
        <v>207</v>
      </c>
      <c r="AT1093" s="15" t="s">
        <v>141</v>
      </c>
      <c r="AU1093" s="15" t="s">
        <v>81</v>
      </c>
      <c r="AY1093" s="15" t="s">
        <v>139</v>
      </c>
      <c r="BE1093" s="187">
        <f>IF(N1093="základní",J1093,0)</f>
        <v>0</v>
      </c>
      <c r="BF1093" s="187">
        <f>IF(N1093="snížená",J1093,0)</f>
        <v>0</v>
      </c>
      <c r="BG1093" s="187">
        <f>IF(N1093="zákl. přenesená",J1093,0)</f>
        <v>0</v>
      </c>
      <c r="BH1093" s="187">
        <f>IF(N1093="sníž. přenesená",J1093,0)</f>
        <v>0</v>
      </c>
      <c r="BI1093" s="187">
        <f>IF(N1093="nulová",J1093,0)</f>
        <v>0</v>
      </c>
      <c r="BJ1093" s="15" t="s">
        <v>81</v>
      </c>
      <c r="BK1093" s="187">
        <f>ROUND(I1093*H1093,2)</f>
        <v>0</v>
      </c>
      <c r="BL1093" s="15" t="s">
        <v>207</v>
      </c>
      <c r="BM1093" s="15" t="s">
        <v>1802</v>
      </c>
    </row>
    <row r="1094" spans="2:65" s="12" customFormat="1">
      <c r="B1094" s="188"/>
      <c r="C1094" s="189"/>
      <c r="D1094" s="190" t="s">
        <v>148</v>
      </c>
      <c r="E1094" s="191" t="s">
        <v>1</v>
      </c>
      <c r="F1094" s="192" t="s">
        <v>637</v>
      </c>
      <c r="G1094" s="189"/>
      <c r="H1094" s="191" t="s">
        <v>1</v>
      </c>
      <c r="I1094" s="193"/>
      <c r="J1094" s="189"/>
      <c r="K1094" s="189"/>
      <c r="L1094" s="194"/>
      <c r="M1094" s="195"/>
      <c r="N1094" s="196"/>
      <c r="O1094" s="196"/>
      <c r="P1094" s="196"/>
      <c r="Q1094" s="196"/>
      <c r="R1094" s="196"/>
      <c r="S1094" s="196"/>
      <c r="T1094" s="197"/>
      <c r="AT1094" s="198" t="s">
        <v>148</v>
      </c>
      <c r="AU1094" s="198" t="s">
        <v>81</v>
      </c>
      <c r="AV1094" s="12" t="s">
        <v>75</v>
      </c>
      <c r="AW1094" s="12" t="s">
        <v>30</v>
      </c>
      <c r="AX1094" s="12" t="s">
        <v>68</v>
      </c>
      <c r="AY1094" s="198" t="s">
        <v>139</v>
      </c>
    </row>
    <row r="1095" spans="2:65" s="13" customFormat="1">
      <c r="B1095" s="199"/>
      <c r="C1095" s="200"/>
      <c r="D1095" s="190" t="s">
        <v>148</v>
      </c>
      <c r="E1095" s="201" t="s">
        <v>1</v>
      </c>
      <c r="F1095" s="202" t="s">
        <v>75</v>
      </c>
      <c r="G1095" s="200"/>
      <c r="H1095" s="203">
        <v>1</v>
      </c>
      <c r="I1095" s="204"/>
      <c r="J1095" s="200"/>
      <c r="K1095" s="200"/>
      <c r="L1095" s="205"/>
      <c r="M1095" s="206"/>
      <c r="N1095" s="207"/>
      <c r="O1095" s="207"/>
      <c r="P1095" s="207"/>
      <c r="Q1095" s="207"/>
      <c r="R1095" s="207"/>
      <c r="S1095" s="207"/>
      <c r="T1095" s="208"/>
      <c r="AT1095" s="209" t="s">
        <v>148</v>
      </c>
      <c r="AU1095" s="209" t="s">
        <v>81</v>
      </c>
      <c r="AV1095" s="13" t="s">
        <v>81</v>
      </c>
      <c r="AW1095" s="13" t="s">
        <v>30</v>
      </c>
      <c r="AX1095" s="13" t="s">
        <v>68</v>
      </c>
      <c r="AY1095" s="209" t="s">
        <v>139</v>
      </c>
    </row>
    <row r="1096" spans="2:65" s="1" customFormat="1" ht="16.5" customHeight="1">
      <c r="B1096" s="32"/>
      <c r="C1096" s="210" t="s">
        <v>1803</v>
      </c>
      <c r="D1096" s="210" t="s">
        <v>219</v>
      </c>
      <c r="E1096" s="211" t="s">
        <v>1804</v>
      </c>
      <c r="F1096" s="212" t="s">
        <v>1805</v>
      </c>
      <c r="G1096" s="213" t="s">
        <v>287</v>
      </c>
      <c r="H1096" s="214">
        <v>1</v>
      </c>
      <c r="I1096" s="215"/>
      <c r="J1096" s="216">
        <f>ROUND(I1096*H1096,2)</f>
        <v>0</v>
      </c>
      <c r="K1096" s="212" t="s">
        <v>1</v>
      </c>
      <c r="L1096" s="217"/>
      <c r="M1096" s="218" t="s">
        <v>1</v>
      </c>
      <c r="N1096" s="219" t="s">
        <v>40</v>
      </c>
      <c r="O1096" s="58"/>
      <c r="P1096" s="185">
        <f>O1096*H1096</f>
        <v>0</v>
      </c>
      <c r="Q1096" s="185">
        <v>0</v>
      </c>
      <c r="R1096" s="185">
        <f>Q1096*H1096</f>
        <v>0</v>
      </c>
      <c r="S1096" s="185">
        <v>0</v>
      </c>
      <c r="T1096" s="186">
        <f>S1096*H1096</f>
        <v>0</v>
      </c>
      <c r="AR1096" s="15" t="s">
        <v>294</v>
      </c>
      <c r="AT1096" s="15" t="s">
        <v>219</v>
      </c>
      <c r="AU1096" s="15" t="s">
        <v>81</v>
      </c>
      <c r="AY1096" s="15" t="s">
        <v>139</v>
      </c>
      <c r="BE1096" s="187">
        <f>IF(N1096="základní",J1096,0)</f>
        <v>0</v>
      </c>
      <c r="BF1096" s="187">
        <f>IF(N1096="snížená",J1096,0)</f>
        <v>0</v>
      </c>
      <c r="BG1096" s="187">
        <f>IF(N1096="zákl. přenesená",J1096,0)</f>
        <v>0</v>
      </c>
      <c r="BH1096" s="187">
        <f>IF(N1096="sníž. přenesená",J1096,0)</f>
        <v>0</v>
      </c>
      <c r="BI1096" s="187">
        <f>IF(N1096="nulová",J1096,0)</f>
        <v>0</v>
      </c>
      <c r="BJ1096" s="15" t="s">
        <v>81</v>
      </c>
      <c r="BK1096" s="187">
        <f>ROUND(I1096*H1096,2)</f>
        <v>0</v>
      </c>
      <c r="BL1096" s="15" t="s">
        <v>207</v>
      </c>
      <c r="BM1096" s="15" t="s">
        <v>1806</v>
      </c>
    </row>
    <row r="1097" spans="2:65" s="13" customFormat="1">
      <c r="B1097" s="199"/>
      <c r="C1097" s="200"/>
      <c r="D1097" s="190" t="s">
        <v>148</v>
      </c>
      <c r="E1097" s="201" t="s">
        <v>1</v>
      </c>
      <c r="F1097" s="202" t="s">
        <v>75</v>
      </c>
      <c r="G1097" s="200"/>
      <c r="H1097" s="203">
        <v>1</v>
      </c>
      <c r="I1097" s="204"/>
      <c r="J1097" s="200"/>
      <c r="K1097" s="200"/>
      <c r="L1097" s="205"/>
      <c r="M1097" s="206"/>
      <c r="N1097" s="207"/>
      <c r="O1097" s="207"/>
      <c r="P1097" s="207"/>
      <c r="Q1097" s="207"/>
      <c r="R1097" s="207"/>
      <c r="S1097" s="207"/>
      <c r="T1097" s="208"/>
      <c r="AT1097" s="209" t="s">
        <v>148</v>
      </c>
      <c r="AU1097" s="209" t="s">
        <v>81</v>
      </c>
      <c r="AV1097" s="13" t="s">
        <v>81</v>
      </c>
      <c r="AW1097" s="13" t="s">
        <v>30</v>
      </c>
      <c r="AX1097" s="13" t="s">
        <v>68</v>
      </c>
      <c r="AY1097" s="209" t="s">
        <v>139</v>
      </c>
    </row>
    <row r="1098" spans="2:65" s="1" customFormat="1" ht="16.5" customHeight="1">
      <c r="B1098" s="32"/>
      <c r="C1098" s="176" t="s">
        <v>1807</v>
      </c>
      <c r="D1098" s="176" t="s">
        <v>141</v>
      </c>
      <c r="E1098" s="177" t="s">
        <v>1808</v>
      </c>
      <c r="F1098" s="178" t="s">
        <v>1809</v>
      </c>
      <c r="G1098" s="179" t="s">
        <v>287</v>
      </c>
      <c r="H1098" s="180">
        <v>1</v>
      </c>
      <c r="I1098" s="181"/>
      <c r="J1098" s="182">
        <f>ROUND(I1098*H1098,2)</f>
        <v>0</v>
      </c>
      <c r="K1098" s="178" t="s">
        <v>145</v>
      </c>
      <c r="L1098" s="36"/>
      <c r="M1098" s="183" t="s">
        <v>1</v>
      </c>
      <c r="N1098" s="184" t="s">
        <v>40</v>
      </c>
      <c r="O1098" s="58"/>
      <c r="P1098" s="185">
        <f>O1098*H1098</f>
        <v>0</v>
      </c>
      <c r="Q1098" s="185">
        <v>0</v>
      </c>
      <c r="R1098" s="185">
        <f>Q1098*H1098</f>
        <v>0</v>
      </c>
      <c r="S1098" s="185">
        <v>0</v>
      </c>
      <c r="T1098" s="186">
        <f>S1098*H1098</f>
        <v>0</v>
      </c>
      <c r="AR1098" s="15" t="s">
        <v>207</v>
      </c>
      <c r="AT1098" s="15" t="s">
        <v>141</v>
      </c>
      <c r="AU1098" s="15" t="s">
        <v>81</v>
      </c>
      <c r="AY1098" s="15" t="s">
        <v>139</v>
      </c>
      <c r="BE1098" s="187">
        <f>IF(N1098="základní",J1098,0)</f>
        <v>0</v>
      </c>
      <c r="BF1098" s="187">
        <f>IF(N1098="snížená",J1098,0)</f>
        <v>0</v>
      </c>
      <c r="BG1098" s="187">
        <f>IF(N1098="zákl. přenesená",J1098,0)</f>
        <v>0</v>
      </c>
      <c r="BH1098" s="187">
        <f>IF(N1098="sníž. přenesená",J1098,0)</f>
        <v>0</v>
      </c>
      <c r="BI1098" s="187">
        <f>IF(N1098="nulová",J1098,0)</f>
        <v>0</v>
      </c>
      <c r="BJ1098" s="15" t="s">
        <v>81</v>
      </c>
      <c r="BK1098" s="187">
        <f>ROUND(I1098*H1098,2)</f>
        <v>0</v>
      </c>
      <c r="BL1098" s="15" t="s">
        <v>207</v>
      </c>
      <c r="BM1098" s="15" t="s">
        <v>1810</v>
      </c>
    </row>
    <row r="1099" spans="2:65" s="12" customFormat="1">
      <c r="B1099" s="188"/>
      <c r="C1099" s="189"/>
      <c r="D1099" s="190" t="s">
        <v>148</v>
      </c>
      <c r="E1099" s="191" t="s">
        <v>1</v>
      </c>
      <c r="F1099" s="192" t="s">
        <v>637</v>
      </c>
      <c r="G1099" s="189"/>
      <c r="H1099" s="191" t="s">
        <v>1</v>
      </c>
      <c r="I1099" s="193"/>
      <c r="J1099" s="189"/>
      <c r="K1099" s="189"/>
      <c r="L1099" s="194"/>
      <c r="M1099" s="195"/>
      <c r="N1099" s="196"/>
      <c r="O1099" s="196"/>
      <c r="P1099" s="196"/>
      <c r="Q1099" s="196"/>
      <c r="R1099" s="196"/>
      <c r="S1099" s="196"/>
      <c r="T1099" s="197"/>
      <c r="AT1099" s="198" t="s">
        <v>148</v>
      </c>
      <c r="AU1099" s="198" t="s">
        <v>81</v>
      </c>
      <c r="AV1099" s="12" t="s">
        <v>75</v>
      </c>
      <c r="AW1099" s="12" t="s">
        <v>30</v>
      </c>
      <c r="AX1099" s="12" t="s">
        <v>68</v>
      </c>
      <c r="AY1099" s="198" t="s">
        <v>139</v>
      </c>
    </row>
    <row r="1100" spans="2:65" s="13" customFormat="1">
      <c r="B1100" s="199"/>
      <c r="C1100" s="200"/>
      <c r="D1100" s="190" t="s">
        <v>148</v>
      </c>
      <c r="E1100" s="201" t="s">
        <v>1</v>
      </c>
      <c r="F1100" s="202" t="s">
        <v>75</v>
      </c>
      <c r="G1100" s="200"/>
      <c r="H1100" s="203">
        <v>1</v>
      </c>
      <c r="I1100" s="204"/>
      <c r="J1100" s="200"/>
      <c r="K1100" s="200"/>
      <c r="L1100" s="205"/>
      <c r="M1100" s="206"/>
      <c r="N1100" s="207"/>
      <c r="O1100" s="207"/>
      <c r="P1100" s="207"/>
      <c r="Q1100" s="207"/>
      <c r="R1100" s="207"/>
      <c r="S1100" s="207"/>
      <c r="T1100" s="208"/>
      <c r="AT1100" s="209" t="s">
        <v>148</v>
      </c>
      <c r="AU1100" s="209" t="s">
        <v>81</v>
      </c>
      <c r="AV1100" s="13" t="s">
        <v>81</v>
      </c>
      <c r="AW1100" s="13" t="s">
        <v>30</v>
      </c>
      <c r="AX1100" s="13" t="s">
        <v>68</v>
      </c>
      <c r="AY1100" s="209" t="s">
        <v>139</v>
      </c>
    </row>
    <row r="1101" spans="2:65" s="1" customFormat="1" ht="16.5" customHeight="1">
      <c r="B1101" s="32"/>
      <c r="C1101" s="176" t="s">
        <v>1811</v>
      </c>
      <c r="D1101" s="176" t="s">
        <v>141</v>
      </c>
      <c r="E1101" s="177" t="s">
        <v>1812</v>
      </c>
      <c r="F1101" s="178" t="s">
        <v>1813</v>
      </c>
      <c r="G1101" s="179" t="s">
        <v>287</v>
      </c>
      <c r="H1101" s="180">
        <v>1</v>
      </c>
      <c r="I1101" s="181"/>
      <c r="J1101" s="182">
        <f>ROUND(I1101*H1101,2)</f>
        <v>0</v>
      </c>
      <c r="K1101" s="178" t="s">
        <v>1</v>
      </c>
      <c r="L1101" s="36"/>
      <c r="M1101" s="183" t="s">
        <v>1</v>
      </c>
      <c r="N1101" s="184" t="s">
        <v>40</v>
      </c>
      <c r="O1101" s="58"/>
      <c r="P1101" s="185">
        <f>O1101*H1101</f>
        <v>0</v>
      </c>
      <c r="Q1101" s="185">
        <v>0</v>
      </c>
      <c r="R1101" s="185">
        <f>Q1101*H1101</f>
        <v>0</v>
      </c>
      <c r="S1101" s="185">
        <v>0</v>
      </c>
      <c r="T1101" s="186">
        <f>S1101*H1101</f>
        <v>0</v>
      </c>
      <c r="AR1101" s="15" t="s">
        <v>207</v>
      </c>
      <c r="AT1101" s="15" t="s">
        <v>141</v>
      </c>
      <c r="AU1101" s="15" t="s">
        <v>81</v>
      </c>
      <c r="AY1101" s="15" t="s">
        <v>139</v>
      </c>
      <c r="BE1101" s="187">
        <f>IF(N1101="základní",J1101,0)</f>
        <v>0</v>
      </c>
      <c r="BF1101" s="187">
        <f>IF(N1101="snížená",J1101,0)</f>
        <v>0</v>
      </c>
      <c r="BG1101" s="187">
        <f>IF(N1101="zákl. přenesená",J1101,0)</f>
        <v>0</v>
      </c>
      <c r="BH1101" s="187">
        <f>IF(N1101="sníž. přenesená",J1101,0)</f>
        <v>0</v>
      </c>
      <c r="BI1101" s="187">
        <f>IF(N1101="nulová",J1101,0)</f>
        <v>0</v>
      </c>
      <c r="BJ1101" s="15" t="s">
        <v>81</v>
      </c>
      <c r="BK1101" s="187">
        <f>ROUND(I1101*H1101,2)</f>
        <v>0</v>
      </c>
      <c r="BL1101" s="15" t="s">
        <v>207</v>
      </c>
      <c r="BM1101" s="15" t="s">
        <v>1814</v>
      </c>
    </row>
    <row r="1102" spans="2:65" s="12" customFormat="1">
      <c r="B1102" s="188"/>
      <c r="C1102" s="189"/>
      <c r="D1102" s="190" t="s">
        <v>148</v>
      </c>
      <c r="E1102" s="191" t="s">
        <v>1</v>
      </c>
      <c r="F1102" s="192" t="s">
        <v>637</v>
      </c>
      <c r="G1102" s="189"/>
      <c r="H1102" s="191" t="s">
        <v>1</v>
      </c>
      <c r="I1102" s="193"/>
      <c r="J1102" s="189"/>
      <c r="K1102" s="189"/>
      <c r="L1102" s="194"/>
      <c r="M1102" s="195"/>
      <c r="N1102" s="196"/>
      <c r="O1102" s="196"/>
      <c r="P1102" s="196"/>
      <c r="Q1102" s="196"/>
      <c r="R1102" s="196"/>
      <c r="S1102" s="196"/>
      <c r="T1102" s="197"/>
      <c r="AT1102" s="198" t="s">
        <v>148</v>
      </c>
      <c r="AU1102" s="198" t="s">
        <v>81</v>
      </c>
      <c r="AV1102" s="12" t="s">
        <v>75</v>
      </c>
      <c r="AW1102" s="12" t="s">
        <v>30</v>
      </c>
      <c r="AX1102" s="12" t="s">
        <v>68</v>
      </c>
      <c r="AY1102" s="198" t="s">
        <v>139</v>
      </c>
    </row>
    <row r="1103" spans="2:65" s="13" customFormat="1">
      <c r="B1103" s="199"/>
      <c r="C1103" s="200"/>
      <c r="D1103" s="190" t="s">
        <v>148</v>
      </c>
      <c r="E1103" s="201" t="s">
        <v>1</v>
      </c>
      <c r="F1103" s="202" t="s">
        <v>75</v>
      </c>
      <c r="G1103" s="200"/>
      <c r="H1103" s="203">
        <v>1</v>
      </c>
      <c r="I1103" s="204"/>
      <c r="J1103" s="200"/>
      <c r="K1103" s="200"/>
      <c r="L1103" s="205"/>
      <c r="M1103" s="206"/>
      <c r="N1103" s="207"/>
      <c r="O1103" s="207"/>
      <c r="P1103" s="207"/>
      <c r="Q1103" s="207"/>
      <c r="R1103" s="207"/>
      <c r="S1103" s="207"/>
      <c r="T1103" s="208"/>
      <c r="AT1103" s="209" t="s">
        <v>148</v>
      </c>
      <c r="AU1103" s="209" t="s">
        <v>81</v>
      </c>
      <c r="AV1103" s="13" t="s">
        <v>81</v>
      </c>
      <c r="AW1103" s="13" t="s">
        <v>30</v>
      </c>
      <c r="AX1103" s="13" t="s">
        <v>68</v>
      </c>
      <c r="AY1103" s="209" t="s">
        <v>139</v>
      </c>
    </row>
    <row r="1104" spans="2:65" s="1" customFormat="1" ht="16.5" customHeight="1">
      <c r="B1104" s="32"/>
      <c r="C1104" s="176" t="s">
        <v>1815</v>
      </c>
      <c r="D1104" s="176" t="s">
        <v>141</v>
      </c>
      <c r="E1104" s="177" t="s">
        <v>1816</v>
      </c>
      <c r="F1104" s="178" t="s">
        <v>1817</v>
      </c>
      <c r="G1104" s="179" t="s">
        <v>287</v>
      </c>
      <c r="H1104" s="180">
        <v>12</v>
      </c>
      <c r="I1104" s="181"/>
      <c r="J1104" s="182">
        <f>ROUND(I1104*H1104,2)</f>
        <v>0</v>
      </c>
      <c r="K1104" s="178" t="s">
        <v>145</v>
      </c>
      <c r="L1104" s="36"/>
      <c r="M1104" s="183" t="s">
        <v>1</v>
      </c>
      <c r="N1104" s="184" t="s">
        <v>40</v>
      </c>
      <c r="O1104" s="58"/>
      <c r="P1104" s="185">
        <f>O1104*H1104</f>
        <v>0</v>
      </c>
      <c r="Q1104" s="185">
        <v>0</v>
      </c>
      <c r="R1104" s="185">
        <f>Q1104*H1104</f>
        <v>0</v>
      </c>
      <c r="S1104" s="185">
        <v>0</v>
      </c>
      <c r="T1104" s="186">
        <f>S1104*H1104</f>
        <v>0</v>
      </c>
      <c r="AR1104" s="15" t="s">
        <v>207</v>
      </c>
      <c r="AT1104" s="15" t="s">
        <v>141</v>
      </c>
      <c r="AU1104" s="15" t="s">
        <v>81</v>
      </c>
      <c r="AY1104" s="15" t="s">
        <v>139</v>
      </c>
      <c r="BE1104" s="187">
        <f>IF(N1104="základní",J1104,0)</f>
        <v>0</v>
      </c>
      <c r="BF1104" s="187">
        <f>IF(N1104="snížená",J1104,0)</f>
        <v>0</v>
      </c>
      <c r="BG1104" s="187">
        <f>IF(N1104="zákl. přenesená",J1104,0)</f>
        <v>0</v>
      </c>
      <c r="BH1104" s="187">
        <f>IF(N1104="sníž. přenesená",J1104,0)</f>
        <v>0</v>
      </c>
      <c r="BI1104" s="187">
        <f>IF(N1104="nulová",J1104,0)</f>
        <v>0</v>
      </c>
      <c r="BJ1104" s="15" t="s">
        <v>81</v>
      </c>
      <c r="BK1104" s="187">
        <f>ROUND(I1104*H1104,2)</f>
        <v>0</v>
      </c>
      <c r="BL1104" s="15" t="s">
        <v>207</v>
      </c>
      <c r="BM1104" s="15" t="s">
        <v>1818</v>
      </c>
    </row>
    <row r="1105" spans="2:65" s="12" customFormat="1">
      <c r="B1105" s="188"/>
      <c r="C1105" s="189"/>
      <c r="D1105" s="190" t="s">
        <v>148</v>
      </c>
      <c r="E1105" s="191" t="s">
        <v>1</v>
      </c>
      <c r="F1105" s="192" t="s">
        <v>637</v>
      </c>
      <c r="G1105" s="189"/>
      <c r="H1105" s="191" t="s">
        <v>1</v>
      </c>
      <c r="I1105" s="193"/>
      <c r="J1105" s="189"/>
      <c r="K1105" s="189"/>
      <c r="L1105" s="194"/>
      <c r="M1105" s="195"/>
      <c r="N1105" s="196"/>
      <c r="O1105" s="196"/>
      <c r="P1105" s="196"/>
      <c r="Q1105" s="196"/>
      <c r="R1105" s="196"/>
      <c r="S1105" s="196"/>
      <c r="T1105" s="197"/>
      <c r="AT1105" s="198" t="s">
        <v>148</v>
      </c>
      <c r="AU1105" s="198" t="s">
        <v>81</v>
      </c>
      <c r="AV1105" s="12" t="s">
        <v>75</v>
      </c>
      <c r="AW1105" s="12" t="s">
        <v>30</v>
      </c>
      <c r="AX1105" s="12" t="s">
        <v>68</v>
      </c>
      <c r="AY1105" s="198" t="s">
        <v>139</v>
      </c>
    </row>
    <row r="1106" spans="2:65" s="13" customFormat="1">
      <c r="B1106" s="199"/>
      <c r="C1106" s="200"/>
      <c r="D1106" s="190" t="s">
        <v>148</v>
      </c>
      <c r="E1106" s="201" t="s">
        <v>1</v>
      </c>
      <c r="F1106" s="202" t="s">
        <v>192</v>
      </c>
      <c r="G1106" s="200"/>
      <c r="H1106" s="203">
        <v>12</v>
      </c>
      <c r="I1106" s="204"/>
      <c r="J1106" s="200"/>
      <c r="K1106" s="200"/>
      <c r="L1106" s="205"/>
      <c r="M1106" s="206"/>
      <c r="N1106" s="207"/>
      <c r="O1106" s="207"/>
      <c r="P1106" s="207"/>
      <c r="Q1106" s="207"/>
      <c r="R1106" s="207"/>
      <c r="S1106" s="207"/>
      <c r="T1106" s="208"/>
      <c r="AT1106" s="209" t="s">
        <v>148</v>
      </c>
      <c r="AU1106" s="209" t="s">
        <v>81</v>
      </c>
      <c r="AV1106" s="13" t="s">
        <v>81</v>
      </c>
      <c r="AW1106" s="13" t="s">
        <v>30</v>
      </c>
      <c r="AX1106" s="13" t="s">
        <v>68</v>
      </c>
      <c r="AY1106" s="209" t="s">
        <v>139</v>
      </c>
    </row>
    <row r="1107" spans="2:65" s="1" customFormat="1" ht="16.5" customHeight="1">
      <c r="B1107" s="32"/>
      <c r="C1107" s="210" t="s">
        <v>1819</v>
      </c>
      <c r="D1107" s="210" t="s">
        <v>219</v>
      </c>
      <c r="E1107" s="211" t="s">
        <v>1820</v>
      </c>
      <c r="F1107" s="212" t="s">
        <v>1821</v>
      </c>
      <c r="G1107" s="213" t="s">
        <v>287</v>
      </c>
      <c r="H1107" s="214">
        <v>1</v>
      </c>
      <c r="I1107" s="215"/>
      <c r="J1107" s="216">
        <f>ROUND(I1107*H1107,2)</f>
        <v>0</v>
      </c>
      <c r="K1107" s="212" t="s">
        <v>1</v>
      </c>
      <c r="L1107" s="217"/>
      <c r="M1107" s="218" t="s">
        <v>1</v>
      </c>
      <c r="N1107" s="219" t="s">
        <v>40</v>
      </c>
      <c r="O1107" s="58"/>
      <c r="P1107" s="185">
        <f>O1107*H1107</f>
        <v>0</v>
      </c>
      <c r="Q1107" s="185">
        <v>0</v>
      </c>
      <c r="R1107" s="185">
        <f>Q1107*H1107</f>
        <v>0</v>
      </c>
      <c r="S1107" s="185">
        <v>0</v>
      </c>
      <c r="T1107" s="186">
        <f>S1107*H1107</f>
        <v>0</v>
      </c>
      <c r="AR1107" s="15" t="s">
        <v>294</v>
      </c>
      <c r="AT1107" s="15" t="s">
        <v>219</v>
      </c>
      <c r="AU1107" s="15" t="s">
        <v>81</v>
      </c>
      <c r="AY1107" s="15" t="s">
        <v>139</v>
      </c>
      <c r="BE1107" s="187">
        <f>IF(N1107="základní",J1107,0)</f>
        <v>0</v>
      </c>
      <c r="BF1107" s="187">
        <f>IF(N1107="snížená",J1107,0)</f>
        <v>0</v>
      </c>
      <c r="BG1107" s="187">
        <f>IF(N1107="zákl. přenesená",J1107,0)</f>
        <v>0</v>
      </c>
      <c r="BH1107" s="187">
        <f>IF(N1107="sníž. přenesená",J1107,0)</f>
        <v>0</v>
      </c>
      <c r="BI1107" s="187">
        <f>IF(N1107="nulová",J1107,0)</f>
        <v>0</v>
      </c>
      <c r="BJ1107" s="15" t="s">
        <v>81</v>
      </c>
      <c r="BK1107" s="187">
        <f>ROUND(I1107*H1107,2)</f>
        <v>0</v>
      </c>
      <c r="BL1107" s="15" t="s">
        <v>207</v>
      </c>
      <c r="BM1107" s="15" t="s">
        <v>1822</v>
      </c>
    </row>
    <row r="1108" spans="2:65" s="13" customFormat="1">
      <c r="B1108" s="199"/>
      <c r="C1108" s="200"/>
      <c r="D1108" s="190" t="s">
        <v>148</v>
      </c>
      <c r="E1108" s="201" t="s">
        <v>1</v>
      </c>
      <c r="F1108" s="202" t="s">
        <v>75</v>
      </c>
      <c r="G1108" s="200"/>
      <c r="H1108" s="203">
        <v>1</v>
      </c>
      <c r="I1108" s="204"/>
      <c r="J1108" s="200"/>
      <c r="K1108" s="200"/>
      <c r="L1108" s="205"/>
      <c r="M1108" s="206"/>
      <c r="N1108" s="207"/>
      <c r="O1108" s="207"/>
      <c r="P1108" s="207"/>
      <c r="Q1108" s="207"/>
      <c r="R1108" s="207"/>
      <c r="S1108" s="207"/>
      <c r="T1108" s="208"/>
      <c r="AT1108" s="209" t="s">
        <v>148</v>
      </c>
      <c r="AU1108" s="209" t="s">
        <v>81</v>
      </c>
      <c r="AV1108" s="13" t="s">
        <v>81</v>
      </c>
      <c r="AW1108" s="13" t="s">
        <v>30</v>
      </c>
      <c r="AX1108" s="13" t="s">
        <v>68</v>
      </c>
      <c r="AY1108" s="209" t="s">
        <v>139</v>
      </c>
    </row>
    <row r="1109" spans="2:65" s="1" customFormat="1" ht="16.5" customHeight="1">
      <c r="B1109" s="32"/>
      <c r="C1109" s="210" t="s">
        <v>1823</v>
      </c>
      <c r="D1109" s="210" t="s">
        <v>219</v>
      </c>
      <c r="E1109" s="211" t="s">
        <v>1824</v>
      </c>
      <c r="F1109" s="212" t="s">
        <v>1825</v>
      </c>
      <c r="G1109" s="213" t="s">
        <v>287</v>
      </c>
      <c r="H1109" s="214">
        <v>1</v>
      </c>
      <c r="I1109" s="215"/>
      <c r="J1109" s="216">
        <f>ROUND(I1109*H1109,2)</f>
        <v>0</v>
      </c>
      <c r="K1109" s="212" t="s">
        <v>1</v>
      </c>
      <c r="L1109" s="217"/>
      <c r="M1109" s="218" t="s">
        <v>1</v>
      </c>
      <c r="N1109" s="219" t="s">
        <v>40</v>
      </c>
      <c r="O1109" s="58"/>
      <c r="P1109" s="185">
        <f>O1109*H1109</f>
        <v>0</v>
      </c>
      <c r="Q1109" s="185">
        <v>0</v>
      </c>
      <c r="R1109" s="185">
        <f>Q1109*H1109</f>
        <v>0</v>
      </c>
      <c r="S1109" s="185">
        <v>0</v>
      </c>
      <c r="T1109" s="186">
        <f>S1109*H1109</f>
        <v>0</v>
      </c>
      <c r="AR1109" s="15" t="s">
        <v>294</v>
      </c>
      <c r="AT1109" s="15" t="s">
        <v>219</v>
      </c>
      <c r="AU1109" s="15" t="s">
        <v>81</v>
      </c>
      <c r="AY1109" s="15" t="s">
        <v>139</v>
      </c>
      <c r="BE1109" s="187">
        <f>IF(N1109="základní",J1109,0)</f>
        <v>0</v>
      </c>
      <c r="BF1109" s="187">
        <f>IF(N1109="snížená",J1109,0)</f>
        <v>0</v>
      </c>
      <c r="BG1109" s="187">
        <f>IF(N1109="zákl. přenesená",J1109,0)</f>
        <v>0</v>
      </c>
      <c r="BH1109" s="187">
        <f>IF(N1109="sníž. přenesená",J1109,0)</f>
        <v>0</v>
      </c>
      <c r="BI1109" s="187">
        <f>IF(N1109="nulová",J1109,0)</f>
        <v>0</v>
      </c>
      <c r="BJ1109" s="15" t="s">
        <v>81</v>
      </c>
      <c r="BK1109" s="187">
        <f>ROUND(I1109*H1109,2)</f>
        <v>0</v>
      </c>
      <c r="BL1109" s="15" t="s">
        <v>207</v>
      </c>
      <c r="BM1109" s="15" t="s">
        <v>1826</v>
      </c>
    </row>
    <row r="1110" spans="2:65" s="13" customFormat="1">
      <c r="B1110" s="199"/>
      <c r="C1110" s="200"/>
      <c r="D1110" s="190" t="s">
        <v>148</v>
      </c>
      <c r="E1110" s="201" t="s">
        <v>1</v>
      </c>
      <c r="F1110" s="202" t="s">
        <v>75</v>
      </c>
      <c r="G1110" s="200"/>
      <c r="H1110" s="203">
        <v>1</v>
      </c>
      <c r="I1110" s="204"/>
      <c r="J1110" s="200"/>
      <c r="K1110" s="200"/>
      <c r="L1110" s="205"/>
      <c r="M1110" s="206"/>
      <c r="N1110" s="207"/>
      <c r="O1110" s="207"/>
      <c r="P1110" s="207"/>
      <c r="Q1110" s="207"/>
      <c r="R1110" s="207"/>
      <c r="S1110" s="207"/>
      <c r="T1110" s="208"/>
      <c r="AT1110" s="209" t="s">
        <v>148</v>
      </c>
      <c r="AU1110" s="209" t="s">
        <v>81</v>
      </c>
      <c r="AV1110" s="13" t="s">
        <v>81</v>
      </c>
      <c r="AW1110" s="13" t="s">
        <v>30</v>
      </c>
      <c r="AX1110" s="13" t="s">
        <v>68</v>
      </c>
      <c r="AY1110" s="209" t="s">
        <v>139</v>
      </c>
    </row>
    <row r="1111" spans="2:65" s="1" customFormat="1" ht="16.5" customHeight="1">
      <c r="B1111" s="32"/>
      <c r="C1111" s="210" t="s">
        <v>1827</v>
      </c>
      <c r="D1111" s="210" t="s">
        <v>219</v>
      </c>
      <c r="E1111" s="211" t="s">
        <v>1828</v>
      </c>
      <c r="F1111" s="212" t="s">
        <v>1829</v>
      </c>
      <c r="G1111" s="213" t="s">
        <v>287</v>
      </c>
      <c r="H1111" s="214">
        <v>6</v>
      </c>
      <c r="I1111" s="215"/>
      <c r="J1111" s="216">
        <f>ROUND(I1111*H1111,2)</f>
        <v>0</v>
      </c>
      <c r="K1111" s="212" t="s">
        <v>145</v>
      </c>
      <c r="L1111" s="217"/>
      <c r="M1111" s="218" t="s">
        <v>1</v>
      </c>
      <c r="N1111" s="219" t="s">
        <v>40</v>
      </c>
      <c r="O1111" s="58"/>
      <c r="P1111" s="185">
        <f>O1111*H1111</f>
        <v>0</v>
      </c>
      <c r="Q1111" s="185">
        <v>6.0000000000000002E-5</v>
      </c>
      <c r="R1111" s="185">
        <f>Q1111*H1111</f>
        <v>3.6000000000000002E-4</v>
      </c>
      <c r="S1111" s="185">
        <v>0</v>
      </c>
      <c r="T1111" s="186">
        <f>S1111*H1111</f>
        <v>0</v>
      </c>
      <c r="AR1111" s="15" t="s">
        <v>294</v>
      </c>
      <c r="AT1111" s="15" t="s">
        <v>219</v>
      </c>
      <c r="AU1111" s="15" t="s">
        <v>81</v>
      </c>
      <c r="AY1111" s="15" t="s">
        <v>139</v>
      </c>
      <c r="BE1111" s="187">
        <f>IF(N1111="základní",J1111,0)</f>
        <v>0</v>
      </c>
      <c r="BF1111" s="187">
        <f>IF(N1111="snížená",J1111,0)</f>
        <v>0</v>
      </c>
      <c r="BG1111" s="187">
        <f>IF(N1111="zákl. přenesená",J1111,0)</f>
        <v>0</v>
      </c>
      <c r="BH1111" s="187">
        <f>IF(N1111="sníž. přenesená",J1111,0)</f>
        <v>0</v>
      </c>
      <c r="BI1111" s="187">
        <f>IF(N1111="nulová",J1111,0)</f>
        <v>0</v>
      </c>
      <c r="BJ1111" s="15" t="s">
        <v>81</v>
      </c>
      <c r="BK1111" s="187">
        <f>ROUND(I1111*H1111,2)</f>
        <v>0</v>
      </c>
      <c r="BL1111" s="15" t="s">
        <v>207</v>
      </c>
      <c r="BM1111" s="15" t="s">
        <v>1830</v>
      </c>
    </row>
    <row r="1112" spans="2:65" s="13" customFormat="1">
      <c r="B1112" s="199"/>
      <c r="C1112" s="200"/>
      <c r="D1112" s="190" t="s">
        <v>148</v>
      </c>
      <c r="E1112" s="201" t="s">
        <v>1</v>
      </c>
      <c r="F1112" s="202" t="s">
        <v>169</v>
      </c>
      <c r="G1112" s="200"/>
      <c r="H1112" s="203">
        <v>6</v>
      </c>
      <c r="I1112" s="204"/>
      <c r="J1112" s="200"/>
      <c r="K1112" s="200"/>
      <c r="L1112" s="205"/>
      <c r="M1112" s="206"/>
      <c r="N1112" s="207"/>
      <c r="O1112" s="207"/>
      <c r="P1112" s="207"/>
      <c r="Q1112" s="207"/>
      <c r="R1112" s="207"/>
      <c r="S1112" s="207"/>
      <c r="T1112" s="208"/>
      <c r="AT1112" s="209" t="s">
        <v>148</v>
      </c>
      <c r="AU1112" s="209" t="s">
        <v>81</v>
      </c>
      <c r="AV1112" s="13" t="s">
        <v>81</v>
      </c>
      <c r="AW1112" s="13" t="s">
        <v>30</v>
      </c>
      <c r="AX1112" s="13" t="s">
        <v>68</v>
      </c>
      <c r="AY1112" s="209" t="s">
        <v>139</v>
      </c>
    </row>
    <row r="1113" spans="2:65" s="1" customFormat="1" ht="16.5" customHeight="1">
      <c r="B1113" s="32"/>
      <c r="C1113" s="210" t="s">
        <v>1831</v>
      </c>
      <c r="D1113" s="210" t="s">
        <v>219</v>
      </c>
      <c r="E1113" s="211" t="s">
        <v>1832</v>
      </c>
      <c r="F1113" s="212" t="s">
        <v>1833</v>
      </c>
      <c r="G1113" s="213" t="s">
        <v>287</v>
      </c>
      <c r="H1113" s="214">
        <v>6</v>
      </c>
      <c r="I1113" s="215"/>
      <c r="J1113" s="216">
        <f>ROUND(I1113*H1113,2)</f>
        <v>0</v>
      </c>
      <c r="K1113" s="212" t="s">
        <v>145</v>
      </c>
      <c r="L1113" s="217"/>
      <c r="M1113" s="218" t="s">
        <v>1</v>
      </c>
      <c r="N1113" s="219" t="s">
        <v>40</v>
      </c>
      <c r="O1113" s="58"/>
      <c r="P1113" s="185">
        <f>O1113*H1113</f>
        <v>0</v>
      </c>
      <c r="Q1113" s="185">
        <v>6.0000000000000002E-5</v>
      </c>
      <c r="R1113" s="185">
        <f>Q1113*H1113</f>
        <v>3.6000000000000002E-4</v>
      </c>
      <c r="S1113" s="185">
        <v>0</v>
      </c>
      <c r="T1113" s="186">
        <f>S1113*H1113</f>
        <v>0</v>
      </c>
      <c r="AR1113" s="15" t="s">
        <v>294</v>
      </c>
      <c r="AT1113" s="15" t="s">
        <v>219</v>
      </c>
      <c r="AU1113" s="15" t="s">
        <v>81</v>
      </c>
      <c r="AY1113" s="15" t="s">
        <v>139</v>
      </c>
      <c r="BE1113" s="187">
        <f>IF(N1113="základní",J1113,0)</f>
        <v>0</v>
      </c>
      <c r="BF1113" s="187">
        <f>IF(N1113="snížená",J1113,0)</f>
        <v>0</v>
      </c>
      <c r="BG1113" s="187">
        <f>IF(N1113="zákl. přenesená",J1113,0)</f>
        <v>0</v>
      </c>
      <c r="BH1113" s="187">
        <f>IF(N1113="sníž. přenesená",J1113,0)</f>
        <v>0</v>
      </c>
      <c r="BI1113" s="187">
        <f>IF(N1113="nulová",J1113,0)</f>
        <v>0</v>
      </c>
      <c r="BJ1113" s="15" t="s">
        <v>81</v>
      </c>
      <c r="BK1113" s="187">
        <f>ROUND(I1113*H1113,2)</f>
        <v>0</v>
      </c>
      <c r="BL1113" s="15" t="s">
        <v>207</v>
      </c>
      <c r="BM1113" s="15" t="s">
        <v>1834</v>
      </c>
    </row>
    <row r="1114" spans="2:65" s="13" customFormat="1">
      <c r="B1114" s="199"/>
      <c r="C1114" s="200"/>
      <c r="D1114" s="190" t="s">
        <v>148</v>
      </c>
      <c r="E1114" s="201" t="s">
        <v>1</v>
      </c>
      <c r="F1114" s="202" t="s">
        <v>169</v>
      </c>
      <c r="G1114" s="200"/>
      <c r="H1114" s="203">
        <v>6</v>
      </c>
      <c r="I1114" s="204"/>
      <c r="J1114" s="200"/>
      <c r="K1114" s="200"/>
      <c r="L1114" s="205"/>
      <c r="M1114" s="206"/>
      <c r="N1114" s="207"/>
      <c r="O1114" s="207"/>
      <c r="P1114" s="207"/>
      <c r="Q1114" s="207"/>
      <c r="R1114" s="207"/>
      <c r="S1114" s="207"/>
      <c r="T1114" s="208"/>
      <c r="AT1114" s="209" t="s">
        <v>148</v>
      </c>
      <c r="AU1114" s="209" t="s">
        <v>81</v>
      </c>
      <c r="AV1114" s="13" t="s">
        <v>81</v>
      </c>
      <c r="AW1114" s="13" t="s">
        <v>30</v>
      </c>
      <c r="AX1114" s="13" t="s">
        <v>68</v>
      </c>
      <c r="AY1114" s="209" t="s">
        <v>139</v>
      </c>
    </row>
    <row r="1115" spans="2:65" s="1" customFormat="1" ht="16.5" customHeight="1">
      <c r="B1115" s="32"/>
      <c r="C1115" s="210" t="s">
        <v>1835</v>
      </c>
      <c r="D1115" s="210" t="s">
        <v>219</v>
      </c>
      <c r="E1115" s="211" t="s">
        <v>1559</v>
      </c>
      <c r="F1115" s="212" t="s">
        <v>1560</v>
      </c>
      <c r="G1115" s="213" t="s">
        <v>287</v>
      </c>
      <c r="H1115" s="214">
        <v>6</v>
      </c>
      <c r="I1115" s="215"/>
      <c r="J1115" s="216">
        <f>ROUND(I1115*H1115,2)</f>
        <v>0</v>
      </c>
      <c r="K1115" s="212" t="s">
        <v>145</v>
      </c>
      <c r="L1115" s="217"/>
      <c r="M1115" s="218" t="s">
        <v>1</v>
      </c>
      <c r="N1115" s="219" t="s">
        <v>40</v>
      </c>
      <c r="O1115" s="58"/>
      <c r="P1115" s="185">
        <f>O1115*H1115</f>
        <v>0</v>
      </c>
      <c r="Q1115" s="185">
        <v>0</v>
      </c>
      <c r="R1115" s="185">
        <f>Q1115*H1115</f>
        <v>0</v>
      </c>
      <c r="S1115" s="185">
        <v>0</v>
      </c>
      <c r="T1115" s="186">
        <f>S1115*H1115</f>
        <v>0</v>
      </c>
      <c r="AR1115" s="15" t="s">
        <v>294</v>
      </c>
      <c r="AT1115" s="15" t="s">
        <v>219</v>
      </c>
      <c r="AU1115" s="15" t="s">
        <v>81</v>
      </c>
      <c r="AY1115" s="15" t="s">
        <v>139</v>
      </c>
      <c r="BE1115" s="187">
        <f>IF(N1115="základní",J1115,0)</f>
        <v>0</v>
      </c>
      <c r="BF1115" s="187">
        <f>IF(N1115="snížená",J1115,0)</f>
        <v>0</v>
      </c>
      <c r="BG1115" s="187">
        <f>IF(N1115="zákl. přenesená",J1115,0)</f>
        <v>0</v>
      </c>
      <c r="BH1115" s="187">
        <f>IF(N1115="sníž. přenesená",J1115,0)</f>
        <v>0</v>
      </c>
      <c r="BI1115" s="187">
        <f>IF(N1115="nulová",J1115,0)</f>
        <v>0</v>
      </c>
      <c r="BJ1115" s="15" t="s">
        <v>81</v>
      </c>
      <c r="BK1115" s="187">
        <f>ROUND(I1115*H1115,2)</f>
        <v>0</v>
      </c>
      <c r="BL1115" s="15" t="s">
        <v>207</v>
      </c>
      <c r="BM1115" s="15" t="s">
        <v>1836</v>
      </c>
    </row>
    <row r="1116" spans="2:65" s="13" customFormat="1">
      <c r="B1116" s="199"/>
      <c r="C1116" s="200"/>
      <c r="D1116" s="190" t="s">
        <v>148</v>
      </c>
      <c r="E1116" s="201" t="s">
        <v>1</v>
      </c>
      <c r="F1116" s="202" t="s">
        <v>169</v>
      </c>
      <c r="G1116" s="200"/>
      <c r="H1116" s="203">
        <v>6</v>
      </c>
      <c r="I1116" s="204"/>
      <c r="J1116" s="200"/>
      <c r="K1116" s="200"/>
      <c r="L1116" s="205"/>
      <c r="M1116" s="206"/>
      <c r="N1116" s="207"/>
      <c r="O1116" s="207"/>
      <c r="P1116" s="207"/>
      <c r="Q1116" s="207"/>
      <c r="R1116" s="207"/>
      <c r="S1116" s="207"/>
      <c r="T1116" s="208"/>
      <c r="AT1116" s="209" t="s">
        <v>148</v>
      </c>
      <c r="AU1116" s="209" t="s">
        <v>81</v>
      </c>
      <c r="AV1116" s="13" t="s">
        <v>81</v>
      </c>
      <c r="AW1116" s="13" t="s">
        <v>30</v>
      </c>
      <c r="AX1116" s="13" t="s">
        <v>68</v>
      </c>
      <c r="AY1116" s="209" t="s">
        <v>139</v>
      </c>
    </row>
    <row r="1117" spans="2:65" s="1" customFormat="1" ht="16.5" customHeight="1">
      <c r="B1117" s="32"/>
      <c r="C1117" s="176" t="s">
        <v>1837</v>
      </c>
      <c r="D1117" s="176" t="s">
        <v>141</v>
      </c>
      <c r="E1117" s="177" t="s">
        <v>1838</v>
      </c>
      <c r="F1117" s="178" t="s">
        <v>1839</v>
      </c>
      <c r="G1117" s="179" t="s">
        <v>287</v>
      </c>
      <c r="H1117" s="180">
        <v>10</v>
      </c>
      <c r="I1117" s="181"/>
      <c r="J1117" s="182">
        <f>ROUND(I1117*H1117,2)</f>
        <v>0</v>
      </c>
      <c r="K1117" s="178" t="s">
        <v>145</v>
      </c>
      <c r="L1117" s="36"/>
      <c r="M1117" s="183" t="s">
        <v>1</v>
      </c>
      <c r="N1117" s="184" t="s">
        <v>40</v>
      </c>
      <c r="O1117" s="58"/>
      <c r="P1117" s="185">
        <f>O1117*H1117</f>
        <v>0</v>
      </c>
      <c r="Q1117" s="185">
        <v>0</v>
      </c>
      <c r="R1117" s="185">
        <f>Q1117*H1117</f>
        <v>0</v>
      </c>
      <c r="S1117" s="185">
        <v>0</v>
      </c>
      <c r="T1117" s="186">
        <f>S1117*H1117</f>
        <v>0</v>
      </c>
      <c r="AR1117" s="15" t="s">
        <v>207</v>
      </c>
      <c r="AT1117" s="15" t="s">
        <v>141</v>
      </c>
      <c r="AU1117" s="15" t="s">
        <v>81</v>
      </c>
      <c r="AY1117" s="15" t="s">
        <v>139</v>
      </c>
      <c r="BE1117" s="187">
        <f>IF(N1117="základní",J1117,0)</f>
        <v>0</v>
      </c>
      <c r="BF1117" s="187">
        <f>IF(N1117="snížená",J1117,0)</f>
        <v>0</v>
      </c>
      <c r="BG1117" s="187">
        <f>IF(N1117="zákl. přenesená",J1117,0)</f>
        <v>0</v>
      </c>
      <c r="BH1117" s="187">
        <f>IF(N1117="sníž. přenesená",J1117,0)</f>
        <v>0</v>
      </c>
      <c r="BI1117" s="187">
        <f>IF(N1117="nulová",J1117,0)</f>
        <v>0</v>
      </c>
      <c r="BJ1117" s="15" t="s">
        <v>81</v>
      </c>
      <c r="BK1117" s="187">
        <f>ROUND(I1117*H1117,2)</f>
        <v>0</v>
      </c>
      <c r="BL1117" s="15" t="s">
        <v>207</v>
      </c>
      <c r="BM1117" s="15" t="s">
        <v>1840</v>
      </c>
    </row>
    <row r="1118" spans="2:65" s="12" customFormat="1">
      <c r="B1118" s="188"/>
      <c r="C1118" s="189"/>
      <c r="D1118" s="190" t="s">
        <v>148</v>
      </c>
      <c r="E1118" s="191" t="s">
        <v>1</v>
      </c>
      <c r="F1118" s="192" t="s">
        <v>637</v>
      </c>
      <c r="G1118" s="189"/>
      <c r="H1118" s="191" t="s">
        <v>1</v>
      </c>
      <c r="I1118" s="193"/>
      <c r="J1118" s="189"/>
      <c r="K1118" s="189"/>
      <c r="L1118" s="194"/>
      <c r="M1118" s="195"/>
      <c r="N1118" s="196"/>
      <c r="O1118" s="196"/>
      <c r="P1118" s="196"/>
      <c r="Q1118" s="196"/>
      <c r="R1118" s="196"/>
      <c r="S1118" s="196"/>
      <c r="T1118" s="197"/>
      <c r="AT1118" s="198" t="s">
        <v>148</v>
      </c>
      <c r="AU1118" s="198" t="s">
        <v>81</v>
      </c>
      <c r="AV1118" s="12" t="s">
        <v>75</v>
      </c>
      <c r="AW1118" s="12" t="s">
        <v>30</v>
      </c>
      <c r="AX1118" s="12" t="s">
        <v>68</v>
      </c>
      <c r="AY1118" s="198" t="s">
        <v>139</v>
      </c>
    </row>
    <row r="1119" spans="2:65" s="13" customFormat="1">
      <c r="B1119" s="199"/>
      <c r="C1119" s="200"/>
      <c r="D1119" s="190" t="s">
        <v>148</v>
      </c>
      <c r="E1119" s="201" t="s">
        <v>1</v>
      </c>
      <c r="F1119" s="202" t="s">
        <v>187</v>
      </c>
      <c r="G1119" s="200"/>
      <c r="H1119" s="203">
        <v>10</v>
      </c>
      <c r="I1119" s="204"/>
      <c r="J1119" s="200"/>
      <c r="K1119" s="200"/>
      <c r="L1119" s="205"/>
      <c r="M1119" s="206"/>
      <c r="N1119" s="207"/>
      <c r="O1119" s="207"/>
      <c r="P1119" s="207"/>
      <c r="Q1119" s="207"/>
      <c r="R1119" s="207"/>
      <c r="S1119" s="207"/>
      <c r="T1119" s="208"/>
      <c r="AT1119" s="209" t="s">
        <v>148</v>
      </c>
      <c r="AU1119" s="209" t="s">
        <v>81</v>
      </c>
      <c r="AV1119" s="13" t="s">
        <v>81</v>
      </c>
      <c r="AW1119" s="13" t="s">
        <v>30</v>
      </c>
      <c r="AX1119" s="13" t="s">
        <v>68</v>
      </c>
      <c r="AY1119" s="209" t="s">
        <v>139</v>
      </c>
    </row>
    <row r="1120" spans="2:65" s="1" customFormat="1" ht="16.5" customHeight="1">
      <c r="B1120" s="32"/>
      <c r="C1120" s="210" t="s">
        <v>1841</v>
      </c>
      <c r="D1120" s="210" t="s">
        <v>219</v>
      </c>
      <c r="E1120" s="211" t="s">
        <v>1842</v>
      </c>
      <c r="F1120" s="212" t="s">
        <v>1843</v>
      </c>
      <c r="G1120" s="213" t="s">
        <v>287</v>
      </c>
      <c r="H1120" s="214">
        <v>10</v>
      </c>
      <c r="I1120" s="215"/>
      <c r="J1120" s="216">
        <f>ROUND(I1120*H1120,2)</f>
        <v>0</v>
      </c>
      <c r="K1120" s="212" t="s">
        <v>145</v>
      </c>
      <c r="L1120" s="217"/>
      <c r="M1120" s="218" t="s">
        <v>1</v>
      </c>
      <c r="N1120" s="219" t="s">
        <v>40</v>
      </c>
      <c r="O1120" s="58"/>
      <c r="P1120" s="185">
        <f>O1120*H1120</f>
        <v>0</v>
      </c>
      <c r="Q1120" s="185">
        <v>1.4999999999999999E-4</v>
      </c>
      <c r="R1120" s="185">
        <f>Q1120*H1120</f>
        <v>1.4999999999999998E-3</v>
      </c>
      <c r="S1120" s="185">
        <v>0</v>
      </c>
      <c r="T1120" s="186">
        <f>S1120*H1120</f>
        <v>0</v>
      </c>
      <c r="AR1120" s="15" t="s">
        <v>294</v>
      </c>
      <c r="AT1120" s="15" t="s">
        <v>219</v>
      </c>
      <c r="AU1120" s="15" t="s">
        <v>81</v>
      </c>
      <c r="AY1120" s="15" t="s">
        <v>139</v>
      </c>
      <c r="BE1120" s="187">
        <f>IF(N1120="základní",J1120,0)</f>
        <v>0</v>
      </c>
      <c r="BF1120" s="187">
        <f>IF(N1120="snížená",J1120,0)</f>
        <v>0</v>
      </c>
      <c r="BG1120" s="187">
        <f>IF(N1120="zákl. přenesená",J1120,0)</f>
        <v>0</v>
      </c>
      <c r="BH1120" s="187">
        <f>IF(N1120="sníž. přenesená",J1120,0)</f>
        <v>0</v>
      </c>
      <c r="BI1120" s="187">
        <f>IF(N1120="nulová",J1120,0)</f>
        <v>0</v>
      </c>
      <c r="BJ1120" s="15" t="s">
        <v>81</v>
      </c>
      <c r="BK1120" s="187">
        <f>ROUND(I1120*H1120,2)</f>
        <v>0</v>
      </c>
      <c r="BL1120" s="15" t="s">
        <v>207</v>
      </c>
      <c r="BM1120" s="15" t="s">
        <v>1844</v>
      </c>
    </row>
    <row r="1121" spans="2:65" s="13" customFormat="1">
      <c r="B1121" s="199"/>
      <c r="C1121" s="200"/>
      <c r="D1121" s="190" t="s">
        <v>148</v>
      </c>
      <c r="E1121" s="201" t="s">
        <v>1</v>
      </c>
      <c r="F1121" s="202" t="s">
        <v>187</v>
      </c>
      <c r="G1121" s="200"/>
      <c r="H1121" s="203">
        <v>10</v>
      </c>
      <c r="I1121" s="204"/>
      <c r="J1121" s="200"/>
      <c r="K1121" s="200"/>
      <c r="L1121" s="205"/>
      <c r="M1121" s="206"/>
      <c r="N1121" s="207"/>
      <c r="O1121" s="207"/>
      <c r="P1121" s="207"/>
      <c r="Q1121" s="207"/>
      <c r="R1121" s="207"/>
      <c r="S1121" s="207"/>
      <c r="T1121" s="208"/>
      <c r="AT1121" s="209" t="s">
        <v>148</v>
      </c>
      <c r="AU1121" s="209" t="s">
        <v>81</v>
      </c>
      <c r="AV1121" s="13" t="s">
        <v>81</v>
      </c>
      <c r="AW1121" s="13" t="s">
        <v>30</v>
      </c>
      <c r="AX1121" s="13" t="s">
        <v>68</v>
      </c>
      <c r="AY1121" s="209" t="s">
        <v>139</v>
      </c>
    </row>
    <row r="1122" spans="2:65" s="1" customFormat="1" ht="16.5" customHeight="1">
      <c r="B1122" s="32"/>
      <c r="C1122" s="176" t="s">
        <v>1845</v>
      </c>
      <c r="D1122" s="176" t="s">
        <v>141</v>
      </c>
      <c r="E1122" s="177" t="s">
        <v>1846</v>
      </c>
      <c r="F1122" s="178" t="s">
        <v>1847</v>
      </c>
      <c r="G1122" s="179" t="s">
        <v>724</v>
      </c>
      <c r="H1122" s="180">
        <v>10</v>
      </c>
      <c r="I1122" s="181"/>
      <c r="J1122" s="182">
        <f>ROUND(I1122*H1122,2)</f>
        <v>0</v>
      </c>
      <c r="K1122" s="178" t="s">
        <v>145</v>
      </c>
      <c r="L1122" s="36"/>
      <c r="M1122" s="183" t="s">
        <v>1</v>
      </c>
      <c r="N1122" s="184" t="s">
        <v>40</v>
      </c>
      <c r="O1122" s="58"/>
      <c r="P1122" s="185">
        <f>O1122*H1122</f>
        <v>0</v>
      </c>
      <c r="Q1122" s="185">
        <v>0</v>
      </c>
      <c r="R1122" s="185">
        <f>Q1122*H1122</f>
        <v>0</v>
      </c>
      <c r="S1122" s="185">
        <v>0</v>
      </c>
      <c r="T1122" s="186">
        <f>S1122*H1122</f>
        <v>0</v>
      </c>
      <c r="AR1122" s="15" t="s">
        <v>207</v>
      </c>
      <c r="AT1122" s="15" t="s">
        <v>141</v>
      </c>
      <c r="AU1122" s="15" t="s">
        <v>81</v>
      </c>
      <c r="AY1122" s="15" t="s">
        <v>139</v>
      </c>
      <c r="BE1122" s="187">
        <f>IF(N1122="základní",J1122,0)</f>
        <v>0</v>
      </c>
      <c r="BF1122" s="187">
        <f>IF(N1122="snížená",J1122,0)</f>
        <v>0</v>
      </c>
      <c r="BG1122" s="187">
        <f>IF(N1122="zákl. přenesená",J1122,0)</f>
        <v>0</v>
      </c>
      <c r="BH1122" s="187">
        <f>IF(N1122="sníž. přenesená",J1122,0)</f>
        <v>0</v>
      </c>
      <c r="BI1122" s="187">
        <f>IF(N1122="nulová",J1122,0)</f>
        <v>0</v>
      </c>
      <c r="BJ1122" s="15" t="s">
        <v>81</v>
      </c>
      <c r="BK1122" s="187">
        <f>ROUND(I1122*H1122,2)</f>
        <v>0</v>
      </c>
      <c r="BL1122" s="15" t="s">
        <v>207</v>
      </c>
      <c r="BM1122" s="15" t="s">
        <v>1848</v>
      </c>
    </row>
    <row r="1123" spans="2:65" s="13" customFormat="1">
      <c r="B1123" s="199"/>
      <c r="C1123" s="200"/>
      <c r="D1123" s="190" t="s">
        <v>148</v>
      </c>
      <c r="E1123" s="201" t="s">
        <v>1</v>
      </c>
      <c r="F1123" s="202" t="s">
        <v>187</v>
      </c>
      <c r="G1123" s="200"/>
      <c r="H1123" s="203">
        <v>10</v>
      </c>
      <c r="I1123" s="204"/>
      <c r="J1123" s="200"/>
      <c r="K1123" s="200"/>
      <c r="L1123" s="205"/>
      <c r="M1123" s="206"/>
      <c r="N1123" s="207"/>
      <c r="O1123" s="207"/>
      <c r="P1123" s="207"/>
      <c r="Q1123" s="207"/>
      <c r="R1123" s="207"/>
      <c r="S1123" s="207"/>
      <c r="T1123" s="208"/>
      <c r="AT1123" s="209" t="s">
        <v>148</v>
      </c>
      <c r="AU1123" s="209" t="s">
        <v>81</v>
      </c>
      <c r="AV1123" s="13" t="s">
        <v>81</v>
      </c>
      <c r="AW1123" s="13" t="s">
        <v>30</v>
      </c>
      <c r="AX1123" s="13" t="s">
        <v>68</v>
      </c>
      <c r="AY1123" s="209" t="s">
        <v>139</v>
      </c>
    </row>
    <row r="1124" spans="2:65" s="1" customFormat="1" ht="16.5" customHeight="1">
      <c r="B1124" s="32"/>
      <c r="C1124" s="176" t="s">
        <v>1849</v>
      </c>
      <c r="D1124" s="176" t="s">
        <v>141</v>
      </c>
      <c r="E1124" s="177" t="s">
        <v>1850</v>
      </c>
      <c r="F1124" s="178" t="s">
        <v>1851</v>
      </c>
      <c r="G1124" s="179" t="s">
        <v>1032</v>
      </c>
      <c r="H1124" s="220"/>
      <c r="I1124" s="181"/>
      <c r="J1124" s="182">
        <f>ROUND(I1124*H1124,2)</f>
        <v>0</v>
      </c>
      <c r="K1124" s="178" t="s">
        <v>145</v>
      </c>
      <c r="L1124" s="36"/>
      <c r="M1124" s="183" t="s">
        <v>1</v>
      </c>
      <c r="N1124" s="184" t="s">
        <v>40</v>
      </c>
      <c r="O1124" s="58"/>
      <c r="P1124" s="185">
        <f>O1124*H1124</f>
        <v>0</v>
      </c>
      <c r="Q1124" s="185">
        <v>0</v>
      </c>
      <c r="R1124" s="185">
        <f>Q1124*H1124</f>
        <v>0</v>
      </c>
      <c r="S1124" s="185">
        <v>0</v>
      </c>
      <c r="T1124" s="186">
        <f>S1124*H1124</f>
        <v>0</v>
      </c>
      <c r="AR1124" s="15" t="s">
        <v>207</v>
      </c>
      <c r="AT1124" s="15" t="s">
        <v>141</v>
      </c>
      <c r="AU1124" s="15" t="s">
        <v>81</v>
      </c>
      <c r="AY1124" s="15" t="s">
        <v>139</v>
      </c>
      <c r="BE1124" s="187">
        <f>IF(N1124="základní",J1124,0)</f>
        <v>0</v>
      </c>
      <c r="BF1124" s="187">
        <f>IF(N1124="snížená",J1124,0)</f>
        <v>0</v>
      </c>
      <c r="BG1124" s="187">
        <f>IF(N1124="zákl. přenesená",J1124,0)</f>
        <v>0</v>
      </c>
      <c r="BH1124" s="187">
        <f>IF(N1124="sníž. přenesená",J1124,0)</f>
        <v>0</v>
      </c>
      <c r="BI1124" s="187">
        <f>IF(N1124="nulová",J1124,0)</f>
        <v>0</v>
      </c>
      <c r="BJ1124" s="15" t="s">
        <v>81</v>
      </c>
      <c r="BK1124" s="187">
        <f>ROUND(I1124*H1124,2)</f>
        <v>0</v>
      </c>
      <c r="BL1124" s="15" t="s">
        <v>207</v>
      </c>
      <c r="BM1124" s="15" t="s">
        <v>1852</v>
      </c>
    </row>
    <row r="1125" spans="2:65" s="11" customFormat="1" ht="22.9" customHeight="1">
      <c r="B1125" s="160"/>
      <c r="C1125" s="161"/>
      <c r="D1125" s="162" t="s">
        <v>67</v>
      </c>
      <c r="E1125" s="174" t="s">
        <v>1853</v>
      </c>
      <c r="F1125" s="174" t="s">
        <v>1854</v>
      </c>
      <c r="G1125" s="161"/>
      <c r="H1125" s="161"/>
      <c r="I1125" s="164"/>
      <c r="J1125" s="175">
        <f>BK1125</f>
        <v>0</v>
      </c>
      <c r="K1125" s="161"/>
      <c r="L1125" s="166"/>
      <c r="M1125" s="167"/>
      <c r="N1125" s="168"/>
      <c r="O1125" s="168"/>
      <c r="P1125" s="169">
        <f>SUM(P1126:P1141)</f>
        <v>0</v>
      </c>
      <c r="Q1125" s="168"/>
      <c r="R1125" s="169">
        <f>SUM(R1126:R1141)</f>
        <v>0.15619999999999998</v>
      </c>
      <c r="S1125" s="168"/>
      <c r="T1125" s="170">
        <f>SUM(T1126:T1141)</f>
        <v>0</v>
      </c>
      <c r="AR1125" s="171" t="s">
        <v>81</v>
      </c>
      <c r="AT1125" s="172" t="s">
        <v>67</v>
      </c>
      <c r="AU1125" s="172" t="s">
        <v>75</v>
      </c>
      <c r="AY1125" s="171" t="s">
        <v>139</v>
      </c>
      <c r="BK1125" s="173">
        <f>SUM(BK1126:BK1141)</f>
        <v>0</v>
      </c>
    </row>
    <row r="1126" spans="2:65" s="1" customFormat="1" ht="16.5" customHeight="1">
      <c r="B1126" s="32"/>
      <c r="C1126" s="176" t="s">
        <v>1855</v>
      </c>
      <c r="D1126" s="176" t="s">
        <v>141</v>
      </c>
      <c r="E1126" s="177" t="s">
        <v>1856</v>
      </c>
      <c r="F1126" s="178" t="s">
        <v>1857</v>
      </c>
      <c r="G1126" s="179" t="s">
        <v>287</v>
      </c>
      <c r="H1126" s="180">
        <v>6</v>
      </c>
      <c r="I1126" s="181"/>
      <c r="J1126" s="182">
        <f>ROUND(I1126*H1126,2)</f>
        <v>0</v>
      </c>
      <c r="K1126" s="178" t="s">
        <v>145</v>
      </c>
      <c r="L1126" s="36"/>
      <c r="M1126" s="183" t="s">
        <v>1</v>
      </c>
      <c r="N1126" s="184" t="s">
        <v>40</v>
      </c>
      <c r="O1126" s="58"/>
      <c r="P1126" s="185">
        <f>O1126*H1126</f>
        <v>0</v>
      </c>
      <c r="Q1126" s="185">
        <v>0</v>
      </c>
      <c r="R1126" s="185">
        <f>Q1126*H1126</f>
        <v>0</v>
      </c>
      <c r="S1126" s="185">
        <v>0</v>
      </c>
      <c r="T1126" s="186">
        <f>S1126*H1126</f>
        <v>0</v>
      </c>
      <c r="AR1126" s="15" t="s">
        <v>207</v>
      </c>
      <c r="AT1126" s="15" t="s">
        <v>141</v>
      </c>
      <c r="AU1126" s="15" t="s">
        <v>81</v>
      </c>
      <c r="AY1126" s="15" t="s">
        <v>139</v>
      </c>
      <c r="BE1126" s="187">
        <f>IF(N1126="základní",J1126,0)</f>
        <v>0</v>
      </c>
      <c r="BF1126" s="187">
        <f>IF(N1126="snížená",J1126,0)</f>
        <v>0</v>
      </c>
      <c r="BG1126" s="187">
        <f>IF(N1126="zákl. přenesená",J1126,0)</f>
        <v>0</v>
      </c>
      <c r="BH1126" s="187">
        <f>IF(N1126="sníž. přenesená",J1126,0)</f>
        <v>0</v>
      </c>
      <c r="BI1126" s="187">
        <f>IF(N1126="nulová",J1126,0)</f>
        <v>0</v>
      </c>
      <c r="BJ1126" s="15" t="s">
        <v>81</v>
      </c>
      <c r="BK1126" s="187">
        <f>ROUND(I1126*H1126,2)</f>
        <v>0</v>
      </c>
      <c r="BL1126" s="15" t="s">
        <v>207</v>
      </c>
      <c r="BM1126" s="15" t="s">
        <v>1858</v>
      </c>
    </row>
    <row r="1127" spans="2:65" s="12" customFormat="1">
      <c r="B1127" s="188"/>
      <c r="C1127" s="189"/>
      <c r="D1127" s="190" t="s">
        <v>148</v>
      </c>
      <c r="E1127" s="191" t="s">
        <v>1</v>
      </c>
      <c r="F1127" s="192" t="s">
        <v>229</v>
      </c>
      <c r="G1127" s="189"/>
      <c r="H1127" s="191" t="s">
        <v>1</v>
      </c>
      <c r="I1127" s="193"/>
      <c r="J1127" s="189"/>
      <c r="K1127" s="189"/>
      <c r="L1127" s="194"/>
      <c r="M1127" s="195"/>
      <c r="N1127" s="196"/>
      <c r="O1127" s="196"/>
      <c r="P1127" s="196"/>
      <c r="Q1127" s="196"/>
      <c r="R1127" s="196"/>
      <c r="S1127" s="196"/>
      <c r="T1127" s="197"/>
      <c r="AT1127" s="198" t="s">
        <v>148</v>
      </c>
      <c r="AU1127" s="198" t="s">
        <v>81</v>
      </c>
      <c r="AV1127" s="12" t="s">
        <v>75</v>
      </c>
      <c r="AW1127" s="12" t="s">
        <v>30</v>
      </c>
      <c r="AX1127" s="12" t="s">
        <v>68</v>
      </c>
      <c r="AY1127" s="198" t="s">
        <v>139</v>
      </c>
    </row>
    <row r="1128" spans="2:65" s="13" customFormat="1">
      <c r="B1128" s="199"/>
      <c r="C1128" s="200"/>
      <c r="D1128" s="190" t="s">
        <v>148</v>
      </c>
      <c r="E1128" s="201" t="s">
        <v>1</v>
      </c>
      <c r="F1128" s="202" t="s">
        <v>169</v>
      </c>
      <c r="G1128" s="200"/>
      <c r="H1128" s="203">
        <v>6</v>
      </c>
      <c r="I1128" s="204"/>
      <c r="J1128" s="200"/>
      <c r="K1128" s="200"/>
      <c r="L1128" s="205"/>
      <c r="M1128" s="206"/>
      <c r="N1128" s="207"/>
      <c r="O1128" s="207"/>
      <c r="P1128" s="207"/>
      <c r="Q1128" s="207"/>
      <c r="R1128" s="207"/>
      <c r="S1128" s="207"/>
      <c r="T1128" s="208"/>
      <c r="AT1128" s="209" t="s">
        <v>148</v>
      </c>
      <c r="AU1128" s="209" t="s">
        <v>81</v>
      </c>
      <c r="AV1128" s="13" t="s">
        <v>81</v>
      </c>
      <c r="AW1128" s="13" t="s">
        <v>30</v>
      </c>
      <c r="AX1128" s="13" t="s">
        <v>68</v>
      </c>
      <c r="AY1128" s="209" t="s">
        <v>139</v>
      </c>
    </row>
    <row r="1129" spans="2:65" s="1" customFormat="1" ht="16.5" customHeight="1">
      <c r="B1129" s="32"/>
      <c r="C1129" s="210" t="s">
        <v>1859</v>
      </c>
      <c r="D1129" s="210" t="s">
        <v>219</v>
      </c>
      <c r="E1129" s="211" t="s">
        <v>1860</v>
      </c>
      <c r="F1129" s="212" t="s">
        <v>1861</v>
      </c>
      <c r="G1129" s="213" t="s">
        <v>287</v>
      </c>
      <c r="H1129" s="214">
        <v>6</v>
      </c>
      <c r="I1129" s="215"/>
      <c r="J1129" s="216">
        <f>ROUND(I1129*H1129,2)</f>
        <v>0</v>
      </c>
      <c r="K1129" s="212" t="s">
        <v>145</v>
      </c>
      <c r="L1129" s="217"/>
      <c r="M1129" s="218" t="s">
        <v>1</v>
      </c>
      <c r="N1129" s="219" t="s">
        <v>40</v>
      </c>
      <c r="O1129" s="58"/>
      <c r="P1129" s="185">
        <f>O1129*H1129</f>
        <v>0</v>
      </c>
      <c r="Q1129" s="185">
        <v>8.9999999999999998E-4</v>
      </c>
      <c r="R1129" s="185">
        <f>Q1129*H1129</f>
        <v>5.4000000000000003E-3</v>
      </c>
      <c r="S1129" s="185">
        <v>0</v>
      </c>
      <c r="T1129" s="186">
        <f>S1129*H1129</f>
        <v>0</v>
      </c>
      <c r="AR1129" s="15" t="s">
        <v>294</v>
      </c>
      <c r="AT1129" s="15" t="s">
        <v>219</v>
      </c>
      <c r="AU1129" s="15" t="s">
        <v>81</v>
      </c>
      <c r="AY1129" s="15" t="s">
        <v>139</v>
      </c>
      <c r="BE1129" s="187">
        <f>IF(N1129="základní",J1129,0)</f>
        <v>0</v>
      </c>
      <c r="BF1129" s="187">
        <f>IF(N1129="snížená",J1129,0)</f>
        <v>0</v>
      </c>
      <c r="BG1129" s="187">
        <f>IF(N1129="zákl. přenesená",J1129,0)</f>
        <v>0</v>
      </c>
      <c r="BH1129" s="187">
        <f>IF(N1129="sníž. přenesená",J1129,0)</f>
        <v>0</v>
      </c>
      <c r="BI1129" s="187">
        <f>IF(N1129="nulová",J1129,0)</f>
        <v>0</v>
      </c>
      <c r="BJ1129" s="15" t="s">
        <v>81</v>
      </c>
      <c r="BK1129" s="187">
        <f>ROUND(I1129*H1129,2)</f>
        <v>0</v>
      </c>
      <c r="BL1129" s="15" t="s">
        <v>207</v>
      </c>
      <c r="BM1129" s="15" t="s">
        <v>1862</v>
      </c>
    </row>
    <row r="1130" spans="2:65" s="13" customFormat="1">
      <c r="B1130" s="199"/>
      <c r="C1130" s="200"/>
      <c r="D1130" s="190" t="s">
        <v>148</v>
      </c>
      <c r="E1130" s="201" t="s">
        <v>1</v>
      </c>
      <c r="F1130" s="202" t="s">
        <v>169</v>
      </c>
      <c r="G1130" s="200"/>
      <c r="H1130" s="203">
        <v>6</v>
      </c>
      <c r="I1130" s="204"/>
      <c r="J1130" s="200"/>
      <c r="K1130" s="200"/>
      <c r="L1130" s="205"/>
      <c r="M1130" s="206"/>
      <c r="N1130" s="207"/>
      <c r="O1130" s="207"/>
      <c r="P1130" s="207"/>
      <c r="Q1130" s="207"/>
      <c r="R1130" s="207"/>
      <c r="S1130" s="207"/>
      <c r="T1130" s="208"/>
      <c r="AT1130" s="209" t="s">
        <v>148</v>
      </c>
      <c r="AU1130" s="209" t="s">
        <v>81</v>
      </c>
      <c r="AV1130" s="13" t="s">
        <v>81</v>
      </c>
      <c r="AW1130" s="13" t="s">
        <v>30</v>
      </c>
      <c r="AX1130" s="13" t="s">
        <v>68</v>
      </c>
      <c r="AY1130" s="209" t="s">
        <v>139</v>
      </c>
    </row>
    <row r="1131" spans="2:65" s="1" customFormat="1" ht="16.5" customHeight="1">
      <c r="B1131" s="32"/>
      <c r="C1131" s="176" t="s">
        <v>1863</v>
      </c>
      <c r="D1131" s="176" t="s">
        <v>141</v>
      </c>
      <c r="E1131" s="177" t="s">
        <v>1864</v>
      </c>
      <c r="F1131" s="178" t="s">
        <v>1865</v>
      </c>
      <c r="G1131" s="179" t="s">
        <v>265</v>
      </c>
      <c r="H1131" s="180">
        <v>45</v>
      </c>
      <c r="I1131" s="181"/>
      <c r="J1131" s="182">
        <f>ROUND(I1131*H1131,2)</f>
        <v>0</v>
      </c>
      <c r="K1131" s="178" t="s">
        <v>145</v>
      </c>
      <c r="L1131" s="36"/>
      <c r="M1131" s="183" t="s">
        <v>1</v>
      </c>
      <c r="N1131" s="184" t="s">
        <v>40</v>
      </c>
      <c r="O1131" s="58"/>
      <c r="P1131" s="185">
        <f>O1131*H1131</f>
        <v>0</v>
      </c>
      <c r="Q1131" s="185">
        <v>3.1199999999999999E-3</v>
      </c>
      <c r="R1131" s="185">
        <f>Q1131*H1131</f>
        <v>0.1404</v>
      </c>
      <c r="S1131" s="185">
        <v>0</v>
      </c>
      <c r="T1131" s="186">
        <f>S1131*H1131</f>
        <v>0</v>
      </c>
      <c r="AR1131" s="15" t="s">
        <v>207</v>
      </c>
      <c r="AT1131" s="15" t="s">
        <v>141</v>
      </c>
      <c r="AU1131" s="15" t="s">
        <v>81</v>
      </c>
      <c r="AY1131" s="15" t="s">
        <v>139</v>
      </c>
      <c r="BE1131" s="187">
        <f>IF(N1131="základní",J1131,0)</f>
        <v>0</v>
      </c>
      <c r="BF1131" s="187">
        <f>IF(N1131="snížená",J1131,0)</f>
        <v>0</v>
      </c>
      <c r="BG1131" s="187">
        <f>IF(N1131="zákl. přenesená",J1131,0)</f>
        <v>0</v>
      </c>
      <c r="BH1131" s="187">
        <f>IF(N1131="sníž. přenesená",J1131,0)</f>
        <v>0</v>
      </c>
      <c r="BI1131" s="187">
        <f>IF(N1131="nulová",J1131,0)</f>
        <v>0</v>
      </c>
      <c r="BJ1131" s="15" t="s">
        <v>81</v>
      </c>
      <c r="BK1131" s="187">
        <f>ROUND(I1131*H1131,2)</f>
        <v>0</v>
      </c>
      <c r="BL1131" s="15" t="s">
        <v>207</v>
      </c>
      <c r="BM1131" s="15" t="s">
        <v>1866</v>
      </c>
    </row>
    <row r="1132" spans="2:65" s="12" customFormat="1">
      <c r="B1132" s="188"/>
      <c r="C1132" s="189"/>
      <c r="D1132" s="190" t="s">
        <v>148</v>
      </c>
      <c r="E1132" s="191" t="s">
        <v>1</v>
      </c>
      <c r="F1132" s="192" t="s">
        <v>229</v>
      </c>
      <c r="G1132" s="189"/>
      <c r="H1132" s="191" t="s">
        <v>1</v>
      </c>
      <c r="I1132" s="193"/>
      <c r="J1132" s="189"/>
      <c r="K1132" s="189"/>
      <c r="L1132" s="194"/>
      <c r="M1132" s="195"/>
      <c r="N1132" s="196"/>
      <c r="O1132" s="196"/>
      <c r="P1132" s="196"/>
      <c r="Q1132" s="196"/>
      <c r="R1132" s="196"/>
      <c r="S1132" s="196"/>
      <c r="T1132" s="197"/>
      <c r="AT1132" s="198" t="s">
        <v>148</v>
      </c>
      <c r="AU1132" s="198" t="s">
        <v>81</v>
      </c>
      <c r="AV1132" s="12" t="s">
        <v>75</v>
      </c>
      <c r="AW1132" s="12" t="s">
        <v>30</v>
      </c>
      <c r="AX1132" s="12" t="s">
        <v>68</v>
      </c>
      <c r="AY1132" s="198" t="s">
        <v>139</v>
      </c>
    </row>
    <row r="1133" spans="2:65" s="13" customFormat="1">
      <c r="B1133" s="199"/>
      <c r="C1133" s="200"/>
      <c r="D1133" s="190" t="s">
        <v>148</v>
      </c>
      <c r="E1133" s="201" t="s">
        <v>1</v>
      </c>
      <c r="F1133" s="202" t="s">
        <v>360</v>
      </c>
      <c r="G1133" s="200"/>
      <c r="H1133" s="203">
        <v>45</v>
      </c>
      <c r="I1133" s="204"/>
      <c r="J1133" s="200"/>
      <c r="K1133" s="200"/>
      <c r="L1133" s="205"/>
      <c r="M1133" s="206"/>
      <c r="N1133" s="207"/>
      <c r="O1133" s="207"/>
      <c r="P1133" s="207"/>
      <c r="Q1133" s="207"/>
      <c r="R1133" s="207"/>
      <c r="S1133" s="207"/>
      <c r="T1133" s="208"/>
      <c r="AT1133" s="209" t="s">
        <v>148</v>
      </c>
      <c r="AU1133" s="209" t="s">
        <v>81</v>
      </c>
      <c r="AV1133" s="13" t="s">
        <v>81</v>
      </c>
      <c r="AW1133" s="13" t="s">
        <v>30</v>
      </c>
      <c r="AX1133" s="13" t="s">
        <v>68</v>
      </c>
      <c r="AY1133" s="209" t="s">
        <v>139</v>
      </c>
    </row>
    <row r="1134" spans="2:65" s="1" customFormat="1" ht="16.5" customHeight="1">
      <c r="B1134" s="32"/>
      <c r="C1134" s="176" t="s">
        <v>1364</v>
      </c>
      <c r="D1134" s="176" t="s">
        <v>141</v>
      </c>
      <c r="E1134" s="177" t="s">
        <v>1867</v>
      </c>
      <c r="F1134" s="178" t="s">
        <v>1868</v>
      </c>
      <c r="G1134" s="179" t="s">
        <v>287</v>
      </c>
      <c r="H1134" s="180">
        <v>4</v>
      </c>
      <c r="I1134" s="181"/>
      <c r="J1134" s="182">
        <f>ROUND(I1134*H1134,2)</f>
        <v>0</v>
      </c>
      <c r="K1134" s="178" t="s">
        <v>145</v>
      </c>
      <c r="L1134" s="36"/>
      <c r="M1134" s="183" t="s">
        <v>1</v>
      </c>
      <c r="N1134" s="184" t="s">
        <v>40</v>
      </c>
      <c r="O1134" s="58"/>
      <c r="P1134" s="185">
        <f>O1134*H1134</f>
        <v>0</v>
      </c>
      <c r="Q1134" s="185">
        <v>0</v>
      </c>
      <c r="R1134" s="185">
        <f>Q1134*H1134</f>
        <v>0</v>
      </c>
      <c r="S1134" s="185">
        <v>0</v>
      </c>
      <c r="T1134" s="186">
        <f>S1134*H1134</f>
        <v>0</v>
      </c>
      <c r="AR1134" s="15" t="s">
        <v>207</v>
      </c>
      <c r="AT1134" s="15" t="s">
        <v>141</v>
      </c>
      <c r="AU1134" s="15" t="s">
        <v>81</v>
      </c>
      <c r="AY1134" s="15" t="s">
        <v>139</v>
      </c>
      <c r="BE1134" s="187">
        <f>IF(N1134="základní",J1134,0)</f>
        <v>0</v>
      </c>
      <c r="BF1134" s="187">
        <f>IF(N1134="snížená",J1134,0)</f>
        <v>0</v>
      </c>
      <c r="BG1134" s="187">
        <f>IF(N1134="zákl. přenesená",J1134,0)</f>
        <v>0</v>
      </c>
      <c r="BH1134" s="187">
        <f>IF(N1134="sníž. přenesená",J1134,0)</f>
        <v>0</v>
      </c>
      <c r="BI1134" s="187">
        <f>IF(N1134="nulová",J1134,0)</f>
        <v>0</v>
      </c>
      <c r="BJ1134" s="15" t="s">
        <v>81</v>
      </c>
      <c r="BK1134" s="187">
        <f>ROUND(I1134*H1134,2)</f>
        <v>0</v>
      </c>
      <c r="BL1134" s="15" t="s">
        <v>207</v>
      </c>
      <c r="BM1134" s="15" t="s">
        <v>1869</v>
      </c>
    </row>
    <row r="1135" spans="2:65" s="12" customFormat="1">
      <c r="B1135" s="188"/>
      <c r="C1135" s="189"/>
      <c r="D1135" s="190" t="s">
        <v>148</v>
      </c>
      <c r="E1135" s="191" t="s">
        <v>1</v>
      </c>
      <c r="F1135" s="192" t="s">
        <v>229</v>
      </c>
      <c r="G1135" s="189"/>
      <c r="H1135" s="191" t="s">
        <v>1</v>
      </c>
      <c r="I1135" s="193"/>
      <c r="J1135" s="189"/>
      <c r="K1135" s="189"/>
      <c r="L1135" s="194"/>
      <c r="M1135" s="195"/>
      <c r="N1135" s="196"/>
      <c r="O1135" s="196"/>
      <c r="P1135" s="196"/>
      <c r="Q1135" s="196"/>
      <c r="R1135" s="196"/>
      <c r="S1135" s="196"/>
      <c r="T1135" s="197"/>
      <c r="AT1135" s="198" t="s">
        <v>148</v>
      </c>
      <c r="AU1135" s="198" t="s">
        <v>81</v>
      </c>
      <c r="AV1135" s="12" t="s">
        <v>75</v>
      </c>
      <c r="AW1135" s="12" t="s">
        <v>30</v>
      </c>
      <c r="AX1135" s="12" t="s">
        <v>68</v>
      </c>
      <c r="AY1135" s="198" t="s">
        <v>139</v>
      </c>
    </row>
    <row r="1136" spans="2:65" s="13" customFormat="1">
      <c r="B1136" s="199"/>
      <c r="C1136" s="200"/>
      <c r="D1136" s="190" t="s">
        <v>148</v>
      </c>
      <c r="E1136" s="201" t="s">
        <v>1</v>
      </c>
      <c r="F1136" s="202" t="s">
        <v>146</v>
      </c>
      <c r="G1136" s="200"/>
      <c r="H1136" s="203">
        <v>4</v>
      </c>
      <c r="I1136" s="204"/>
      <c r="J1136" s="200"/>
      <c r="K1136" s="200"/>
      <c r="L1136" s="205"/>
      <c r="M1136" s="206"/>
      <c r="N1136" s="207"/>
      <c r="O1136" s="207"/>
      <c r="P1136" s="207"/>
      <c r="Q1136" s="207"/>
      <c r="R1136" s="207"/>
      <c r="S1136" s="207"/>
      <c r="T1136" s="208"/>
      <c r="AT1136" s="209" t="s">
        <v>148</v>
      </c>
      <c r="AU1136" s="209" t="s">
        <v>81</v>
      </c>
      <c r="AV1136" s="13" t="s">
        <v>81</v>
      </c>
      <c r="AW1136" s="13" t="s">
        <v>30</v>
      </c>
      <c r="AX1136" s="13" t="s">
        <v>68</v>
      </c>
      <c r="AY1136" s="209" t="s">
        <v>139</v>
      </c>
    </row>
    <row r="1137" spans="2:65" s="1" customFormat="1" ht="16.5" customHeight="1">
      <c r="B1137" s="32"/>
      <c r="C1137" s="210" t="s">
        <v>1870</v>
      </c>
      <c r="D1137" s="210" t="s">
        <v>219</v>
      </c>
      <c r="E1137" s="211" t="s">
        <v>1871</v>
      </c>
      <c r="F1137" s="212" t="s">
        <v>1872</v>
      </c>
      <c r="G1137" s="213" t="s">
        <v>287</v>
      </c>
      <c r="H1137" s="214">
        <v>4</v>
      </c>
      <c r="I1137" s="215"/>
      <c r="J1137" s="216">
        <f>ROUND(I1137*H1137,2)</f>
        <v>0</v>
      </c>
      <c r="K1137" s="212" t="s">
        <v>145</v>
      </c>
      <c r="L1137" s="217"/>
      <c r="M1137" s="218" t="s">
        <v>1</v>
      </c>
      <c r="N1137" s="219" t="s">
        <v>40</v>
      </c>
      <c r="O1137" s="58"/>
      <c r="P1137" s="185">
        <f>O1137*H1137</f>
        <v>0</v>
      </c>
      <c r="Q1137" s="185">
        <v>2.5999999999999999E-3</v>
      </c>
      <c r="R1137" s="185">
        <f>Q1137*H1137</f>
        <v>1.04E-2</v>
      </c>
      <c r="S1137" s="185">
        <v>0</v>
      </c>
      <c r="T1137" s="186">
        <f>S1137*H1137</f>
        <v>0</v>
      </c>
      <c r="AR1137" s="15" t="s">
        <v>294</v>
      </c>
      <c r="AT1137" s="15" t="s">
        <v>219</v>
      </c>
      <c r="AU1137" s="15" t="s">
        <v>81</v>
      </c>
      <c r="AY1137" s="15" t="s">
        <v>139</v>
      </c>
      <c r="BE1137" s="187">
        <f>IF(N1137="základní",J1137,0)</f>
        <v>0</v>
      </c>
      <c r="BF1137" s="187">
        <f>IF(N1137="snížená",J1137,0)</f>
        <v>0</v>
      </c>
      <c r="BG1137" s="187">
        <f>IF(N1137="zákl. přenesená",J1137,0)</f>
        <v>0</v>
      </c>
      <c r="BH1137" s="187">
        <f>IF(N1137="sníž. přenesená",J1137,0)</f>
        <v>0</v>
      </c>
      <c r="BI1137" s="187">
        <f>IF(N1137="nulová",J1137,0)</f>
        <v>0</v>
      </c>
      <c r="BJ1137" s="15" t="s">
        <v>81</v>
      </c>
      <c r="BK1137" s="187">
        <f>ROUND(I1137*H1137,2)</f>
        <v>0</v>
      </c>
      <c r="BL1137" s="15" t="s">
        <v>207</v>
      </c>
      <c r="BM1137" s="15" t="s">
        <v>1873</v>
      </c>
    </row>
    <row r="1138" spans="2:65" s="13" customFormat="1">
      <c r="B1138" s="199"/>
      <c r="C1138" s="200"/>
      <c r="D1138" s="190" t="s">
        <v>148</v>
      </c>
      <c r="E1138" s="201" t="s">
        <v>1</v>
      </c>
      <c r="F1138" s="202" t="s">
        <v>146</v>
      </c>
      <c r="G1138" s="200"/>
      <c r="H1138" s="203">
        <v>4</v>
      </c>
      <c r="I1138" s="204"/>
      <c r="J1138" s="200"/>
      <c r="K1138" s="200"/>
      <c r="L1138" s="205"/>
      <c r="M1138" s="206"/>
      <c r="N1138" s="207"/>
      <c r="O1138" s="207"/>
      <c r="P1138" s="207"/>
      <c r="Q1138" s="207"/>
      <c r="R1138" s="207"/>
      <c r="S1138" s="207"/>
      <c r="T1138" s="208"/>
      <c r="AT1138" s="209" t="s">
        <v>148</v>
      </c>
      <c r="AU1138" s="209" t="s">
        <v>81</v>
      </c>
      <c r="AV1138" s="13" t="s">
        <v>81</v>
      </c>
      <c r="AW1138" s="13" t="s">
        <v>30</v>
      </c>
      <c r="AX1138" s="13" t="s">
        <v>68</v>
      </c>
      <c r="AY1138" s="209" t="s">
        <v>139</v>
      </c>
    </row>
    <row r="1139" spans="2:65" s="1" customFormat="1" ht="16.5" customHeight="1">
      <c r="B1139" s="32"/>
      <c r="C1139" s="176" t="s">
        <v>1874</v>
      </c>
      <c r="D1139" s="176" t="s">
        <v>141</v>
      </c>
      <c r="E1139" s="177" t="s">
        <v>1875</v>
      </c>
      <c r="F1139" s="178" t="s">
        <v>1876</v>
      </c>
      <c r="G1139" s="179" t="s">
        <v>724</v>
      </c>
      <c r="H1139" s="180">
        <v>8</v>
      </c>
      <c r="I1139" s="181"/>
      <c r="J1139" s="182">
        <f>ROUND(I1139*H1139,2)</f>
        <v>0</v>
      </c>
      <c r="K1139" s="178" t="s">
        <v>145</v>
      </c>
      <c r="L1139" s="36"/>
      <c r="M1139" s="183" t="s">
        <v>1</v>
      </c>
      <c r="N1139" s="184" t="s">
        <v>40</v>
      </c>
      <c r="O1139" s="58"/>
      <c r="P1139" s="185">
        <f>O1139*H1139</f>
        <v>0</v>
      </c>
      <c r="Q1139" s="185">
        <v>0</v>
      </c>
      <c r="R1139" s="185">
        <f>Q1139*H1139</f>
        <v>0</v>
      </c>
      <c r="S1139" s="185">
        <v>0</v>
      </c>
      <c r="T1139" s="186">
        <f>S1139*H1139</f>
        <v>0</v>
      </c>
      <c r="AR1139" s="15" t="s">
        <v>207</v>
      </c>
      <c r="AT1139" s="15" t="s">
        <v>141</v>
      </c>
      <c r="AU1139" s="15" t="s">
        <v>81</v>
      </c>
      <c r="AY1139" s="15" t="s">
        <v>139</v>
      </c>
      <c r="BE1139" s="187">
        <f>IF(N1139="základní",J1139,0)</f>
        <v>0</v>
      </c>
      <c r="BF1139" s="187">
        <f>IF(N1139="snížená",J1139,0)</f>
        <v>0</v>
      </c>
      <c r="BG1139" s="187">
        <f>IF(N1139="zákl. přenesená",J1139,0)</f>
        <v>0</v>
      </c>
      <c r="BH1139" s="187">
        <f>IF(N1139="sníž. přenesená",J1139,0)</f>
        <v>0</v>
      </c>
      <c r="BI1139" s="187">
        <f>IF(N1139="nulová",J1139,0)</f>
        <v>0</v>
      </c>
      <c r="BJ1139" s="15" t="s">
        <v>81</v>
      </c>
      <c r="BK1139" s="187">
        <f>ROUND(I1139*H1139,2)</f>
        <v>0</v>
      </c>
      <c r="BL1139" s="15" t="s">
        <v>207</v>
      </c>
      <c r="BM1139" s="15" t="s">
        <v>1877</v>
      </c>
    </row>
    <row r="1140" spans="2:65" s="13" customFormat="1">
      <c r="B1140" s="199"/>
      <c r="C1140" s="200"/>
      <c r="D1140" s="190" t="s">
        <v>148</v>
      </c>
      <c r="E1140" s="201" t="s">
        <v>1</v>
      </c>
      <c r="F1140" s="202" t="s">
        <v>178</v>
      </c>
      <c r="G1140" s="200"/>
      <c r="H1140" s="203">
        <v>8</v>
      </c>
      <c r="I1140" s="204"/>
      <c r="J1140" s="200"/>
      <c r="K1140" s="200"/>
      <c r="L1140" s="205"/>
      <c r="M1140" s="206"/>
      <c r="N1140" s="207"/>
      <c r="O1140" s="207"/>
      <c r="P1140" s="207"/>
      <c r="Q1140" s="207"/>
      <c r="R1140" s="207"/>
      <c r="S1140" s="207"/>
      <c r="T1140" s="208"/>
      <c r="AT1140" s="209" t="s">
        <v>148</v>
      </c>
      <c r="AU1140" s="209" t="s">
        <v>81</v>
      </c>
      <c r="AV1140" s="13" t="s">
        <v>81</v>
      </c>
      <c r="AW1140" s="13" t="s">
        <v>30</v>
      </c>
      <c r="AX1140" s="13" t="s">
        <v>68</v>
      </c>
      <c r="AY1140" s="209" t="s">
        <v>139</v>
      </c>
    </row>
    <row r="1141" spans="2:65" s="1" customFormat="1" ht="16.5" customHeight="1">
      <c r="B1141" s="32"/>
      <c r="C1141" s="176" t="s">
        <v>1878</v>
      </c>
      <c r="D1141" s="176" t="s">
        <v>141</v>
      </c>
      <c r="E1141" s="177" t="s">
        <v>1879</v>
      </c>
      <c r="F1141" s="178" t="s">
        <v>1880</v>
      </c>
      <c r="G1141" s="179" t="s">
        <v>1032</v>
      </c>
      <c r="H1141" s="220"/>
      <c r="I1141" s="181"/>
      <c r="J1141" s="182">
        <f>ROUND(I1141*H1141,2)</f>
        <v>0</v>
      </c>
      <c r="K1141" s="178" t="s">
        <v>145</v>
      </c>
      <c r="L1141" s="36"/>
      <c r="M1141" s="183" t="s">
        <v>1</v>
      </c>
      <c r="N1141" s="184" t="s">
        <v>40</v>
      </c>
      <c r="O1141" s="58"/>
      <c r="P1141" s="185">
        <f>O1141*H1141</f>
        <v>0</v>
      </c>
      <c r="Q1141" s="185">
        <v>0</v>
      </c>
      <c r="R1141" s="185">
        <f>Q1141*H1141</f>
        <v>0</v>
      </c>
      <c r="S1141" s="185">
        <v>0</v>
      </c>
      <c r="T1141" s="186">
        <f>S1141*H1141</f>
        <v>0</v>
      </c>
      <c r="AR1141" s="15" t="s">
        <v>207</v>
      </c>
      <c r="AT1141" s="15" t="s">
        <v>141</v>
      </c>
      <c r="AU1141" s="15" t="s">
        <v>81</v>
      </c>
      <c r="AY1141" s="15" t="s">
        <v>139</v>
      </c>
      <c r="BE1141" s="187">
        <f>IF(N1141="základní",J1141,0)</f>
        <v>0</v>
      </c>
      <c r="BF1141" s="187">
        <f>IF(N1141="snížená",J1141,0)</f>
        <v>0</v>
      </c>
      <c r="BG1141" s="187">
        <f>IF(N1141="zákl. přenesená",J1141,0)</f>
        <v>0</v>
      </c>
      <c r="BH1141" s="187">
        <f>IF(N1141="sníž. přenesená",J1141,0)</f>
        <v>0</v>
      </c>
      <c r="BI1141" s="187">
        <f>IF(N1141="nulová",J1141,0)</f>
        <v>0</v>
      </c>
      <c r="BJ1141" s="15" t="s">
        <v>81</v>
      </c>
      <c r="BK1141" s="187">
        <f>ROUND(I1141*H1141,2)</f>
        <v>0</v>
      </c>
      <c r="BL1141" s="15" t="s">
        <v>207</v>
      </c>
      <c r="BM1141" s="15" t="s">
        <v>1881</v>
      </c>
    </row>
    <row r="1142" spans="2:65" s="11" customFormat="1" ht="22.9" customHeight="1">
      <c r="B1142" s="160"/>
      <c r="C1142" s="161"/>
      <c r="D1142" s="162" t="s">
        <v>67</v>
      </c>
      <c r="E1142" s="174" t="s">
        <v>1882</v>
      </c>
      <c r="F1142" s="174" t="s">
        <v>1883</v>
      </c>
      <c r="G1142" s="161"/>
      <c r="H1142" s="161"/>
      <c r="I1142" s="164"/>
      <c r="J1142" s="175">
        <f>BK1142</f>
        <v>0</v>
      </c>
      <c r="K1142" s="161"/>
      <c r="L1142" s="166"/>
      <c r="M1142" s="167"/>
      <c r="N1142" s="168"/>
      <c r="O1142" s="168"/>
      <c r="P1142" s="169">
        <f>SUM(P1143:P1148)</f>
        <v>0</v>
      </c>
      <c r="Q1142" s="168"/>
      <c r="R1142" s="169">
        <f>SUM(R1143:R1148)</f>
        <v>0.44381599999999999</v>
      </c>
      <c r="S1142" s="168"/>
      <c r="T1142" s="170">
        <f>SUM(T1143:T1148)</f>
        <v>0</v>
      </c>
      <c r="AR1142" s="171" t="s">
        <v>81</v>
      </c>
      <c r="AT1142" s="172" t="s">
        <v>67</v>
      </c>
      <c r="AU1142" s="172" t="s">
        <v>75</v>
      </c>
      <c r="AY1142" s="171" t="s">
        <v>139</v>
      </c>
      <c r="BK1142" s="173">
        <f>SUM(BK1143:BK1148)</f>
        <v>0</v>
      </c>
    </row>
    <row r="1143" spans="2:65" s="1" customFormat="1" ht="16.5" customHeight="1">
      <c r="B1143" s="32"/>
      <c r="C1143" s="176" t="s">
        <v>1884</v>
      </c>
      <c r="D1143" s="176" t="s">
        <v>141</v>
      </c>
      <c r="E1143" s="177" t="s">
        <v>1885</v>
      </c>
      <c r="F1143" s="178" t="s">
        <v>1886</v>
      </c>
      <c r="G1143" s="179" t="s">
        <v>244</v>
      </c>
      <c r="H1143" s="180">
        <v>23.2</v>
      </c>
      <c r="I1143" s="181"/>
      <c r="J1143" s="182">
        <f>ROUND(I1143*H1143,2)</f>
        <v>0</v>
      </c>
      <c r="K1143" s="178" t="s">
        <v>145</v>
      </c>
      <c r="L1143" s="36"/>
      <c r="M1143" s="183" t="s">
        <v>1</v>
      </c>
      <c r="N1143" s="184" t="s">
        <v>40</v>
      </c>
      <c r="O1143" s="58"/>
      <c r="P1143" s="185">
        <f>O1143*H1143</f>
        <v>0</v>
      </c>
      <c r="Q1143" s="185">
        <v>1.9130000000000001E-2</v>
      </c>
      <c r="R1143" s="185">
        <f>Q1143*H1143</f>
        <v>0.44381599999999999</v>
      </c>
      <c r="S1143" s="185">
        <v>0</v>
      </c>
      <c r="T1143" s="186">
        <f>S1143*H1143</f>
        <v>0</v>
      </c>
      <c r="AR1143" s="15" t="s">
        <v>207</v>
      </c>
      <c r="AT1143" s="15" t="s">
        <v>141</v>
      </c>
      <c r="AU1143" s="15" t="s">
        <v>81</v>
      </c>
      <c r="AY1143" s="15" t="s">
        <v>139</v>
      </c>
      <c r="BE1143" s="187">
        <f>IF(N1143="základní",J1143,0)</f>
        <v>0</v>
      </c>
      <c r="BF1143" s="187">
        <f>IF(N1143="snížená",J1143,0)</f>
        <v>0</v>
      </c>
      <c r="BG1143" s="187">
        <f>IF(N1143="zákl. přenesená",J1143,0)</f>
        <v>0</v>
      </c>
      <c r="BH1143" s="187">
        <f>IF(N1143="sníž. přenesená",J1143,0)</f>
        <v>0</v>
      </c>
      <c r="BI1143" s="187">
        <f>IF(N1143="nulová",J1143,0)</f>
        <v>0</v>
      </c>
      <c r="BJ1143" s="15" t="s">
        <v>81</v>
      </c>
      <c r="BK1143" s="187">
        <f>ROUND(I1143*H1143,2)</f>
        <v>0</v>
      </c>
      <c r="BL1143" s="15" t="s">
        <v>207</v>
      </c>
      <c r="BM1143" s="15" t="s">
        <v>1887</v>
      </c>
    </row>
    <row r="1144" spans="2:65" s="12" customFormat="1">
      <c r="B1144" s="188"/>
      <c r="C1144" s="189"/>
      <c r="D1144" s="190" t="s">
        <v>148</v>
      </c>
      <c r="E1144" s="191" t="s">
        <v>1</v>
      </c>
      <c r="F1144" s="192" t="s">
        <v>289</v>
      </c>
      <c r="G1144" s="189"/>
      <c r="H1144" s="191" t="s">
        <v>1</v>
      </c>
      <c r="I1144" s="193"/>
      <c r="J1144" s="189"/>
      <c r="K1144" s="189"/>
      <c r="L1144" s="194"/>
      <c r="M1144" s="195"/>
      <c r="N1144" s="196"/>
      <c r="O1144" s="196"/>
      <c r="P1144" s="196"/>
      <c r="Q1144" s="196"/>
      <c r="R1144" s="196"/>
      <c r="S1144" s="196"/>
      <c r="T1144" s="197"/>
      <c r="AT1144" s="198" t="s">
        <v>148</v>
      </c>
      <c r="AU1144" s="198" t="s">
        <v>81</v>
      </c>
      <c r="AV1144" s="12" t="s">
        <v>75</v>
      </c>
      <c r="AW1144" s="12" t="s">
        <v>30</v>
      </c>
      <c r="AX1144" s="12" t="s">
        <v>68</v>
      </c>
      <c r="AY1144" s="198" t="s">
        <v>139</v>
      </c>
    </row>
    <row r="1145" spans="2:65" s="13" customFormat="1">
      <c r="B1145" s="199"/>
      <c r="C1145" s="200"/>
      <c r="D1145" s="190" t="s">
        <v>148</v>
      </c>
      <c r="E1145" s="201" t="s">
        <v>1</v>
      </c>
      <c r="F1145" s="202" t="s">
        <v>919</v>
      </c>
      <c r="G1145" s="200"/>
      <c r="H1145" s="203">
        <v>23.2</v>
      </c>
      <c r="I1145" s="204"/>
      <c r="J1145" s="200"/>
      <c r="K1145" s="200"/>
      <c r="L1145" s="205"/>
      <c r="M1145" s="206"/>
      <c r="N1145" s="207"/>
      <c r="O1145" s="207"/>
      <c r="P1145" s="207"/>
      <c r="Q1145" s="207"/>
      <c r="R1145" s="207"/>
      <c r="S1145" s="207"/>
      <c r="T1145" s="208"/>
      <c r="AT1145" s="209" t="s">
        <v>148</v>
      </c>
      <c r="AU1145" s="209" t="s">
        <v>81</v>
      </c>
      <c r="AV1145" s="13" t="s">
        <v>81</v>
      </c>
      <c r="AW1145" s="13" t="s">
        <v>30</v>
      </c>
      <c r="AX1145" s="13" t="s">
        <v>68</v>
      </c>
      <c r="AY1145" s="209" t="s">
        <v>139</v>
      </c>
    </row>
    <row r="1146" spans="2:65" s="1" customFormat="1" ht="16.5" customHeight="1">
      <c r="B1146" s="32"/>
      <c r="C1146" s="176" t="s">
        <v>1888</v>
      </c>
      <c r="D1146" s="176" t="s">
        <v>141</v>
      </c>
      <c r="E1146" s="177" t="s">
        <v>1889</v>
      </c>
      <c r="F1146" s="178" t="s">
        <v>1890</v>
      </c>
      <c r="G1146" s="179" t="s">
        <v>724</v>
      </c>
      <c r="H1146" s="180">
        <v>40</v>
      </c>
      <c r="I1146" s="181"/>
      <c r="J1146" s="182">
        <f>ROUND(I1146*H1146,2)</f>
        <v>0</v>
      </c>
      <c r="K1146" s="178" t="s">
        <v>145</v>
      </c>
      <c r="L1146" s="36"/>
      <c r="M1146" s="183" t="s">
        <v>1</v>
      </c>
      <c r="N1146" s="184" t="s">
        <v>40</v>
      </c>
      <c r="O1146" s="58"/>
      <c r="P1146" s="185">
        <f>O1146*H1146</f>
        <v>0</v>
      </c>
      <c r="Q1146" s="185">
        <v>0</v>
      </c>
      <c r="R1146" s="185">
        <f>Q1146*H1146</f>
        <v>0</v>
      </c>
      <c r="S1146" s="185">
        <v>0</v>
      </c>
      <c r="T1146" s="186">
        <f>S1146*H1146</f>
        <v>0</v>
      </c>
      <c r="AR1146" s="15" t="s">
        <v>207</v>
      </c>
      <c r="AT1146" s="15" t="s">
        <v>141</v>
      </c>
      <c r="AU1146" s="15" t="s">
        <v>81</v>
      </c>
      <c r="AY1146" s="15" t="s">
        <v>139</v>
      </c>
      <c r="BE1146" s="187">
        <f>IF(N1146="základní",J1146,0)</f>
        <v>0</v>
      </c>
      <c r="BF1146" s="187">
        <f>IF(N1146="snížená",J1146,0)</f>
        <v>0</v>
      </c>
      <c r="BG1146" s="187">
        <f>IF(N1146="zákl. přenesená",J1146,0)</f>
        <v>0</v>
      </c>
      <c r="BH1146" s="187">
        <f>IF(N1146="sníž. přenesená",J1146,0)</f>
        <v>0</v>
      </c>
      <c r="BI1146" s="187">
        <f>IF(N1146="nulová",J1146,0)</f>
        <v>0</v>
      </c>
      <c r="BJ1146" s="15" t="s">
        <v>81</v>
      </c>
      <c r="BK1146" s="187">
        <f>ROUND(I1146*H1146,2)</f>
        <v>0</v>
      </c>
      <c r="BL1146" s="15" t="s">
        <v>207</v>
      </c>
      <c r="BM1146" s="15" t="s">
        <v>1891</v>
      </c>
    </row>
    <row r="1147" spans="2:65" s="13" customFormat="1">
      <c r="B1147" s="199"/>
      <c r="C1147" s="200"/>
      <c r="D1147" s="190" t="s">
        <v>148</v>
      </c>
      <c r="E1147" s="201" t="s">
        <v>1</v>
      </c>
      <c r="F1147" s="202" t="s">
        <v>336</v>
      </c>
      <c r="G1147" s="200"/>
      <c r="H1147" s="203">
        <v>40</v>
      </c>
      <c r="I1147" s="204"/>
      <c r="J1147" s="200"/>
      <c r="K1147" s="200"/>
      <c r="L1147" s="205"/>
      <c r="M1147" s="206"/>
      <c r="N1147" s="207"/>
      <c r="O1147" s="207"/>
      <c r="P1147" s="207"/>
      <c r="Q1147" s="207"/>
      <c r="R1147" s="207"/>
      <c r="S1147" s="207"/>
      <c r="T1147" s="208"/>
      <c r="AT1147" s="209" t="s">
        <v>148</v>
      </c>
      <c r="AU1147" s="209" t="s">
        <v>81</v>
      </c>
      <c r="AV1147" s="13" t="s">
        <v>81</v>
      </c>
      <c r="AW1147" s="13" t="s">
        <v>30</v>
      </c>
      <c r="AX1147" s="13" t="s">
        <v>68</v>
      </c>
      <c r="AY1147" s="209" t="s">
        <v>139</v>
      </c>
    </row>
    <row r="1148" spans="2:65" s="1" customFormat="1" ht="16.5" customHeight="1">
      <c r="B1148" s="32"/>
      <c r="C1148" s="176" t="s">
        <v>1892</v>
      </c>
      <c r="D1148" s="176" t="s">
        <v>141</v>
      </c>
      <c r="E1148" s="177" t="s">
        <v>1893</v>
      </c>
      <c r="F1148" s="178" t="s">
        <v>1894</v>
      </c>
      <c r="G1148" s="179" t="s">
        <v>1032</v>
      </c>
      <c r="H1148" s="220"/>
      <c r="I1148" s="181"/>
      <c r="J1148" s="182">
        <f>ROUND(I1148*H1148,2)</f>
        <v>0</v>
      </c>
      <c r="K1148" s="178" t="s">
        <v>145</v>
      </c>
      <c r="L1148" s="36"/>
      <c r="M1148" s="183" t="s">
        <v>1</v>
      </c>
      <c r="N1148" s="184" t="s">
        <v>40</v>
      </c>
      <c r="O1148" s="58"/>
      <c r="P1148" s="185">
        <f>O1148*H1148</f>
        <v>0</v>
      </c>
      <c r="Q1148" s="185">
        <v>0</v>
      </c>
      <c r="R1148" s="185">
        <f>Q1148*H1148</f>
        <v>0</v>
      </c>
      <c r="S1148" s="185">
        <v>0</v>
      </c>
      <c r="T1148" s="186">
        <f>S1148*H1148</f>
        <v>0</v>
      </c>
      <c r="AR1148" s="15" t="s">
        <v>207</v>
      </c>
      <c r="AT1148" s="15" t="s">
        <v>141</v>
      </c>
      <c r="AU1148" s="15" t="s">
        <v>81</v>
      </c>
      <c r="AY1148" s="15" t="s">
        <v>139</v>
      </c>
      <c r="BE1148" s="187">
        <f>IF(N1148="základní",J1148,0)</f>
        <v>0</v>
      </c>
      <c r="BF1148" s="187">
        <f>IF(N1148="snížená",J1148,0)</f>
        <v>0</v>
      </c>
      <c r="BG1148" s="187">
        <f>IF(N1148="zákl. přenesená",J1148,0)</f>
        <v>0</v>
      </c>
      <c r="BH1148" s="187">
        <f>IF(N1148="sníž. přenesená",J1148,0)</f>
        <v>0</v>
      </c>
      <c r="BI1148" s="187">
        <f>IF(N1148="nulová",J1148,0)</f>
        <v>0</v>
      </c>
      <c r="BJ1148" s="15" t="s">
        <v>81</v>
      </c>
      <c r="BK1148" s="187">
        <f>ROUND(I1148*H1148,2)</f>
        <v>0</v>
      </c>
      <c r="BL1148" s="15" t="s">
        <v>207</v>
      </c>
      <c r="BM1148" s="15" t="s">
        <v>1895</v>
      </c>
    </row>
    <row r="1149" spans="2:65" s="11" customFormat="1" ht="22.9" customHeight="1">
      <c r="B1149" s="160"/>
      <c r="C1149" s="161"/>
      <c r="D1149" s="162" t="s">
        <v>67</v>
      </c>
      <c r="E1149" s="174" t="s">
        <v>1896</v>
      </c>
      <c r="F1149" s="174" t="s">
        <v>1897</v>
      </c>
      <c r="G1149" s="161"/>
      <c r="H1149" s="161"/>
      <c r="I1149" s="164"/>
      <c r="J1149" s="175">
        <f>BK1149</f>
        <v>0</v>
      </c>
      <c r="K1149" s="161"/>
      <c r="L1149" s="166"/>
      <c r="M1149" s="167"/>
      <c r="N1149" s="168"/>
      <c r="O1149" s="168"/>
      <c r="P1149" s="169">
        <f>SUM(P1150:P1166)</f>
        <v>0</v>
      </c>
      <c r="Q1149" s="168"/>
      <c r="R1149" s="169">
        <f>SUM(R1150:R1166)</f>
        <v>0.66109439999999997</v>
      </c>
      <c r="S1149" s="168"/>
      <c r="T1149" s="170">
        <f>SUM(T1150:T1166)</f>
        <v>0</v>
      </c>
      <c r="AR1149" s="171" t="s">
        <v>81</v>
      </c>
      <c r="AT1149" s="172" t="s">
        <v>67</v>
      </c>
      <c r="AU1149" s="172" t="s">
        <v>75</v>
      </c>
      <c r="AY1149" s="171" t="s">
        <v>139</v>
      </c>
      <c r="BK1149" s="173">
        <f>SUM(BK1150:BK1166)</f>
        <v>0</v>
      </c>
    </row>
    <row r="1150" spans="2:65" s="1" customFormat="1" ht="16.5" customHeight="1">
      <c r="B1150" s="32"/>
      <c r="C1150" s="176" t="s">
        <v>1898</v>
      </c>
      <c r="D1150" s="176" t="s">
        <v>141</v>
      </c>
      <c r="E1150" s="177" t="s">
        <v>1899</v>
      </c>
      <c r="F1150" s="178" t="s">
        <v>1900</v>
      </c>
      <c r="G1150" s="179" t="s">
        <v>244</v>
      </c>
      <c r="H1150" s="180">
        <v>14.08</v>
      </c>
      <c r="I1150" s="181"/>
      <c r="J1150" s="182">
        <f>ROUND(I1150*H1150,2)</f>
        <v>0</v>
      </c>
      <c r="K1150" s="178" t="s">
        <v>145</v>
      </c>
      <c r="L1150" s="36"/>
      <c r="M1150" s="183" t="s">
        <v>1</v>
      </c>
      <c r="N1150" s="184" t="s">
        <v>40</v>
      </c>
      <c r="O1150" s="58"/>
      <c r="P1150" s="185">
        <f>O1150*H1150</f>
        <v>0</v>
      </c>
      <c r="Q1150" s="185">
        <v>2.5149999999999999E-2</v>
      </c>
      <c r="R1150" s="185">
        <f>Q1150*H1150</f>
        <v>0.35411199999999998</v>
      </c>
      <c r="S1150" s="185">
        <v>0</v>
      </c>
      <c r="T1150" s="186">
        <f>S1150*H1150</f>
        <v>0</v>
      </c>
      <c r="AR1150" s="15" t="s">
        <v>207</v>
      </c>
      <c r="AT1150" s="15" t="s">
        <v>141</v>
      </c>
      <c r="AU1150" s="15" t="s">
        <v>81</v>
      </c>
      <c r="AY1150" s="15" t="s">
        <v>139</v>
      </c>
      <c r="BE1150" s="187">
        <f>IF(N1150="základní",J1150,0)</f>
        <v>0</v>
      </c>
      <c r="BF1150" s="187">
        <f>IF(N1150="snížená",J1150,0)</f>
        <v>0</v>
      </c>
      <c r="BG1150" s="187">
        <f>IF(N1150="zákl. přenesená",J1150,0)</f>
        <v>0</v>
      </c>
      <c r="BH1150" s="187">
        <f>IF(N1150="sníž. přenesená",J1150,0)</f>
        <v>0</v>
      </c>
      <c r="BI1150" s="187">
        <f>IF(N1150="nulová",J1150,0)</f>
        <v>0</v>
      </c>
      <c r="BJ1150" s="15" t="s">
        <v>81</v>
      </c>
      <c r="BK1150" s="187">
        <f>ROUND(I1150*H1150,2)</f>
        <v>0</v>
      </c>
      <c r="BL1150" s="15" t="s">
        <v>207</v>
      </c>
      <c r="BM1150" s="15" t="s">
        <v>1901</v>
      </c>
    </row>
    <row r="1151" spans="2:65" s="12" customFormat="1">
      <c r="B1151" s="188"/>
      <c r="C1151" s="189"/>
      <c r="D1151" s="190" t="s">
        <v>148</v>
      </c>
      <c r="E1151" s="191" t="s">
        <v>1</v>
      </c>
      <c r="F1151" s="192" t="s">
        <v>390</v>
      </c>
      <c r="G1151" s="189"/>
      <c r="H1151" s="191" t="s">
        <v>1</v>
      </c>
      <c r="I1151" s="193"/>
      <c r="J1151" s="189"/>
      <c r="K1151" s="189"/>
      <c r="L1151" s="194"/>
      <c r="M1151" s="195"/>
      <c r="N1151" s="196"/>
      <c r="O1151" s="196"/>
      <c r="P1151" s="196"/>
      <c r="Q1151" s="196"/>
      <c r="R1151" s="196"/>
      <c r="S1151" s="196"/>
      <c r="T1151" s="197"/>
      <c r="AT1151" s="198" t="s">
        <v>148</v>
      </c>
      <c r="AU1151" s="198" t="s">
        <v>81</v>
      </c>
      <c r="AV1151" s="12" t="s">
        <v>75</v>
      </c>
      <c r="AW1151" s="12" t="s">
        <v>30</v>
      </c>
      <c r="AX1151" s="12" t="s">
        <v>68</v>
      </c>
      <c r="AY1151" s="198" t="s">
        <v>139</v>
      </c>
    </row>
    <row r="1152" spans="2:65" s="13" customFormat="1">
      <c r="B1152" s="199"/>
      <c r="C1152" s="200"/>
      <c r="D1152" s="190" t="s">
        <v>148</v>
      </c>
      <c r="E1152" s="201" t="s">
        <v>1</v>
      </c>
      <c r="F1152" s="202" t="s">
        <v>924</v>
      </c>
      <c r="G1152" s="200"/>
      <c r="H1152" s="203">
        <v>14.08</v>
      </c>
      <c r="I1152" s="204"/>
      <c r="J1152" s="200"/>
      <c r="K1152" s="200"/>
      <c r="L1152" s="205"/>
      <c r="M1152" s="206"/>
      <c r="N1152" s="207"/>
      <c r="O1152" s="207"/>
      <c r="P1152" s="207"/>
      <c r="Q1152" s="207"/>
      <c r="R1152" s="207"/>
      <c r="S1152" s="207"/>
      <c r="T1152" s="208"/>
      <c r="AT1152" s="209" t="s">
        <v>148</v>
      </c>
      <c r="AU1152" s="209" t="s">
        <v>81</v>
      </c>
      <c r="AV1152" s="13" t="s">
        <v>81</v>
      </c>
      <c r="AW1152" s="13" t="s">
        <v>30</v>
      </c>
      <c r="AX1152" s="13" t="s">
        <v>68</v>
      </c>
      <c r="AY1152" s="209" t="s">
        <v>139</v>
      </c>
    </row>
    <row r="1153" spans="2:65" s="1" customFormat="1" ht="16.5" customHeight="1">
      <c r="B1153" s="32"/>
      <c r="C1153" s="176" t="s">
        <v>1902</v>
      </c>
      <c r="D1153" s="176" t="s">
        <v>141</v>
      </c>
      <c r="E1153" s="177" t="s">
        <v>1903</v>
      </c>
      <c r="F1153" s="178" t="s">
        <v>1904</v>
      </c>
      <c r="G1153" s="179" t="s">
        <v>244</v>
      </c>
      <c r="H1153" s="180">
        <v>20.37</v>
      </c>
      <c r="I1153" s="181"/>
      <c r="J1153" s="182">
        <f>ROUND(I1153*H1153,2)</f>
        <v>0</v>
      </c>
      <c r="K1153" s="178" t="s">
        <v>1</v>
      </c>
      <c r="L1153" s="36"/>
      <c r="M1153" s="183" t="s">
        <v>1</v>
      </c>
      <c r="N1153" s="184" t="s">
        <v>40</v>
      </c>
      <c r="O1153" s="58"/>
      <c r="P1153" s="185">
        <f>O1153*H1153</f>
        <v>0</v>
      </c>
      <c r="Q1153" s="185">
        <v>1.2540000000000001E-2</v>
      </c>
      <c r="R1153" s="185">
        <f>Q1153*H1153</f>
        <v>0.25543980000000005</v>
      </c>
      <c r="S1153" s="185">
        <v>0</v>
      </c>
      <c r="T1153" s="186">
        <f>S1153*H1153</f>
        <v>0</v>
      </c>
      <c r="AR1153" s="15" t="s">
        <v>207</v>
      </c>
      <c r="AT1153" s="15" t="s">
        <v>141</v>
      </c>
      <c r="AU1153" s="15" t="s">
        <v>81</v>
      </c>
      <c r="AY1153" s="15" t="s">
        <v>139</v>
      </c>
      <c r="BE1153" s="187">
        <f>IF(N1153="základní",J1153,0)</f>
        <v>0</v>
      </c>
      <c r="BF1153" s="187">
        <f>IF(N1153="snížená",J1153,0)</f>
        <v>0</v>
      </c>
      <c r="BG1153" s="187">
        <f>IF(N1153="zákl. přenesená",J1153,0)</f>
        <v>0</v>
      </c>
      <c r="BH1153" s="187">
        <f>IF(N1153="sníž. přenesená",J1153,0)</f>
        <v>0</v>
      </c>
      <c r="BI1153" s="187">
        <f>IF(N1153="nulová",J1153,0)</f>
        <v>0</v>
      </c>
      <c r="BJ1153" s="15" t="s">
        <v>81</v>
      </c>
      <c r="BK1153" s="187">
        <f>ROUND(I1153*H1153,2)</f>
        <v>0</v>
      </c>
      <c r="BL1153" s="15" t="s">
        <v>207</v>
      </c>
      <c r="BM1153" s="15" t="s">
        <v>1905</v>
      </c>
    </row>
    <row r="1154" spans="2:65" s="12" customFormat="1">
      <c r="B1154" s="188"/>
      <c r="C1154" s="189"/>
      <c r="D1154" s="190" t="s">
        <v>148</v>
      </c>
      <c r="E1154" s="191" t="s">
        <v>1</v>
      </c>
      <c r="F1154" s="192" t="s">
        <v>289</v>
      </c>
      <c r="G1154" s="189"/>
      <c r="H1154" s="191" t="s">
        <v>1</v>
      </c>
      <c r="I1154" s="193"/>
      <c r="J1154" s="189"/>
      <c r="K1154" s="189"/>
      <c r="L1154" s="194"/>
      <c r="M1154" s="195"/>
      <c r="N1154" s="196"/>
      <c r="O1154" s="196"/>
      <c r="P1154" s="196"/>
      <c r="Q1154" s="196"/>
      <c r="R1154" s="196"/>
      <c r="S1154" s="196"/>
      <c r="T1154" s="197"/>
      <c r="AT1154" s="198" t="s">
        <v>148</v>
      </c>
      <c r="AU1154" s="198" t="s">
        <v>81</v>
      </c>
      <c r="AV1154" s="12" t="s">
        <v>75</v>
      </c>
      <c r="AW1154" s="12" t="s">
        <v>30</v>
      </c>
      <c r="AX1154" s="12" t="s">
        <v>68</v>
      </c>
      <c r="AY1154" s="198" t="s">
        <v>139</v>
      </c>
    </row>
    <row r="1155" spans="2:65" s="13" customFormat="1">
      <c r="B1155" s="199"/>
      <c r="C1155" s="200"/>
      <c r="D1155" s="190" t="s">
        <v>148</v>
      </c>
      <c r="E1155" s="201" t="s">
        <v>1</v>
      </c>
      <c r="F1155" s="202" t="s">
        <v>1906</v>
      </c>
      <c r="G1155" s="200"/>
      <c r="H1155" s="203">
        <v>20.37</v>
      </c>
      <c r="I1155" s="204"/>
      <c r="J1155" s="200"/>
      <c r="K1155" s="200"/>
      <c r="L1155" s="205"/>
      <c r="M1155" s="206"/>
      <c r="N1155" s="207"/>
      <c r="O1155" s="207"/>
      <c r="P1155" s="207"/>
      <c r="Q1155" s="207"/>
      <c r="R1155" s="207"/>
      <c r="S1155" s="207"/>
      <c r="T1155" s="208"/>
      <c r="AT1155" s="209" t="s">
        <v>148</v>
      </c>
      <c r="AU1155" s="209" t="s">
        <v>81</v>
      </c>
      <c r="AV1155" s="13" t="s">
        <v>81</v>
      </c>
      <c r="AW1155" s="13" t="s">
        <v>30</v>
      </c>
      <c r="AX1155" s="13" t="s">
        <v>68</v>
      </c>
      <c r="AY1155" s="209" t="s">
        <v>139</v>
      </c>
    </row>
    <row r="1156" spans="2:65" s="1" customFormat="1" ht="16.5" customHeight="1">
      <c r="B1156" s="32"/>
      <c r="C1156" s="176" t="s">
        <v>1907</v>
      </c>
      <c r="D1156" s="176" t="s">
        <v>141</v>
      </c>
      <c r="E1156" s="177" t="s">
        <v>1908</v>
      </c>
      <c r="F1156" s="178" t="s">
        <v>1909</v>
      </c>
      <c r="G1156" s="179" t="s">
        <v>244</v>
      </c>
      <c r="H1156" s="180">
        <v>34.450000000000003</v>
      </c>
      <c r="I1156" s="181"/>
      <c r="J1156" s="182">
        <f>ROUND(I1156*H1156,2)</f>
        <v>0</v>
      </c>
      <c r="K1156" s="178" t="s">
        <v>145</v>
      </c>
      <c r="L1156" s="36"/>
      <c r="M1156" s="183" t="s">
        <v>1</v>
      </c>
      <c r="N1156" s="184" t="s">
        <v>40</v>
      </c>
      <c r="O1156" s="58"/>
      <c r="P1156" s="185">
        <f>O1156*H1156</f>
        <v>0</v>
      </c>
      <c r="Q1156" s="185">
        <v>0</v>
      </c>
      <c r="R1156" s="185">
        <f>Q1156*H1156</f>
        <v>0</v>
      </c>
      <c r="S1156" s="185">
        <v>0</v>
      </c>
      <c r="T1156" s="186">
        <f>S1156*H1156</f>
        <v>0</v>
      </c>
      <c r="AR1156" s="15" t="s">
        <v>207</v>
      </c>
      <c r="AT1156" s="15" t="s">
        <v>141</v>
      </c>
      <c r="AU1156" s="15" t="s">
        <v>81</v>
      </c>
      <c r="AY1156" s="15" t="s">
        <v>139</v>
      </c>
      <c r="BE1156" s="187">
        <f>IF(N1156="základní",J1156,0)</f>
        <v>0</v>
      </c>
      <c r="BF1156" s="187">
        <f>IF(N1156="snížená",J1156,0)</f>
        <v>0</v>
      </c>
      <c r="BG1156" s="187">
        <f>IF(N1156="zákl. přenesená",J1156,0)</f>
        <v>0</v>
      </c>
      <c r="BH1156" s="187">
        <f>IF(N1156="sníž. přenesená",J1156,0)</f>
        <v>0</v>
      </c>
      <c r="BI1156" s="187">
        <f>IF(N1156="nulová",J1156,0)</f>
        <v>0</v>
      </c>
      <c r="BJ1156" s="15" t="s">
        <v>81</v>
      </c>
      <c r="BK1156" s="187">
        <f>ROUND(I1156*H1156,2)</f>
        <v>0</v>
      </c>
      <c r="BL1156" s="15" t="s">
        <v>207</v>
      </c>
      <c r="BM1156" s="15" t="s">
        <v>1910</v>
      </c>
    </row>
    <row r="1157" spans="2:65" s="13" customFormat="1">
      <c r="B1157" s="199"/>
      <c r="C1157" s="200"/>
      <c r="D1157" s="190" t="s">
        <v>148</v>
      </c>
      <c r="E1157" s="201" t="s">
        <v>1</v>
      </c>
      <c r="F1157" s="202" t="s">
        <v>1911</v>
      </c>
      <c r="G1157" s="200"/>
      <c r="H1157" s="203">
        <v>34.450000000000003</v>
      </c>
      <c r="I1157" s="204"/>
      <c r="J1157" s="200"/>
      <c r="K1157" s="200"/>
      <c r="L1157" s="205"/>
      <c r="M1157" s="206"/>
      <c r="N1157" s="207"/>
      <c r="O1157" s="207"/>
      <c r="P1157" s="207"/>
      <c r="Q1157" s="207"/>
      <c r="R1157" s="207"/>
      <c r="S1157" s="207"/>
      <c r="T1157" s="208"/>
      <c r="AT1157" s="209" t="s">
        <v>148</v>
      </c>
      <c r="AU1157" s="209" t="s">
        <v>81</v>
      </c>
      <c r="AV1157" s="13" t="s">
        <v>81</v>
      </c>
      <c r="AW1157" s="13" t="s">
        <v>30</v>
      </c>
      <c r="AX1157" s="13" t="s">
        <v>68</v>
      </c>
      <c r="AY1157" s="209" t="s">
        <v>139</v>
      </c>
    </row>
    <row r="1158" spans="2:65" s="1" customFormat="1" ht="16.5" customHeight="1">
      <c r="B1158" s="32"/>
      <c r="C1158" s="210" t="s">
        <v>1912</v>
      </c>
      <c r="D1158" s="210" t="s">
        <v>219</v>
      </c>
      <c r="E1158" s="211" t="s">
        <v>1913</v>
      </c>
      <c r="F1158" s="212" t="s">
        <v>1914</v>
      </c>
      <c r="G1158" s="213" t="s">
        <v>244</v>
      </c>
      <c r="H1158" s="214">
        <v>41.34</v>
      </c>
      <c r="I1158" s="215"/>
      <c r="J1158" s="216">
        <f>ROUND(I1158*H1158,2)</f>
        <v>0</v>
      </c>
      <c r="K1158" s="212" t="s">
        <v>145</v>
      </c>
      <c r="L1158" s="217"/>
      <c r="M1158" s="218" t="s">
        <v>1</v>
      </c>
      <c r="N1158" s="219" t="s">
        <v>40</v>
      </c>
      <c r="O1158" s="58"/>
      <c r="P1158" s="185">
        <f>O1158*H1158</f>
        <v>0</v>
      </c>
      <c r="Q1158" s="185">
        <v>1.3999999999999999E-4</v>
      </c>
      <c r="R1158" s="185">
        <f>Q1158*H1158</f>
        <v>5.7876000000000004E-3</v>
      </c>
      <c r="S1158" s="185">
        <v>0</v>
      </c>
      <c r="T1158" s="186">
        <f>S1158*H1158</f>
        <v>0</v>
      </c>
      <c r="AR1158" s="15" t="s">
        <v>294</v>
      </c>
      <c r="AT1158" s="15" t="s">
        <v>219</v>
      </c>
      <c r="AU1158" s="15" t="s">
        <v>81</v>
      </c>
      <c r="AY1158" s="15" t="s">
        <v>139</v>
      </c>
      <c r="BE1158" s="187">
        <f>IF(N1158="základní",J1158,0)</f>
        <v>0</v>
      </c>
      <c r="BF1158" s="187">
        <f>IF(N1158="snížená",J1158,0)</f>
        <v>0</v>
      </c>
      <c r="BG1158" s="187">
        <f>IF(N1158="zákl. přenesená",J1158,0)</f>
        <v>0</v>
      </c>
      <c r="BH1158" s="187">
        <f>IF(N1158="sníž. přenesená",J1158,0)</f>
        <v>0</v>
      </c>
      <c r="BI1158" s="187">
        <f>IF(N1158="nulová",J1158,0)</f>
        <v>0</v>
      </c>
      <c r="BJ1158" s="15" t="s">
        <v>81</v>
      </c>
      <c r="BK1158" s="187">
        <f>ROUND(I1158*H1158,2)</f>
        <v>0</v>
      </c>
      <c r="BL1158" s="15" t="s">
        <v>207</v>
      </c>
      <c r="BM1158" s="15" t="s">
        <v>1915</v>
      </c>
    </row>
    <row r="1159" spans="2:65" s="13" customFormat="1">
      <c r="B1159" s="199"/>
      <c r="C1159" s="200"/>
      <c r="D1159" s="190" t="s">
        <v>148</v>
      </c>
      <c r="E1159" s="201" t="s">
        <v>1</v>
      </c>
      <c r="F1159" s="202" t="s">
        <v>1916</v>
      </c>
      <c r="G1159" s="200"/>
      <c r="H1159" s="203">
        <v>41.34</v>
      </c>
      <c r="I1159" s="204"/>
      <c r="J1159" s="200"/>
      <c r="K1159" s="200"/>
      <c r="L1159" s="205"/>
      <c r="M1159" s="206"/>
      <c r="N1159" s="207"/>
      <c r="O1159" s="207"/>
      <c r="P1159" s="207"/>
      <c r="Q1159" s="207"/>
      <c r="R1159" s="207"/>
      <c r="S1159" s="207"/>
      <c r="T1159" s="208"/>
      <c r="AT1159" s="209" t="s">
        <v>148</v>
      </c>
      <c r="AU1159" s="209" t="s">
        <v>81</v>
      </c>
      <c r="AV1159" s="13" t="s">
        <v>81</v>
      </c>
      <c r="AW1159" s="13" t="s">
        <v>30</v>
      </c>
      <c r="AX1159" s="13" t="s">
        <v>68</v>
      </c>
      <c r="AY1159" s="209" t="s">
        <v>139</v>
      </c>
    </row>
    <row r="1160" spans="2:65" s="1" customFormat="1" ht="16.5" customHeight="1">
      <c r="B1160" s="32"/>
      <c r="C1160" s="176" t="s">
        <v>1917</v>
      </c>
      <c r="D1160" s="176" t="s">
        <v>141</v>
      </c>
      <c r="E1160" s="177" t="s">
        <v>1918</v>
      </c>
      <c r="F1160" s="178" t="s">
        <v>1919</v>
      </c>
      <c r="G1160" s="179" t="s">
        <v>265</v>
      </c>
      <c r="H1160" s="180">
        <v>1.0249999999999999</v>
      </c>
      <c r="I1160" s="181"/>
      <c r="J1160" s="182">
        <f>ROUND(I1160*H1160,2)</f>
        <v>0</v>
      </c>
      <c r="K1160" s="178" t="s">
        <v>145</v>
      </c>
      <c r="L1160" s="36"/>
      <c r="M1160" s="183" t="s">
        <v>1</v>
      </c>
      <c r="N1160" s="184" t="s">
        <v>40</v>
      </c>
      <c r="O1160" s="58"/>
      <c r="P1160" s="185">
        <f>O1160*H1160</f>
        <v>0</v>
      </c>
      <c r="Q1160" s="185">
        <v>1.095E-2</v>
      </c>
      <c r="R1160" s="185">
        <f>Q1160*H1160</f>
        <v>1.1223749999999999E-2</v>
      </c>
      <c r="S1160" s="185">
        <v>0</v>
      </c>
      <c r="T1160" s="186">
        <f>S1160*H1160</f>
        <v>0</v>
      </c>
      <c r="AR1160" s="15" t="s">
        <v>207</v>
      </c>
      <c r="AT1160" s="15" t="s">
        <v>141</v>
      </c>
      <c r="AU1160" s="15" t="s">
        <v>81</v>
      </c>
      <c r="AY1160" s="15" t="s">
        <v>139</v>
      </c>
      <c r="BE1160" s="187">
        <f>IF(N1160="základní",J1160,0)</f>
        <v>0</v>
      </c>
      <c r="BF1160" s="187">
        <f>IF(N1160="snížená",J1160,0)</f>
        <v>0</v>
      </c>
      <c r="BG1160" s="187">
        <f>IF(N1160="zákl. přenesená",J1160,0)</f>
        <v>0</v>
      </c>
      <c r="BH1160" s="187">
        <f>IF(N1160="sníž. přenesená",J1160,0)</f>
        <v>0</v>
      </c>
      <c r="BI1160" s="187">
        <f>IF(N1160="nulová",J1160,0)</f>
        <v>0</v>
      </c>
      <c r="BJ1160" s="15" t="s">
        <v>81</v>
      </c>
      <c r="BK1160" s="187">
        <f>ROUND(I1160*H1160,2)</f>
        <v>0</v>
      </c>
      <c r="BL1160" s="15" t="s">
        <v>207</v>
      </c>
      <c r="BM1160" s="15" t="s">
        <v>1920</v>
      </c>
    </row>
    <row r="1161" spans="2:65" s="12" customFormat="1">
      <c r="B1161" s="188"/>
      <c r="C1161" s="189"/>
      <c r="D1161" s="190" t="s">
        <v>148</v>
      </c>
      <c r="E1161" s="191" t="s">
        <v>1</v>
      </c>
      <c r="F1161" s="192" t="s">
        <v>390</v>
      </c>
      <c r="G1161" s="189"/>
      <c r="H1161" s="191" t="s">
        <v>1</v>
      </c>
      <c r="I1161" s="193"/>
      <c r="J1161" s="189"/>
      <c r="K1161" s="189"/>
      <c r="L1161" s="194"/>
      <c r="M1161" s="195"/>
      <c r="N1161" s="196"/>
      <c r="O1161" s="196"/>
      <c r="P1161" s="196"/>
      <c r="Q1161" s="196"/>
      <c r="R1161" s="196"/>
      <c r="S1161" s="196"/>
      <c r="T1161" s="197"/>
      <c r="AT1161" s="198" t="s">
        <v>148</v>
      </c>
      <c r="AU1161" s="198" t="s">
        <v>81</v>
      </c>
      <c r="AV1161" s="12" t="s">
        <v>75</v>
      </c>
      <c r="AW1161" s="12" t="s">
        <v>30</v>
      </c>
      <c r="AX1161" s="12" t="s">
        <v>68</v>
      </c>
      <c r="AY1161" s="198" t="s">
        <v>139</v>
      </c>
    </row>
    <row r="1162" spans="2:65" s="13" customFormat="1">
      <c r="B1162" s="199"/>
      <c r="C1162" s="200"/>
      <c r="D1162" s="190" t="s">
        <v>148</v>
      </c>
      <c r="E1162" s="201" t="s">
        <v>1</v>
      </c>
      <c r="F1162" s="202" t="s">
        <v>1921</v>
      </c>
      <c r="G1162" s="200"/>
      <c r="H1162" s="203">
        <v>1.0249999999999999</v>
      </c>
      <c r="I1162" s="204"/>
      <c r="J1162" s="200"/>
      <c r="K1162" s="200"/>
      <c r="L1162" s="205"/>
      <c r="M1162" s="206"/>
      <c r="N1162" s="207"/>
      <c r="O1162" s="207"/>
      <c r="P1162" s="207"/>
      <c r="Q1162" s="207"/>
      <c r="R1162" s="207"/>
      <c r="S1162" s="207"/>
      <c r="T1162" s="208"/>
      <c r="AT1162" s="209" t="s">
        <v>148</v>
      </c>
      <c r="AU1162" s="209" t="s">
        <v>81</v>
      </c>
      <c r="AV1162" s="13" t="s">
        <v>81</v>
      </c>
      <c r="AW1162" s="13" t="s">
        <v>30</v>
      </c>
      <c r="AX1162" s="13" t="s">
        <v>68</v>
      </c>
      <c r="AY1162" s="209" t="s">
        <v>139</v>
      </c>
    </row>
    <row r="1163" spans="2:65" s="1" customFormat="1" ht="16.5" customHeight="1">
      <c r="B1163" s="32"/>
      <c r="C1163" s="176" t="s">
        <v>1922</v>
      </c>
      <c r="D1163" s="176" t="s">
        <v>141</v>
      </c>
      <c r="E1163" s="177" t="s">
        <v>1923</v>
      </c>
      <c r="F1163" s="178" t="s">
        <v>1924</v>
      </c>
      <c r="G1163" s="179" t="s">
        <v>265</v>
      </c>
      <c r="H1163" s="180">
        <v>2.125</v>
      </c>
      <c r="I1163" s="181"/>
      <c r="J1163" s="182">
        <f>ROUND(I1163*H1163,2)</f>
        <v>0</v>
      </c>
      <c r="K1163" s="178" t="s">
        <v>145</v>
      </c>
      <c r="L1163" s="36"/>
      <c r="M1163" s="183" t="s">
        <v>1</v>
      </c>
      <c r="N1163" s="184" t="s">
        <v>40</v>
      </c>
      <c r="O1163" s="58"/>
      <c r="P1163" s="185">
        <f>O1163*H1163</f>
        <v>0</v>
      </c>
      <c r="Q1163" s="185">
        <v>1.6250000000000001E-2</v>
      </c>
      <c r="R1163" s="185">
        <f>Q1163*H1163</f>
        <v>3.4531249999999999E-2</v>
      </c>
      <c r="S1163" s="185">
        <v>0</v>
      </c>
      <c r="T1163" s="186">
        <f>S1163*H1163</f>
        <v>0</v>
      </c>
      <c r="AR1163" s="15" t="s">
        <v>207</v>
      </c>
      <c r="AT1163" s="15" t="s">
        <v>141</v>
      </c>
      <c r="AU1163" s="15" t="s">
        <v>81</v>
      </c>
      <c r="AY1163" s="15" t="s">
        <v>139</v>
      </c>
      <c r="BE1163" s="187">
        <f>IF(N1163="základní",J1163,0)</f>
        <v>0</v>
      </c>
      <c r="BF1163" s="187">
        <f>IF(N1163="snížená",J1163,0)</f>
        <v>0</v>
      </c>
      <c r="BG1163" s="187">
        <f>IF(N1163="zákl. přenesená",J1163,0)</f>
        <v>0</v>
      </c>
      <c r="BH1163" s="187">
        <f>IF(N1163="sníž. přenesená",J1163,0)</f>
        <v>0</v>
      </c>
      <c r="BI1163" s="187">
        <f>IF(N1163="nulová",J1163,0)</f>
        <v>0</v>
      </c>
      <c r="BJ1163" s="15" t="s">
        <v>81</v>
      </c>
      <c r="BK1163" s="187">
        <f>ROUND(I1163*H1163,2)</f>
        <v>0</v>
      </c>
      <c r="BL1163" s="15" t="s">
        <v>207</v>
      </c>
      <c r="BM1163" s="15" t="s">
        <v>1925</v>
      </c>
    </row>
    <row r="1164" spans="2:65" s="12" customFormat="1">
      <c r="B1164" s="188"/>
      <c r="C1164" s="189"/>
      <c r="D1164" s="190" t="s">
        <v>148</v>
      </c>
      <c r="E1164" s="191" t="s">
        <v>1</v>
      </c>
      <c r="F1164" s="192" t="s">
        <v>390</v>
      </c>
      <c r="G1164" s="189"/>
      <c r="H1164" s="191" t="s">
        <v>1</v>
      </c>
      <c r="I1164" s="193"/>
      <c r="J1164" s="189"/>
      <c r="K1164" s="189"/>
      <c r="L1164" s="194"/>
      <c r="M1164" s="195"/>
      <c r="N1164" s="196"/>
      <c r="O1164" s="196"/>
      <c r="P1164" s="196"/>
      <c r="Q1164" s="196"/>
      <c r="R1164" s="196"/>
      <c r="S1164" s="196"/>
      <c r="T1164" s="197"/>
      <c r="AT1164" s="198" t="s">
        <v>148</v>
      </c>
      <c r="AU1164" s="198" t="s">
        <v>81</v>
      </c>
      <c r="AV1164" s="12" t="s">
        <v>75</v>
      </c>
      <c r="AW1164" s="12" t="s">
        <v>30</v>
      </c>
      <c r="AX1164" s="12" t="s">
        <v>68</v>
      </c>
      <c r="AY1164" s="198" t="s">
        <v>139</v>
      </c>
    </row>
    <row r="1165" spans="2:65" s="13" customFormat="1">
      <c r="B1165" s="199"/>
      <c r="C1165" s="200"/>
      <c r="D1165" s="190" t="s">
        <v>148</v>
      </c>
      <c r="E1165" s="201" t="s">
        <v>1</v>
      </c>
      <c r="F1165" s="202" t="s">
        <v>1926</v>
      </c>
      <c r="G1165" s="200"/>
      <c r="H1165" s="203">
        <v>2.125</v>
      </c>
      <c r="I1165" s="204"/>
      <c r="J1165" s="200"/>
      <c r="K1165" s="200"/>
      <c r="L1165" s="205"/>
      <c r="M1165" s="206"/>
      <c r="N1165" s="207"/>
      <c r="O1165" s="207"/>
      <c r="P1165" s="207"/>
      <c r="Q1165" s="207"/>
      <c r="R1165" s="207"/>
      <c r="S1165" s="207"/>
      <c r="T1165" s="208"/>
      <c r="AT1165" s="209" t="s">
        <v>148</v>
      </c>
      <c r="AU1165" s="209" t="s">
        <v>81</v>
      </c>
      <c r="AV1165" s="13" t="s">
        <v>81</v>
      </c>
      <c r="AW1165" s="13" t="s">
        <v>30</v>
      </c>
      <c r="AX1165" s="13" t="s">
        <v>68</v>
      </c>
      <c r="AY1165" s="209" t="s">
        <v>139</v>
      </c>
    </row>
    <row r="1166" spans="2:65" s="1" customFormat="1" ht="16.5" customHeight="1">
      <c r="B1166" s="32"/>
      <c r="C1166" s="176" t="s">
        <v>1927</v>
      </c>
      <c r="D1166" s="176" t="s">
        <v>141</v>
      </c>
      <c r="E1166" s="177" t="s">
        <v>1928</v>
      </c>
      <c r="F1166" s="178" t="s">
        <v>1929</v>
      </c>
      <c r="G1166" s="179" t="s">
        <v>1032</v>
      </c>
      <c r="H1166" s="220"/>
      <c r="I1166" s="181"/>
      <c r="J1166" s="182">
        <f>ROUND(I1166*H1166,2)</f>
        <v>0</v>
      </c>
      <c r="K1166" s="178" t="s">
        <v>145</v>
      </c>
      <c r="L1166" s="36"/>
      <c r="M1166" s="183" t="s">
        <v>1</v>
      </c>
      <c r="N1166" s="184" t="s">
        <v>40</v>
      </c>
      <c r="O1166" s="58"/>
      <c r="P1166" s="185">
        <f>O1166*H1166</f>
        <v>0</v>
      </c>
      <c r="Q1166" s="185">
        <v>0</v>
      </c>
      <c r="R1166" s="185">
        <f>Q1166*H1166</f>
        <v>0</v>
      </c>
      <c r="S1166" s="185">
        <v>0</v>
      </c>
      <c r="T1166" s="186">
        <f>S1166*H1166</f>
        <v>0</v>
      </c>
      <c r="AR1166" s="15" t="s">
        <v>207</v>
      </c>
      <c r="AT1166" s="15" t="s">
        <v>141</v>
      </c>
      <c r="AU1166" s="15" t="s">
        <v>81</v>
      </c>
      <c r="AY1166" s="15" t="s">
        <v>139</v>
      </c>
      <c r="BE1166" s="187">
        <f>IF(N1166="základní",J1166,0)</f>
        <v>0</v>
      </c>
      <c r="BF1166" s="187">
        <f>IF(N1166="snížená",J1166,0)</f>
        <v>0</v>
      </c>
      <c r="BG1166" s="187">
        <f>IF(N1166="zákl. přenesená",J1166,0)</f>
        <v>0</v>
      </c>
      <c r="BH1166" s="187">
        <f>IF(N1166="sníž. přenesená",J1166,0)</f>
        <v>0</v>
      </c>
      <c r="BI1166" s="187">
        <f>IF(N1166="nulová",J1166,0)</f>
        <v>0</v>
      </c>
      <c r="BJ1166" s="15" t="s">
        <v>81</v>
      </c>
      <c r="BK1166" s="187">
        <f>ROUND(I1166*H1166,2)</f>
        <v>0</v>
      </c>
      <c r="BL1166" s="15" t="s">
        <v>207</v>
      </c>
      <c r="BM1166" s="15" t="s">
        <v>1930</v>
      </c>
    </row>
    <row r="1167" spans="2:65" s="11" customFormat="1" ht="22.9" customHeight="1">
      <c r="B1167" s="160"/>
      <c r="C1167" s="161"/>
      <c r="D1167" s="162" t="s">
        <v>67</v>
      </c>
      <c r="E1167" s="174" t="s">
        <v>1931</v>
      </c>
      <c r="F1167" s="174" t="s">
        <v>1932</v>
      </c>
      <c r="G1167" s="161"/>
      <c r="H1167" s="161"/>
      <c r="I1167" s="164"/>
      <c r="J1167" s="175">
        <f>BK1167</f>
        <v>0</v>
      </c>
      <c r="K1167" s="161"/>
      <c r="L1167" s="166"/>
      <c r="M1167" s="167"/>
      <c r="N1167" s="168"/>
      <c r="O1167" s="168"/>
      <c r="P1167" s="169">
        <f>SUM(P1168:P1182)</f>
        <v>0</v>
      </c>
      <c r="Q1167" s="168"/>
      <c r="R1167" s="169">
        <f>SUM(R1168:R1182)</f>
        <v>8.8302999999999993E-2</v>
      </c>
      <c r="S1167" s="168"/>
      <c r="T1167" s="170">
        <f>SUM(T1168:T1182)</f>
        <v>0</v>
      </c>
      <c r="AR1167" s="171" t="s">
        <v>81</v>
      </c>
      <c r="AT1167" s="172" t="s">
        <v>67</v>
      </c>
      <c r="AU1167" s="172" t="s">
        <v>75</v>
      </c>
      <c r="AY1167" s="171" t="s">
        <v>139</v>
      </c>
      <c r="BK1167" s="173">
        <f>SUM(BK1168:BK1182)</f>
        <v>0</v>
      </c>
    </row>
    <row r="1168" spans="2:65" s="1" customFormat="1" ht="16.5" customHeight="1">
      <c r="B1168" s="32"/>
      <c r="C1168" s="176" t="s">
        <v>1933</v>
      </c>
      <c r="D1168" s="176" t="s">
        <v>141</v>
      </c>
      <c r="E1168" s="177" t="s">
        <v>1934</v>
      </c>
      <c r="F1168" s="178" t="s">
        <v>1935</v>
      </c>
      <c r="G1168" s="179" t="s">
        <v>244</v>
      </c>
      <c r="H1168" s="180">
        <v>4.8499999999999996</v>
      </c>
      <c r="I1168" s="181"/>
      <c r="J1168" s="182">
        <f>ROUND(I1168*H1168,2)</f>
        <v>0</v>
      </c>
      <c r="K1168" s="178" t="s">
        <v>145</v>
      </c>
      <c r="L1168" s="36"/>
      <c r="M1168" s="183" t="s">
        <v>1</v>
      </c>
      <c r="N1168" s="184" t="s">
        <v>40</v>
      </c>
      <c r="O1168" s="58"/>
      <c r="P1168" s="185">
        <f>O1168*H1168</f>
        <v>0</v>
      </c>
      <c r="Q1168" s="185">
        <v>1.082E-2</v>
      </c>
      <c r="R1168" s="185">
        <f>Q1168*H1168</f>
        <v>5.2476999999999996E-2</v>
      </c>
      <c r="S1168" s="185">
        <v>0</v>
      </c>
      <c r="T1168" s="186">
        <f>S1168*H1168</f>
        <v>0</v>
      </c>
      <c r="AR1168" s="15" t="s">
        <v>207</v>
      </c>
      <c r="AT1168" s="15" t="s">
        <v>141</v>
      </c>
      <c r="AU1168" s="15" t="s">
        <v>81</v>
      </c>
      <c r="AY1168" s="15" t="s">
        <v>139</v>
      </c>
      <c r="BE1168" s="187">
        <f>IF(N1168="základní",J1168,0)</f>
        <v>0</v>
      </c>
      <c r="BF1168" s="187">
        <f>IF(N1168="snížená",J1168,0)</f>
        <v>0</v>
      </c>
      <c r="BG1168" s="187">
        <f>IF(N1168="zákl. přenesená",J1168,0)</f>
        <v>0</v>
      </c>
      <c r="BH1168" s="187">
        <f>IF(N1168="sníž. přenesená",J1168,0)</f>
        <v>0</v>
      </c>
      <c r="BI1168" s="187">
        <f>IF(N1168="nulová",J1168,0)</f>
        <v>0</v>
      </c>
      <c r="BJ1168" s="15" t="s">
        <v>81</v>
      </c>
      <c r="BK1168" s="187">
        <f>ROUND(I1168*H1168,2)</f>
        <v>0</v>
      </c>
      <c r="BL1168" s="15" t="s">
        <v>207</v>
      </c>
      <c r="BM1168" s="15" t="s">
        <v>1936</v>
      </c>
    </row>
    <row r="1169" spans="2:65" s="12" customFormat="1">
      <c r="B1169" s="188"/>
      <c r="C1169" s="189"/>
      <c r="D1169" s="190" t="s">
        <v>148</v>
      </c>
      <c r="E1169" s="191" t="s">
        <v>1</v>
      </c>
      <c r="F1169" s="192" t="s">
        <v>1937</v>
      </c>
      <c r="G1169" s="189"/>
      <c r="H1169" s="191" t="s">
        <v>1</v>
      </c>
      <c r="I1169" s="193"/>
      <c r="J1169" s="189"/>
      <c r="K1169" s="189"/>
      <c r="L1169" s="194"/>
      <c r="M1169" s="195"/>
      <c r="N1169" s="196"/>
      <c r="O1169" s="196"/>
      <c r="P1169" s="196"/>
      <c r="Q1169" s="196"/>
      <c r="R1169" s="196"/>
      <c r="S1169" s="196"/>
      <c r="T1169" s="197"/>
      <c r="AT1169" s="198" t="s">
        <v>148</v>
      </c>
      <c r="AU1169" s="198" t="s">
        <v>81</v>
      </c>
      <c r="AV1169" s="12" t="s">
        <v>75</v>
      </c>
      <c r="AW1169" s="12" t="s">
        <v>30</v>
      </c>
      <c r="AX1169" s="12" t="s">
        <v>68</v>
      </c>
      <c r="AY1169" s="198" t="s">
        <v>139</v>
      </c>
    </row>
    <row r="1170" spans="2:65" s="13" customFormat="1">
      <c r="B1170" s="199"/>
      <c r="C1170" s="200"/>
      <c r="D1170" s="190" t="s">
        <v>148</v>
      </c>
      <c r="E1170" s="201" t="s">
        <v>1</v>
      </c>
      <c r="F1170" s="202" t="s">
        <v>1938</v>
      </c>
      <c r="G1170" s="200"/>
      <c r="H1170" s="203">
        <v>4.8499999999999996</v>
      </c>
      <c r="I1170" s="204"/>
      <c r="J1170" s="200"/>
      <c r="K1170" s="200"/>
      <c r="L1170" s="205"/>
      <c r="M1170" s="206"/>
      <c r="N1170" s="207"/>
      <c r="O1170" s="207"/>
      <c r="P1170" s="207"/>
      <c r="Q1170" s="207"/>
      <c r="R1170" s="207"/>
      <c r="S1170" s="207"/>
      <c r="T1170" s="208"/>
      <c r="AT1170" s="209" t="s">
        <v>148</v>
      </c>
      <c r="AU1170" s="209" t="s">
        <v>81</v>
      </c>
      <c r="AV1170" s="13" t="s">
        <v>81</v>
      </c>
      <c r="AW1170" s="13" t="s">
        <v>30</v>
      </c>
      <c r="AX1170" s="13" t="s">
        <v>68</v>
      </c>
      <c r="AY1170" s="209" t="s">
        <v>139</v>
      </c>
    </row>
    <row r="1171" spans="2:65" s="1" customFormat="1" ht="16.5" customHeight="1">
      <c r="B1171" s="32"/>
      <c r="C1171" s="176" t="s">
        <v>1939</v>
      </c>
      <c r="D1171" s="176" t="s">
        <v>141</v>
      </c>
      <c r="E1171" s="177" t="s">
        <v>1940</v>
      </c>
      <c r="F1171" s="178" t="s">
        <v>1941</v>
      </c>
      <c r="G1171" s="179" t="s">
        <v>265</v>
      </c>
      <c r="H1171" s="180">
        <v>3.9</v>
      </c>
      <c r="I1171" s="181"/>
      <c r="J1171" s="182">
        <f>ROUND(I1171*H1171,2)</f>
        <v>0</v>
      </c>
      <c r="K1171" s="178" t="s">
        <v>145</v>
      </c>
      <c r="L1171" s="36"/>
      <c r="M1171" s="183" t="s">
        <v>1</v>
      </c>
      <c r="N1171" s="184" t="s">
        <v>40</v>
      </c>
      <c r="O1171" s="58"/>
      <c r="P1171" s="185">
        <f>O1171*H1171</f>
        <v>0</v>
      </c>
      <c r="Q1171" s="185">
        <v>3.5799999999999998E-3</v>
      </c>
      <c r="R1171" s="185">
        <f>Q1171*H1171</f>
        <v>1.3961999999999999E-2</v>
      </c>
      <c r="S1171" s="185">
        <v>0</v>
      </c>
      <c r="T1171" s="186">
        <f>S1171*H1171</f>
        <v>0</v>
      </c>
      <c r="AR1171" s="15" t="s">
        <v>207</v>
      </c>
      <c r="AT1171" s="15" t="s">
        <v>141</v>
      </c>
      <c r="AU1171" s="15" t="s">
        <v>81</v>
      </c>
      <c r="AY1171" s="15" t="s">
        <v>139</v>
      </c>
      <c r="BE1171" s="187">
        <f>IF(N1171="základní",J1171,0)</f>
        <v>0</v>
      </c>
      <c r="BF1171" s="187">
        <f>IF(N1171="snížená",J1171,0)</f>
        <v>0</v>
      </c>
      <c r="BG1171" s="187">
        <f>IF(N1171="zákl. přenesená",J1171,0)</f>
        <v>0</v>
      </c>
      <c r="BH1171" s="187">
        <f>IF(N1171="sníž. přenesená",J1171,0)</f>
        <v>0</v>
      </c>
      <c r="BI1171" s="187">
        <f>IF(N1171="nulová",J1171,0)</f>
        <v>0</v>
      </c>
      <c r="BJ1171" s="15" t="s">
        <v>81</v>
      </c>
      <c r="BK1171" s="187">
        <f>ROUND(I1171*H1171,2)</f>
        <v>0</v>
      </c>
      <c r="BL1171" s="15" t="s">
        <v>207</v>
      </c>
      <c r="BM1171" s="15" t="s">
        <v>1942</v>
      </c>
    </row>
    <row r="1172" spans="2:65" s="12" customFormat="1">
      <c r="B1172" s="188"/>
      <c r="C1172" s="189"/>
      <c r="D1172" s="190" t="s">
        <v>148</v>
      </c>
      <c r="E1172" s="191" t="s">
        <v>1</v>
      </c>
      <c r="F1172" s="192" t="s">
        <v>637</v>
      </c>
      <c r="G1172" s="189"/>
      <c r="H1172" s="191" t="s">
        <v>1</v>
      </c>
      <c r="I1172" s="193"/>
      <c r="J1172" s="189"/>
      <c r="K1172" s="189"/>
      <c r="L1172" s="194"/>
      <c r="M1172" s="195"/>
      <c r="N1172" s="196"/>
      <c r="O1172" s="196"/>
      <c r="P1172" s="196"/>
      <c r="Q1172" s="196"/>
      <c r="R1172" s="196"/>
      <c r="S1172" s="196"/>
      <c r="T1172" s="197"/>
      <c r="AT1172" s="198" t="s">
        <v>148</v>
      </c>
      <c r="AU1172" s="198" t="s">
        <v>81</v>
      </c>
      <c r="AV1172" s="12" t="s">
        <v>75</v>
      </c>
      <c r="AW1172" s="12" t="s">
        <v>30</v>
      </c>
      <c r="AX1172" s="12" t="s">
        <v>68</v>
      </c>
      <c r="AY1172" s="198" t="s">
        <v>139</v>
      </c>
    </row>
    <row r="1173" spans="2:65" s="13" customFormat="1">
      <c r="B1173" s="199"/>
      <c r="C1173" s="200"/>
      <c r="D1173" s="190" t="s">
        <v>148</v>
      </c>
      <c r="E1173" s="201" t="s">
        <v>1</v>
      </c>
      <c r="F1173" s="202" t="s">
        <v>1943</v>
      </c>
      <c r="G1173" s="200"/>
      <c r="H1173" s="203">
        <v>3.9</v>
      </c>
      <c r="I1173" s="204"/>
      <c r="J1173" s="200"/>
      <c r="K1173" s="200"/>
      <c r="L1173" s="205"/>
      <c r="M1173" s="206"/>
      <c r="N1173" s="207"/>
      <c r="O1173" s="207"/>
      <c r="P1173" s="207"/>
      <c r="Q1173" s="207"/>
      <c r="R1173" s="207"/>
      <c r="S1173" s="207"/>
      <c r="T1173" s="208"/>
      <c r="AT1173" s="209" t="s">
        <v>148</v>
      </c>
      <c r="AU1173" s="209" t="s">
        <v>81</v>
      </c>
      <c r="AV1173" s="13" t="s">
        <v>81</v>
      </c>
      <c r="AW1173" s="13" t="s">
        <v>30</v>
      </c>
      <c r="AX1173" s="13" t="s">
        <v>68</v>
      </c>
      <c r="AY1173" s="209" t="s">
        <v>139</v>
      </c>
    </row>
    <row r="1174" spans="2:65" s="1" customFormat="1" ht="16.5" customHeight="1">
      <c r="B1174" s="32"/>
      <c r="C1174" s="176" t="s">
        <v>1944</v>
      </c>
      <c r="D1174" s="176" t="s">
        <v>141</v>
      </c>
      <c r="E1174" s="177" t="s">
        <v>1945</v>
      </c>
      <c r="F1174" s="178" t="s">
        <v>1946</v>
      </c>
      <c r="G1174" s="179" t="s">
        <v>265</v>
      </c>
      <c r="H1174" s="180">
        <v>3.6</v>
      </c>
      <c r="I1174" s="181"/>
      <c r="J1174" s="182">
        <f>ROUND(I1174*H1174,2)</f>
        <v>0</v>
      </c>
      <c r="K1174" s="178" t="s">
        <v>145</v>
      </c>
      <c r="L1174" s="36"/>
      <c r="M1174" s="183" t="s">
        <v>1</v>
      </c>
      <c r="N1174" s="184" t="s">
        <v>40</v>
      </c>
      <c r="O1174" s="58"/>
      <c r="P1174" s="185">
        <f>O1174*H1174</f>
        <v>0</v>
      </c>
      <c r="Q1174" s="185">
        <v>4.2900000000000004E-3</v>
      </c>
      <c r="R1174" s="185">
        <f>Q1174*H1174</f>
        <v>1.5444000000000001E-2</v>
      </c>
      <c r="S1174" s="185">
        <v>0</v>
      </c>
      <c r="T1174" s="186">
        <f>S1174*H1174</f>
        <v>0</v>
      </c>
      <c r="AR1174" s="15" t="s">
        <v>207</v>
      </c>
      <c r="AT1174" s="15" t="s">
        <v>141</v>
      </c>
      <c r="AU1174" s="15" t="s">
        <v>81</v>
      </c>
      <c r="AY1174" s="15" t="s">
        <v>139</v>
      </c>
      <c r="BE1174" s="187">
        <f>IF(N1174="základní",J1174,0)</f>
        <v>0</v>
      </c>
      <c r="BF1174" s="187">
        <f>IF(N1174="snížená",J1174,0)</f>
        <v>0</v>
      </c>
      <c r="BG1174" s="187">
        <f>IF(N1174="zákl. přenesená",J1174,0)</f>
        <v>0</v>
      </c>
      <c r="BH1174" s="187">
        <f>IF(N1174="sníž. přenesená",J1174,0)</f>
        <v>0</v>
      </c>
      <c r="BI1174" s="187">
        <f>IF(N1174="nulová",J1174,0)</f>
        <v>0</v>
      </c>
      <c r="BJ1174" s="15" t="s">
        <v>81</v>
      </c>
      <c r="BK1174" s="187">
        <f>ROUND(I1174*H1174,2)</f>
        <v>0</v>
      </c>
      <c r="BL1174" s="15" t="s">
        <v>207</v>
      </c>
      <c r="BM1174" s="15" t="s">
        <v>1947</v>
      </c>
    </row>
    <row r="1175" spans="2:65" s="12" customFormat="1">
      <c r="B1175" s="188"/>
      <c r="C1175" s="189"/>
      <c r="D1175" s="190" t="s">
        <v>148</v>
      </c>
      <c r="E1175" s="191" t="s">
        <v>1</v>
      </c>
      <c r="F1175" s="192" t="s">
        <v>637</v>
      </c>
      <c r="G1175" s="189"/>
      <c r="H1175" s="191" t="s">
        <v>1</v>
      </c>
      <c r="I1175" s="193"/>
      <c r="J1175" s="189"/>
      <c r="K1175" s="189"/>
      <c r="L1175" s="194"/>
      <c r="M1175" s="195"/>
      <c r="N1175" s="196"/>
      <c r="O1175" s="196"/>
      <c r="P1175" s="196"/>
      <c r="Q1175" s="196"/>
      <c r="R1175" s="196"/>
      <c r="S1175" s="196"/>
      <c r="T1175" s="197"/>
      <c r="AT1175" s="198" t="s">
        <v>148</v>
      </c>
      <c r="AU1175" s="198" t="s">
        <v>81</v>
      </c>
      <c r="AV1175" s="12" t="s">
        <v>75</v>
      </c>
      <c r="AW1175" s="12" t="s">
        <v>30</v>
      </c>
      <c r="AX1175" s="12" t="s">
        <v>68</v>
      </c>
      <c r="AY1175" s="198" t="s">
        <v>139</v>
      </c>
    </row>
    <row r="1176" spans="2:65" s="13" customFormat="1">
      <c r="B1176" s="199"/>
      <c r="C1176" s="200"/>
      <c r="D1176" s="190" t="s">
        <v>148</v>
      </c>
      <c r="E1176" s="201" t="s">
        <v>1</v>
      </c>
      <c r="F1176" s="202" t="s">
        <v>1948</v>
      </c>
      <c r="G1176" s="200"/>
      <c r="H1176" s="203">
        <v>3.6</v>
      </c>
      <c r="I1176" s="204"/>
      <c r="J1176" s="200"/>
      <c r="K1176" s="200"/>
      <c r="L1176" s="205"/>
      <c r="M1176" s="206"/>
      <c r="N1176" s="207"/>
      <c r="O1176" s="207"/>
      <c r="P1176" s="207"/>
      <c r="Q1176" s="207"/>
      <c r="R1176" s="207"/>
      <c r="S1176" s="207"/>
      <c r="T1176" s="208"/>
      <c r="AT1176" s="209" t="s">
        <v>148</v>
      </c>
      <c r="AU1176" s="209" t="s">
        <v>81</v>
      </c>
      <c r="AV1176" s="13" t="s">
        <v>81</v>
      </c>
      <c r="AW1176" s="13" t="s">
        <v>30</v>
      </c>
      <c r="AX1176" s="13" t="s">
        <v>68</v>
      </c>
      <c r="AY1176" s="209" t="s">
        <v>139</v>
      </c>
    </row>
    <row r="1177" spans="2:65" s="1" customFormat="1" ht="16.5" customHeight="1">
      <c r="B1177" s="32"/>
      <c r="C1177" s="176" t="s">
        <v>1949</v>
      </c>
      <c r="D1177" s="176" t="s">
        <v>141</v>
      </c>
      <c r="E1177" s="177" t="s">
        <v>1950</v>
      </c>
      <c r="F1177" s="178" t="s">
        <v>1951</v>
      </c>
      <c r="G1177" s="179" t="s">
        <v>265</v>
      </c>
      <c r="H1177" s="180">
        <v>1.2</v>
      </c>
      <c r="I1177" s="181"/>
      <c r="J1177" s="182">
        <f>ROUND(I1177*H1177,2)</f>
        <v>0</v>
      </c>
      <c r="K1177" s="178" t="s">
        <v>145</v>
      </c>
      <c r="L1177" s="36"/>
      <c r="M1177" s="183" t="s">
        <v>1</v>
      </c>
      <c r="N1177" s="184" t="s">
        <v>40</v>
      </c>
      <c r="O1177" s="58"/>
      <c r="P1177" s="185">
        <f>O1177*H1177</f>
        <v>0</v>
      </c>
      <c r="Q1177" s="185">
        <v>5.3499999999999997E-3</v>
      </c>
      <c r="R1177" s="185">
        <f>Q1177*H1177</f>
        <v>6.4199999999999995E-3</v>
      </c>
      <c r="S1177" s="185">
        <v>0</v>
      </c>
      <c r="T1177" s="186">
        <f>S1177*H1177</f>
        <v>0</v>
      </c>
      <c r="AR1177" s="15" t="s">
        <v>207</v>
      </c>
      <c r="AT1177" s="15" t="s">
        <v>141</v>
      </c>
      <c r="AU1177" s="15" t="s">
        <v>81</v>
      </c>
      <c r="AY1177" s="15" t="s">
        <v>139</v>
      </c>
      <c r="BE1177" s="187">
        <f>IF(N1177="základní",J1177,0)</f>
        <v>0</v>
      </c>
      <c r="BF1177" s="187">
        <f>IF(N1177="snížená",J1177,0)</f>
        <v>0</v>
      </c>
      <c r="BG1177" s="187">
        <f>IF(N1177="zákl. přenesená",J1177,0)</f>
        <v>0</v>
      </c>
      <c r="BH1177" s="187">
        <f>IF(N1177="sníž. přenesená",J1177,0)</f>
        <v>0</v>
      </c>
      <c r="BI1177" s="187">
        <f>IF(N1177="nulová",J1177,0)</f>
        <v>0</v>
      </c>
      <c r="BJ1177" s="15" t="s">
        <v>81</v>
      </c>
      <c r="BK1177" s="187">
        <f>ROUND(I1177*H1177,2)</f>
        <v>0</v>
      </c>
      <c r="BL1177" s="15" t="s">
        <v>207</v>
      </c>
      <c r="BM1177" s="15" t="s">
        <v>1952</v>
      </c>
    </row>
    <row r="1178" spans="2:65" s="12" customFormat="1">
      <c r="B1178" s="188"/>
      <c r="C1178" s="189"/>
      <c r="D1178" s="190" t="s">
        <v>148</v>
      </c>
      <c r="E1178" s="191" t="s">
        <v>1</v>
      </c>
      <c r="F1178" s="192" t="s">
        <v>637</v>
      </c>
      <c r="G1178" s="189"/>
      <c r="H1178" s="191" t="s">
        <v>1</v>
      </c>
      <c r="I1178" s="193"/>
      <c r="J1178" s="189"/>
      <c r="K1178" s="189"/>
      <c r="L1178" s="194"/>
      <c r="M1178" s="195"/>
      <c r="N1178" s="196"/>
      <c r="O1178" s="196"/>
      <c r="P1178" s="196"/>
      <c r="Q1178" s="196"/>
      <c r="R1178" s="196"/>
      <c r="S1178" s="196"/>
      <c r="T1178" s="197"/>
      <c r="AT1178" s="198" t="s">
        <v>148</v>
      </c>
      <c r="AU1178" s="198" t="s">
        <v>81</v>
      </c>
      <c r="AV1178" s="12" t="s">
        <v>75</v>
      </c>
      <c r="AW1178" s="12" t="s">
        <v>30</v>
      </c>
      <c r="AX1178" s="12" t="s">
        <v>68</v>
      </c>
      <c r="AY1178" s="198" t="s">
        <v>139</v>
      </c>
    </row>
    <row r="1179" spans="2:65" s="13" customFormat="1">
      <c r="B1179" s="199"/>
      <c r="C1179" s="200"/>
      <c r="D1179" s="190" t="s">
        <v>148</v>
      </c>
      <c r="E1179" s="201" t="s">
        <v>1</v>
      </c>
      <c r="F1179" s="202" t="s">
        <v>1953</v>
      </c>
      <c r="G1179" s="200"/>
      <c r="H1179" s="203">
        <v>1.2</v>
      </c>
      <c r="I1179" s="204"/>
      <c r="J1179" s="200"/>
      <c r="K1179" s="200"/>
      <c r="L1179" s="205"/>
      <c r="M1179" s="206"/>
      <c r="N1179" s="207"/>
      <c r="O1179" s="207"/>
      <c r="P1179" s="207"/>
      <c r="Q1179" s="207"/>
      <c r="R1179" s="207"/>
      <c r="S1179" s="207"/>
      <c r="T1179" s="208"/>
      <c r="AT1179" s="209" t="s">
        <v>148</v>
      </c>
      <c r="AU1179" s="209" t="s">
        <v>81</v>
      </c>
      <c r="AV1179" s="13" t="s">
        <v>81</v>
      </c>
      <c r="AW1179" s="13" t="s">
        <v>30</v>
      </c>
      <c r="AX1179" s="13" t="s">
        <v>68</v>
      </c>
      <c r="AY1179" s="209" t="s">
        <v>139</v>
      </c>
    </row>
    <row r="1180" spans="2:65" s="1" customFormat="1" ht="22.5" customHeight="1">
      <c r="B1180" s="32"/>
      <c r="C1180" s="176" t="s">
        <v>1954</v>
      </c>
      <c r="D1180" s="176" t="s">
        <v>141</v>
      </c>
      <c r="E1180" s="177" t="s">
        <v>1955</v>
      </c>
      <c r="F1180" s="178" t="s">
        <v>1956</v>
      </c>
      <c r="G1180" s="179" t="s">
        <v>724</v>
      </c>
      <c r="H1180" s="180">
        <v>32</v>
      </c>
      <c r="I1180" s="181"/>
      <c r="J1180" s="182">
        <f>ROUND(I1180*H1180,2)</f>
        <v>0</v>
      </c>
      <c r="K1180" s="178" t="s">
        <v>145</v>
      </c>
      <c r="L1180" s="36"/>
      <c r="M1180" s="183" t="s">
        <v>1</v>
      </c>
      <c r="N1180" s="184" t="s">
        <v>40</v>
      </c>
      <c r="O1180" s="58"/>
      <c r="P1180" s="185">
        <f>O1180*H1180</f>
        <v>0</v>
      </c>
      <c r="Q1180" s="185">
        <v>0</v>
      </c>
      <c r="R1180" s="185">
        <f>Q1180*H1180</f>
        <v>0</v>
      </c>
      <c r="S1180" s="185">
        <v>0</v>
      </c>
      <c r="T1180" s="186">
        <f>S1180*H1180</f>
        <v>0</v>
      </c>
      <c r="AR1180" s="15" t="s">
        <v>207</v>
      </c>
      <c r="AT1180" s="15" t="s">
        <v>141</v>
      </c>
      <c r="AU1180" s="15" t="s">
        <v>81</v>
      </c>
      <c r="AY1180" s="15" t="s">
        <v>139</v>
      </c>
      <c r="BE1180" s="187">
        <f>IF(N1180="základní",J1180,0)</f>
        <v>0</v>
      </c>
      <c r="BF1180" s="187">
        <f>IF(N1180="snížená",J1180,0)</f>
        <v>0</v>
      </c>
      <c r="BG1180" s="187">
        <f>IF(N1180="zákl. přenesená",J1180,0)</f>
        <v>0</v>
      </c>
      <c r="BH1180" s="187">
        <f>IF(N1180="sníž. přenesená",J1180,0)</f>
        <v>0</v>
      </c>
      <c r="BI1180" s="187">
        <f>IF(N1180="nulová",J1180,0)</f>
        <v>0</v>
      </c>
      <c r="BJ1180" s="15" t="s">
        <v>81</v>
      </c>
      <c r="BK1180" s="187">
        <f>ROUND(I1180*H1180,2)</f>
        <v>0</v>
      </c>
      <c r="BL1180" s="15" t="s">
        <v>207</v>
      </c>
      <c r="BM1180" s="15" t="s">
        <v>1957</v>
      </c>
    </row>
    <row r="1181" spans="2:65" s="13" customFormat="1">
      <c r="B1181" s="199"/>
      <c r="C1181" s="200"/>
      <c r="D1181" s="190" t="s">
        <v>148</v>
      </c>
      <c r="E1181" s="201" t="s">
        <v>1</v>
      </c>
      <c r="F1181" s="202" t="s">
        <v>294</v>
      </c>
      <c r="G1181" s="200"/>
      <c r="H1181" s="203">
        <v>32</v>
      </c>
      <c r="I1181" s="204"/>
      <c r="J1181" s="200"/>
      <c r="K1181" s="200"/>
      <c r="L1181" s="205"/>
      <c r="M1181" s="206"/>
      <c r="N1181" s="207"/>
      <c r="O1181" s="207"/>
      <c r="P1181" s="207"/>
      <c r="Q1181" s="207"/>
      <c r="R1181" s="207"/>
      <c r="S1181" s="207"/>
      <c r="T1181" s="208"/>
      <c r="AT1181" s="209" t="s">
        <v>148</v>
      </c>
      <c r="AU1181" s="209" t="s">
        <v>81</v>
      </c>
      <c r="AV1181" s="13" t="s">
        <v>81</v>
      </c>
      <c r="AW1181" s="13" t="s">
        <v>30</v>
      </c>
      <c r="AX1181" s="13" t="s">
        <v>68</v>
      </c>
      <c r="AY1181" s="209" t="s">
        <v>139</v>
      </c>
    </row>
    <row r="1182" spans="2:65" s="1" customFormat="1" ht="16.5" customHeight="1">
      <c r="B1182" s="32"/>
      <c r="C1182" s="176" t="s">
        <v>1958</v>
      </c>
      <c r="D1182" s="176" t="s">
        <v>141</v>
      </c>
      <c r="E1182" s="177" t="s">
        <v>1959</v>
      </c>
      <c r="F1182" s="178" t="s">
        <v>1960</v>
      </c>
      <c r="G1182" s="179" t="s">
        <v>1032</v>
      </c>
      <c r="H1182" s="220"/>
      <c r="I1182" s="181"/>
      <c r="J1182" s="182">
        <f>ROUND(I1182*H1182,2)</f>
        <v>0</v>
      </c>
      <c r="K1182" s="178" t="s">
        <v>145</v>
      </c>
      <c r="L1182" s="36"/>
      <c r="M1182" s="183" t="s">
        <v>1</v>
      </c>
      <c r="N1182" s="184" t="s">
        <v>40</v>
      </c>
      <c r="O1182" s="58"/>
      <c r="P1182" s="185">
        <f>O1182*H1182</f>
        <v>0</v>
      </c>
      <c r="Q1182" s="185">
        <v>0</v>
      </c>
      <c r="R1182" s="185">
        <f>Q1182*H1182</f>
        <v>0</v>
      </c>
      <c r="S1182" s="185">
        <v>0</v>
      </c>
      <c r="T1182" s="186">
        <f>S1182*H1182</f>
        <v>0</v>
      </c>
      <c r="AR1182" s="15" t="s">
        <v>207</v>
      </c>
      <c r="AT1182" s="15" t="s">
        <v>141</v>
      </c>
      <c r="AU1182" s="15" t="s">
        <v>81</v>
      </c>
      <c r="AY1182" s="15" t="s">
        <v>139</v>
      </c>
      <c r="BE1182" s="187">
        <f>IF(N1182="základní",J1182,0)</f>
        <v>0</v>
      </c>
      <c r="BF1182" s="187">
        <f>IF(N1182="snížená",J1182,0)</f>
        <v>0</v>
      </c>
      <c r="BG1182" s="187">
        <f>IF(N1182="zákl. přenesená",J1182,0)</f>
        <v>0</v>
      </c>
      <c r="BH1182" s="187">
        <f>IF(N1182="sníž. přenesená",J1182,0)</f>
        <v>0</v>
      </c>
      <c r="BI1182" s="187">
        <f>IF(N1182="nulová",J1182,0)</f>
        <v>0</v>
      </c>
      <c r="BJ1182" s="15" t="s">
        <v>81</v>
      </c>
      <c r="BK1182" s="187">
        <f>ROUND(I1182*H1182,2)</f>
        <v>0</v>
      </c>
      <c r="BL1182" s="15" t="s">
        <v>207</v>
      </c>
      <c r="BM1182" s="15" t="s">
        <v>1961</v>
      </c>
    </row>
    <row r="1183" spans="2:65" s="11" customFormat="1" ht="22.9" customHeight="1">
      <c r="B1183" s="160"/>
      <c r="C1183" s="161"/>
      <c r="D1183" s="162" t="s">
        <v>67</v>
      </c>
      <c r="E1183" s="174" t="s">
        <v>1962</v>
      </c>
      <c r="F1183" s="174" t="s">
        <v>1963</v>
      </c>
      <c r="G1183" s="161"/>
      <c r="H1183" s="161"/>
      <c r="I1183" s="164"/>
      <c r="J1183" s="175">
        <f>BK1183</f>
        <v>0</v>
      </c>
      <c r="K1183" s="161"/>
      <c r="L1183" s="166"/>
      <c r="M1183" s="167"/>
      <c r="N1183" s="168"/>
      <c r="O1183" s="168"/>
      <c r="P1183" s="169">
        <f>SUM(P1184:P1186)</f>
        <v>0</v>
      </c>
      <c r="Q1183" s="168"/>
      <c r="R1183" s="169">
        <f>SUM(R1184:R1186)</f>
        <v>0</v>
      </c>
      <c r="S1183" s="168"/>
      <c r="T1183" s="170">
        <f>SUM(T1184:T1186)</f>
        <v>0</v>
      </c>
      <c r="AR1183" s="171" t="s">
        <v>81</v>
      </c>
      <c r="AT1183" s="172" t="s">
        <v>67</v>
      </c>
      <c r="AU1183" s="172" t="s">
        <v>75</v>
      </c>
      <c r="AY1183" s="171" t="s">
        <v>139</v>
      </c>
      <c r="BK1183" s="173">
        <f>SUM(BK1184:BK1186)</f>
        <v>0</v>
      </c>
    </row>
    <row r="1184" spans="2:65" s="1" customFormat="1" ht="22.5" customHeight="1">
      <c r="B1184" s="32"/>
      <c r="C1184" s="176" t="s">
        <v>1743</v>
      </c>
      <c r="D1184" s="176" t="s">
        <v>141</v>
      </c>
      <c r="E1184" s="177" t="s">
        <v>1964</v>
      </c>
      <c r="F1184" s="178" t="s">
        <v>1965</v>
      </c>
      <c r="G1184" s="179" t="s">
        <v>724</v>
      </c>
      <c r="H1184" s="180">
        <v>60</v>
      </c>
      <c r="I1184" s="181"/>
      <c r="J1184" s="182">
        <f>ROUND(I1184*H1184,2)</f>
        <v>0</v>
      </c>
      <c r="K1184" s="178" t="s">
        <v>145</v>
      </c>
      <c r="L1184" s="36"/>
      <c r="M1184" s="183" t="s">
        <v>1</v>
      </c>
      <c r="N1184" s="184" t="s">
        <v>40</v>
      </c>
      <c r="O1184" s="58"/>
      <c r="P1184" s="185">
        <f>O1184*H1184</f>
        <v>0</v>
      </c>
      <c r="Q1184" s="185">
        <v>0</v>
      </c>
      <c r="R1184" s="185">
        <f>Q1184*H1184</f>
        <v>0</v>
      </c>
      <c r="S1184" s="185">
        <v>0</v>
      </c>
      <c r="T1184" s="186">
        <f>S1184*H1184</f>
        <v>0</v>
      </c>
      <c r="AR1184" s="15" t="s">
        <v>207</v>
      </c>
      <c r="AT1184" s="15" t="s">
        <v>141</v>
      </c>
      <c r="AU1184" s="15" t="s">
        <v>81</v>
      </c>
      <c r="AY1184" s="15" t="s">
        <v>139</v>
      </c>
      <c r="BE1184" s="187">
        <f>IF(N1184="základní",J1184,0)</f>
        <v>0</v>
      </c>
      <c r="BF1184" s="187">
        <f>IF(N1184="snížená",J1184,0)</f>
        <v>0</v>
      </c>
      <c r="BG1184" s="187">
        <f>IF(N1184="zákl. přenesená",J1184,0)</f>
        <v>0</v>
      </c>
      <c r="BH1184" s="187">
        <f>IF(N1184="sníž. přenesená",J1184,0)</f>
        <v>0</v>
      </c>
      <c r="BI1184" s="187">
        <f>IF(N1184="nulová",J1184,0)</f>
        <v>0</v>
      </c>
      <c r="BJ1184" s="15" t="s">
        <v>81</v>
      </c>
      <c r="BK1184" s="187">
        <f>ROUND(I1184*H1184,2)</f>
        <v>0</v>
      </c>
      <c r="BL1184" s="15" t="s">
        <v>207</v>
      </c>
      <c r="BM1184" s="15" t="s">
        <v>1966</v>
      </c>
    </row>
    <row r="1185" spans="2:65" s="13" customFormat="1">
      <c r="B1185" s="199"/>
      <c r="C1185" s="200"/>
      <c r="D1185" s="190" t="s">
        <v>148</v>
      </c>
      <c r="E1185" s="201" t="s">
        <v>1</v>
      </c>
      <c r="F1185" s="202" t="s">
        <v>444</v>
      </c>
      <c r="G1185" s="200"/>
      <c r="H1185" s="203">
        <v>60</v>
      </c>
      <c r="I1185" s="204"/>
      <c r="J1185" s="200"/>
      <c r="K1185" s="200"/>
      <c r="L1185" s="205"/>
      <c r="M1185" s="206"/>
      <c r="N1185" s="207"/>
      <c r="O1185" s="207"/>
      <c r="P1185" s="207"/>
      <c r="Q1185" s="207"/>
      <c r="R1185" s="207"/>
      <c r="S1185" s="207"/>
      <c r="T1185" s="208"/>
      <c r="AT1185" s="209" t="s">
        <v>148</v>
      </c>
      <c r="AU1185" s="209" t="s">
        <v>81</v>
      </c>
      <c r="AV1185" s="13" t="s">
        <v>81</v>
      </c>
      <c r="AW1185" s="13" t="s">
        <v>30</v>
      </c>
      <c r="AX1185" s="13" t="s">
        <v>68</v>
      </c>
      <c r="AY1185" s="209" t="s">
        <v>139</v>
      </c>
    </row>
    <row r="1186" spans="2:65" s="1" customFormat="1" ht="16.5" customHeight="1">
      <c r="B1186" s="32"/>
      <c r="C1186" s="176" t="s">
        <v>1967</v>
      </c>
      <c r="D1186" s="176" t="s">
        <v>141</v>
      </c>
      <c r="E1186" s="177" t="s">
        <v>1968</v>
      </c>
      <c r="F1186" s="178" t="s">
        <v>1969</v>
      </c>
      <c r="G1186" s="179" t="s">
        <v>1032</v>
      </c>
      <c r="H1186" s="220"/>
      <c r="I1186" s="181"/>
      <c r="J1186" s="182">
        <f>ROUND(I1186*H1186,2)</f>
        <v>0</v>
      </c>
      <c r="K1186" s="178" t="s">
        <v>145</v>
      </c>
      <c r="L1186" s="36"/>
      <c r="M1186" s="183" t="s">
        <v>1</v>
      </c>
      <c r="N1186" s="184" t="s">
        <v>40</v>
      </c>
      <c r="O1186" s="58"/>
      <c r="P1186" s="185">
        <f>O1186*H1186</f>
        <v>0</v>
      </c>
      <c r="Q1186" s="185">
        <v>0</v>
      </c>
      <c r="R1186" s="185">
        <f>Q1186*H1186</f>
        <v>0</v>
      </c>
      <c r="S1186" s="185">
        <v>0</v>
      </c>
      <c r="T1186" s="186">
        <f>S1186*H1186</f>
        <v>0</v>
      </c>
      <c r="AR1186" s="15" t="s">
        <v>207</v>
      </c>
      <c r="AT1186" s="15" t="s">
        <v>141</v>
      </c>
      <c r="AU1186" s="15" t="s">
        <v>81</v>
      </c>
      <c r="AY1186" s="15" t="s">
        <v>139</v>
      </c>
      <c r="BE1186" s="187">
        <f>IF(N1186="základní",J1186,0)</f>
        <v>0</v>
      </c>
      <c r="BF1186" s="187">
        <f>IF(N1186="snížená",J1186,0)</f>
        <v>0</v>
      </c>
      <c r="BG1186" s="187">
        <f>IF(N1186="zákl. přenesená",J1186,0)</f>
        <v>0</v>
      </c>
      <c r="BH1186" s="187">
        <f>IF(N1186="sníž. přenesená",J1186,0)</f>
        <v>0</v>
      </c>
      <c r="BI1186" s="187">
        <f>IF(N1186="nulová",J1186,0)</f>
        <v>0</v>
      </c>
      <c r="BJ1186" s="15" t="s">
        <v>81</v>
      </c>
      <c r="BK1186" s="187">
        <f>ROUND(I1186*H1186,2)</f>
        <v>0</v>
      </c>
      <c r="BL1186" s="15" t="s">
        <v>207</v>
      </c>
      <c r="BM1186" s="15" t="s">
        <v>1970</v>
      </c>
    </row>
    <row r="1187" spans="2:65" s="11" customFormat="1" ht="22.9" customHeight="1">
      <c r="B1187" s="160"/>
      <c r="C1187" s="161"/>
      <c r="D1187" s="162" t="s">
        <v>67</v>
      </c>
      <c r="E1187" s="174" t="s">
        <v>1971</v>
      </c>
      <c r="F1187" s="174" t="s">
        <v>1972</v>
      </c>
      <c r="G1187" s="161"/>
      <c r="H1187" s="161"/>
      <c r="I1187" s="164"/>
      <c r="J1187" s="175">
        <f>BK1187</f>
        <v>0</v>
      </c>
      <c r="K1187" s="161"/>
      <c r="L1187" s="166"/>
      <c r="M1187" s="167"/>
      <c r="N1187" s="168"/>
      <c r="O1187" s="168"/>
      <c r="P1187" s="169">
        <f>SUM(P1188:P1254)</f>
        <v>0</v>
      </c>
      <c r="Q1187" s="168"/>
      <c r="R1187" s="169">
        <f>SUM(R1188:R1254)</f>
        <v>0.71649000000000029</v>
      </c>
      <c r="S1187" s="168"/>
      <c r="T1187" s="170">
        <f>SUM(T1188:T1254)</f>
        <v>0</v>
      </c>
      <c r="AR1187" s="171" t="s">
        <v>81</v>
      </c>
      <c r="AT1187" s="172" t="s">
        <v>67</v>
      </c>
      <c r="AU1187" s="172" t="s">
        <v>75</v>
      </c>
      <c r="AY1187" s="171" t="s">
        <v>139</v>
      </c>
      <c r="BK1187" s="173">
        <f>SUM(BK1188:BK1254)</f>
        <v>0</v>
      </c>
    </row>
    <row r="1188" spans="2:65" s="1" customFormat="1" ht="22.5" customHeight="1">
      <c r="B1188" s="32"/>
      <c r="C1188" s="176" t="s">
        <v>1973</v>
      </c>
      <c r="D1188" s="176" t="s">
        <v>141</v>
      </c>
      <c r="E1188" s="177" t="s">
        <v>1974</v>
      </c>
      <c r="F1188" s="178" t="s">
        <v>1975</v>
      </c>
      <c r="G1188" s="179" t="s">
        <v>244</v>
      </c>
      <c r="H1188" s="180">
        <v>8.7639999999999993</v>
      </c>
      <c r="I1188" s="181"/>
      <c r="J1188" s="182">
        <f>ROUND(I1188*H1188,2)</f>
        <v>0</v>
      </c>
      <c r="K1188" s="178" t="s">
        <v>1</v>
      </c>
      <c r="L1188" s="36"/>
      <c r="M1188" s="183" t="s">
        <v>1</v>
      </c>
      <c r="N1188" s="184" t="s">
        <v>40</v>
      </c>
      <c r="O1188" s="58"/>
      <c r="P1188" s="185">
        <f>O1188*H1188</f>
        <v>0</v>
      </c>
      <c r="Q1188" s="185">
        <v>0</v>
      </c>
      <c r="R1188" s="185">
        <f>Q1188*H1188</f>
        <v>0</v>
      </c>
      <c r="S1188" s="185">
        <v>0</v>
      </c>
      <c r="T1188" s="186">
        <f>S1188*H1188</f>
        <v>0</v>
      </c>
      <c r="AR1188" s="15" t="s">
        <v>207</v>
      </c>
      <c r="AT1188" s="15" t="s">
        <v>141</v>
      </c>
      <c r="AU1188" s="15" t="s">
        <v>81</v>
      </c>
      <c r="AY1188" s="15" t="s">
        <v>139</v>
      </c>
      <c r="BE1188" s="187">
        <f>IF(N1188="základní",J1188,0)</f>
        <v>0</v>
      </c>
      <c r="BF1188" s="187">
        <f>IF(N1188="snížená",J1188,0)</f>
        <v>0</v>
      </c>
      <c r="BG1188" s="187">
        <f>IF(N1188="zákl. přenesená",J1188,0)</f>
        <v>0</v>
      </c>
      <c r="BH1188" s="187">
        <f>IF(N1188="sníž. přenesená",J1188,0)</f>
        <v>0</v>
      </c>
      <c r="BI1188" s="187">
        <f>IF(N1188="nulová",J1188,0)</f>
        <v>0</v>
      </c>
      <c r="BJ1188" s="15" t="s">
        <v>81</v>
      </c>
      <c r="BK1188" s="187">
        <f>ROUND(I1188*H1188,2)</f>
        <v>0</v>
      </c>
      <c r="BL1188" s="15" t="s">
        <v>207</v>
      </c>
      <c r="BM1188" s="15" t="s">
        <v>1976</v>
      </c>
    </row>
    <row r="1189" spans="2:65" s="12" customFormat="1">
      <c r="B1189" s="188"/>
      <c r="C1189" s="189"/>
      <c r="D1189" s="190" t="s">
        <v>148</v>
      </c>
      <c r="E1189" s="191" t="s">
        <v>1</v>
      </c>
      <c r="F1189" s="192" t="s">
        <v>1977</v>
      </c>
      <c r="G1189" s="189"/>
      <c r="H1189" s="191" t="s">
        <v>1</v>
      </c>
      <c r="I1189" s="193"/>
      <c r="J1189" s="189"/>
      <c r="K1189" s="189"/>
      <c r="L1189" s="194"/>
      <c r="M1189" s="195"/>
      <c r="N1189" s="196"/>
      <c r="O1189" s="196"/>
      <c r="P1189" s="196"/>
      <c r="Q1189" s="196"/>
      <c r="R1189" s="196"/>
      <c r="S1189" s="196"/>
      <c r="T1189" s="197"/>
      <c r="AT1189" s="198" t="s">
        <v>148</v>
      </c>
      <c r="AU1189" s="198" t="s">
        <v>81</v>
      </c>
      <c r="AV1189" s="12" t="s">
        <v>75</v>
      </c>
      <c r="AW1189" s="12" t="s">
        <v>30</v>
      </c>
      <c r="AX1189" s="12" t="s">
        <v>68</v>
      </c>
      <c r="AY1189" s="198" t="s">
        <v>139</v>
      </c>
    </row>
    <row r="1190" spans="2:65" s="12" customFormat="1">
      <c r="B1190" s="188"/>
      <c r="C1190" s="189"/>
      <c r="D1190" s="190" t="s">
        <v>148</v>
      </c>
      <c r="E1190" s="191" t="s">
        <v>1</v>
      </c>
      <c r="F1190" s="192" t="s">
        <v>1978</v>
      </c>
      <c r="G1190" s="189"/>
      <c r="H1190" s="191" t="s">
        <v>1</v>
      </c>
      <c r="I1190" s="193"/>
      <c r="J1190" s="189"/>
      <c r="K1190" s="189"/>
      <c r="L1190" s="194"/>
      <c r="M1190" s="195"/>
      <c r="N1190" s="196"/>
      <c r="O1190" s="196"/>
      <c r="P1190" s="196"/>
      <c r="Q1190" s="196"/>
      <c r="R1190" s="196"/>
      <c r="S1190" s="196"/>
      <c r="T1190" s="197"/>
      <c r="AT1190" s="198" t="s">
        <v>148</v>
      </c>
      <c r="AU1190" s="198" t="s">
        <v>81</v>
      </c>
      <c r="AV1190" s="12" t="s">
        <v>75</v>
      </c>
      <c r="AW1190" s="12" t="s">
        <v>30</v>
      </c>
      <c r="AX1190" s="12" t="s">
        <v>68</v>
      </c>
      <c r="AY1190" s="198" t="s">
        <v>139</v>
      </c>
    </row>
    <row r="1191" spans="2:65" s="13" customFormat="1">
      <c r="B1191" s="199"/>
      <c r="C1191" s="200"/>
      <c r="D1191" s="190" t="s">
        <v>148</v>
      </c>
      <c r="E1191" s="201" t="s">
        <v>1</v>
      </c>
      <c r="F1191" s="202" t="s">
        <v>1979</v>
      </c>
      <c r="G1191" s="200"/>
      <c r="H1191" s="203">
        <v>8.7639999999999993</v>
      </c>
      <c r="I1191" s="204"/>
      <c r="J1191" s="200"/>
      <c r="K1191" s="200"/>
      <c r="L1191" s="205"/>
      <c r="M1191" s="206"/>
      <c r="N1191" s="207"/>
      <c r="O1191" s="207"/>
      <c r="P1191" s="207"/>
      <c r="Q1191" s="207"/>
      <c r="R1191" s="207"/>
      <c r="S1191" s="207"/>
      <c r="T1191" s="208"/>
      <c r="AT1191" s="209" t="s">
        <v>148</v>
      </c>
      <c r="AU1191" s="209" t="s">
        <v>81</v>
      </c>
      <c r="AV1191" s="13" t="s">
        <v>81</v>
      </c>
      <c r="AW1191" s="13" t="s">
        <v>30</v>
      </c>
      <c r="AX1191" s="13" t="s">
        <v>68</v>
      </c>
      <c r="AY1191" s="209" t="s">
        <v>139</v>
      </c>
    </row>
    <row r="1192" spans="2:65" s="1" customFormat="1" ht="16.5" customHeight="1">
      <c r="B1192" s="32"/>
      <c r="C1192" s="176" t="s">
        <v>1980</v>
      </c>
      <c r="D1192" s="176" t="s">
        <v>141</v>
      </c>
      <c r="E1192" s="177" t="s">
        <v>1981</v>
      </c>
      <c r="F1192" s="178" t="s">
        <v>1982</v>
      </c>
      <c r="G1192" s="179" t="s">
        <v>287</v>
      </c>
      <c r="H1192" s="180">
        <v>12</v>
      </c>
      <c r="I1192" s="181"/>
      <c r="J1192" s="182">
        <f>ROUND(I1192*H1192,2)</f>
        <v>0</v>
      </c>
      <c r="K1192" s="178" t="s">
        <v>145</v>
      </c>
      <c r="L1192" s="36"/>
      <c r="M1192" s="183" t="s">
        <v>1</v>
      </c>
      <c r="N1192" s="184" t="s">
        <v>40</v>
      </c>
      <c r="O1192" s="58"/>
      <c r="P1192" s="185">
        <f>O1192*H1192</f>
        <v>0</v>
      </c>
      <c r="Q1192" s="185">
        <v>0</v>
      </c>
      <c r="R1192" s="185">
        <f>Q1192*H1192</f>
        <v>0</v>
      </c>
      <c r="S1192" s="185">
        <v>0</v>
      </c>
      <c r="T1192" s="186">
        <f>S1192*H1192</f>
        <v>0</v>
      </c>
      <c r="AR1192" s="15" t="s">
        <v>207</v>
      </c>
      <c r="AT1192" s="15" t="s">
        <v>141</v>
      </c>
      <c r="AU1192" s="15" t="s">
        <v>81</v>
      </c>
      <c r="AY1192" s="15" t="s">
        <v>139</v>
      </c>
      <c r="BE1192" s="187">
        <f>IF(N1192="základní",J1192,0)</f>
        <v>0</v>
      </c>
      <c r="BF1192" s="187">
        <f>IF(N1192="snížená",J1192,0)</f>
        <v>0</v>
      </c>
      <c r="BG1192" s="187">
        <f>IF(N1192="zákl. přenesená",J1192,0)</f>
        <v>0</v>
      </c>
      <c r="BH1192" s="187">
        <f>IF(N1192="sníž. přenesená",J1192,0)</f>
        <v>0</v>
      </c>
      <c r="BI1192" s="187">
        <f>IF(N1192="nulová",J1192,0)</f>
        <v>0</v>
      </c>
      <c r="BJ1192" s="15" t="s">
        <v>81</v>
      </c>
      <c r="BK1192" s="187">
        <f>ROUND(I1192*H1192,2)</f>
        <v>0</v>
      </c>
      <c r="BL1192" s="15" t="s">
        <v>207</v>
      </c>
      <c r="BM1192" s="15" t="s">
        <v>1983</v>
      </c>
    </row>
    <row r="1193" spans="2:65" s="12" customFormat="1">
      <c r="B1193" s="188"/>
      <c r="C1193" s="189"/>
      <c r="D1193" s="190" t="s">
        <v>148</v>
      </c>
      <c r="E1193" s="191" t="s">
        <v>1</v>
      </c>
      <c r="F1193" s="192" t="s">
        <v>637</v>
      </c>
      <c r="G1193" s="189"/>
      <c r="H1193" s="191" t="s">
        <v>1</v>
      </c>
      <c r="I1193" s="193"/>
      <c r="J1193" s="189"/>
      <c r="K1193" s="189"/>
      <c r="L1193" s="194"/>
      <c r="M1193" s="195"/>
      <c r="N1193" s="196"/>
      <c r="O1193" s="196"/>
      <c r="P1193" s="196"/>
      <c r="Q1193" s="196"/>
      <c r="R1193" s="196"/>
      <c r="S1193" s="196"/>
      <c r="T1193" s="197"/>
      <c r="AT1193" s="198" t="s">
        <v>148</v>
      </c>
      <c r="AU1193" s="198" t="s">
        <v>81</v>
      </c>
      <c r="AV1193" s="12" t="s">
        <v>75</v>
      </c>
      <c r="AW1193" s="12" t="s">
        <v>30</v>
      </c>
      <c r="AX1193" s="12" t="s">
        <v>68</v>
      </c>
      <c r="AY1193" s="198" t="s">
        <v>139</v>
      </c>
    </row>
    <row r="1194" spans="2:65" s="13" customFormat="1">
      <c r="B1194" s="199"/>
      <c r="C1194" s="200"/>
      <c r="D1194" s="190" t="s">
        <v>148</v>
      </c>
      <c r="E1194" s="201" t="s">
        <v>1</v>
      </c>
      <c r="F1194" s="202" t="s">
        <v>192</v>
      </c>
      <c r="G1194" s="200"/>
      <c r="H1194" s="203">
        <v>12</v>
      </c>
      <c r="I1194" s="204"/>
      <c r="J1194" s="200"/>
      <c r="K1194" s="200"/>
      <c r="L1194" s="205"/>
      <c r="M1194" s="206"/>
      <c r="N1194" s="207"/>
      <c r="O1194" s="207"/>
      <c r="P1194" s="207"/>
      <c r="Q1194" s="207"/>
      <c r="R1194" s="207"/>
      <c r="S1194" s="207"/>
      <c r="T1194" s="208"/>
      <c r="AT1194" s="209" t="s">
        <v>148</v>
      </c>
      <c r="AU1194" s="209" t="s">
        <v>81</v>
      </c>
      <c r="AV1194" s="13" t="s">
        <v>81</v>
      </c>
      <c r="AW1194" s="13" t="s">
        <v>30</v>
      </c>
      <c r="AX1194" s="13" t="s">
        <v>68</v>
      </c>
      <c r="AY1194" s="209" t="s">
        <v>139</v>
      </c>
    </row>
    <row r="1195" spans="2:65" s="1" customFormat="1" ht="16.5" customHeight="1">
      <c r="B1195" s="32"/>
      <c r="C1195" s="176" t="s">
        <v>1984</v>
      </c>
      <c r="D1195" s="176" t="s">
        <v>141</v>
      </c>
      <c r="E1195" s="177" t="s">
        <v>1985</v>
      </c>
      <c r="F1195" s="178" t="s">
        <v>1986</v>
      </c>
      <c r="G1195" s="179" t="s">
        <v>287</v>
      </c>
      <c r="H1195" s="180">
        <v>1</v>
      </c>
      <c r="I1195" s="181"/>
      <c r="J1195" s="182">
        <f>ROUND(I1195*H1195,2)</f>
        <v>0</v>
      </c>
      <c r="K1195" s="178" t="s">
        <v>145</v>
      </c>
      <c r="L1195" s="36"/>
      <c r="M1195" s="183" t="s">
        <v>1</v>
      </c>
      <c r="N1195" s="184" t="s">
        <v>40</v>
      </c>
      <c r="O1195" s="58"/>
      <c r="P1195" s="185">
        <f>O1195*H1195</f>
        <v>0</v>
      </c>
      <c r="Q1195" s="185">
        <v>0</v>
      </c>
      <c r="R1195" s="185">
        <f>Q1195*H1195</f>
        <v>0</v>
      </c>
      <c r="S1195" s="185">
        <v>0</v>
      </c>
      <c r="T1195" s="186">
        <f>S1195*H1195</f>
        <v>0</v>
      </c>
      <c r="AR1195" s="15" t="s">
        <v>207</v>
      </c>
      <c r="AT1195" s="15" t="s">
        <v>141</v>
      </c>
      <c r="AU1195" s="15" t="s">
        <v>81</v>
      </c>
      <c r="AY1195" s="15" t="s">
        <v>139</v>
      </c>
      <c r="BE1195" s="187">
        <f>IF(N1195="základní",J1195,0)</f>
        <v>0</v>
      </c>
      <c r="BF1195" s="187">
        <f>IF(N1195="snížená",J1195,0)</f>
        <v>0</v>
      </c>
      <c r="BG1195" s="187">
        <f>IF(N1195="zákl. přenesená",J1195,0)</f>
        <v>0</v>
      </c>
      <c r="BH1195" s="187">
        <f>IF(N1195="sníž. přenesená",J1195,0)</f>
        <v>0</v>
      </c>
      <c r="BI1195" s="187">
        <f>IF(N1195="nulová",J1195,0)</f>
        <v>0</v>
      </c>
      <c r="BJ1195" s="15" t="s">
        <v>81</v>
      </c>
      <c r="BK1195" s="187">
        <f>ROUND(I1195*H1195,2)</f>
        <v>0</v>
      </c>
      <c r="BL1195" s="15" t="s">
        <v>207</v>
      </c>
      <c r="BM1195" s="15" t="s">
        <v>1987</v>
      </c>
    </row>
    <row r="1196" spans="2:65" s="12" customFormat="1">
      <c r="B1196" s="188"/>
      <c r="C1196" s="189"/>
      <c r="D1196" s="190" t="s">
        <v>148</v>
      </c>
      <c r="E1196" s="191" t="s">
        <v>1</v>
      </c>
      <c r="F1196" s="192" t="s">
        <v>637</v>
      </c>
      <c r="G1196" s="189"/>
      <c r="H1196" s="191" t="s">
        <v>1</v>
      </c>
      <c r="I1196" s="193"/>
      <c r="J1196" s="189"/>
      <c r="K1196" s="189"/>
      <c r="L1196" s="194"/>
      <c r="M1196" s="195"/>
      <c r="N1196" s="196"/>
      <c r="O1196" s="196"/>
      <c r="P1196" s="196"/>
      <c r="Q1196" s="196"/>
      <c r="R1196" s="196"/>
      <c r="S1196" s="196"/>
      <c r="T1196" s="197"/>
      <c r="AT1196" s="198" t="s">
        <v>148</v>
      </c>
      <c r="AU1196" s="198" t="s">
        <v>81</v>
      </c>
      <c r="AV1196" s="12" t="s">
        <v>75</v>
      </c>
      <c r="AW1196" s="12" t="s">
        <v>30</v>
      </c>
      <c r="AX1196" s="12" t="s">
        <v>68</v>
      </c>
      <c r="AY1196" s="198" t="s">
        <v>139</v>
      </c>
    </row>
    <row r="1197" spans="2:65" s="13" customFormat="1">
      <c r="B1197" s="199"/>
      <c r="C1197" s="200"/>
      <c r="D1197" s="190" t="s">
        <v>148</v>
      </c>
      <c r="E1197" s="201" t="s">
        <v>1</v>
      </c>
      <c r="F1197" s="202" t="s">
        <v>75</v>
      </c>
      <c r="G1197" s="200"/>
      <c r="H1197" s="203">
        <v>1</v>
      </c>
      <c r="I1197" s="204"/>
      <c r="J1197" s="200"/>
      <c r="K1197" s="200"/>
      <c r="L1197" s="205"/>
      <c r="M1197" s="206"/>
      <c r="N1197" s="207"/>
      <c r="O1197" s="207"/>
      <c r="P1197" s="207"/>
      <c r="Q1197" s="207"/>
      <c r="R1197" s="207"/>
      <c r="S1197" s="207"/>
      <c r="T1197" s="208"/>
      <c r="AT1197" s="209" t="s">
        <v>148</v>
      </c>
      <c r="AU1197" s="209" t="s">
        <v>81</v>
      </c>
      <c r="AV1197" s="13" t="s">
        <v>81</v>
      </c>
      <c r="AW1197" s="13" t="s">
        <v>30</v>
      </c>
      <c r="AX1197" s="13" t="s">
        <v>68</v>
      </c>
      <c r="AY1197" s="209" t="s">
        <v>139</v>
      </c>
    </row>
    <row r="1198" spans="2:65" s="1" customFormat="1" ht="16.5" customHeight="1">
      <c r="B1198" s="32"/>
      <c r="C1198" s="176" t="s">
        <v>1988</v>
      </c>
      <c r="D1198" s="176" t="s">
        <v>141</v>
      </c>
      <c r="E1198" s="177" t="s">
        <v>1989</v>
      </c>
      <c r="F1198" s="178" t="s">
        <v>1990</v>
      </c>
      <c r="G1198" s="179" t="s">
        <v>287</v>
      </c>
      <c r="H1198" s="180">
        <v>7</v>
      </c>
      <c r="I1198" s="181"/>
      <c r="J1198" s="182">
        <f>ROUND(I1198*H1198,2)</f>
        <v>0</v>
      </c>
      <c r="K1198" s="178" t="s">
        <v>145</v>
      </c>
      <c r="L1198" s="36"/>
      <c r="M1198" s="183" t="s">
        <v>1</v>
      </c>
      <c r="N1198" s="184" t="s">
        <v>40</v>
      </c>
      <c r="O1198" s="58"/>
      <c r="P1198" s="185">
        <f>O1198*H1198</f>
        <v>0</v>
      </c>
      <c r="Q1198" s="185">
        <v>0</v>
      </c>
      <c r="R1198" s="185">
        <f>Q1198*H1198</f>
        <v>0</v>
      </c>
      <c r="S1198" s="185">
        <v>0</v>
      </c>
      <c r="T1198" s="186">
        <f>S1198*H1198</f>
        <v>0</v>
      </c>
      <c r="AR1198" s="15" t="s">
        <v>207</v>
      </c>
      <c r="AT1198" s="15" t="s">
        <v>141</v>
      </c>
      <c r="AU1198" s="15" t="s">
        <v>81</v>
      </c>
      <c r="AY1198" s="15" t="s">
        <v>139</v>
      </c>
      <c r="BE1198" s="187">
        <f>IF(N1198="základní",J1198,0)</f>
        <v>0</v>
      </c>
      <c r="BF1198" s="187">
        <f>IF(N1198="snížená",J1198,0)</f>
        <v>0</v>
      </c>
      <c r="BG1198" s="187">
        <f>IF(N1198="zákl. přenesená",J1198,0)</f>
        <v>0</v>
      </c>
      <c r="BH1198" s="187">
        <f>IF(N1198="sníž. přenesená",J1198,0)</f>
        <v>0</v>
      </c>
      <c r="BI1198" s="187">
        <f>IF(N1198="nulová",J1198,0)</f>
        <v>0</v>
      </c>
      <c r="BJ1198" s="15" t="s">
        <v>81</v>
      </c>
      <c r="BK1198" s="187">
        <f>ROUND(I1198*H1198,2)</f>
        <v>0</v>
      </c>
      <c r="BL1198" s="15" t="s">
        <v>207</v>
      </c>
      <c r="BM1198" s="15" t="s">
        <v>1991</v>
      </c>
    </row>
    <row r="1199" spans="2:65" s="12" customFormat="1">
      <c r="B1199" s="188"/>
      <c r="C1199" s="189"/>
      <c r="D1199" s="190" t="s">
        <v>148</v>
      </c>
      <c r="E1199" s="191" t="s">
        <v>1</v>
      </c>
      <c r="F1199" s="192" t="s">
        <v>637</v>
      </c>
      <c r="G1199" s="189"/>
      <c r="H1199" s="191" t="s">
        <v>1</v>
      </c>
      <c r="I1199" s="193"/>
      <c r="J1199" s="189"/>
      <c r="K1199" s="189"/>
      <c r="L1199" s="194"/>
      <c r="M1199" s="195"/>
      <c r="N1199" s="196"/>
      <c r="O1199" s="196"/>
      <c r="P1199" s="196"/>
      <c r="Q1199" s="196"/>
      <c r="R1199" s="196"/>
      <c r="S1199" s="196"/>
      <c r="T1199" s="197"/>
      <c r="AT1199" s="198" t="s">
        <v>148</v>
      </c>
      <c r="AU1199" s="198" t="s">
        <v>81</v>
      </c>
      <c r="AV1199" s="12" t="s">
        <v>75</v>
      </c>
      <c r="AW1199" s="12" t="s">
        <v>30</v>
      </c>
      <c r="AX1199" s="12" t="s">
        <v>68</v>
      </c>
      <c r="AY1199" s="198" t="s">
        <v>139</v>
      </c>
    </row>
    <row r="1200" spans="2:65" s="13" customFormat="1">
      <c r="B1200" s="199"/>
      <c r="C1200" s="200"/>
      <c r="D1200" s="190" t="s">
        <v>148</v>
      </c>
      <c r="E1200" s="201" t="s">
        <v>1</v>
      </c>
      <c r="F1200" s="202" t="s">
        <v>174</v>
      </c>
      <c r="G1200" s="200"/>
      <c r="H1200" s="203">
        <v>7</v>
      </c>
      <c r="I1200" s="204"/>
      <c r="J1200" s="200"/>
      <c r="K1200" s="200"/>
      <c r="L1200" s="205"/>
      <c r="M1200" s="206"/>
      <c r="N1200" s="207"/>
      <c r="O1200" s="207"/>
      <c r="P1200" s="207"/>
      <c r="Q1200" s="207"/>
      <c r="R1200" s="207"/>
      <c r="S1200" s="207"/>
      <c r="T1200" s="208"/>
      <c r="AT1200" s="209" t="s">
        <v>148</v>
      </c>
      <c r="AU1200" s="209" t="s">
        <v>81</v>
      </c>
      <c r="AV1200" s="13" t="s">
        <v>81</v>
      </c>
      <c r="AW1200" s="13" t="s">
        <v>30</v>
      </c>
      <c r="AX1200" s="13" t="s">
        <v>68</v>
      </c>
      <c r="AY1200" s="209" t="s">
        <v>139</v>
      </c>
    </row>
    <row r="1201" spans="2:65" s="1" customFormat="1" ht="16.5" customHeight="1">
      <c r="B1201" s="32"/>
      <c r="C1201" s="176" t="s">
        <v>1992</v>
      </c>
      <c r="D1201" s="176" t="s">
        <v>141</v>
      </c>
      <c r="E1201" s="177" t="s">
        <v>1993</v>
      </c>
      <c r="F1201" s="178" t="s">
        <v>1994</v>
      </c>
      <c r="G1201" s="179" t="s">
        <v>287</v>
      </c>
      <c r="H1201" s="180">
        <v>1</v>
      </c>
      <c r="I1201" s="181"/>
      <c r="J1201" s="182">
        <f>ROUND(I1201*H1201,2)</f>
        <v>0</v>
      </c>
      <c r="K1201" s="178" t="s">
        <v>145</v>
      </c>
      <c r="L1201" s="36"/>
      <c r="M1201" s="183" t="s">
        <v>1</v>
      </c>
      <c r="N1201" s="184" t="s">
        <v>40</v>
      </c>
      <c r="O1201" s="58"/>
      <c r="P1201" s="185">
        <f>O1201*H1201</f>
        <v>0</v>
      </c>
      <c r="Q1201" s="185">
        <v>0</v>
      </c>
      <c r="R1201" s="185">
        <f>Q1201*H1201</f>
        <v>0</v>
      </c>
      <c r="S1201" s="185">
        <v>0</v>
      </c>
      <c r="T1201" s="186">
        <f>S1201*H1201</f>
        <v>0</v>
      </c>
      <c r="AR1201" s="15" t="s">
        <v>207</v>
      </c>
      <c r="AT1201" s="15" t="s">
        <v>141</v>
      </c>
      <c r="AU1201" s="15" t="s">
        <v>81</v>
      </c>
      <c r="AY1201" s="15" t="s">
        <v>139</v>
      </c>
      <c r="BE1201" s="187">
        <f>IF(N1201="základní",J1201,0)</f>
        <v>0</v>
      </c>
      <c r="BF1201" s="187">
        <f>IF(N1201="snížená",J1201,0)</f>
        <v>0</v>
      </c>
      <c r="BG1201" s="187">
        <f>IF(N1201="zákl. přenesená",J1201,0)</f>
        <v>0</v>
      </c>
      <c r="BH1201" s="187">
        <f>IF(N1201="sníž. přenesená",J1201,0)</f>
        <v>0</v>
      </c>
      <c r="BI1201" s="187">
        <f>IF(N1201="nulová",J1201,0)</f>
        <v>0</v>
      </c>
      <c r="BJ1201" s="15" t="s">
        <v>81</v>
      </c>
      <c r="BK1201" s="187">
        <f>ROUND(I1201*H1201,2)</f>
        <v>0</v>
      </c>
      <c r="BL1201" s="15" t="s">
        <v>207</v>
      </c>
      <c r="BM1201" s="15" t="s">
        <v>1995</v>
      </c>
    </row>
    <row r="1202" spans="2:65" s="12" customFormat="1">
      <c r="B1202" s="188"/>
      <c r="C1202" s="189"/>
      <c r="D1202" s="190" t="s">
        <v>148</v>
      </c>
      <c r="E1202" s="191" t="s">
        <v>1</v>
      </c>
      <c r="F1202" s="192" t="s">
        <v>637</v>
      </c>
      <c r="G1202" s="189"/>
      <c r="H1202" s="191" t="s">
        <v>1</v>
      </c>
      <c r="I1202" s="193"/>
      <c r="J1202" s="189"/>
      <c r="K1202" s="189"/>
      <c r="L1202" s="194"/>
      <c r="M1202" s="195"/>
      <c r="N1202" s="196"/>
      <c r="O1202" s="196"/>
      <c r="P1202" s="196"/>
      <c r="Q1202" s="196"/>
      <c r="R1202" s="196"/>
      <c r="S1202" s="196"/>
      <c r="T1202" s="197"/>
      <c r="AT1202" s="198" t="s">
        <v>148</v>
      </c>
      <c r="AU1202" s="198" t="s">
        <v>81</v>
      </c>
      <c r="AV1202" s="12" t="s">
        <v>75</v>
      </c>
      <c r="AW1202" s="12" t="s">
        <v>30</v>
      </c>
      <c r="AX1202" s="12" t="s">
        <v>68</v>
      </c>
      <c r="AY1202" s="198" t="s">
        <v>139</v>
      </c>
    </row>
    <row r="1203" spans="2:65" s="13" customFormat="1">
      <c r="B1203" s="199"/>
      <c r="C1203" s="200"/>
      <c r="D1203" s="190" t="s">
        <v>148</v>
      </c>
      <c r="E1203" s="201" t="s">
        <v>1</v>
      </c>
      <c r="F1203" s="202" t="s">
        <v>75</v>
      </c>
      <c r="G1203" s="200"/>
      <c r="H1203" s="203">
        <v>1</v>
      </c>
      <c r="I1203" s="204"/>
      <c r="J1203" s="200"/>
      <c r="K1203" s="200"/>
      <c r="L1203" s="205"/>
      <c r="M1203" s="206"/>
      <c r="N1203" s="207"/>
      <c r="O1203" s="207"/>
      <c r="P1203" s="207"/>
      <c r="Q1203" s="207"/>
      <c r="R1203" s="207"/>
      <c r="S1203" s="207"/>
      <c r="T1203" s="208"/>
      <c r="AT1203" s="209" t="s">
        <v>148</v>
      </c>
      <c r="AU1203" s="209" t="s">
        <v>81</v>
      </c>
      <c r="AV1203" s="13" t="s">
        <v>81</v>
      </c>
      <c r="AW1203" s="13" t="s">
        <v>30</v>
      </c>
      <c r="AX1203" s="13" t="s">
        <v>68</v>
      </c>
      <c r="AY1203" s="209" t="s">
        <v>139</v>
      </c>
    </row>
    <row r="1204" spans="2:65" s="1" customFormat="1" ht="16.5" customHeight="1">
      <c r="B1204" s="32"/>
      <c r="C1204" s="176" t="s">
        <v>1996</v>
      </c>
      <c r="D1204" s="176" t="s">
        <v>141</v>
      </c>
      <c r="E1204" s="177" t="s">
        <v>1997</v>
      </c>
      <c r="F1204" s="178" t="s">
        <v>1998</v>
      </c>
      <c r="G1204" s="179" t="s">
        <v>287</v>
      </c>
      <c r="H1204" s="180">
        <v>3</v>
      </c>
      <c r="I1204" s="181"/>
      <c r="J1204" s="182">
        <f>ROUND(I1204*H1204,2)</f>
        <v>0</v>
      </c>
      <c r="K1204" s="178" t="s">
        <v>145</v>
      </c>
      <c r="L1204" s="36"/>
      <c r="M1204" s="183" t="s">
        <v>1</v>
      </c>
      <c r="N1204" s="184" t="s">
        <v>40</v>
      </c>
      <c r="O1204" s="58"/>
      <c r="P1204" s="185">
        <f>O1204*H1204</f>
        <v>0</v>
      </c>
      <c r="Q1204" s="185">
        <v>0</v>
      </c>
      <c r="R1204" s="185">
        <f>Q1204*H1204</f>
        <v>0</v>
      </c>
      <c r="S1204" s="185">
        <v>0</v>
      </c>
      <c r="T1204" s="186">
        <f>S1204*H1204</f>
        <v>0</v>
      </c>
      <c r="AR1204" s="15" t="s">
        <v>207</v>
      </c>
      <c r="AT1204" s="15" t="s">
        <v>141</v>
      </c>
      <c r="AU1204" s="15" t="s">
        <v>81</v>
      </c>
      <c r="AY1204" s="15" t="s">
        <v>139</v>
      </c>
      <c r="BE1204" s="187">
        <f>IF(N1204="základní",J1204,0)</f>
        <v>0</v>
      </c>
      <c r="BF1204" s="187">
        <f>IF(N1204="snížená",J1204,0)</f>
        <v>0</v>
      </c>
      <c r="BG1204" s="187">
        <f>IF(N1204="zákl. přenesená",J1204,0)</f>
        <v>0</v>
      </c>
      <c r="BH1204" s="187">
        <f>IF(N1204="sníž. přenesená",J1204,0)</f>
        <v>0</v>
      </c>
      <c r="BI1204" s="187">
        <f>IF(N1204="nulová",J1204,0)</f>
        <v>0</v>
      </c>
      <c r="BJ1204" s="15" t="s">
        <v>81</v>
      </c>
      <c r="BK1204" s="187">
        <f>ROUND(I1204*H1204,2)</f>
        <v>0</v>
      </c>
      <c r="BL1204" s="15" t="s">
        <v>207</v>
      </c>
      <c r="BM1204" s="15" t="s">
        <v>1999</v>
      </c>
    </row>
    <row r="1205" spans="2:65" s="12" customFormat="1">
      <c r="B1205" s="188"/>
      <c r="C1205" s="189"/>
      <c r="D1205" s="190" t="s">
        <v>148</v>
      </c>
      <c r="E1205" s="191" t="s">
        <v>1</v>
      </c>
      <c r="F1205" s="192" t="s">
        <v>637</v>
      </c>
      <c r="G1205" s="189"/>
      <c r="H1205" s="191" t="s">
        <v>1</v>
      </c>
      <c r="I1205" s="193"/>
      <c r="J1205" s="189"/>
      <c r="K1205" s="189"/>
      <c r="L1205" s="194"/>
      <c r="M1205" s="195"/>
      <c r="N1205" s="196"/>
      <c r="O1205" s="196"/>
      <c r="P1205" s="196"/>
      <c r="Q1205" s="196"/>
      <c r="R1205" s="196"/>
      <c r="S1205" s="196"/>
      <c r="T1205" s="197"/>
      <c r="AT1205" s="198" t="s">
        <v>148</v>
      </c>
      <c r="AU1205" s="198" t="s">
        <v>81</v>
      </c>
      <c r="AV1205" s="12" t="s">
        <v>75</v>
      </c>
      <c r="AW1205" s="12" t="s">
        <v>30</v>
      </c>
      <c r="AX1205" s="12" t="s">
        <v>68</v>
      </c>
      <c r="AY1205" s="198" t="s">
        <v>139</v>
      </c>
    </row>
    <row r="1206" spans="2:65" s="13" customFormat="1">
      <c r="B1206" s="199"/>
      <c r="C1206" s="200"/>
      <c r="D1206" s="190" t="s">
        <v>148</v>
      </c>
      <c r="E1206" s="201" t="s">
        <v>1</v>
      </c>
      <c r="F1206" s="202" t="s">
        <v>155</v>
      </c>
      <c r="G1206" s="200"/>
      <c r="H1206" s="203">
        <v>3</v>
      </c>
      <c r="I1206" s="204"/>
      <c r="J1206" s="200"/>
      <c r="K1206" s="200"/>
      <c r="L1206" s="205"/>
      <c r="M1206" s="206"/>
      <c r="N1206" s="207"/>
      <c r="O1206" s="207"/>
      <c r="P1206" s="207"/>
      <c r="Q1206" s="207"/>
      <c r="R1206" s="207"/>
      <c r="S1206" s="207"/>
      <c r="T1206" s="208"/>
      <c r="AT1206" s="209" t="s">
        <v>148</v>
      </c>
      <c r="AU1206" s="209" t="s">
        <v>81</v>
      </c>
      <c r="AV1206" s="13" t="s">
        <v>81</v>
      </c>
      <c r="AW1206" s="13" t="s">
        <v>30</v>
      </c>
      <c r="AX1206" s="13" t="s">
        <v>68</v>
      </c>
      <c r="AY1206" s="209" t="s">
        <v>139</v>
      </c>
    </row>
    <row r="1207" spans="2:65" s="1" customFormat="1" ht="16.5" customHeight="1">
      <c r="B1207" s="32"/>
      <c r="C1207" s="210" t="s">
        <v>2000</v>
      </c>
      <c r="D1207" s="210" t="s">
        <v>219</v>
      </c>
      <c r="E1207" s="211" t="s">
        <v>2001</v>
      </c>
      <c r="F1207" s="212" t="s">
        <v>2002</v>
      </c>
      <c r="G1207" s="213" t="s">
        <v>287</v>
      </c>
      <c r="H1207" s="214">
        <v>7</v>
      </c>
      <c r="I1207" s="215"/>
      <c r="J1207" s="216">
        <f>ROUND(I1207*H1207,2)</f>
        <v>0</v>
      </c>
      <c r="K1207" s="212" t="s">
        <v>145</v>
      </c>
      <c r="L1207" s="217"/>
      <c r="M1207" s="218" t="s">
        <v>1</v>
      </c>
      <c r="N1207" s="219" t="s">
        <v>40</v>
      </c>
      <c r="O1207" s="58"/>
      <c r="P1207" s="185">
        <f>O1207*H1207</f>
        <v>0</v>
      </c>
      <c r="Q1207" s="185">
        <v>1.4E-2</v>
      </c>
      <c r="R1207" s="185">
        <f>Q1207*H1207</f>
        <v>9.8000000000000004E-2</v>
      </c>
      <c r="S1207" s="185">
        <v>0</v>
      </c>
      <c r="T1207" s="186">
        <f>S1207*H1207</f>
        <v>0</v>
      </c>
      <c r="AR1207" s="15" t="s">
        <v>294</v>
      </c>
      <c r="AT1207" s="15" t="s">
        <v>219</v>
      </c>
      <c r="AU1207" s="15" t="s">
        <v>81</v>
      </c>
      <c r="AY1207" s="15" t="s">
        <v>139</v>
      </c>
      <c r="BE1207" s="187">
        <f>IF(N1207="základní",J1207,0)</f>
        <v>0</v>
      </c>
      <c r="BF1207" s="187">
        <f>IF(N1207="snížená",J1207,0)</f>
        <v>0</v>
      </c>
      <c r="BG1207" s="187">
        <f>IF(N1207="zákl. přenesená",J1207,0)</f>
        <v>0</v>
      </c>
      <c r="BH1207" s="187">
        <f>IF(N1207="sníž. přenesená",J1207,0)</f>
        <v>0</v>
      </c>
      <c r="BI1207" s="187">
        <f>IF(N1207="nulová",J1207,0)</f>
        <v>0</v>
      </c>
      <c r="BJ1207" s="15" t="s">
        <v>81</v>
      </c>
      <c r="BK1207" s="187">
        <f>ROUND(I1207*H1207,2)</f>
        <v>0</v>
      </c>
      <c r="BL1207" s="15" t="s">
        <v>207</v>
      </c>
      <c r="BM1207" s="15" t="s">
        <v>2003</v>
      </c>
    </row>
    <row r="1208" spans="2:65" s="13" customFormat="1">
      <c r="B1208" s="199"/>
      <c r="C1208" s="200"/>
      <c r="D1208" s="190" t="s">
        <v>148</v>
      </c>
      <c r="E1208" s="201" t="s">
        <v>1</v>
      </c>
      <c r="F1208" s="202" t="s">
        <v>174</v>
      </c>
      <c r="G1208" s="200"/>
      <c r="H1208" s="203">
        <v>7</v>
      </c>
      <c r="I1208" s="204"/>
      <c r="J1208" s="200"/>
      <c r="K1208" s="200"/>
      <c r="L1208" s="205"/>
      <c r="M1208" s="206"/>
      <c r="N1208" s="207"/>
      <c r="O1208" s="207"/>
      <c r="P1208" s="207"/>
      <c r="Q1208" s="207"/>
      <c r="R1208" s="207"/>
      <c r="S1208" s="207"/>
      <c r="T1208" s="208"/>
      <c r="AT1208" s="209" t="s">
        <v>148</v>
      </c>
      <c r="AU1208" s="209" t="s">
        <v>81</v>
      </c>
      <c r="AV1208" s="13" t="s">
        <v>81</v>
      </c>
      <c r="AW1208" s="13" t="s">
        <v>30</v>
      </c>
      <c r="AX1208" s="13" t="s">
        <v>68</v>
      </c>
      <c r="AY1208" s="209" t="s">
        <v>139</v>
      </c>
    </row>
    <row r="1209" spans="2:65" s="1" customFormat="1" ht="16.5" customHeight="1">
      <c r="B1209" s="32"/>
      <c r="C1209" s="210" t="s">
        <v>2004</v>
      </c>
      <c r="D1209" s="210" t="s">
        <v>219</v>
      </c>
      <c r="E1209" s="211" t="s">
        <v>2005</v>
      </c>
      <c r="F1209" s="212" t="s">
        <v>2006</v>
      </c>
      <c r="G1209" s="213" t="s">
        <v>287</v>
      </c>
      <c r="H1209" s="214">
        <v>3</v>
      </c>
      <c r="I1209" s="215"/>
      <c r="J1209" s="216">
        <f>ROUND(I1209*H1209,2)</f>
        <v>0</v>
      </c>
      <c r="K1209" s="212" t="s">
        <v>145</v>
      </c>
      <c r="L1209" s="217"/>
      <c r="M1209" s="218" t="s">
        <v>1</v>
      </c>
      <c r="N1209" s="219" t="s">
        <v>40</v>
      </c>
      <c r="O1209" s="58"/>
      <c r="P1209" s="185">
        <f>O1209*H1209</f>
        <v>0</v>
      </c>
      <c r="Q1209" s="185">
        <v>1.6E-2</v>
      </c>
      <c r="R1209" s="185">
        <f>Q1209*H1209</f>
        <v>4.8000000000000001E-2</v>
      </c>
      <c r="S1209" s="185">
        <v>0</v>
      </c>
      <c r="T1209" s="186">
        <f>S1209*H1209</f>
        <v>0</v>
      </c>
      <c r="AR1209" s="15" t="s">
        <v>294</v>
      </c>
      <c r="AT1209" s="15" t="s">
        <v>219</v>
      </c>
      <c r="AU1209" s="15" t="s">
        <v>81</v>
      </c>
      <c r="AY1209" s="15" t="s">
        <v>139</v>
      </c>
      <c r="BE1209" s="187">
        <f>IF(N1209="základní",J1209,0)</f>
        <v>0</v>
      </c>
      <c r="BF1209" s="187">
        <f>IF(N1209="snížená",J1209,0)</f>
        <v>0</v>
      </c>
      <c r="BG1209" s="187">
        <f>IF(N1209="zákl. přenesená",J1209,0)</f>
        <v>0</v>
      </c>
      <c r="BH1209" s="187">
        <f>IF(N1209="sníž. přenesená",J1209,0)</f>
        <v>0</v>
      </c>
      <c r="BI1209" s="187">
        <f>IF(N1209="nulová",J1209,0)</f>
        <v>0</v>
      </c>
      <c r="BJ1209" s="15" t="s">
        <v>81</v>
      </c>
      <c r="BK1209" s="187">
        <f>ROUND(I1209*H1209,2)</f>
        <v>0</v>
      </c>
      <c r="BL1209" s="15" t="s">
        <v>207</v>
      </c>
      <c r="BM1209" s="15" t="s">
        <v>2007</v>
      </c>
    </row>
    <row r="1210" spans="2:65" s="13" customFormat="1">
      <c r="B1210" s="199"/>
      <c r="C1210" s="200"/>
      <c r="D1210" s="190" t="s">
        <v>148</v>
      </c>
      <c r="E1210" s="201" t="s">
        <v>1</v>
      </c>
      <c r="F1210" s="202" t="s">
        <v>155</v>
      </c>
      <c r="G1210" s="200"/>
      <c r="H1210" s="203">
        <v>3</v>
      </c>
      <c r="I1210" s="204"/>
      <c r="J1210" s="200"/>
      <c r="K1210" s="200"/>
      <c r="L1210" s="205"/>
      <c r="M1210" s="206"/>
      <c r="N1210" s="207"/>
      <c r="O1210" s="207"/>
      <c r="P1210" s="207"/>
      <c r="Q1210" s="207"/>
      <c r="R1210" s="207"/>
      <c r="S1210" s="207"/>
      <c r="T1210" s="208"/>
      <c r="AT1210" s="209" t="s">
        <v>148</v>
      </c>
      <c r="AU1210" s="209" t="s">
        <v>81</v>
      </c>
      <c r="AV1210" s="13" t="s">
        <v>81</v>
      </c>
      <c r="AW1210" s="13" t="s">
        <v>30</v>
      </c>
      <c r="AX1210" s="13" t="s">
        <v>68</v>
      </c>
      <c r="AY1210" s="209" t="s">
        <v>139</v>
      </c>
    </row>
    <row r="1211" spans="2:65" s="1" customFormat="1" ht="16.5" customHeight="1">
      <c r="B1211" s="32"/>
      <c r="C1211" s="210" t="s">
        <v>2008</v>
      </c>
      <c r="D1211" s="210" t="s">
        <v>219</v>
      </c>
      <c r="E1211" s="211" t="s">
        <v>2009</v>
      </c>
      <c r="F1211" s="212" t="s">
        <v>2010</v>
      </c>
      <c r="G1211" s="213" t="s">
        <v>287</v>
      </c>
      <c r="H1211" s="214">
        <v>3</v>
      </c>
      <c r="I1211" s="215"/>
      <c r="J1211" s="216">
        <f>ROUND(I1211*H1211,2)</f>
        <v>0</v>
      </c>
      <c r="K1211" s="212" t="s">
        <v>145</v>
      </c>
      <c r="L1211" s="217"/>
      <c r="M1211" s="218" t="s">
        <v>1</v>
      </c>
      <c r="N1211" s="219" t="s">
        <v>40</v>
      </c>
      <c r="O1211" s="58"/>
      <c r="P1211" s="185">
        <f>O1211*H1211</f>
        <v>0</v>
      </c>
      <c r="Q1211" s="185">
        <v>2.4E-2</v>
      </c>
      <c r="R1211" s="185">
        <f>Q1211*H1211</f>
        <v>7.2000000000000008E-2</v>
      </c>
      <c r="S1211" s="185">
        <v>0</v>
      </c>
      <c r="T1211" s="186">
        <f>S1211*H1211</f>
        <v>0</v>
      </c>
      <c r="AR1211" s="15" t="s">
        <v>294</v>
      </c>
      <c r="AT1211" s="15" t="s">
        <v>219</v>
      </c>
      <c r="AU1211" s="15" t="s">
        <v>81</v>
      </c>
      <c r="AY1211" s="15" t="s">
        <v>139</v>
      </c>
      <c r="BE1211" s="187">
        <f>IF(N1211="základní",J1211,0)</f>
        <v>0</v>
      </c>
      <c r="BF1211" s="187">
        <f>IF(N1211="snížená",J1211,0)</f>
        <v>0</v>
      </c>
      <c r="BG1211" s="187">
        <f>IF(N1211="zákl. přenesená",J1211,0)</f>
        <v>0</v>
      </c>
      <c r="BH1211" s="187">
        <f>IF(N1211="sníž. přenesená",J1211,0)</f>
        <v>0</v>
      </c>
      <c r="BI1211" s="187">
        <f>IF(N1211="nulová",J1211,0)</f>
        <v>0</v>
      </c>
      <c r="BJ1211" s="15" t="s">
        <v>81</v>
      </c>
      <c r="BK1211" s="187">
        <f>ROUND(I1211*H1211,2)</f>
        <v>0</v>
      </c>
      <c r="BL1211" s="15" t="s">
        <v>207</v>
      </c>
      <c r="BM1211" s="15" t="s">
        <v>2011</v>
      </c>
    </row>
    <row r="1212" spans="2:65" s="13" customFormat="1">
      <c r="B1212" s="199"/>
      <c r="C1212" s="200"/>
      <c r="D1212" s="190" t="s">
        <v>148</v>
      </c>
      <c r="E1212" s="201" t="s">
        <v>1</v>
      </c>
      <c r="F1212" s="202" t="s">
        <v>155</v>
      </c>
      <c r="G1212" s="200"/>
      <c r="H1212" s="203">
        <v>3</v>
      </c>
      <c r="I1212" s="204"/>
      <c r="J1212" s="200"/>
      <c r="K1212" s="200"/>
      <c r="L1212" s="205"/>
      <c r="M1212" s="206"/>
      <c r="N1212" s="207"/>
      <c r="O1212" s="207"/>
      <c r="P1212" s="207"/>
      <c r="Q1212" s="207"/>
      <c r="R1212" s="207"/>
      <c r="S1212" s="207"/>
      <c r="T1212" s="208"/>
      <c r="AT1212" s="209" t="s">
        <v>148</v>
      </c>
      <c r="AU1212" s="209" t="s">
        <v>81</v>
      </c>
      <c r="AV1212" s="13" t="s">
        <v>81</v>
      </c>
      <c r="AW1212" s="13" t="s">
        <v>30</v>
      </c>
      <c r="AX1212" s="13" t="s">
        <v>68</v>
      </c>
      <c r="AY1212" s="209" t="s">
        <v>139</v>
      </c>
    </row>
    <row r="1213" spans="2:65" s="1" customFormat="1" ht="16.5" customHeight="1">
      <c r="B1213" s="32"/>
      <c r="C1213" s="210" t="s">
        <v>2012</v>
      </c>
      <c r="D1213" s="210" t="s">
        <v>219</v>
      </c>
      <c r="E1213" s="211" t="s">
        <v>2013</v>
      </c>
      <c r="F1213" s="212" t="s">
        <v>2014</v>
      </c>
      <c r="G1213" s="213" t="s">
        <v>287</v>
      </c>
      <c r="H1213" s="214">
        <v>6</v>
      </c>
      <c r="I1213" s="215"/>
      <c r="J1213" s="216">
        <f>ROUND(I1213*H1213,2)</f>
        <v>0</v>
      </c>
      <c r="K1213" s="212" t="s">
        <v>145</v>
      </c>
      <c r="L1213" s="217"/>
      <c r="M1213" s="218" t="s">
        <v>1</v>
      </c>
      <c r="N1213" s="219" t="s">
        <v>40</v>
      </c>
      <c r="O1213" s="58"/>
      <c r="P1213" s="185">
        <f>O1213*H1213</f>
        <v>0</v>
      </c>
      <c r="Q1213" s="185">
        <v>3.7999999999999999E-2</v>
      </c>
      <c r="R1213" s="185">
        <f>Q1213*H1213</f>
        <v>0.22799999999999998</v>
      </c>
      <c r="S1213" s="185">
        <v>0</v>
      </c>
      <c r="T1213" s="186">
        <f>S1213*H1213</f>
        <v>0</v>
      </c>
      <c r="AR1213" s="15" t="s">
        <v>294</v>
      </c>
      <c r="AT1213" s="15" t="s">
        <v>219</v>
      </c>
      <c r="AU1213" s="15" t="s">
        <v>81</v>
      </c>
      <c r="AY1213" s="15" t="s">
        <v>139</v>
      </c>
      <c r="BE1213" s="187">
        <f>IF(N1213="základní",J1213,0)</f>
        <v>0</v>
      </c>
      <c r="BF1213" s="187">
        <f>IF(N1213="snížená",J1213,0)</f>
        <v>0</v>
      </c>
      <c r="BG1213" s="187">
        <f>IF(N1213="zákl. přenesená",J1213,0)</f>
        <v>0</v>
      </c>
      <c r="BH1213" s="187">
        <f>IF(N1213="sníž. přenesená",J1213,0)</f>
        <v>0</v>
      </c>
      <c r="BI1213" s="187">
        <f>IF(N1213="nulová",J1213,0)</f>
        <v>0</v>
      </c>
      <c r="BJ1213" s="15" t="s">
        <v>81</v>
      </c>
      <c r="BK1213" s="187">
        <f>ROUND(I1213*H1213,2)</f>
        <v>0</v>
      </c>
      <c r="BL1213" s="15" t="s">
        <v>207</v>
      </c>
      <c r="BM1213" s="15" t="s">
        <v>2015</v>
      </c>
    </row>
    <row r="1214" spans="2:65" s="13" customFormat="1">
      <c r="B1214" s="199"/>
      <c r="C1214" s="200"/>
      <c r="D1214" s="190" t="s">
        <v>148</v>
      </c>
      <c r="E1214" s="201" t="s">
        <v>1</v>
      </c>
      <c r="F1214" s="202" t="s">
        <v>169</v>
      </c>
      <c r="G1214" s="200"/>
      <c r="H1214" s="203">
        <v>6</v>
      </c>
      <c r="I1214" s="204"/>
      <c r="J1214" s="200"/>
      <c r="K1214" s="200"/>
      <c r="L1214" s="205"/>
      <c r="M1214" s="206"/>
      <c r="N1214" s="207"/>
      <c r="O1214" s="207"/>
      <c r="P1214" s="207"/>
      <c r="Q1214" s="207"/>
      <c r="R1214" s="207"/>
      <c r="S1214" s="207"/>
      <c r="T1214" s="208"/>
      <c r="AT1214" s="209" t="s">
        <v>148</v>
      </c>
      <c r="AU1214" s="209" t="s">
        <v>81</v>
      </c>
      <c r="AV1214" s="13" t="s">
        <v>81</v>
      </c>
      <c r="AW1214" s="13" t="s">
        <v>30</v>
      </c>
      <c r="AX1214" s="13" t="s">
        <v>68</v>
      </c>
      <c r="AY1214" s="209" t="s">
        <v>139</v>
      </c>
    </row>
    <row r="1215" spans="2:65" s="1" customFormat="1" ht="16.5" customHeight="1">
      <c r="B1215" s="32"/>
      <c r="C1215" s="210" t="s">
        <v>2016</v>
      </c>
      <c r="D1215" s="210" t="s">
        <v>219</v>
      </c>
      <c r="E1215" s="211" t="s">
        <v>2017</v>
      </c>
      <c r="F1215" s="212" t="s">
        <v>2018</v>
      </c>
      <c r="G1215" s="213" t="s">
        <v>287</v>
      </c>
      <c r="H1215" s="214">
        <v>1</v>
      </c>
      <c r="I1215" s="215"/>
      <c r="J1215" s="216">
        <f>ROUND(I1215*H1215,2)</f>
        <v>0</v>
      </c>
      <c r="K1215" s="212" t="s">
        <v>1</v>
      </c>
      <c r="L1215" s="217"/>
      <c r="M1215" s="218" t="s">
        <v>1</v>
      </c>
      <c r="N1215" s="219" t="s">
        <v>40</v>
      </c>
      <c r="O1215" s="58"/>
      <c r="P1215" s="185">
        <f>O1215*H1215</f>
        <v>0</v>
      </c>
      <c r="Q1215" s="185">
        <v>3.7999999999999999E-2</v>
      </c>
      <c r="R1215" s="185">
        <f>Q1215*H1215</f>
        <v>3.7999999999999999E-2</v>
      </c>
      <c r="S1215" s="185">
        <v>0</v>
      </c>
      <c r="T1215" s="186">
        <f>S1215*H1215</f>
        <v>0</v>
      </c>
      <c r="AR1215" s="15" t="s">
        <v>294</v>
      </c>
      <c r="AT1215" s="15" t="s">
        <v>219</v>
      </c>
      <c r="AU1215" s="15" t="s">
        <v>81</v>
      </c>
      <c r="AY1215" s="15" t="s">
        <v>139</v>
      </c>
      <c r="BE1215" s="187">
        <f>IF(N1215="základní",J1215,0)</f>
        <v>0</v>
      </c>
      <c r="BF1215" s="187">
        <f>IF(N1215="snížená",J1215,0)</f>
        <v>0</v>
      </c>
      <c r="BG1215" s="187">
        <f>IF(N1215="zákl. přenesená",J1215,0)</f>
        <v>0</v>
      </c>
      <c r="BH1215" s="187">
        <f>IF(N1215="sníž. přenesená",J1215,0)</f>
        <v>0</v>
      </c>
      <c r="BI1215" s="187">
        <f>IF(N1215="nulová",J1215,0)</f>
        <v>0</v>
      </c>
      <c r="BJ1215" s="15" t="s">
        <v>81</v>
      </c>
      <c r="BK1215" s="187">
        <f>ROUND(I1215*H1215,2)</f>
        <v>0</v>
      </c>
      <c r="BL1215" s="15" t="s">
        <v>207</v>
      </c>
      <c r="BM1215" s="15" t="s">
        <v>2019</v>
      </c>
    </row>
    <row r="1216" spans="2:65" s="13" customFormat="1">
      <c r="B1216" s="199"/>
      <c r="C1216" s="200"/>
      <c r="D1216" s="190" t="s">
        <v>148</v>
      </c>
      <c r="E1216" s="201" t="s">
        <v>1</v>
      </c>
      <c r="F1216" s="202" t="s">
        <v>75</v>
      </c>
      <c r="G1216" s="200"/>
      <c r="H1216" s="203">
        <v>1</v>
      </c>
      <c r="I1216" s="204"/>
      <c r="J1216" s="200"/>
      <c r="K1216" s="200"/>
      <c r="L1216" s="205"/>
      <c r="M1216" s="206"/>
      <c r="N1216" s="207"/>
      <c r="O1216" s="207"/>
      <c r="P1216" s="207"/>
      <c r="Q1216" s="207"/>
      <c r="R1216" s="207"/>
      <c r="S1216" s="207"/>
      <c r="T1216" s="208"/>
      <c r="AT1216" s="209" t="s">
        <v>148</v>
      </c>
      <c r="AU1216" s="209" t="s">
        <v>81</v>
      </c>
      <c r="AV1216" s="13" t="s">
        <v>81</v>
      </c>
      <c r="AW1216" s="13" t="s">
        <v>30</v>
      </c>
      <c r="AX1216" s="13" t="s">
        <v>68</v>
      </c>
      <c r="AY1216" s="209" t="s">
        <v>139</v>
      </c>
    </row>
    <row r="1217" spans="2:65" s="1" customFormat="1" ht="16.5" customHeight="1">
      <c r="B1217" s="32"/>
      <c r="C1217" s="210" t="s">
        <v>2020</v>
      </c>
      <c r="D1217" s="210" t="s">
        <v>219</v>
      </c>
      <c r="E1217" s="211" t="s">
        <v>2021</v>
      </c>
      <c r="F1217" s="212" t="s">
        <v>2022</v>
      </c>
      <c r="G1217" s="213" t="s">
        <v>287</v>
      </c>
      <c r="H1217" s="214">
        <v>1</v>
      </c>
      <c r="I1217" s="215"/>
      <c r="J1217" s="216">
        <f>ROUND(I1217*H1217,2)</f>
        <v>0</v>
      </c>
      <c r="K1217" s="212" t="s">
        <v>145</v>
      </c>
      <c r="L1217" s="217"/>
      <c r="M1217" s="218" t="s">
        <v>1</v>
      </c>
      <c r="N1217" s="219" t="s">
        <v>40</v>
      </c>
      <c r="O1217" s="58"/>
      <c r="P1217" s="185">
        <f>O1217*H1217</f>
        <v>0</v>
      </c>
      <c r="Q1217" s="185">
        <v>4.2999999999999997E-2</v>
      </c>
      <c r="R1217" s="185">
        <f>Q1217*H1217</f>
        <v>4.2999999999999997E-2</v>
      </c>
      <c r="S1217" s="185">
        <v>0</v>
      </c>
      <c r="T1217" s="186">
        <f>S1217*H1217</f>
        <v>0</v>
      </c>
      <c r="AR1217" s="15" t="s">
        <v>294</v>
      </c>
      <c r="AT1217" s="15" t="s">
        <v>219</v>
      </c>
      <c r="AU1217" s="15" t="s">
        <v>81</v>
      </c>
      <c r="AY1217" s="15" t="s">
        <v>139</v>
      </c>
      <c r="BE1217" s="187">
        <f>IF(N1217="základní",J1217,0)</f>
        <v>0</v>
      </c>
      <c r="BF1217" s="187">
        <f>IF(N1217="snížená",J1217,0)</f>
        <v>0</v>
      </c>
      <c r="BG1217" s="187">
        <f>IF(N1217="zákl. přenesená",J1217,0)</f>
        <v>0</v>
      </c>
      <c r="BH1217" s="187">
        <f>IF(N1217="sníž. přenesená",J1217,0)</f>
        <v>0</v>
      </c>
      <c r="BI1217" s="187">
        <f>IF(N1217="nulová",J1217,0)</f>
        <v>0</v>
      </c>
      <c r="BJ1217" s="15" t="s">
        <v>81</v>
      </c>
      <c r="BK1217" s="187">
        <f>ROUND(I1217*H1217,2)</f>
        <v>0</v>
      </c>
      <c r="BL1217" s="15" t="s">
        <v>207</v>
      </c>
      <c r="BM1217" s="15" t="s">
        <v>2023</v>
      </c>
    </row>
    <row r="1218" spans="2:65" s="13" customFormat="1">
      <c r="B1218" s="199"/>
      <c r="C1218" s="200"/>
      <c r="D1218" s="190" t="s">
        <v>148</v>
      </c>
      <c r="E1218" s="201" t="s">
        <v>1</v>
      </c>
      <c r="F1218" s="202" t="s">
        <v>75</v>
      </c>
      <c r="G1218" s="200"/>
      <c r="H1218" s="203">
        <v>1</v>
      </c>
      <c r="I1218" s="204"/>
      <c r="J1218" s="200"/>
      <c r="K1218" s="200"/>
      <c r="L1218" s="205"/>
      <c r="M1218" s="206"/>
      <c r="N1218" s="207"/>
      <c r="O1218" s="207"/>
      <c r="P1218" s="207"/>
      <c r="Q1218" s="207"/>
      <c r="R1218" s="207"/>
      <c r="S1218" s="207"/>
      <c r="T1218" s="208"/>
      <c r="AT1218" s="209" t="s">
        <v>148</v>
      </c>
      <c r="AU1218" s="209" t="s">
        <v>81</v>
      </c>
      <c r="AV1218" s="13" t="s">
        <v>81</v>
      </c>
      <c r="AW1218" s="13" t="s">
        <v>30</v>
      </c>
      <c r="AX1218" s="13" t="s">
        <v>68</v>
      </c>
      <c r="AY1218" s="209" t="s">
        <v>139</v>
      </c>
    </row>
    <row r="1219" spans="2:65" s="1" customFormat="1" ht="16.5" customHeight="1">
      <c r="B1219" s="32"/>
      <c r="C1219" s="210" t="s">
        <v>2024</v>
      </c>
      <c r="D1219" s="210" t="s">
        <v>219</v>
      </c>
      <c r="E1219" s="211" t="s">
        <v>2025</v>
      </c>
      <c r="F1219" s="212" t="s">
        <v>2026</v>
      </c>
      <c r="G1219" s="213" t="s">
        <v>287</v>
      </c>
      <c r="H1219" s="214">
        <v>1</v>
      </c>
      <c r="I1219" s="215"/>
      <c r="J1219" s="216">
        <f>ROUND(I1219*H1219,2)</f>
        <v>0</v>
      </c>
      <c r="K1219" s="212" t="s">
        <v>145</v>
      </c>
      <c r="L1219" s="217"/>
      <c r="M1219" s="218" t="s">
        <v>1</v>
      </c>
      <c r="N1219" s="219" t="s">
        <v>40</v>
      </c>
      <c r="O1219" s="58"/>
      <c r="P1219" s="185">
        <f>O1219*H1219</f>
        <v>0</v>
      </c>
      <c r="Q1219" s="185">
        <v>2.3E-2</v>
      </c>
      <c r="R1219" s="185">
        <f>Q1219*H1219</f>
        <v>2.3E-2</v>
      </c>
      <c r="S1219" s="185">
        <v>0</v>
      </c>
      <c r="T1219" s="186">
        <f>S1219*H1219</f>
        <v>0</v>
      </c>
      <c r="AR1219" s="15" t="s">
        <v>294</v>
      </c>
      <c r="AT1219" s="15" t="s">
        <v>219</v>
      </c>
      <c r="AU1219" s="15" t="s">
        <v>81</v>
      </c>
      <c r="AY1219" s="15" t="s">
        <v>139</v>
      </c>
      <c r="BE1219" s="187">
        <f>IF(N1219="základní",J1219,0)</f>
        <v>0</v>
      </c>
      <c r="BF1219" s="187">
        <f>IF(N1219="snížená",J1219,0)</f>
        <v>0</v>
      </c>
      <c r="BG1219" s="187">
        <f>IF(N1219="zákl. přenesená",J1219,0)</f>
        <v>0</v>
      </c>
      <c r="BH1219" s="187">
        <f>IF(N1219="sníž. přenesená",J1219,0)</f>
        <v>0</v>
      </c>
      <c r="BI1219" s="187">
        <f>IF(N1219="nulová",J1219,0)</f>
        <v>0</v>
      </c>
      <c r="BJ1219" s="15" t="s">
        <v>81</v>
      </c>
      <c r="BK1219" s="187">
        <f>ROUND(I1219*H1219,2)</f>
        <v>0</v>
      </c>
      <c r="BL1219" s="15" t="s">
        <v>207</v>
      </c>
      <c r="BM1219" s="15" t="s">
        <v>2027</v>
      </c>
    </row>
    <row r="1220" spans="2:65" s="13" customFormat="1">
      <c r="B1220" s="199"/>
      <c r="C1220" s="200"/>
      <c r="D1220" s="190" t="s">
        <v>148</v>
      </c>
      <c r="E1220" s="201" t="s">
        <v>1</v>
      </c>
      <c r="F1220" s="202" t="s">
        <v>75</v>
      </c>
      <c r="G1220" s="200"/>
      <c r="H1220" s="203">
        <v>1</v>
      </c>
      <c r="I1220" s="204"/>
      <c r="J1220" s="200"/>
      <c r="K1220" s="200"/>
      <c r="L1220" s="205"/>
      <c r="M1220" s="206"/>
      <c r="N1220" s="207"/>
      <c r="O1220" s="207"/>
      <c r="P1220" s="207"/>
      <c r="Q1220" s="207"/>
      <c r="R1220" s="207"/>
      <c r="S1220" s="207"/>
      <c r="T1220" s="208"/>
      <c r="AT1220" s="209" t="s">
        <v>148</v>
      </c>
      <c r="AU1220" s="209" t="s">
        <v>81</v>
      </c>
      <c r="AV1220" s="13" t="s">
        <v>81</v>
      </c>
      <c r="AW1220" s="13" t="s">
        <v>30</v>
      </c>
      <c r="AX1220" s="13" t="s">
        <v>68</v>
      </c>
      <c r="AY1220" s="209" t="s">
        <v>139</v>
      </c>
    </row>
    <row r="1221" spans="2:65" s="1" customFormat="1" ht="16.5" customHeight="1">
      <c r="B1221" s="32"/>
      <c r="C1221" s="210" t="s">
        <v>2028</v>
      </c>
      <c r="D1221" s="210" t="s">
        <v>219</v>
      </c>
      <c r="E1221" s="211" t="s">
        <v>2029</v>
      </c>
      <c r="F1221" s="212" t="s">
        <v>2030</v>
      </c>
      <c r="G1221" s="213" t="s">
        <v>287</v>
      </c>
      <c r="H1221" s="214">
        <v>1</v>
      </c>
      <c r="I1221" s="215"/>
      <c r="J1221" s="216">
        <f>ROUND(I1221*H1221,2)</f>
        <v>0</v>
      </c>
      <c r="K1221" s="212" t="s">
        <v>145</v>
      </c>
      <c r="L1221" s="217"/>
      <c r="M1221" s="218" t="s">
        <v>1</v>
      </c>
      <c r="N1221" s="219" t="s">
        <v>40</v>
      </c>
      <c r="O1221" s="58"/>
      <c r="P1221" s="185">
        <f>O1221*H1221</f>
        <v>0</v>
      </c>
      <c r="Q1221" s="185">
        <v>2.7E-2</v>
      </c>
      <c r="R1221" s="185">
        <f>Q1221*H1221</f>
        <v>2.7E-2</v>
      </c>
      <c r="S1221" s="185">
        <v>0</v>
      </c>
      <c r="T1221" s="186">
        <f>S1221*H1221</f>
        <v>0</v>
      </c>
      <c r="AR1221" s="15" t="s">
        <v>294</v>
      </c>
      <c r="AT1221" s="15" t="s">
        <v>219</v>
      </c>
      <c r="AU1221" s="15" t="s">
        <v>81</v>
      </c>
      <c r="AY1221" s="15" t="s">
        <v>139</v>
      </c>
      <c r="BE1221" s="187">
        <f>IF(N1221="základní",J1221,0)</f>
        <v>0</v>
      </c>
      <c r="BF1221" s="187">
        <f>IF(N1221="snížená",J1221,0)</f>
        <v>0</v>
      </c>
      <c r="BG1221" s="187">
        <f>IF(N1221="zákl. přenesená",J1221,0)</f>
        <v>0</v>
      </c>
      <c r="BH1221" s="187">
        <f>IF(N1221="sníž. přenesená",J1221,0)</f>
        <v>0</v>
      </c>
      <c r="BI1221" s="187">
        <f>IF(N1221="nulová",J1221,0)</f>
        <v>0</v>
      </c>
      <c r="BJ1221" s="15" t="s">
        <v>81</v>
      </c>
      <c r="BK1221" s="187">
        <f>ROUND(I1221*H1221,2)</f>
        <v>0</v>
      </c>
      <c r="BL1221" s="15" t="s">
        <v>207</v>
      </c>
      <c r="BM1221" s="15" t="s">
        <v>2031</v>
      </c>
    </row>
    <row r="1222" spans="2:65" s="13" customFormat="1">
      <c r="B1222" s="199"/>
      <c r="C1222" s="200"/>
      <c r="D1222" s="190" t="s">
        <v>148</v>
      </c>
      <c r="E1222" s="201" t="s">
        <v>1</v>
      </c>
      <c r="F1222" s="202" t="s">
        <v>75</v>
      </c>
      <c r="G1222" s="200"/>
      <c r="H1222" s="203">
        <v>1</v>
      </c>
      <c r="I1222" s="204"/>
      <c r="J1222" s="200"/>
      <c r="K1222" s="200"/>
      <c r="L1222" s="205"/>
      <c r="M1222" s="206"/>
      <c r="N1222" s="207"/>
      <c r="O1222" s="207"/>
      <c r="P1222" s="207"/>
      <c r="Q1222" s="207"/>
      <c r="R1222" s="207"/>
      <c r="S1222" s="207"/>
      <c r="T1222" s="208"/>
      <c r="AT1222" s="209" t="s">
        <v>148</v>
      </c>
      <c r="AU1222" s="209" t="s">
        <v>81</v>
      </c>
      <c r="AV1222" s="13" t="s">
        <v>81</v>
      </c>
      <c r="AW1222" s="13" t="s">
        <v>30</v>
      </c>
      <c r="AX1222" s="13" t="s">
        <v>68</v>
      </c>
      <c r="AY1222" s="209" t="s">
        <v>139</v>
      </c>
    </row>
    <row r="1223" spans="2:65" s="1" customFormat="1" ht="16.5" customHeight="1">
      <c r="B1223" s="32"/>
      <c r="C1223" s="210" t="s">
        <v>2032</v>
      </c>
      <c r="D1223" s="210" t="s">
        <v>219</v>
      </c>
      <c r="E1223" s="211" t="s">
        <v>2033</v>
      </c>
      <c r="F1223" s="212" t="s">
        <v>2034</v>
      </c>
      <c r="G1223" s="213" t="s">
        <v>287</v>
      </c>
      <c r="H1223" s="214">
        <v>1</v>
      </c>
      <c r="I1223" s="215"/>
      <c r="J1223" s="216">
        <f>ROUND(I1223*H1223,2)</f>
        <v>0</v>
      </c>
      <c r="K1223" s="212" t="s">
        <v>145</v>
      </c>
      <c r="L1223" s="217"/>
      <c r="M1223" s="218" t="s">
        <v>1</v>
      </c>
      <c r="N1223" s="219" t="s">
        <v>40</v>
      </c>
      <c r="O1223" s="58"/>
      <c r="P1223" s="185">
        <f>O1223*H1223</f>
        <v>0</v>
      </c>
      <c r="Q1223" s="185">
        <v>0.03</v>
      </c>
      <c r="R1223" s="185">
        <f>Q1223*H1223</f>
        <v>0.03</v>
      </c>
      <c r="S1223" s="185">
        <v>0</v>
      </c>
      <c r="T1223" s="186">
        <f>S1223*H1223</f>
        <v>0</v>
      </c>
      <c r="AR1223" s="15" t="s">
        <v>294</v>
      </c>
      <c r="AT1223" s="15" t="s">
        <v>219</v>
      </c>
      <c r="AU1223" s="15" t="s">
        <v>81</v>
      </c>
      <c r="AY1223" s="15" t="s">
        <v>139</v>
      </c>
      <c r="BE1223" s="187">
        <f>IF(N1223="základní",J1223,0)</f>
        <v>0</v>
      </c>
      <c r="BF1223" s="187">
        <f>IF(N1223="snížená",J1223,0)</f>
        <v>0</v>
      </c>
      <c r="BG1223" s="187">
        <f>IF(N1223="zákl. přenesená",J1223,0)</f>
        <v>0</v>
      </c>
      <c r="BH1223" s="187">
        <f>IF(N1223="sníž. přenesená",J1223,0)</f>
        <v>0</v>
      </c>
      <c r="BI1223" s="187">
        <f>IF(N1223="nulová",J1223,0)</f>
        <v>0</v>
      </c>
      <c r="BJ1223" s="15" t="s">
        <v>81</v>
      </c>
      <c r="BK1223" s="187">
        <f>ROUND(I1223*H1223,2)</f>
        <v>0</v>
      </c>
      <c r="BL1223" s="15" t="s">
        <v>207</v>
      </c>
      <c r="BM1223" s="15" t="s">
        <v>2035</v>
      </c>
    </row>
    <row r="1224" spans="2:65" s="13" customFormat="1">
      <c r="B1224" s="199"/>
      <c r="C1224" s="200"/>
      <c r="D1224" s="190" t="s">
        <v>148</v>
      </c>
      <c r="E1224" s="201" t="s">
        <v>1</v>
      </c>
      <c r="F1224" s="202" t="s">
        <v>75</v>
      </c>
      <c r="G1224" s="200"/>
      <c r="H1224" s="203">
        <v>1</v>
      </c>
      <c r="I1224" s="204"/>
      <c r="J1224" s="200"/>
      <c r="K1224" s="200"/>
      <c r="L1224" s="205"/>
      <c r="M1224" s="206"/>
      <c r="N1224" s="207"/>
      <c r="O1224" s="207"/>
      <c r="P1224" s="207"/>
      <c r="Q1224" s="207"/>
      <c r="R1224" s="207"/>
      <c r="S1224" s="207"/>
      <c r="T1224" s="208"/>
      <c r="AT1224" s="209" t="s">
        <v>148</v>
      </c>
      <c r="AU1224" s="209" t="s">
        <v>81</v>
      </c>
      <c r="AV1224" s="13" t="s">
        <v>81</v>
      </c>
      <c r="AW1224" s="13" t="s">
        <v>30</v>
      </c>
      <c r="AX1224" s="13" t="s">
        <v>68</v>
      </c>
      <c r="AY1224" s="209" t="s">
        <v>139</v>
      </c>
    </row>
    <row r="1225" spans="2:65" s="1" customFormat="1" ht="16.5" customHeight="1">
      <c r="B1225" s="32"/>
      <c r="C1225" s="176" t="s">
        <v>2036</v>
      </c>
      <c r="D1225" s="176" t="s">
        <v>141</v>
      </c>
      <c r="E1225" s="177" t="s">
        <v>2037</v>
      </c>
      <c r="F1225" s="178" t="s">
        <v>2038</v>
      </c>
      <c r="G1225" s="179" t="s">
        <v>287</v>
      </c>
      <c r="H1225" s="180">
        <v>3</v>
      </c>
      <c r="I1225" s="181"/>
      <c r="J1225" s="182">
        <f>ROUND(I1225*H1225,2)</f>
        <v>0</v>
      </c>
      <c r="K1225" s="178" t="s">
        <v>145</v>
      </c>
      <c r="L1225" s="36"/>
      <c r="M1225" s="183" t="s">
        <v>1</v>
      </c>
      <c r="N1225" s="184" t="s">
        <v>40</v>
      </c>
      <c r="O1225" s="58"/>
      <c r="P1225" s="185">
        <f>O1225*H1225</f>
        <v>0</v>
      </c>
      <c r="Q1225" s="185">
        <v>4.6999999999999999E-4</v>
      </c>
      <c r="R1225" s="185">
        <f>Q1225*H1225</f>
        <v>1.41E-3</v>
      </c>
      <c r="S1225" s="185">
        <v>0</v>
      </c>
      <c r="T1225" s="186">
        <f>S1225*H1225</f>
        <v>0</v>
      </c>
      <c r="AR1225" s="15" t="s">
        <v>207</v>
      </c>
      <c r="AT1225" s="15" t="s">
        <v>141</v>
      </c>
      <c r="AU1225" s="15" t="s">
        <v>81</v>
      </c>
      <c r="AY1225" s="15" t="s">
        <v>139</v>
      </c>
      <c r="BE1225" s="187">
        <f>IF(N1225="základní",J1225,0)</f>
        <v>0</v>
      </c>
      <c r="BF1225" s="187">
        <f>IF(N1225="snížená",J1225,0)</f>
        <v>0</v>
      </c>
      <c r="BG1225" s="187">
        <f>IF(N1225="zákl. přenesená",J1225,0)</f>
        <v>0</v>
      </c>
      <c r="BH1225" s="187">
        <f>IF(N1225="sníž. přenesená",J1225,0)</f>
        <v>0</v>
      </c>
      <c r="BI1225" s="187">
        <f>IF(N1225="nulová",J1225,0)</f>
        <v>0</v>
      </c>
      <c r="BJ1225" s="15" t="s">
        <v>81</v>
      </c>
      <c r="BK1225" s="187">
        <f>ROUND(I1225*H1225,2)</f>
        <v>0</v>
      </c>
      <c r="BL1225" s="15" t="s">
        <v>207</v>
      </c>
      <c r="BM1225" s="15" t="s">
        <v>2039</v>
      </c>
    </row>
    <row r="1226" spans="2:65" s="12" customFormat="1">
      <c r="B1226" s="188"/>
      <c r="C1226" s="189"/>
      <c r="D1226" s="190" t="s">
        <v>148</v>
      </c>
      <c r="E1226" s="191" t="s">
        <v>1</v>
      </c>
      <c r="F1226" s="192" t="s">
        <v>637</v>
      </c>
      <c r="G1226" s="189"/>
      <c r="H1226" s="191" t="s">
        <v>1</v>
      </c>
      <c r="I1226" s="193"/>
      <c r="J1226" s="189"/>
      <c r="K1226" s="189"/>
      <c r="L1226" s="194"/>
      <c r="M1226" s="195"/>
      <c r="N1226" s="196"/>
      <c r="O1226" s="196"/>
      <c r="P1226" s="196"/>
      <c r="Q1226" s="196"/>
      <c r="R1226" s="196"/>
      <c r="S1226" s="196"/>
      <c r="T1226" s="197"/>
      <c r="AT1226" s="198" t="s">
        <v>148</v>
      </c>
      <c r="AU1226" s="198" t="s">
        <v>81</v>
      </c>
      <c r="AV1226" s="12" t="s">
        <v>75</v>
      </c>
      <c r="AW1226" s="12" t="s">
        <v>30</v>
      </c>
      <c r="AX1226" s="12" t="s">
        <v>68</v>
      </c>
      <c r="AY1226" s="198" t="s">
        <v>139</v>
      </c>
    </row>
    <row r="1227" spans="2:65" s="13" customFormat="1">
      <c r="B1227" s="199"/>
      <c r="C1227" s="200"/>
      <c r="D1227" s="190" t="s">
        <v>148</v>
      </c>
      <c r="E1227" s="201" t="s">
        <v>1</v>
      </c>
      <c r="F1227" s="202" t="s">
        <v>155</v>
      </c>
      <c r="G1227" s="200"/>
      <c r="H1227" s="203">
        <v>3</v>
      </c>
      <c r="I1227" s="204"/>
      <c r="J1227" s="200"/>
      <c r="K1227" s="200"/>
      <c r="L1227" s="205"/>
      <c r="M1227" s="206"/>
      <c r="N1227" s="207"/>
      <c r="O1227" s="207"/>
      <c r="P1227" s="207"/>
      <c r="Q1227" s="207"/>
      <c r="R1227" s="207"/>
      <c r="S1227" s="207"/>
      <c r="T1227" s="208"/>
      <c r="AT1227" s="209" t="s">
        <v>148</v>
      </c>
      <c r="AU1227" s="209" t="s">
        <v>81</v>
      </c>
      <c r="AV1227" s="13" t="s">
        <v>81</v>
      </c>
      <c r="AW1227" s="13" t="s">
        <v>30</v>
      </c>
      <c r="AX1227" s="13" t="s">
        <v>68</v>
      </c>
      <c r="AY1227" s="209" t="s">
        <v>139</v>
      </c>
    </row>
    <row r="1228" spans="2:65" s="1" customFormat="1" ht="16.5" customHeight="1">
      <c r="B1228" s="32"/>
      <c r="C1228" s="210" t="s">
        <v>2040</v>
      </c>
      <c r="D1228" s="210" t="s">
        <v>219</v>
      </c>
      <c r="E1228" s="211" t="s">
        <v>2041</v>
      </c>
      <c r="F1228" s="212" t="s">
        <v>2042</v>
      </c>
      <c r="G1228" s="213" t="s">
        <v>287</v>
      </c>
      <c r="H1228" s="214">
        <v>3</v>
      </c>
      <c r="I1228" s="215"/>
      <c r="J1228" s="216">
        <f>ROUND(I1228*H1228,2)</f>
        <v>0</v>
      </c>
      <c r="K1228" s="212" t="s">
        <v>145</v>
      </c>
      <c r="L1228" s="217"/>
      <c r="M1228" s="218" t="s">
        <v>1</v>
      </c>
      <c r="N1228" s="219" t="s">
        <v>40</v>
      </c>
      <c r="O1228" s="58"/>
      <c r="P1228" s="185">
        <f>O1228*H1228</f>
        <v>0</v>
      </c>
      <c r="Q1228" s="185">
        <v>1.6E-2</v>
      </c>
      <c r="R1228" s="185">
        <f>Q1228*H1228</f>
        <v>4.8000000000000001E-2</v>
      </c>
      <c r="S1228" s="185">
        <v>0</v>
      </c>
      <c r="T1228" s="186">
        <f>S1228*H1228</f>
        <v>0</v>
      </c>
      <c r="AR1228" s="15" t="s">
        <v>294</v>
      </c>
      <c r="AT1228" s="15" t="s">
        <v>219</v>
      </c>
      <c r="AU1228" s="15" t="s">
        <v>81</v>
      </c>
      <c r="AY1228" s="15" t="s">
        <v>139</v>
      </c>
      <c r="BE1228" s="187">
        <f>IF(N1228="základní",J1228,0)</f>
        <v>0</v>
      </c>
      <c r="BF1228" s="187">
        <f>IF(N1228="snížená",J1228,0)</f>
        <v>0</v>
      </c>
      <c r="BG1228" s="187">
        <f>IF(N1228="zákl. přenesená",J1228,0)</f>
        <v>0</v>
      </c>
      <c r="BH1228" s="187">
        <f>IF(N1228="sníž. přenesená",J1228,0)</f>
        <v>0</v>
      </c>
      <c r="BI1228" s="187">
        <f>IF(N1228="nulová",J1228,0)</f>
        <v>0</v>
      </c>
      <c r="BJ1228" s="15" t="s">
        <v>81</v>
      </c>
      <c r="BK1228" s="187">
        <f>ROUND(I1228*H1228,2)</f>
        <v>0</v>
      </c>
      <c r="BL1228" s="15" t="s">
        <v>207</v>
      </c>
      <c r="BM1228" s="15" t="s">
        <v>2043</v>
      </c>
    </row>
    <row r="1229" spans="2:65" s="13" customFormat="1">
      <c r="B1229" s="199"/>
      <c r="C1229" s="200"/>
      <c r="D1229" s="190" t="s">
        <v>148</v>
      </c>
      <c r="E1229" s="201" t="s">
        <v>1</v>
      </c>
      <c r="F1229" s="202" t="s">
        <v>155</v>
      </c>
      <c r="G1229" s="200"/>
      <c r="H1229" s="203">
        <v>3</v>
      </c>
      <c r="I1229" s="204"/>
      <c r="J1229" s="200"/>
      <c r="K1229" s="200"/>
      <c r="L1229" s="205"/>
      <c r="M1229" s="206"/>
      <c r="N1229" s="207"/>
      <c r="O1229" s="207"/>
      <c r="P1229" s="207"/>
      <c r="Q1229" s="207"/>
      <c r="R1229" s="207"/>
      <c r="S1229" s="207"/>
      <c r="T1229" s="208"/>
      <c r="AT1229" s="209" t="s">
        <v>148</v>
      </c>
      <c r="AU1229" s="209" t="s">
        <v>81</v>
      </c>
      <c r="AV1229" s="13" t="s">
        <v>81</v>
      </c>
      <c r="AW1229" s="13" t="s">
        <v>30</v>
      </c>
      <c r="AX1229" s="13" t="s">
        <v>68</v>
      </c>
      <c r="AY1229" s="209" t="s">
        <v>139</v>
      </c>
    </row>
    <row r="1230" spans="2:65" s="1" customFormat="1" ht="16.5" customHeight="1">
      <c r="B1230" s="32"/>
      <c r="C1230" s="176" t="s">
        <v>2044</v>
      </c>
      <c r="D1230" s="176" t="s">
        <v>141</v>
      </c>
      <c r="E1230" s="177" t="s">
        <v>2045</v>
      </c>
      <c r="F1230" s="178" t="s">
        <v>2046</v>
      </c>
      <c r="G1230" s="179" t="s">
        <v>287</v>
      </c>
      <c r="H1230" s="180">
        <v>24</v>
      </c>
      <c r="I1230" s="181"/>
      <c r="J1230" s="182">
        <f>ROUND(I1230*H1230,2)</f>
        <v>0</v>
      </c>
      <c r="K1230" s="178" t="s">
        <v>145</v>
      </c>
      <c r="L1230" s="36"/>
      <c r="M1230" s="183" t="s">
        <v>1</v>
      </c>
      <c r="N1230" s="184" t="s">
        <v>40</v>
      </c>
      <c r="O1230" s="58"/>
      <c r="P1230" s="185">
        <f>O1230*H1230</f>
        <v>0</v>
      </c>
      <c r="Q1230" s="185">
        <v>0</v>
      </c>
      <c r="R1230" s="185">
        <f>Q1230*H1230</f>
        <v>0</v>
      </c>
      <c r="S1230" s="185">
        <v>0</v>
      </c>
      <c r="T1230" s="186">
        <f>S1230*H1230</f>
        <v>0</v>
      </c>
      <c r="AR1230" s="15" t="s">
        <v>207</v>
      </c>
      <c r="AT1230" s="15" t="s">
        <v>141</v>
      </c>
      <c r="AU1230" s="15" t="s">
        <v>81</v>
      </c>
      <c r="AY1230" s="15" t="s">
        <v>139</v>
      </c>
      <c r="BE1230" s="187">
        <f>IF(N1230="základní",J1230,0)</f>
        <v>0</v>
      </c>
      <c r="BF1230" s="187">
        <f>IF(N1230="snížená",J1230,0)</f>
        <v>0</v>
      </c>
      <c r="BG1230" s="187">
        <f>IF(N1230="zákl. přenesená",J1230,0)</f>
        <v>0</v>
      </c>
      <c r="BH1230" s="187">
        <f>IF(N1230="sníž. přenesená",J1230,0)</f>
        <v>0</v>
      </c>
      <c r="BI1230" s="187">
        <f>IF(N1230="nulová",J1230,0)</f>
        <v>0</v>
      </c>
      <c r="BJ1230" s="15" t="s">
        <v>81</v>
      </c>
      <c r="BK1230" s="187">
        <f>ROUND(I1230*H1230,2)</f>
        <v>0</v>
      </c>
      <c r="BL1230" s="15" t="s">
        <v>207</v>
      </c>
      <c r="BM1230" s="15" t="s">
        <v>2047</v>
      </c>
    </row>
    <row r="1231" spans="2:65" s="13" customFormat="1">
      <c r="B1231" s="199"/>
      <c r="C1231" s="200"/>
      <c r="D1231" s="190" t="s">
        <v>148</v>
      </c>
      <c r="E1231" s="201" t="s">
        <v>1</v>
      </c>
      <c r="F1231" s="202" t="s">
        <v>252</v>
      </c>
      <c r="G1231" s="200"/>
      <c r="H1231" s="203">
        <v>24</v>
      </c>
      <c r="I1231" s="204"/>
      <c r="J1231" s="200"/>
      <c r="K1231" s="200"/>
      <c r="L1231" s="205"/>
      <c r="M1231" s="206"/>
      <c r="N1231" s="207"/>
      <c r="O1231" s="207"/>
      <c r="P1231" s="207"/>
      <c r="Q1231" s="207"/>
      <c r="R1231" s="207"/>
      <c r="S1231" s="207"/>
      <c r="T1231" s="208"/>
      <c r="AT1231" s="209" t="s">
        <v>148</v>
      </c>
      <c r="AU1231" s="209" t="s">
        <v>81</v>
      </c>
      <c r="AV1231" s="13" t="s">
        <v>81</v>
      </c>
      <c r="AW1231" s="13" t="s">
        <v>30</v>
      </c>
      <c r="AX1231" s="13" t="s">
        <v>68</v>
      </c>
      <c r="AY1231" s="209" t="s">
        <v>139</v>
      </c>
    </row>
    <row r="1232" spans="2:65" s="1" customFormat="1" ht="16.5" customHeight="1">
      <c r="B1232" s="32"/>
      <c r="C1232" s="210" t="s">
        <v>2048</v>
      </c>
      <c r="D1232" s="210" t="s">
        <v>219</v>
      </c>
      <c r="E1232" s="211" t="s">
        <v>2049</v>
      </c>
      <c r="F1232" s="212" t="s">
        <v>2050</v>
      </c>
      <c r="G1232" s="213" t="s">
        <v>287</v>
      </c>
      <c r="H1232" s="214">
        <v>24</v>
      </c>
      <c r="I1232" s="215"/>
      <c r="J1232" s="216">
        <f>ROUND(I1232*H1232,2)</f>
        <v>0</v>
      </c>
      <c r="K1232" s="212" t="s">
        <v>145</v>
      </c>
      <c r="L1232" s="217"/>
      <c r="M1232" s="218" t="s">
        <v>1</v>
      </c>
      <c r="N1232" s="219" t="s">
        <v>40</v>
      </c>
      <c r="O1232" s="58"/>
      <c r="P1232" s="185">
        <f>O1232*H1232</f>
        <v>0</v>
      </c>
      <c r="Q1232" s="185">
        <v>1.1999999999999999E-3</v>
      </c>
      <c r="R1232" s="185">
        <f>Q1232*H1232</f>
        <v>2.8799999999999999E-2</v>
      </c>
      <c r="S1232" s="185">
        <v>0</v>
      </c>
      <c r="T1232" s="186">
        <f>S1232*H1232</f>
        <v>0</v>
      </c>
      <c r="AR1232" s="15" t="s">
        <v>294</v>
      </c>
      <c r="AT1232" s="15" t="s">
        <v>219</v>
      </c>
      <c r="AU1232" s="15" t="s">
        <v>81</v>
      </c>
      <c r="AY1232" s="15" t="s">
        <v>139</v>
      </c>
      <c r="BE1232" s="187">
        <f>IF(N1232="základní",J1232,0)</f>
        <v>0</v>
      </c>
      <c r="BF1232" s="187">
        <f>IF(N1232="snížená",J1232,0)</f>
        <v>0</v>
      </c>
      <c r="BG1232" s="187">
        <f>IF(N1232="zákl. přenesená",J1232,0)</f>
        <v>0</v>
      </c>
      <c r="BH1232" s="187">
        <f>IF(N1232="sníž. přenesená",J1232,0)</f>
        <v>0</v>
      </c>
      <c r="BI1232" s="187">
        <f>IF(N1232="nulová",J1232,0)</f>
        <v>0</v>
      </c>
      <c r="BJ1232" s="15" t="s">
        <v>81</v>
      </c>
      <c r="BK1232" s="187">
        <f>ROUND(I1232*H1232,2)</f>
        <v>0</v>
      </c>
      <c r="BL1232" s="15" t="s">
        <v>207</v>
      </c>
      <c r="BM1232" s="15" t="s">
        <v>2051</v>
      </c>
    </row>
    <row r="1233" spans="2:65" s="13" customFormat="1">
      <c r="B1233" s="199"/>
      <c r="C1233" s="200"/>
      <c r="D1233" s="190" t="s">
        <v>148</v>
      </c>
      <c r="E1233" s="201" t="s">
        <v>1</v>
      </c>
      <c r="F1233" s="202" t="s">
        <v>252</v>
      </c>
      <c r="G1233" s="200"/>
      <c r="H1233" s="203">
        <v>24</v>
      </c>
      <c r="I1233" s="204"/>
      <c r="J1233" s="200"/>
      <c r="K1233" s="200"/>
      <c r="L1233" s="205"/>
      <c r="M1233" s="206"/>
      <c r="N1233" s="207"/>
      <c r="O1233" s="207"/>
      <c r="P1233" s="207"/>
      <c r="Q1233" s="207"/>
      <c r="R1233" s="207"/>
      <c r="S1233" s="207"/>
      <c r="T1233" s="208"/>
      <c r="AT1233" s="209" t="s">
        <v>148</v>
      </c>
      <c r="AU1233" s="209" t="s">
        <v>81</v>
      </c>
      <c r="AV1233" s="13" t="s">
        <v>81</v>
      </c>
      <c r="AW1233" s="13" t="s">
        <v>30</v>
      </c>
      <c r="AX1233" s="13" t="s">
        <v>68</v>
      </c>
      <c r="AY1233" s="209" t="s">
        <v>139</v>
      </c>
    </row>
    <row r="1234" spans="2:65" s="1" customFormat="1" ht="16.5" customHeight="1">
      <c r="B1234" s="32"/>
      <c r="C1234" s="210" t="s">
        <v>2052</v>
      </c>
      <c r="D1234" s="210" t="s">
        <v>219</v>
      </c>
      <c r="E1234" s="211" t="s">
        <v>2053</v>
      </c>
      <c r="F1234" s="212" t="s">
        <v>2054</v>
      </c>
      <c r="G1234" s="213" t="s">
        <v>287</v>
      </c>
      <c r="H1234" s="214">
        <v>17</v>
      </c>
      <c r="I1234" s="215"/>
      <c r="J1234" s="216">
        <f>ROUND(I1234*H1234,2)</f>
        <v>0</v>
      </c>
      <c r="K1234" s="212" t="s">
        <v>145</v>
      </c>
      <c r="L1234" s="217"/>
      <c r="M1234" s="218" t="s">
        <v>1</v>
      </c>
      <c r="N1234" s="219" t="s">
        <v>40</v>
      </c>
      <c r="O1234" s="58"/>
      <c r="P1234" s="185">
        <f>O1234*H1234</f>
        <v>0</v>
      </c>
      <c r="Q1234" s="185">
        <v>1.4999999999999999E-4</v>
      </c>
      <c r="R1234" s="185">
        <f>Q1234*H1234</f>
        <v>2.5499999999999997E-3</v>
      </c>
      <c r="S1234" s="185">
        <v>0</v>
      </c>
      <c r="T1234" s="186">
        <f>S1234*H1234</f>
        <v>0</v>
      </c>
      <c r="AR1234" s="15" t="s">
        <v>294</v>
      </c>
      <c r="AT1234" s="15" t="s">
        <v>219</v>
      </c>
      <c r="AU1234" s="15" t="s">
        <v>81</v>
      </c>
      <c r="AY1234" s="15" t="s">
        <v>139</v>
      </c>
      <c r="BE1234" s="187">
        <f>IF(N1234="základní",J1234,0)</f>
        <v>0</v>
      </c>
      <c r="BF1234" s="187">
        <f>IF(N1234="snížená",J1234,0)</f>
        <v>0</v>
      </c>
      <c r="BG1234" s="187">
        <f>IF(N1234="zákl. přenesená",J1234,0)</f>
        <v>0</v>
      </c>
      <c r="BH1234" s="187">
        <f>IF(N1234="sníž. přenesená",J1234,0)</f>
        <v>0</v>
      </c>
      <c r="BI1234" s="187">
        <f>IF(N1234="nulová",J1234,0)</f>
        <v>0</v>
      </c>
      <c r="BJ1234" s="15" t="s">
        <v>81</v>
      </c>
      <c r="BK1234" s="187">
        <f>ROUND(I1234*H1234,2)</f>
        <v>0</v>
      </c>
      <c r="BL1234" s="15" t="s">
        <v>207</v>
      </c>
      <c r="BM1234" s="15" t="s">
        <v>2055</v>
      </c>
    </row>
    <row r="1235" spans="2:65" s="13" customFormat="1">
      <c r="B1235" s="199"/>
      <c r="C1235" s="200"/>
      <c r="D1235" s="190" t="s">
        <v>148</v>
      </c>
      <c r="E1235" s="201" t="s">
        <v>1</v>
      </c>
      <c r="F1235" s="202" t="s">
        <v>213</v>
      </c>
      <c r="G1235" s="200"/>
      <c r="H1235" s="203">
        <v>17</v>
      </c>
      <c r="I1235" s="204"/>
      <c r="J1235" s="200"/>
      <c r="K1235" s="200"/>
      <c r="L1235" s="205"/>
      <c r="M1235" s="206"/>
      <c r="N1235" s="207"/>
      <c r="O1235" s="207"/>
      <c r="P1235" s="207"/>
      <c r="Q1235" s="207"/>
      <c r="R1235" s="207"/>
      <c r="S1235" s="207"/>
      <c r="T1235" s="208"/>
      <c r="AT1235" s="209" t="s">
        <v>148</v>
      </c>
      <c r="AU1235" s="209" t="s">
        <v>81</v>
      </c>
      <c r="AV1235" s="13" t="s">
        <v>81</v>
      </c>
      <c r="AW1235" s="13" t="s">
        <v>30</v>
      </c>
      <c r="AX1235" s="13" t="s">
        <v>68</v>
      </c>
      <c r="AY1235" s="209" t="s">
        <v>139</v>
      </c>
    </row>
    <row r="1236" spans="2:65" s="1" customFormat="1" ht="16.5" customHeight="1">
      <c r="B1236" s="32"/>
      <c r="C1236" s="176" t="s">
        <v>2056</v>
      </c>
      <c r="D1236" s="176" t="s">
        <v>141</v>
      </c>
      <c r="E1236" s="177" t="s">
        <v>2057</v>
      </c>
      <c r="F1236" s="178" t="s">
        <v>2058</v>
      </c>
      <c r="G1236" s="179" t="s">
        <v>287</v>
      </c>
      <c r="H1236" s="180">
        <v>8</v>
      </c>
      <c r="I1236" s="181"/>
      <c r="J1236" s="182">
        <f>ROUND(I1236*H1236,2)</f>
        <v>0</v>
      </c>
      <c r="K1236" s="178" t="s">
        <v>145</v>
      </c>
      <c r="L1236" s="36"/>
      <c r="M1236" s="183" t="s">
        <v>1</v>
      </c>
      <c r="N1236" s="184" t="s">
        <v>40</v>
      </c>
      <c r="O1236" s="58"/>
      <c r="P1236" s="185">
        <f>O1236*H1236</f>
        <v>0</v>
      </c>
      <c r="Q1236" s="185">
        <v>0</v>
      </c>
      <c r="R1236" s="185">
        <f>Q1236*H1236</f>
        <v>0</v>
      </c>
      <c r="S1236" s="185">
        <v>0</v>
      </c>
      <c r="T1236" s="186">
        <f>S1236*H1236</f>
        <v>0</v>
      </c>
      <c r="AR1236" s="15" t="s">
        <v>207</v>
      </c>
      <c r="AT1236" s="15" t="s">
        <v>141</v>
      </c>
      <c r="AU1236" s="15" t="s">
        <v>81</v>
      </c>
      <c r="AY1236" s="15" t="s">
        <v>139</v>
      </c>
      <c r="BE1236" s="187">
        <f>IF(N1236="základní",J1236,0)</f>
        <v>0</v>
      </c>
      <c r="BF1236" s="187">
        <f>IF(N1236="snížená",J1236,0)</f>
        <v>0</v>
      </c>
      <c r="BG1236" s="187">
        <f>IF(N1236="zákl. přenesená",J1236,0)</f>
        <v>0</v>
      </c>
      <c r="BH1236" s="187">
        <f>IF(N1236="sníž. přenesená",J1236,0)</f>
        <v>0</v>
      </c>
      <c r="BI1236" s="187">
        <f>IF(N1236="nulová",J1236,0)</f>
        <v>0</v>
      </c>
      <c r="BJ1236" s="15" t="s">
        <v>81</v>
      </c>
      <c r="BK1236" s="187">
        <f>ROUND(I1236*H1236,2)</f>
        <v>0</v>
      </c>
      <c r="BL1236" s="15" t="s">
        <v>207</v>
      </c>
      <c r="BM1236" s="15" t="s">
        <v>2059</v>
      </c>
    </row>
    <row r="1237" spans="2:65" s="12" customFormat="1">
      <c r="B1237" s="188"/>
      <c r="C1237" s="189"/>
      <c r="D1237" s="190" t="s">
        <v>148</v>
      </c>
      <c r="E1237" s="191" t="s">
        <v>1</v>
      </c>
      <c r="F1237" s="192" t="s">
        <v>637</v>
      </c>
      <c r="G1237" s="189"/>
      <c r="H1237" s="191" t="s">
        <v>1</v>
      </c>
      <c r="I1237" s="193"/>
      <c r="J1237" s="189"/>
      <c r="K1237" s="189"/>
      <c r="L1237" s="194"/>
      <c r="M1237" s="195"/>
      <c r="N1237" s="196"/>
      <c r="O1237" s="196"/>
      <c r="P1237" s="196"/>
      <c r="Q1237" s="196"/>
      <c r="R1237" s="196"/>
      <c r="S1237" s="196"/>
      <c r="T1237" s="197"/>
      <c r="AT1237" s="198" t="s">
        <v>148</v>
      </c>
      <c r="AU1237" s="198" t="s">
        <v>81</v>
      </c>
      <c r="AV1237" s="12" t="s">
        <v>75</v>
      </c>
      <c r="AW1237" s="12" t="s">
        <v>30</v>
      </c>
      <c r="AX1237" s="12" t="s">
        <v>68</v>
      </c>
      <c r="AY1237" s="198" t="s">
        <v>139</v>
      </c>
    </row>
    <row r="1238" spans="2:65" s="13" customFormat="1">
      <c r="B1238" s="199"/>
      <c r="C1238" s="200"/>
      <c r="D1238" s="190" t="s">
        <v>148</v>
      </c>
      <c r="E1238" s="201" t="s">
        <v>1</v>
      </c>
      <c r="F1238" s="202" t="s">
        <v>178</v>
      </c>
      <c r="G1238" s="200"/>
      <c r="H1238" s="203">
        <v>8</v>
      </c>
      <c r="I1238" s="204"/>
      <c r="J1238" s="200"/>
      <c r="K1238" s="200"/>
      <c r="L1238" s="205"/>
      <c r="M1238" s="206"/>
      <c r="N1238" s="207"/>
      <c r="O1238" s="207"/>
      <c r="P1238" s="207"/>
      <c r="Q1238" s="207"/>
      <c r="R1238" s="207"/>
      <c r="S1238" s="207"/>
      <c r="T1238" s="208"/>
      <c r="AT1238" s="209" t="s">
        <v>148</v>
      </c>
      <c r="AU1238" s="209" t="s">
        <v>81</v>
      </c>
      <c r="AV1238" s="13" t="s">
        <v>81</v>
      </c>
      <c r="AW1238" s="13" t="s">
        <v>30</v>
      </c>
      <c r="AX1238" s="13" t="s">
        <v>68</v>
      </c>
      <c r="AY1238" s="209" t="s">
        <v>139</v>
      </c>
    </row>
    <row r="1239" spans="2:65" s="1" customFormat="1" ht="16.5" customHeight="1">
      <c r="B1239" s="32"/>
      <c r="C1239" s="210" t="s">
        <v>2060</v>
      </c>
      <c r="D1239" s="210" t="s">
        <v>219</v>
      </c>
      <c r="E1239" s="211" t="s">
        <v>2061</v>
      </c>
      <c r="F1239" s="212" t="s">
        <v>2062</v>
      </c>
      <c r="G1239" s="213" t="s">
        <v>287</v>
      </c>
      <c r="H1239" s="214">
        <v>7</v>
      </c>
      <c r="I1239" s="215"/>
      <c r="J1239" s="216">
        <f>ROUND(I1239*H1239,2)</f>
        <v>0</v>
      </c>
      <c r="K1239" s="212" t="s">
        <v>145</v>
      </c>
      <c r="L1239" s="217"/>
      <c r="M1239" s="218" t="s">
        <v>1</v>
      </c>
      <c r="N1239" s="219" t="s">
        <v>40</v>
      </c>
      <c r="O1239" s="58"/>
      <c r="P1239" s="185">
        <f>O1239*H1239</f>
        <v>0</v>
      </c>
      <c r="Q1239" s="185">
        <v>1.8E-3</v>
      </c>
      <c r="R1239" s="185">
        <f>Q1239*H1239</f>
        <v>1.26E-2</v>
      </c>
      <c r="S1239" s="185">
        <v>0</v>
      </c>
      <c r="T1239" s="186">
        <f>S1239*H1239</f>
        <v>0</v>
      </c>
      <c r="AR1239" s="15" t="s">
        <v>294</v>
      </c>
      <c r="AT1239" s="15" t="s">
        <v>219</v>
      </c>
      <c r="AU1239" s="15" t="s">
        <v>81</v>
      </c>
      <c r="AY1239" s="15" t="s">
        <v>139</v>
      </c>
      <c r="BE1239" s="187">
        <f>IF(N1239="základní",J1239,0)</f>
        <v>0</v>
      </c>
      <c r="BF1239" s="187">
        <f>IF(N1239="snížená",J1239,0)</f>
        <v>0</v>
      </c>
      <c r="BG1239" s="187">
        <f>IF(N1239="zákl. přenesená",J1239,0)</f>
        <v>0</v>
      </c>
      <c r="BH1239" s="187">
        <f>IF(N1239="sníž. přenesená",J1239,0)</f>
        <v>0</v>
      </c>
      <c r="BI1239" s="187">
        <f>IF(N1239="nulová",J1239,0)</f>
        <v>0</v>
      </c>
      <c r="BJ1239" s="15" t="s">
        <v>81</v>
      </c>
      <c r="BK1239" s="187">
        <f>ROUND(I1239*H1239,2)</f>
        <v>0</v>
      </c>
      <c r="BL1239" s="15" t="s">
        <v>207</v>
      </c>
      <c r="BM1239" s="15" t="s">
        <v>2063</v>
      </c>
    </row>
    <row r="1240" spans="2:65" s="13" customFormat="1">
      <c r="B1240" s="199"/>
      <c r="C1240" s="200"/>
      <c r="D1240" s="190" t="s">
        <v>148</v>
      </c>
      <c r="E1240" s="201" t="s">
        <v>1</v>
      </c>
      <c r="F1240" s="202" t="s">
        <v>174</v>
      </c>
      <c r="G1240" s="200"/>
      <c r="H1240" s="203">
        <v>7</v>
      </c>
      <c r="I1240" s="204"/>
      <c r="J1240" s="200"/>
      <c r="K1240" s="200"/>
      <c r="L1240" s="205"/>
      <c r="M1240" s="206"/>
      <c r="N1240" s="207"/>
      <c r="O1240" s="207"/>
      <c r="P1240" s="207"/>
      <c r="Q1240" s="207"/>
      <c r="R1240" s="207"/>
      <c r="S1240" s="207"/>
      <c r="T1240" s="208"/>
      <c r="AT1240" s="209" t="s">
        <v>148</v>
      </c>
      <c r="AU1240" s="209" t="s">
        <v>81</v>
      </c>
      <c r="AV1240" s="13" t="s">
        <v>81</v>
      </c>
      <c r="AW1240" s="13" t="s">
        <v>30</v>
      </c>
      <c r="AX1240" s="13" t="s">
        <v>68</v>
      </c>
      <c r="AY1240" s="209" t="s">
        <v>139</v>
      </c>
    </row>
    <row r="1241" spans="2:65" s="1" customFormat="1" ht="16.5" customHeight="1">
      <c r="B1241" s="32"/>
      <c r="C1241" s="210" t="s">
        <v>2064</v>
      </c>
      <c r="D1241" s="210" t="s">
        <v>219</v>
      </c>
      <c r="E1241" s="211" t="s">
        <v>2065</v>
      </c>
      <c r="F1241" s="212" t="s">
        <v>2066</v>
      </c>
      <c r="G1241" s="213" t="s">
        <v>287</v>
      </c>
      <c r="H1241" s="214">
        <v>1</v>
      </c>
      <c r="I1241" s="215"/>
      <c r="J1241" s="216">
        <f>ROUND(I1241*H1241,2)</f>
        <v>0</v>
      </c>
      <c r="K1241" s="212" t="s">
        <v>145</v>
      </c>
      <c r="L1241" s="217"/>
      <c r="M1241" s="218" t="s">
        <v>1</v>
      </c>
      <c r="N1241" s="219" t="s">
        <v>40</v>
      </c>
      <c r="O1241" s="58"/>
      <c r="P1241" s="185">
        <f>O1241*H1241</f>
        <v>0</v>
      </c>
      <c r="Q1241" s="185">
        <v>2.0300000000000001E-3</v>
      </c>
      <c r="R1241" s="185">
        <f>Q1241*H1241</f>
        <v>2.0300000000000001E-3</v>
      </c>
      <c r="S1241" s="185">
        <v>0</v>
      </c>
      <c r="T1241" s="186">
        <f>S1241*H1241</f>
        <v>0</v>
      </c>
      <c r="AR1241" s="15" t="s">
        <v>294</v>
      </c>
      <c r="AT1241" s="15" t="s">
        <v>219</v>
      </c>
      <c r="AU1241" s="15" t="s">
        <v>81</v>
      </c>
      <c r="AY1241" s="15" t="s">
        <v>139</v>
      </c>
      <c r="BE1241" s="187">
        <f>IF(N1241="základní",J1241,0)</f>
        <v>0</v>
      </c>
      <c r="BF1241" s="187">
        <f>IF(N1241="snížená",J1241,0)</f>
        <v>0</v>
      </c>
      <c r="BG1241" s="187">
        <f>IF(N1241="zákl. přenesená",J1241,0)</f>
        <v>0</v>
      </c>
      <c r="BH1241" s="187">
        <f>IF(N1241="sníž. přenesená",J1241,0)</f>
        <v>0</v>
      </c>
      <c r="BI1241" s="187">
        <f>IF(N1241="nulová",J1241,0)</f>
        <v>0</v>
      </c>
      <c r="BJ1241" s="15" t="s">
        <v>81</v>
      </c>
      <c r="BK1241" s="187">
        <f>ROUND(I1241*H1241,2)</f>
        <v>0</v>
      </c>
      <c r="BL1241" s="15" t="s">
        <v>207</v>
      </c>
      <c r="BM1241" s="15" t="s">
        <v>2067</v>
      </c>
    </row>
    <row r="1242" spans="2:65" s="13" customFormat="1">
      <c r="B1242" s="199"/>
      <c r="C1242" s="200"/>
      <c r="D1242" s="190" t="s">
        <v>148</v>
      </c>
      <c r="E1242" s="201" t="s">
        <v>1</v>
      </c>
      <c r="F1242" s="202" t="s">
        <v>75</v>
      </c>
      <c r="G1242" s="200"/>
      <c r="H1242" s="203">
        <v>1</v>
      </c>
      <c r="I1242" s="204"/>
      <c r="J1242" s="200"/>
      <c r="K1242" s="200"/>
      <c r="L1242" s="205"/>
      <c r="M1242" s="206"/>
      <c r="N1242" s="207"/>
      <c r="O1242" s="207"/>
      <c r="P1242" s="207"/>
      <c r="Q1242" s="207"/>
      <c r="R1242" s="207"/>
      <c r="S1242" s="207"/>
      <c r="T1242" s="208"/>
      <c r="AT1242" s="209" t="s">
        <v>148</v>
      </c>
      <c r="AU1242" s="209" t="s">
        <v>81</v>
      </c>
      <c r="AV1242" s="13" t="s">
        <v>81</v>
      </c>
      <c r="AW1242" s="13" t="s">
        <v>30</v>
      </c>
      <c r="AX1242" s="13" t="s">
        <v>68</v>
      </c>
      <c r="AY1242" s="209" t="s">
        <v>139</v>
      </c>
    </row>
    <row r="1243" spans="2:65" s="1" customFormat="1" ht="16.5" customHeight="1">
      <c r="B1243" s="32"/>
      <c r="C1243" s="176" t="s">
        <v>2068</v>
      </c>
      <c r="D1243" s="176" t="s">
        <v>141</v>
      </c>
      <c r="E1243" s="177" t="s">
        <v>2069</v>
      </c>
      <c r="F1243" s="178" t="s">
        <v>2070</v>
      </c>
      <c r="G1243" s="179" t="s">
        <v>287</v>
      </c>
      <c r="H1243" s="180">
        <v>3</v>
      </c>
      <c r="I1243" s="181"/>
      <c r="J1243" s="182">
        <f>ROUND(I1243*H1243,2)</f>
        <v>0</v>
      </c>
      <c r="K1243" s="178" t="s">
        <v>145</v>
      </c>
      <c r="L1243" s="36"/>
      <c r="M1243" s="183" t="s">
        <v>1</v>
      </c>
      <c r="N1243" s="184" t="s">
        <v>40</v>
      </c>
      <c r="O1243" s="58"/>
      <c r="P1243" s="185">
        <f>O1243*H1243</f>
        <v>0</v>
      </c>
      <c r="Q1243" s="185">
        <v>0</v>
      </c>
      <c r="R1243" s="185">
        <f>Q1243*H1243</f>
        <v>0</v>
      </c>
      <c r="S1243" s="185">
        <v>0</v>
      </c>
      <c r="T1243" s="186">
        <f>S1243*H1243</f>
        <v>0</v>
      </c>
      <c r="AR1243" s="15" t="s">
        <v>207</v>
      </c>
      <c r="AT1243" s="15" t="s">
        <v>141</v>
      </c>
      <c r="AU1243" s="15" t="s">
        <v>81</v>
      </c>
      <c r="AY1243" s="15" t="s">
        <v>139</v>
      </c>
      <c r="BE1243" s="187">
        <f>IF(N1243="základní",J1243,0)</f>
        <v>0</v>
      </c>
      <c r="BF1243" s="187">
        <f>IF(N1243="snížená",J1243,0)</f>
        <v>0</v>
      </c>
      <c r="BG1243" s="187">
        <f>IF(N1243="zákl. přenesená",J1243,0)</f>
        <v>0</v>
      </c>
      <c r="BH1243" s="187">
        <f>IF(N1243="sníž. přenesená",J1243,0)</f>
        <v>0</v>
      </c>
      <c r="BI1243" s="187">
        <f>IF(N1243="nulová",J1243,0)</f>
        <v>0</v>
      </c>
      <c r="BJ1243" s="15" t="s">
        <v>81</v>
      </c>
      <c r="BK1243" s="187">
        <f>ROUND(I1243*H1243,2)</f>
        <v>0</v>
      </c>
      <c r="BL1243" s="15" t="s">
        <v>207</v>
      </c>
      <c r="BM1243" s="15" t="s">
        <v>2071</v>
      </c>
    </row>
    <row r="1244" spans="2:65" s="12" customFormat="1">
      <c r="B1244" s="188"/>
      <c r="C1244" s="189"/>
      <c r="D1244" s="190" t="s">
        <v>148</v>
      </c>
      <c r="E1244" s="191" t="s">
        <v>1</v>
      </c>
      <c r="F1244" s="192" t="s">
        <v>637</v>
      </c>
      <c r="G1244" s="189"/>
      <c r="H1244" s="191" t="s">
        <v>1</v>
      </c>
      <c r="I1244" s="193"/>
      <c r="J1244" s="189"/>
      <c r="K1244" s="189"/>
      <c r="L1244" s="194"/>
      <c r="M1244" s="195"/>
      <c r="N1244" s="196"/>
      <c r="O1244" s="196"/>
      <c r="P1244" s="196"/>
      <c r="Q1244" s="196"/>
      <c r="R1244" s="196"/>
      <c r="S1244" s="196"/>
      <c r="T1244" s="197"/>
      <c r="AT1244" s="198" t="s">
        <v>148</v>
      </c>
      <c r="AU1244" s="198" t="s">
        <v>81</v>
      </c>
      <c r="AV1244" s="12" t="s">
        <v>75</v>
      </c>
      <c r="AW1244" s="12" t="s">
        <v>30</v>
      </c>
      <c r="AX1244" s="12" t="s">
        <v>68</v>
      </c>
      <c r="AY1244" s="198" t="s">
        <v>139</v>
      </c>
    </row>
    <row r="1245" spans="2:65" s="13" customFormat="1">
      <c r="B1245" s="199"/>
      <c r="C1245" s="200"/>
      <c r="D1245" s="190" t="s">
        <v>148</v>
      </c>
      <c r="E1245" s="201" t="s">
        <v>1</v>
      </c>
      <c r="F1245" s="202" t="s">
        <v>155</v>
      </c>
      <c r="G1245" s="200"/>
      <c r="H1245" s="203">
        <v>3</v>
      </c>
      <c r="I1245" s="204"/>
      <c r="J1245" s="200"/>
      <c r="K1245" s="200"/>
      <c r="L1245" s="205"/>
      <c r="M1245" s="206"/>
      <c r="N1245" s="207"/>
      <c r="O1245" s="207"/>
      <c r="P1245" s="207"/>
      <c r="Q1245" s="207"/>
      <c r="R1245" s="207"/>
      <c r="S1245" s="207"/>
      <c r="T1245" s="208"/>
      <c r="AT1245" s="209" t="s">
        <v>148</v>
      </c>
      <c r="AU1245" s="209" t="s">
        <v>81</v>
      </c>
      <c r="AV1245" s="13" t="s">
        <v>81</v>
      </c>
      <c r="AW1245" s="13" t="s">
        <v>30</v>
      </c>
      <c r="AX1245" s="13" t="s">
        <v>68</v>
      </c>
      <c r="AY1245" s="209" t="s">
        <v>139</v>
      </c>
    </row>
    <row r="1246" spans="2:65" s="1" customFormat="1" ht="16.5" customHeight="1">
      <c r="B1246" s="32"/>
      <c r="C1246" s="210" t="s">
        <v>2072</v>
      </c>
      <c r="D1246" s="210" t="s">
        <v>219</v>
      </c>
      <c r="E1246" s="211" t="s">
        <v>2073</v>
      </c>
      <c r="F1246" s="212" t="s">
        <v>2074</v>
      </c>
      <c r="G1246" s="213" t="s">
        <v>287</v>
      </c>
      <c r="H1246" s="214">
        <v>3</v>
      </c>
      <c r="I1246" s="215"/>
      <c r="J1246" s="216">
        <f>ROUND(I1246*H1246,2)</f>
        <v>0</v>
      </c>
      <c r="K1246" s="212" t="s">
        <v>145</v>
      </c>
      <c r="L1246" s="217"/>
      <c r="M1246" s="218" t="s">
        <v>1</v>
      </c>
      <c r="N1246" s="219" t="s">
        <v>40</v>
      </c>
      <c r="O1246" s="58"/>
      <c r="P1246" s="185">
        <f>O1246*H1246</f>
        <v>0</v>
      </c>
      <c r="Q1246" s="185">
        <v>4.7000000000000002E-3</v>
      </c>
      <c r="R1246" s="185">
        <f>Q1246*H1246</f>
        <v>1.4100000000000001E-2</v>
      </c>
      <c r="S1246" s="185">
        <v>0</v>
      </c>
      <c r="T1246" s="186">
        <f>S1246*H1246</f>
        <v>0</v>
      </c>
      <c r="AR1246" s="15" t="s">
        <v>294</v>
      </c>
      <c r="AT1246" s="15" t="s">
        <v>219</v>
      </c>
      <c r="AU1246" s="15" t="s">
        <v>81</v>
      </c>
      <c r="AY1246" s="15" t="s">
        <v>139</v>
      </c>
      <c r="BE1246" s="187">
        <f>IF(N1246="základní",J1246,0)</f>
        <v>0</v>
      </c>
      <c r="BF1246" s="187">
        <f>IF(N1246="snížená",J1246,0)</f>
        <v>0</v>
      </c>
      <c r="BG1246" s="187">
        <f>IF(N1246="zákl. přenesená",J1246,0)</f>
        <v>0</v>
      </c>
      <c r="BH1246" s="187">
        <f>IF(N1246="sníž. přenesená",J1246,0)</f>
        <v>0</v>
      </c>
      <c r="BI1246" s="187">
        <f>IF(N1246="nulová",J1246,0)</f>
        <v>0</v>
      </c>
      <c r="BJ1246" s="15" t="s">
        <v>81</v>
      </c>
      <c r="BK1246" s="187">
        <f>ROUND(I1246*H1246,2)</f>
        <v>0</v>
      </c>
      <c r="BL1246" s="15" t="s">
        <v>207</v>
      </c>
      <c r="BM1246" s="15" t="s">
        <v>2075</v>
      </c>
    </row>
    <row r="1247" spans="2:65" s="13" customFormat="1">
      <c r="B1247" s="199"/>
      <c r="C1247" s="200"/>
      <c r="D1247" s="190" t="s">
        <v>148</v>
      </c>
      <c r="E1247" s="201" t="s">
        <v>1</v>
      </c>
      <c r="F1247" s="202" t="s">
        <v>155</v>
      </c>
      <c r="G1247" s="200"/>
      <c r="H1247" s="203">
        <v>3</v>
      </c>
      <c r="I1247" s="204"/>
      <c r="J1247" s="200"/>
      <c r="K1247" s="200"/>
      <c r="L1247" s="205"/>
      <c r="M1247" s="206"/>
      <c r="N1247" s="207"/>
      <c r="O1247" s="207"/>
      <c r="P1247" s="207"/>
      <c r="Q1247" s="207"/>
      <c r="R1247" s="207"/>
      <c r="S1247" s="207"/>
      <c r="T1247" s="208"/>
      <c r="AT1247" s="209" t="s">
        <v>148</v>
      </c>
      <c r="AU1247" s="209" t="s">
        <v>81</v>
      </c>
      <c r="AV1247" s="13" t="s">
        <v>81</v>
      </c>
      <c r="AW1247" s="13" t="s">
        <v>30</v>
      </c>
      <c r="AX1247" s="13" t="s">
        <v>68</v>
      </c>
      <c r="AY1247" s="209" t="s">
        <v>139</v>
      </c>
    </row>
    <row r="1248" spans="2:65" s="1" customFormat="1" ht="16.5" customHeight="1">
      <c r="B1248" s="32"/>
      <c r="C1248" s="176" t="s">
        <v>2076</v>
      </c>
      <c r="D1248" s="176" t="s">
        <v>141</v>
      </c>
      <c r="E1248" s="177" t="s">
        <v>2077</v>
      </c>
      <c r="F1248" s="178" t="s">
        <v>2078</v>
      </c>
      <c r="G1248" s="179" t="s">
        <v>287</v>
      </c>
      <c r="H1248" s="180">
        <v>6</v>
      </c>
      <c r="I1248" s="181"/>
      <c r="J1248" s="182">
        <f>ROUND(I1248*H1248,2)</f>
        <v>0</v>
      </c>
      <c r="K1248" s="178" t="s">
        <v>1</v>
      </c>
      <c r="L1248" s="36"/>
      <c r="M1248" s="183" t="s">
        <v>1</v>
      </c>
      <c r="N1248" s="184" t="s">
        <v>40</v>
      </c>
      <c r="O1248" s="58"/>
      <c r="P1248" s="185">
        <f>O1248*H1248</f>
        <v>0</v>
      </c>
      <c r="Q1248" s="185">
        <v>0</v>
      </c>
      <c r="R1248" s="185">
        <f>Q1248*H1248</f>
        <v>0</v>
      </c>
      <c r="S1248" s="185">
        <v>0</v>
      </c>
      <c r="T1248" s="186">
        <f>S1248*H1248</f>
        <v>0</v>
      </c>
      <c r="AR1248" s="15" t="s">
        <v>207</v>
      </c>
      <c r="AT1248" s="15" t="s">
        <v>141</v>
      </c>
      <c r="AU1248" s="15" t="s">
        <v>81</v>
      </c>
      <c r="AY1248" s="15" t="s">
        <v>139</v>
      </c>
      <c r="BE1248" s="187">
        <f>IF(N1248="základní",J1248,0)</f>
        <v>0</v>
      </c>
      <c r="BF1248" s="187">
        <f>IF(N1248="snížená",J1248,0)</f>
        <v>0</v>
      </c>
      <c r="BG1248" s="187">
        <f>IF(N1248="zákl. přenesená",J1248,0)</f>
        <v>0</v>
      </c>
      <c r="BH1248" s="187">
        <f>IF(N1248="sníž. přenesená",J1248,0)</f>
        <v>0</v>
      </c>
      <c r="BI1248" s="187">
        <f>IF(N1248="nulová",J1248,0)</f>
        <v>0</v>
      </c>
      <c r="BJ1248" s="15" t="s">
        <v>81</v>
      </c>
      <c r="BK1248" s="187">
        <f>ROUND(I1248*H1248,2)</f>
        <v>0</v>
      </c>
      <c r="BL1248" s="15" t="s">
        <v>207</v>
      </c>
      <c r="BM1248" s="15" t="s">
        <v>2079</v>
      </c>
    </row>
    <row r="1249" spans="2:65" s="12" customFormat="1">
      <c r="B1249" s="188"/>
      <c r="C1249" s="189"/>
      <c r="D1249" s="190" t="s">
        <v>148</v>
      </c>
      <c r="E1249" s="191" t="s">
        <v>1</v>
      </c>
      <c r="F1249" s="192" t="s">
        <v>289</v>
      </c>
      <c r="G1249" s="189"/>
      <c r="H1249" s="191" t="s">
        <v>1</v>
      </c>
      <c r="I1249" s="193"/>
      <c r="J1249" s="189"/>
      <c r="K1249" s="189"/>
      <c r="L1249" s="194"/>
      <c r="M1249" s="195"/>
      <c r="N1249" s="196"/>
      <c r="O1249" s="196"/>
      <c r="P1249" s="196"/>
      <c r="Q1249" s="196"/>
      <c r="R1249" s="196"/>
      <c r="S1249" s="196"/>
      <c r="T1249" s="197"/>
      <c r="AT1249" s="198" t="s">
        <v>148</v>
      </c>
      <c r="AU1249" s="198" t="s">
        <v>81</v>
      </c>
      <c r="AV1249" s="12" t="s">
        <v>75</v>
      </c>
      <c r="AW1249" s="12" t="s">
        <v>30</v>
      </c>
      <c r="AX1249" s="12" t="s">
        <v>68</v>
      </c>
      <c r="AY1249" s="198" t="s">
        <v>139</v>
      </c>
    </row>
    <row r="1250" spans="2:65" s="12" customFormat="1">
      <c r="B1250" s="188"/>
      <c r="C1250" s="189"/>
      <c r="D1250" s="190" t="s">
        <v>148</v>
      </c>
      <c r="E1250" s="191" t="s">
        <v>1</v>
      </c>
      <c r="F1250" s="192" t="s">
        <v>1978</v>
      </c>
      <c r="G1250" s="189"/>
      <c r="H1250" s="191" t="s">
        <v>1</v>
      </c>
      <c r="I1250" s="193"/>
      <c r="J1250" s="189"/>
      <c r="K1250" s="189"/>
      <c r="L1250" s="194"/>
      <c r="M1250" s="195"/>
      <c r="N1250" s="196"/>
      <c r="O1250" s="196"/>
      <c r="P1250" s="196"/>
      <c r="Q1250" s="196"/>
      <c r="R1250" s="196"/>
      <c r="S1250" s="196"/>
      <c r="T1250" s="197"/>
      <c r="AT1250" s="198" t="s">
        <v>148</v>
      </c>
      <c r="AU1250" s="198" t="s">
        <v>81</v>
      </c>
      <c r="AV1250" s="12" t="s">
        <v>75</v>
      </c>
      <c r="AW1250" s="12" t="s">
        <v>30</v>
      </c>
      <c r="AX1250" s="12" t="s">
        <v>68</v>
      </c>
      <c r="AY1250" s="198" t="s">
        <v>139</v>
      </c>
    </row>
    <row r="1251" spans="2:65" s="13" customFormat="1">
      <c r="B1251" s="199"/>
      <c r="C1251" s="200"/>
      <c r="D1251" s="190" t="s">
        <v>148</v>
      </c>
      <c r="E1251" s="201" t="s">
        <v>1</v>
      </c>
      <c r="F1251" s="202" t="s">
        <v>169</v>
      </c>
      <c r="G1251" s="200"/>
      <c r="H1251" s="203">
        <v>6</v>
      </c>
      <c r="I1251" s="204"/>
      <c r="J1251" s="200"/>
      <c r="K1251" s="200"/>
      <c r="L1251" s="205"/>
      <c r="M1251" s="206"/>
      <c r="N1251" s="207"/>
      <c r="O1251" s="207"/>
      <c r="P1251" s="207"/>
      <c r="Q1251" s="207"/>
      <c r="R1251" s="207"/>
      <c r="S1251" s="207"/>
      <c r="T1251" s="208"/>
      <c r="AT1251" s="209" t="s">
        <v>148</v>
      </c>
      <c r="AU1251" s="209" t="s">
        <v>81</v>
      </c>
      <c r="AV1251" s="13" t="s">
        <v>81</v>
      </c>
      <c r="AW1251" s="13" t="s">
        <v>30</v>
      </c>
      <c r="AX1251" s="13" t="s">
        <v>68</v>
      </c>
      <c r="AY1251" s="209" t="s">
        <v>139</v>
      </c>
    </row>
    <row r="1252" spans="2:65" s="1" customFormat="1" ht="16.5" customHeight="1">
      <c r="B1252" s="32"/>
      <c r="C1252" s="176" t="s">
        <v>2080</v>
      </c>
      <c r="D1252" s="176" t="s">
        <v>141</v>
      </c>
      <c r="E1252" s="177" t="s">
        <v>2081</v>
      </c>
      <c r="F1252" s="178" t="s">
        <v>2082</v>
      </c>
      <c r="G1252" s="179" t="s">
        <v>724</v>
      </c>
      <c r="H1252" s="180">
        <v>24</v>
      </c>
      <c r="I1252" s="181"/>
      <c r="J1252" s="182">
        <f>ROUND(I1252*H1252,2)</f>
        <v>0</v>
      </c>
      <c r="K1252" s="178" t="s">
        <v>145</v>
      </c>
      <c r="L1252" s="36"/>
      <c r="M1252" s="183" t="s">
        <v>1</v>
      </c>
      <c r="N1252" s="184" t="s">
        <v>40</v>
      </c>
      <c r="O1252" s="58"/>
      <c r="P1252" s="185">
        <f>O1252*H1252</f>
        <v>0</v>
      </c>
      <c r="Q1252" s="185">
        <v>0</v>
      </c>
      <c r="R1252" s="185">
        <f>Q1252*H1252</f>
        <v>0</v>
      </c>
      <c r="S1252" s="185">
        <v>0</v>
      </c>
      <c r="T1252" s="186">
        <f>S1252*H1252</f>
        <v>0</v>
      </c>
      <c r="AR1252" s="15" t="s">
        <v>207</v>
      </c>
      <c r="AT1252" s="15" t="s">
        <v>141</v>
      </c>
      <c r="AU1252" s="15" t="s">
        <v>81</v>
      </c>
      <c r="AY1252" s="15" t="s">
        <v>139</v>
      </c>
      <c r="BE1252" s="187">
        <f>IF(N1252="základní",J1252,0)</f>
        <v>0</v>
      </c>
      <c r="BF1252" s="187">
        <f>IF(N1252="snížená",J1252,0)</f>
        <v>0</v>
      </c>
      <c r="BG1252" s="187">
        <f>IF(N1252="zákl. přenesená",J1252,0)</f>
        <v>0</v>
      </c>
      <c r="BH1252" s="187">
        <f>IF(N1252="sníž. přenesená",J1252,0)</f>
        <v>0</v>
      </c>
      <c r="BI1252" s="187">
        <f>IF(N1252="nulová",J1252,0)</f>
        <v>0</v>
      </c>
      <c r="BJ1252" s="15" t="s">
        <v>81</v>
      </c>
      <c r="BK1252" s="187">
        <f>ROUND(I1252*H1252,2)</f>
        <v>0</v>
      </c>
      <c r="BL1252" s="15" t="s">
        <v>207</v>
      </c>
      <c r="BM1252" s="15" t="s">
        <v>2083</v>
      </c>
    </row>
    <row r="1253" spans="2:65" s="13" customFormat="1">
      <c r="B1253" s="199"/>
      <c r="C1253" s="200"/>
      <c r="D1253" s="190" t="s">
        <v>148</v>
      </c>
      <c r="E1253" s="201" t="s">
        <v>1</v>
      </c>
      <c r="F1253" s="202" t="s">
        <v>252</v>
      </c>
      <c r="G1253" s="200"/>
      <c r="H1253" s="203">
        <v>24</v>
      </c>
      <c r="I1253" s="204"/>
      <c r="J1253" s="200"/>
      <c r="K1253" s="200"/>
      <c r="L1253" s="205"/>
      <c r="M1253" s="206"/>
      <c r="N1253" s="207"/>
      <c r="O1253" s="207"/>
      <c r="P1253" s="207"/>
      <c r="Q1253" s="207"/>
      <c r="R1253" s="207"/>
      <c r="S1253" s="207"/>
      <c r="T1253" s="208"/>
      <c r="AT1253" s="209" t="s">
        <v>148</v>
      </c>
      <c r="AU1253" s="209" t="s">
        <v>81</v>
      </c>
      <c r="AV1253" s="13" t="s">
        <v>81</v>
      </c>
      <c r="AW1253" s="13" t="s">
        <v>30</v>
      </c>
      <c r="AX1253" s="13" t="s">
        <v>68</v>
      </c>
      <c r="AY1253" s="209" t="s">
        <v>139</v>
      </c>
    </row>
    <row r="1254" spans="2:65" s="1" customFormat="1" ht="16.5" customHeight="1">
      <c r="B1254" s="32"/>
      <c r="C1254" s="176" t="s">
        <v>2084</v>
      </c>
      <c r="D1254" s="176" t="s">
        <v>141</v>
      </c>
      <c r="E1254" s="177" t="s">
        <v>2085</v>
      </c>
      <c r="F1254" s="178" t="s">
        <v>2086</v>
      </c>
      <c r="G1254" s="179" t="s">
        <v>1032</v>
      </c>
      <c r="H1254" s="220"/>
      <c r="I1254" s="181"/>
      <c r="J1254" s="182">
        <f>ROUND(I1254*H1254,2)</f>
        <v>0</v>
      </c>
      <c r="K1254" s="178" t="s">
        <v>145</v>
      </c>
      <c r="L1254" s="36"/>
      <c r="M1254" s="183" t="s">
        <v>1</v>
      </c>
      <c r="N1254" s="184" t="s">
        <v>40</v>
      </c>
      <c r="O1254" s="58"/>
      <c r="P1254" s="185">
        <f>O1254*H1254</f>
        <v>0</v>
      </c>
      <c r="Q1254" s="185">
        <v>0</v>
      </c>
      <c r="R1254" s="185">
        <f>Q1254*H1254</f>
        <v>0</v>
      </c>
      <c r="S1254" s="185">
        <v>0</v>
      </c>
      <c r="T1254" s="186">
        <f>S1254*H1254</f>
        <v>0</v>
      </c>
      <c r="AR1254" s="15" t="s">
        <v>207</v>
      </c>
      <c r="AT1254" s="15" t="s">
        <v>141</v>
      </c>
      <c r="AU1254" s="15" t="s">
        <v>81</v>
      </c>
      <c r="AY1254" s="15" t="s">
        <v>139</v>
      </c>
      <c r="BE1254" s="187">
        <f>IF(N1254="základní",J1254,0)</f>
        <v>0</v>
      </c>
      <c r="BF1254" s="187">
        <f>IF(N1254="snížená",J1254,0)</f>
        <v>0</v>
      </c>
      <c r="BG1254" s="187">
        <f>IF(N1254="zákl. přenesená",J1254,0)</f>
        <v>0</v>
      </c>
      <c r="BH1254" s="187">
        <f>IF(N1254="sníž. přenesená",J1254,0)</f>
        <v>0</v>
      </c>
      <c r="BI1254" s="187">
        <f>IF(N1254="nulová",J1254,0)</f>
        <v>0</v>
      </c>
      <c r="BJ1254" s="15" t="s">
        <v>81</v>
      </c>
      <c r="BK1254" s="187">
        <f>ROUND(I1254*H1254,2)</f>
        <v>0</v>
      </c>
      <c r="BL1254" s="15" t="s">
        <v>207</v>
      </c>
      <c r="BM1254" s="15" t="s">
        <v>2087</v>
      </c>
    </row>
    <row r="1255" spans="2:65" s="11" customFormat="1" ht="22.9" customHeight="1">
      <c r="B1255" s="160"/>
      <c r="C1255" s="161"/>
      <c r="D1255" s="162" t="s">
        <v>67</v>
      </c>
      <c r="E1255" s="174" t="s">
        <v>2088</v>
      </c>
      <c r="F1255" s="174" t="s">
        <v>2089</v>
      </c>
      <c r="G1255" s="161"/>
      <c r="H1255" s="161"/>
      <c r="I1255" s="164"/>
      <c r="J1255" s="175">
        <f>BK1255</f>
        <v>0</v>
      </c>
      <c r="K1255" s="161"/>
      <c r="L1255" s="166"/>
      <c r="M1255" s="167"/>
      <c r="N1255" s="168"/>
      <c r="O1255" s="168"/>
      <c r="P1255" s="169">
        <f>SUM(P1256:P1269)</f>
        <v>0</v>
      </c>
      <c r="Q1255" s="168"/>
      <c r="R1255" s="169">
        <f>SUM(R1256:R1269)</f>
        <v>0.67415900000000006</v>
      </c>
      <c r="S1255" s="168"/>
      <c r="T1255" s="170">
        <f>SUM(T1256:T1269)</f>
        <v>0</v>
      </c>
      <c r="AR1255" s="171" t="s">
        <v>81</v>
      </c>
      <c r="AT1255" s="172" t="s">
        <v>67</v>
      </c>
      <c r="AU1255" s="172" t="s">
        <v>75</v>
      </c>
      <c r="AY1255" s="171" t="s">
        <v>139</v>
      </c>
      <c r="BK1255" s="173">
        <f>SUM(BK1256:BK1269)</f>
        <v>0</v>
      </c>
    </row>
    <row r="1256" spans="2:65" s="1" customFormat="1" ht="16.5" customHeight="1">
      <c r="B1256" s="32"/>
      <c r="C1256" s="176" t="s">
        <v>2090</v>
      </c>
      <c r="D1256" s="176" t="s">
        <v>141</v>
      </c>
      <c r="E1256" s="177" t="s">
        <v>2091</v>
      </c>
      <c r="F1256" s="178" t="s">
        <v>2092</v>
      </c>
      <c r="G1256" s="179" t="s">
        <v>724</v>
      </c>
      <c r="H1256" s="180">
        <v>12</v>
      </c>
      <c r="I1256" s="181"/>
      <c r="J1256" s="182">
        <f>ROUND(I1256*H1256,2)</f>
        <v>0</v>
      </c>
      <c r="K1256" s="178" t="s">
        <v>145</v>
      </c>
      <c r="L1256" s="36"/>
      <c r="M1256" s="183" t="s">
        <v>1</v>
      </c>
      <c r="N1256" s="184" t="s">
        <v>40</v>
      </c>
      <c r="O1256" s="58"/>
      <c r="P1256" s="185">
        <f>O1256*H1256</f>
        <v>0</v>
      </c>
      <c r="Q1256" s="185">
        <v>0</v>
      </c>
      <c r="R1256" s="185">
        <f>Q1256*H1256</f>
        <v>0</v>
      </c>
      <c r="S1256" s="185">
        <v>0</v>
      </c>
      <c r="T1256" s="186">
        <f>S1256*H1256</f>
        <v>0</v>
      </c>
      <c r="AR1256" s="15" t="s">
        <v>207</v>
      </c>
      <c r="AT1256" s="15" t="s">
        <v>141</v>
      </c>
      <c r="AU1256" s="15" t="s">
        <v>81</v>
      </c>
      <c r="AY1256" s="15" t="s">
        <v>139</v>
      </c>
      <c r="BE1256" s="187">
        <f>IF(N1256="základní",J1256,0)</f>
        <v>0</v>
      </c>
      <c r="BF1256" s="187">
        <f>IF(N1256="snížená",J1256,0)</f>
        <v>0</v>
      </c>
      <c r="BG1256" s="187">
        <f>IF(N1256="zákl. přenesená",J1256,0)</f>
        <v>0</v>
      </c>
      <c r="BH1256" s="187">
        <f>IF(N1256="sníž. přenesená",J1256,0)</f>
        <v>0</v>
      </c>
      <c r="BI1256" s="187">
        <f>IF(N1256="nulová",J1256,0)</f>
        <v>0</v>
      </c>
      <c r="BJ1256" s="15" t="s">
        <v>81</v>
      </c>
      <c r="BK1256" s="187">
        <f>ROUND(I1256*H1256,2)</f>
        <v>0</v>
      </c>
      <c r="BL1256" s="15" t="s">
        <v>207</v>
      </c>
      <c r="BM1256" s="15" t="s">
        <v>2093</v>
      </c>
    </row>
    <row r="1257" spans="2:65" s="13" customFormat="1">
      <c r="B1257" s="199"/>
      <c r="C1257" s="200"/>
      <c r="D1257" s="190" t="s">
        <v>148</v>
      </c>
      <c r="E1257" s="201" t="s">
        <v>1</v>
      </c>
      <c r="F1257" s="202" t="s">
        <v>192</v>
      </c>
      <c r="G1257" s="200"/>
      <c r="H1257" s="203">
        <v>12</v>
      </c>
      <c r="I1257" s="204"/>
      <c r="J1257" s="200"/>
      <c r="K1257" s="200"/>
      <c r="L1257" s="205"/>
      <c r="M1257" s="206"/>
      <c r="N1257" s="207"/>
      <c r="O1257" s="207"/>
      <c r="P1257" s="207"/>
      <c r="Q1257" s="207"/>
      <c r="R1257" s="207"/>
      <c r="S1257" s="207"/>
      <c r="T1257" s="208"/>
      <c r="AT1257" s="209" t="s">
        <v>148</v>
      </c>
      <c r="AU1257" s="209" t="s">
        <v>81</v>
      </c>
      <c r="AV1257" s="13" t="s">
        <v>81</v>
      </c>
      <c r="AW1257" s="13" t="s">
        <v>30</v>
      </c>
      <c r="AX1257" s="13" t="s">
        <v>68</v>
      </c>
      <c r="AY1257" s="209" t="s">
        <v>139</v>
      </c>
    </row>
    <row r="1258" spans="2:65" s="1" customFormat="1" ht="16.5" customHeight="1">
      <c r="B1258" s="32"/>
      <c r="C1258" s="176" t="s">
        <v>2094</v>
      </c>
      <c r="D1258" s="176" t="s">
        <v>141</v>
      </c>
      <c r="E1258" s="177" t="s">
        <v>2095</v>
      </c>
      <c r="F1258" s="178" t="s">
        <v>2096</v>
      </c>
      <c r="G1258" s="179" t="s">
        <v>244</v>
      </c>
      <c r="H1258" s="180">
        <v>26.59</v>
      </c>
      <c r="I1258" s="181"/>
      <c r="J1258" s="182">
        <f>ROUND(I1258*H1258,2)</f>
        <v>0</v>
      </c>
      <c r="K1258" s="178" t="s">
        <v>145</v>
      </c>
      <c r="L1258" s="36"/>
      <c r="M1258" s="183" t="s">
        <v>1</v>
      </c>
      <c r="N1258" s="184" t="s">
        <v>40</v>
      </c>
      <c r="O1258" s="58"/>
      <c r="P1258" s="185">
        <f>O1258*H1258</f>
        <v>0</v>
      </c>
      <c r="Q1258" s="185">
        <v>1E-4</v>
      </c>
      <c r="R1258" s="185">
        <f>Q1258*H1258</f>
        <v>2.6589999999999999E-3</v>
      </c>
      <c r="S1258" s="185">
        <v>0</v>
      </c>
      <c r="T1258" s="186">
        <f>S1258*H1258</f>
        <v>0</v>
      </c>
      <c r="AR1258" s="15" t="s">
        <v>207</v>
      </c>
      <c r="AT1258" s="15" t="s">
        <v>141</v>
      </c>
      <c r="AU1258" s="15" t="s">
        <v>81</v>
      </c>
      <c r="AY1258" s="15" t="s">
        <v>139</v>
      </c>
      <c r="BE1258" s="187">
        <f>IF(N1258="základní",J1258,0)</f>
        <v>0</v>
      </c>
      <c r="BF1258" s="187">
        <f>IF(N1258="snížená",J1258,0)</f>
        <v>0</v>
      </c>
      <c r="BG1258" s="187">
        <f>IF(N1258="zákl. přenesená",J1258,0)</f>
        <v>0</v>
      </c>
      <c r="BH1258" s="187">
        <f>IF(N1258="sníž. přenesená",J1258,0)</f>
        <v>0</v>
      </c>
      <c r="BI1258" s="187">
        <f>IF(N1258="nulová",J1258,0)</f>
        <v>0</v>
      </c>
      <c r="BJ1258" s="15" t="s">
        <v>81</v>
      </c>
      <c r="BK1258" s="187">
        <f>ROUND(I1258*H1258,2)</f>
        <v>0</v>
      </c>
      <c r="BL1258" s="15" t="s">
        <v>207</v>
      </c>
      <c r="BM1258" s="15" t="s">
        <v>2097</v>
      </c>
    </row>
    <row r="1259" spans="2:65" s="12" customFormat="1">
      <c r="B1259" s="188"/>
      <c r="C1259" s="189"/>
      <c r="D1259" s="190" t="s">
        <v>148</v>
      </c>
      <c r="E1259" s="191" t="s">
        <v>1</v>
      </c>
      <c r="F1259" s="192" t="s">
        <v>2098</v>
      </c>
      <c r="G1259" s="189"/>
      <c r="H1259" s="191" t="s">
        <v>1</v>
      </c>
      <c r="I1259" s="193"/>
      <c r="J1259" s="189"/>
      <c r="K1259" s="189"/>
      <c r="L1259" s="194"/>
      <c r="M1259" s="195"/>
      <c r="N1259" s="196"/>
      <c r="O1259" s="196"/>
      <c r="P1259" s="196"/>
      <c r="Q1259" s="196"/>
      <c r="R1259" s="196"/>
      <c r="S1259" s="196"/>
      <c r="T1259" s="197"/>
      <c r="AT1259" s="198" t="s">
        <v>148</v>
      </c>
      <c r="AU1259" s="198" t="s">
        <v>81</v>
      </c>
      <c r="AV1259" s="12" t="s">
        <v>75</v>
      </c>
      <c r="AW1259" s="12" t="s">
        <v>30</v>
      </c>
      <c r="AX1259" s="12" t="s">
        <v>68</v>
      </c>
      <c r="AY1259" s="198" t="s">
        <v>139</v>
      </c>
    </row>
    <row r="1260" spans="2:65" s="13" customFormat="1">
      <c r="B1260" s="199"/>
      <c r="C1260" s="200"/>
      <c r="D1260" s="190" t="s">
        <v>148</v>
      </c>
      <c r="E1260" s="201" t="s">
        <v>1</v>
      </c>
      <c r="F1260" s="202" t="s">
        <v>2099</v>
      </c>
      <c r="G1260" s="200"/>
      <c r="H1260" s="203">
        <v>26.59</v>
      </c>
      <c r="I1260" s="204"/>
      <c r="J1260" s="200"/>
      <c r="K1260" s="200"/>
      <c r="L1260" s="205"/>
      <c r="M1260" s="206"/>
      <c r="N1260" s="207"/>
      <c r="O1260" s="207"/>
      <c r="P1260" s="207"/>
      <c r="Q1260" s="207"/>
      <c r="R1260" s="207"/>
      <c r="S1260" s="207"/>
      <c r="T1260" s="208"/>
      <c r="AT1260" s="209" t="s">
        <v>148</v>
      </c>
      <c r="AU1260" s="209" t="s">
        <v>81</v>
      </c>
      <c r="AV1260" s="13" t="s">
        <v>81</v>
      </c>
      <c r="AW1260" s="13" t="s">
        <v>30</v>
      </c>
      <c r="AX1260" s="13" t="s">
        <v>68</v>
      </c>
      <c r="AY1260" s="209" t="s">
        <v>139</v>
      </c>
    </row>
    <row r="1261" spans="2:65" s="1" customFormat="1" ht="16.5" customHeight="1">
      <c r="B1261" s="32"/>
      <c r="C1261" s="176" t="s">
        <v>2100</v>
      </c>
      <c r="D1261" s="176" t="s">
        <v>141</v>
      </c>
      <c r="E1261" s="177" t="s">
        <v>2101</v>
      </c>
      <c r="F1261" s="178" t="s">
        <v>2102</v>
      </c>
      <c r="G1261" s="179" t="s">
        <v>287</v>
      </c>
      <c r="H1261" s="180">
        <v>5</v>
      </c>
      <c r="I1261" s="181"/>
      <c r="J1261" s="182">
        <f>ROUND(I1261*H1261,2)</f>
        <v>0</v>
      </c>
      <c r="K1261" s="178" t="s">
        <v>1</v>
      </c>
      <c r="L1261" s="36"/>
      <c r="M1261" s="183" t="s">
        <v>1</v>
      </c>
      <c r="N1261" s="184" t="s">
        <v>40</v>
      </c>
      <c r="O1261" s="58"/>
      <c r="P1261" s="185">
        <f>O1261*H1261</f>
        <v>0</v>
      </c>
      <c r="Q1261" s="185">
        <v>1E-4</v>
      </c>
      <c r="R1261" s="185">
        <f>Q1261*H1261</f>
        <v>5.0000000000000001E-4</v>
      </c>
      <c r="S1261" s="185">
        <v>0</v>
      </c>
      <c r="T1261" s="186">
        <f>S1261*H1261</f>
        <v>0</v>
      </c>
      <c r="AR1261" s="15" t="s">
        <v>207</v>
      </c>
      <c r="AT1261" s="15" t="s">
        <v>141</v>
      </c>
      <c r="AU1261" s="15" t="s">
        <v>81</v>
      </c>
      <c r="AY1261" s="15" t="s">
        <v>139</v>
      </c>
      <c r="BE1261" s="187">
        <f>IF(N1261="základní",J1261,0)</f>
        <v>0</v>
      </c>
      <c r="BF1261" s="187">
        <f>IF(N1261="snížená",J1261,0)</f>
        <v>0</v>
      </c>
      <c r="BG1261" s="187">
        <f>IF(N1261="zákl. přenesená",J1261,0)</f>
        <v>0</v>
      </c>
      <c r="BH1261" s="187">
        <f>IF(N1261="sníž. přenesená",J1261,0)</f>
        <v>0</v>
      </c>
      <c r="BI1261" s="187">
        <f>IF(N1261="nulová",J1261,0)</f>
        <v>0</v>
      </c>
      <c r="BJ1261" s="15" t="s">
        <v>81</v>
      </c>
      <c r="BK1261" s="187">
        <f>ROUND(I1261*H1261,2)</f>
        <v>0</v>
      </c>
      <c r="BL1261" s="15" t="s">
        <v>207</v>
      </c>
      <c r="BM1261" s="15" t="s">
        <v>2103</v>
      </c>
    </row>
    <row r="1262" spans="2:65" s="12" customFormat="1">
      <c r="B1262" s="188"/>
      <c r="C1262" s="189"/>
      <c r="D1262" s="190" t="s">
        <v>148</v>
      </c>
      <c r="E1262" s="191" t="s">
        <v>1</v>
      </c>
      <c r="F1262" s="192" t="s">
        <v>2098</v>
      </c>
      <c r="G1262" s="189"/>
      <c r="H1262" s="191" t="s">
        <v>1</v>
      </c>
      <c r="I1262" s="193"/>
      <c r="J1262" s="189"/>
      <c r="K1262" s="189"/>
      <c r="L1262" s="194"/>
      <c r="M1262" s="195"/>
      <c r="N1262" s="196"/>
      <c r="O1262" s="196"/>
      <c r="P1262" s="196"/>
      <c r="Q1262" s="196"/>
      <c r="R1262" s="196"/>
      <c r="S1262" s="196"/>
      <c r="T1262" s="197"/>
      <c r="AT1262" s="198" t="s">
        <v>148</v>
      </c>
      <c r="AU1262" s="198" t="s">
        <v>81</v>
      </c>
      <c r="AV1262" s="12" t="s">
        <v>75</v>
      </c>
      <c r="AW1262" s="12" t="s">
        <v>30</v>
      </c>
      <c r="AX1262" s="12" t="s">
        <v>68</v>
      </c>
      <c r="AY1262" s="198" t="s">
        <v>139</v>
      </c>
    </row>
    <row r="1263" spans="2:65" s="13" customFormat="1">
      <c r="B1263" s="199"/>
      <c r="C1263" s="200"/>
      <c r="D1263" s="190" t="s">
        <v>148</v>
      </c>
      <c r="E1263" s="201" t="s">
        <v>1</v>
      </c>
      <c r="F1263" s="202" t="s">
        <v>164</v>
      </c>
      <c r="G1263" s="200"/>
      <c r="H1263" s="203">
        <v>5</v>
      </c>
      <c r="I1263" s="204"/>
      <c r="J1263" s="200"/>
      <c r="K1263" s="200"/>
      <c r="L1263" s="205"/>
      <c r="M1263" s="206"/>
      <c r="N1263" s="207"/>
      <c r="O1263" s="207"/>
      <c r="P1263" s="207"/>
      <c r="Q1263" s="207"/>
      <c r="R1263" s="207"/>
      <c r="S1263" s="207"/>
      <c r="T1263" s="208"/>
      <c r="AT1263" s="209" t="s">
        <v>148</v>
      </c>
      <c r="AU1263" s="209" t="s">
        <v>81</v>
      </c>
      <c r="AV1263" s="13" t="s">
        <v>81</v>
      </c>
      <c r="AW1263" s="13" t="s">
        <v>30</v>
      </c>
      <c r="AX1263" s="13" t="s">
        <v>68</v>
      </c>
      <c r="AY1263" s="209" t="s">
        <v>139</v>
      </c>
    </row>
    <row r="1264" spans="2:65" s="1" customFormat="1" ht="16.5" customHeight="1">
      <c r="B1264" s="32"/>
      <c r="C1264" s="210" t="s">
        <v>2104</v>
      </c>
      <c r="D1264" s="210" t="s">
        <v>219</v>
      </c>
      <c r="E1264" s="211" t="s">
        <v>2105</v>
      </c>
      <c r="F1264" s="212" t="s">
        <v>2106</v>
      </c>
      <c r="G1264" s="213" t="s">
        <v>210</v>
      </c>
      <c r="H1264" s="214">
        <v>0.67100000000000004</v>
      </c>
      <c r="I1264" s="215"/>
      <c r="J1264" s="216">
        <f>ROUND(I1264*H1264,2)</f>
        <v>0</v>
      </c>
      <c r="K1264" s="212" t="s">
        <v>145</v>
      </c>
      <c r="L1264" s="217"/>
      <c r="M1264" s="218" t="s">
        <v>1</v>
      </c>
      <c r="N1264" s="219" t="s">
        <v>40</v>
      </c>
      <c r="O1264" s="58"/>
      <c r="P1264" s="185">
        <f>O1264*H1264</f>
        <v>0</v>
      </c>
      <c r="Q1264" s="185">
        <v>1</v>
      </c>
      <c r="R1264" s="185">
        <f>Q1264*H1264</f>
        <v>0.67100000000000004</v>
      </c>
      <c r="S1264" s="185">
        <v>0</v>
      </c>
      <c r="T1264" s="186">
        <f>S1264*H1264</f>
        <v>0</v>
      </c>
      <c r="AR1264" s="15" t="s">
        <v>294</v>
      </c>
      <c r="AT1264" s="15" t="s">
        <v>219</v>
      </c>
      <c r="AU1264" s="15" t="s">
        <v>81</v>
      </c>
      <c r="AY1264" s="15" t="s">
        <v>139</v>
      </c>
      <c r="BE1264" s="187">
        <f>IF(N1264="základní",J1264,0)</f>
        <v>0</v>
      </c>
      <c r="BF1264" s="187">
        <f>IF(N1264="snížená",J1264,0)</f>
        <v>0</v>
      </c>
      <c r="BG1264" s="187">
        <f>IF(N1264="zákl. přenesená",J1264,0)</f>
        <v>0</v>
      </c>
      <c r="BH1264" s="187">
        <f>IF(N1264="sníž. přenesená",J1264,0)</f>
        <v>0</v>
      </c>
      <c r="BI1264" s="187">
        <f>IF(N1264="nulová",J1264,0)</f>
        <v>0</v>
      </c>
      <c r="BJ1264" s="15" t="s">
        <v>81</v>
      </c>
      <c r="BK1264" s="187">
        <f>ROUND(I1264*H1264,2)</f>
        <v>0</v>
      </c>
      <c r="BL1264" s="15" t="s">
        <v>207</v>
      </c>
      <c r="BM1264" s="15" t="s">
        <v>2107</v>
      </c>
    </row>
    <row r="1265" spans="2:65" s="12" customFormat="1">
      <c r="B1265" s="188"/>
      <c r="C1265" s="189"/>
      <c r="D1265" s="190" t="s">
        <v>148</v>
      </c>
      <c r="E1265" s="191" t="s">
        <v>1</v>
      </c>
      <c r="F1265" s="192" t="s">
        <v>318</v>
      </c>
      <c r="G1265" s="189"/>
      <c r="H1265" s="191" t="s">
        <v>1</v>
      </c>
      <c r="I1265" s="193"/>
      <c r="J1265" s="189"/>
      <c r="K1265" s="189"/>
      <c r="L1265" s="194"/>
      <c r="M1265" s="195"/>
      <c r="N1265" s="196"/>
      <c r="O1265" s="196"/>
      <c r="P1265" s="196"/>
      <c r="Q1265" s="196"/>
      <c r="R1265" s="196"/>
      <c r="S1265" s="196"/>
      <c r="T1265" s="197"/>
      <c r="AT1265" s="198" t="s">
        <v>148</v>
      </c>
      <c r="AU1265" s="198" t="s">
        <v>81</v>
      </c>
      <c r="AV1265" s="12" t="s">
        <v>75</v>
      </c>
      <c r="AW1265" s="12" t="s">
        <v>30</v>
      </c>
      <c r="AX1265" s="12" t="s">
        <v>68</v>
      </c>
      <c r="AY1265" s="198" t="s">
        <v>139</v>
      </c>
    </row>
    <row r="1266" spans="2:65" s="13" customFormat="1">
      <c r="B1266" s="199"/>
      <c r="C1266" s="200"/>
      <c r="D1266" s="190" t="s">
        <v>148</v>
      </c>
      <c r="E1266" s="201" t="s">
        <v>1</v>
      </c>
      <c r="F1266" s="202" t="s">
        <v>2108</v>
      </c>
      <c r="G1266" s="200"/>
      <c r="H1266" s="203">
        <v>0.67100000000000004</v>
      </c>
      <c r="I1266" s="204"/>
      <c r="J1266" s="200"/>
      <c r="K1266" s="200"/>
      <c r="L1266" s="205"/>
      <c r="M1266" s="206"/>
      <c r="N1266" s="207"/>
      <c r="O1266" s="207"/>
      <c r="P1266" s="207"/>
      <c r="Q1266" s="207"/>
      <c r="R1266" s="207"/>
      <c r="S1266" s="207"/>
      <c r="T1266" s="208"/>
      <c r="AT1266" s="209" t="s">
        <v>148</v>
      </c>
      <c r="AU1266" s="209" t="s">
        <v>81</v>
      </c>
      <c r="AV1266" s="13" t="s">
        <v>81</v>
      </c>
      <c r="AW1266" s="13" t="s">
        <v>30</v>
      </c>
      <c r="AX1266" s="13" t="s">
        <v>68</v>
      </c>
      <c r="AY1266" s="209" t="s">
        <v>139</v>
      </c>
    </row>
    <row r="1267" spans="2:65" s="1" customFormat="1" ht="16.5" customHeight="1">
      <c r="B1267" s="32"/>
      <c r="C1267" s="210" t="s">
        <v>2109</v>
      </c>
      <c r="D1267" s="210" t="s">
        <v>219</v>
      </c>
      <c r="E1267" s="211" t="s">
        <v>2110</v>
      </c>
      <c r="F1267" s="212" t="s">
        <v>2111</v>
      </c>
      <c r="G1267" s="213" t="s">
        <v>244</v>
      </c>
      <c r="H1267" s="214">
        <v>37.729999999999997</v>
      </c>
      <c r="I1267" s="215"/>
      <c r="J1267" s="216">
        <f>ROUND(I1267*H1267,2)</f>
        <v>0</v>
      </c>
      <c r="K1267" s="212" t="s">
        <v>1</v>
      </c>
      <c r="L1267" s="217"/>
      <c r="M1267" s="218" t="s">
        <v>1</v>
      </c>
      <c r="N1267" s="219" t="s">
        <v>40</v>
      </c>
      <c r="O1267" s="58"/>
      <c r="P1267" s="185">
        <f>O1267*H1267</f>
        <v>0</v>
      </c>
      <c r="Q1267" s="185">
        <v>0</v>
      </c>
      <c r="R1267" s="185">
        <f>Q1267*H1267</f>
        <v>0</v>
      </c>
      <c r="S1267" s="185">
        <v>0</v>
      </c>
      <c r="T1267" s="186">
        <f>S1267*H1267</f>
        <v>0</v>
      </c>
      <c r="AR1267" s="15" t="s">
        <v>294</v>
      </c>
      <c r="AT1267" s="15" t="s">
        <v>219</v>
      </c>
      <c r="AU1267" s="15" t="s">
        <v>81</v>
      </c>
      <c r="AY1267" s="15" t="s">
        <v>139</v>
      </c>
      <c r="BE1267" s="187">
        <f>IF(N1267="základní",J1267,0)</f>
        <v>0</v>
      </c>
      <c r="BF1267" s="187">
        <f>IF(N1267="snížená",J1267,0)</f>
        <v>0</v>
      </c>
      <c r="BG1267" s="187">
        <f>IF(N1267="zákl. přenesená",J1267,0)</f>
        <v>0</v>
      </c>
      <c r="BH1267" s="187">
        <f>IF(N1267="sníž. přenesená",J1267,0)</f>
        <v>0</v>
      </c>
      <c r="BI1267" s="187">
        <f>IF(N1267="nulová",J1267,0)</f>
        <v>0</v>
      </c>
      <c r="BJ1267" s="15" t="s">
        <v>81</v>
      </c>
      <c r="BK1267" s="187">
        <f>ROUND(I1267*H1267,2)</f>
        <v>0</v>
      </c>
      <c r="BL1267" s="15" t="s">
        <v>207</v>
      </c>
      <c r="BM1267" s="15" t="s">
        <v>2112</v>
      </c>
    </row>
    <row r="1268" spans="2:65" s="13" customFormat="1">
      <c r="B1268" s="199"/>
      <c r="C1268" s="200"/>
      <c r="D1268" s="190" t="s">
        <v>148</v>
      </c>
      <c r="E1268" s="201" t="s">
        <v>1</v>
      </c>
      <c r="F1268" s="202" t="s">
        <v>2113</v>
      </c>
      <c r="G1268" s="200"/>
      <c r="H1268" s="203">
        <v>37.729999999999997</v>
      </c>
      <c r="I1268" s="204"/>
      <c r="J1268" s="200"/>
      <c r="K1268" s="200"/>
      <c r="L1268" s="205"/>
      <c r="M1268" s="206"/>
      <c r="N1268" s="207"/>
      <c r="O1268" s="207"/>
      <c r="P1268" s="207"/>
      <c r="Q1268" s="207"/>
      <c r="R1268" s="207"/>
      <c r="S1268" s="207"/>
      <c r="T1268" s="208"/>
      <c r="AT1268" s="209" t="s">
        <v>148</v>
      </c>
      <c r="AU1268" s="209" t="s">
        <v>81</v>
      </c>
      <c r="AV1268" s="13" t="s">
        <v>81</v>
      </c>
      <c r="AW1268" s="13" t="s">
        <v>30</v>
      </c>
      <c r="AX1268" s="13" t="s">
        <v>68</v>
      </c>
      <c r="AY1268" s="209" t="s">
        <v>139</v>
      </c>
    </row>
    <row r="1269" spans="2:65" s="1" customFormat="1" ht="16.5" customHeight="1">
      <c r="B1269" s="32"/>
      <c r="C1269" s="176" t="s">
        <v>2114</v>
      </c>
      <c r="D1269" s="176" t="s">
        <v>141</v>
      </c>
      <c r="E1269" s="177" t="s">
        <v>2115</v>
      </c>
      <c r="F1269" s="178" t="s">
        <v>2116</v>
      </c>
      <c r="G1269" s="179" t="s">
        <v>1032</v>
      </c>
      <c r="H1269" s="220"/>
      <c r="I1269" s="181"/>
      <c r="J1269" s="182">
        <f>ROUND(I1269*H1269,2)</f>
        <v>0</v>
      </c>
      <c r="K1269" s="178" t="s">
        <v>145</v>
      </c>
      <c r="L1269" s="36"/>
      <c r="M1269" s="183" t="s">
        <v>1</v>
      </c>
      <c r="N1269" s="184" t="s">
        <v>40</v>
      </c>
      <c r="O1269" s="58"/>
      <c r="P1269" s="185">
        <f>O1269*H1269</f>
        <v>0</v>
      </c>
      <c r="Q1269" s="185">
        <v>0</v>
      </c>
      <c r="R1269" s="185">
        <f>Q1269*H1269</f>
        <v>0</v>
      </c>
      <c r="S1269" s="185">
        <v>0</v>
      </c>
      <c r="T1269" s="186">
        <f>S1269*H1269</f>
        <v>0</v>
      </c>
      <c r="AR1269" s="15" t="s">
        <v>207</v>
      </c>
      <c r="AT1269" s="15" t="s">
        <v>141</v>
      </c>
      <c r="AU1269" s="15" t="s">
        <v>81</v>
      </c>
      <c r="AY1269" s="15" t="s">
        <v>139</v>
      </c>
      <c r="BE1269" s="187">
        <f>IF(N1269="základní",J1269,0)</f>
        <v>0</v>
      </c>
      <c r="BF1269" s="187">
        <f>IF(N1269="snížená",J1269,0)</f>
        <v>0</v>
      </c>
      <c r="BG1269" s="187">
        <f>IF(N1269="zákl. přenesená",J1269,0)</f>
        <v>0</v>
      </c>
      <c r="BH1269" s="187">
        <f>IF(N1269="sníž. přenesená",J1269,0)</f>
        <v>0</v>
      </c>
      <c r="BI1269" s="187">
        <f>IF(N1269="nulová",J1269,0)</f>
        <v>0</v>
      </c>
      <c r="BJ1269" s="15" t="s">
        <v>81</v>
      </c>
      <c r="BK1269" s="187">
        <f>ROUND(I1269*H1269,2)</f>
        <v>0</v>
      </c>
      <c r="BL1269" s="15" t="s">
        <v>207</v>
      </c>
      <c r="BM1269" s="15" t="s">
        <v>2117</v>
      </c>
    </row>
    <row r="1270" spans="2:65" s="11" customFormat="1" ht="22.9" customHeight="1">
      <c r="B1270" s="160"/>
      <c r="C1270" s="161"/>
      <c r="D1270" s="162" t="s">
        <v>67</v>
      </c>
      <c r="E1270" s="174" t="s">
        <v>2118</v>
      </c>
      <c r="F1270" s="174" t="s">
        <v>2119</v>
      </c>
      <c r="G1270" s="161"/>
      <c r="H1270" s="161"/>
      <c r="I1270" s="164"/>
      <c r="J1270" s="175">
        <f>BK1270</f>
        <v>0</v>
      </c>
      <c r="K1270" s="161"/>
      <c r="L1270" s="166"/>
      <c r="M1270" s="167"/>
      <c r="N1270" s="168"/>
      <c r="O1270" s="168"/>
      <c r="P1270" s="169">
        <f>SUM(P1271:P1294)</f>
        <v>0</v>
      </c>
      <c r="Q1270" s="168"/>
      <c r="R1270" s="169">
        <f>SUM(R1271:R1294)</f>
        <v>4.2661534999999997</v>
      </c>
      <c r="S1270" s="168"/>
      <c r="T1270" s="170">
        <f>SUM(T1271:T1294)</f>
        <v>0</v>
      </c>
      <c r="AR1270" s="171" t="s">
        <v>81</v>
      </c>
      <c r="AT1270" s="172" t="s">
        <v>67</v>
      </c>
      <c r="AU1270" s="172" t="s">
        <v>75</v>
      </c>
      <c r="AY1270" s="171" t="s">
        <v>139</v>
      </c>
      <c r="BK1270" s="173">
        <f>SUM(BK1271:BK1294)</f>
        <v>0</v>
      </c>
    </row>
    <row r="1271" spans="2:65" s="1" customFormat="1" ht="16.5" customHeight="1">
      <c r="B1271" s="32"/>
      <c r="C1271" s="176" t="s">
        <v>2120</v>
      </c>
      <c r="D1271" s="176" t="s">
        <v>141</v>
      </c>
      <c r="E1271" s="177" t="s">
        <v>2121</v>
      </c>
      <c r="F1271" s="178" t="s">
        <v>2122</v>
      </c>
      <c r="G1271" s="179" t="s">
        <v>265</v>
      </c>
      <c r="H1271" s="180">
        <v>109.18</v>
      </c>
      <c r="I1271" s="181"/>
      <c r="J1271" s="182">
        <f>ROUND(I1271*H1271,2)</f>
        <v>0</v>
      </c>
      <c r="K1271" s="178" t="s">
        <v>145</v>
      </c>
      <c r="L1271" s="36"/>
      <c r="M1271" s="183" t="s">
        <v>1</v>
      </c>
      <c r="N1271" s="184" t="s">
        <v>40</v>
      </c>
      <c r="O1271" s="58"/>
      <c r="P1271" s="185">
        <f>O1271*H1271</f>
        <v>0</v>
      </c>
      <c r="Q1271" s="185">
        <v>2.7999999999999998E-4</v>
      </c>
      <c r="R1271" s="185">
        <f>Q1271*H1271</f>
        <v>3.0570399999999998E-2</v>
      </c>
      <c r="S1271" s="185">
        <v>0</v>
      </c>
      <c r="T1271" s="186">
        <f>S1271*H1271</f>
        <v>0</v>
      </c>
      <c r="AR1271" s="15" t="s">
        <v>207</v>
      </c>
      <c r="AT1271" s="15" t="s">
        <v>141</v>
      </c>
      <c r="AU1271" s="15" t="s">
        <v>81</v>
      </c>
      <c r="AY1271" s="15" t="s">
        <v>139</v>
      </c>
      <c r="BE1271" s="187">
        <f>IF(N1271="základní",J1271,0)</f>
        <v>0</v>
      </c>
      <c r="BF1271" s="187">
        <f>IF(N1271="snížená",J1271,0)</f>
        <v>0</v>
      </c>
      <c r="BG1271" s="187">
        <f>IF(N1271="zákl. přenesená",J1271,0)</f>
        <v>0</v>
      </c>
      <c r="BH1271" s="187">
        <f>IF(N1271="sníž. přenesená",J1271,0)</f>
        <v>0</v>
      </c>
      <c r="BI1271" s="187">
        <f>IF(N1271="nulová",J1271,0)</f>
        <v>0</v>
      </c>
      <c r="BJ1271" s="15" t="s">
        <v>81</v>
      </c>
      <c r="BK1271" s="187">
        <f>ROUND(I1271*H1271,2)</f>
        <v>0</v>
      </c>
      <c r="BL1271" s="15" t="s">
        <v>207</v>
      </c>
      <c r="BM1271" s="15" t="s">
        <v>2123</v>
      </c>
    </row>
    <row r="1272" spans="2:65" s="12" customFormat="1">
      <c r="B1272" s="188"/>
      <c r="C1272" s="189"/>
      <c r="D1272" s="190" t="s">
        <v>148</v>
      </c>
      <c r="E1272" s="191" t="s">
        <v>1</v>
      </c>
      <c r="F1272" s="192" t="s">
        <v>289</v>
      </c>
      <c r="G1272" s="189"/>
      <c r="H1272" s="191" t="s">
        <v>1</v>
      </c>
      <c r="I1272" s="193"/>
      <c r="J1272" s="189"/>
      <c r="K1272" s="189"/>
      <c r="L1272" s="194"/>
      <c r="M1272" s="195"/>
      <c r="N1272" s="196"/>
      <c r="O1272" s="196"/>
      <c r="P1272" s="196"/>
      <c r="Q1272" s="196"/>
      <c r="R1272" s="196"/>
      <c r="S1272" s="196"/>
      <c r="T1272" s="197"/>
      <c r="AT1272" s="198" t="s">
        <v>148</v>
      </c>
      <c r="AU1272" s="198" t="s">
        <v>81</v>
      </c>
      <c r="AV1272" s="12" t="s">
        <v>75</v>
      </c>
      <c r="AW1272" s="12" t="s">
        <v>30</v>
      </c>
      <c r="AX1272" s="12" t="s">
        <v>68</v>
      </c>
      <c r="AY1272" s="198" t="s">
        <v>139</v>
      </c>
    </row>
    <row r="1273" spans="2:65" s="13" customFormat="1">
      <c r="B1273" s="199"/>
      <c r="C1273" s="200"/>
      <c r="D1273" s="190" t="s">
        <v>148</v>
      </c>
      <c r="E1273" s="201" t="s">
        <v>1</v>
      </c>
      <c r="F1273" s="202" t="s">
        <v>2124</v>
      </c>
      <c r="G1273" s="200"/>
      <c r="H1273" s="203">
        <v>76.415999999999997</v>
      </c>
      <c r="I1273" s="204"/>
      <c r="J1273" s="200"/>
      <c r="K1273" s="200"/>
      <c r="L1273" s="205"/>
      <c r="M1273" s="206"/>
      <c r="N1273" s="207"/>
      <c r="O1273" s="207"/>
      <c r="P1273" s="207"/>
      <c r="Q1273" s="207"/>
      <c r="R1273" s="207"/>
      <c r="S1273" s="207"/>
      <c r="T1273" s="208"/>
      <c r="AT1273" s="209" t="s">
        <v>148</v>
      </c>
      <c r="AU1273" s="209" t="s">
        <v>81</v>
      </c>
      <c r="AV1273" s="13" t="s">
        <v>81</v>
      </c>
      <c r="AW1273" s="13" t="s">
        <v>30</v>
      </c>
      <c r="AX1273" s="13" t="s">
        <v>68</v>
      </c>
      <c r="AY1273" s="209" t="s">
        <v>139</v>
      </c>
    </row>
    <row r="1274" spans="2:65" s="13" customFormat="1">
      <c r="B1274" s="199"/>
      <c r="C1274" s="200"/>
      <c r="D1274" s="190" t="s">
        <v>148</v>
      </c>
      <c r="E1274" s="201" t="s">
        <v>1</v>
      </c>
      <c r="F1274" s="202" t="s">
        <v>2125</v>
      </c>
      <c r="G1274" s="200"/>
      <c r="H1274" s="203">
        <v>32.764000000000003</v>
      </c>
      <c r="I1274" s="204"/>
      <c r="J1274" s="200"/>
      <c r="K1274" s="200"/>
      <c r="L1274" s="205"/>
      <c r="M1274" s="206"/>
      <c r="N1274" s="207"/>
      <c r="O1274" s="207"/>
      <c r="P1274" s="207"/>
      <c r="Q1274" s="207"/>
      <c r="R1274" s="207"/>
      <c r="S1274" s="207"/>
      <c r="T1274" s="208"/>
      <c r="AT1274" s="209" t="s">
        <v>148</v>
      </c>
      <c r="AU1274" s="209" t="s">
        <v>81</v>
      </c>
      <c r="AV1274" s="13" t="s">
        <v>81</v>
      </c>
      <c r="AW1274" s="13" t="s">
        <v>30</v>
      </c>
      <c r="AX1274" s="13" t="s">
        <v>68</v>
      </c>
      <c r="AY1274" s="209" t="s">
        <v>139</v>
      </c>
    </row>
    <row r="1275" spans="2:65" s="1" customFormat="1" ht="16.5" customHeight="1">
      <c r="B1275" s="32"/>
      <c r="C1275" s="176" t="s">
        <v>2126</v>
      </c>
      <c r="D1275" s="176" t="s">
        <v>141</v>
      </c>
      <c r="E1275" s="177" t="s">
        <v>2127</v>
      </c>
      <c r="F1275" s="178" t="s">
        <v>2128</v>
      </c>
      <c r="G1275" s="179" t="s">
        <v>265</v>
      </c>
      <c r="H1275" s="180">
        <v>25.32</v>
      </c>
      <c r="I1275" s="181"/>
      <c r="J1275" s="182">
        <f>ROUND(I1275*H1275,2)</f>
        <v>0</v>
      </c>
      <c r="K1275" s="178" t="s">
        <v>145</v>
      </c>
      <c r="L1275" s="36"/>
      <c r="M1275" s="183" t="s">
        <v>1</v>
      </c>
      <c r="N1275" s="184" t="s">
        <v>40</v>
      </c>
      <c r="O1275" s="58"/>
      <c r="P1275" s="185">
        <f>O1275*H1275</f>
        <v>0</v>
      </c>
      <c r="Q1275" s="185">
        <v>2.7999999999999998E-4</v>
      </c>
      <c r="R1275" s="185">
        <f>Q1275*H1275</f>
        <v>7.0895999999999997E-3</v>
      </c>
      <c r="S1275" s="185">
        <v>0</v>
      </c>
      <c r="T1275" s="186">
        <f>S1275*H1275</f>
        <v>0</v>
      </c>
      <c r="AR1275" s="15" t="s">
        <v>207</v>
      </c>
      <c r="AT1275" s="15" t="s">
        <v>141</v>
      </c>
      <c r="AU1275" s="15" t="s">
        <v>81</v>
      </c>
      <c r="AY1275" s="15" t="s">
        <v>139</v>
      </c>
      <c r="BE1275" s="187">
        <f>IF(N1275="základní",J1275,0)</f>
        <v>0</v>
      </c>
      <c r="BF1275" s="187">
        <f>IF(N1275="snížená",J1275,0)</f>
        <v>0</v>
      </c>
      <c r="BG1275" s="187">
        <f>IF(N1275="zákl. přenesená",J1275,0)</f>
        <v>0</v>
      </c>
      <c r="BH1275" s="187">
        <f>IF(N1275="sníž. přenesená",J1275,0)</f>
        <v>0</v>
      </c>
      <c r="BI1275" s="187">
        <f>IF(N1275="nulová",J1275,0)</f>
        <v>0</v>
      </c>
      <c r="BJ1275" s="15" t="s">
        <v>81</v>
      </c>
      <c r="BK1275" s="187">
        <f>ROUND(I1275*H1275,2)</f>
        <v>0</v>
      </c>
      <c r="BL1275" s="15" t="s">
        <v>207</v>
      </c>
      <c r="BM1275" s="15" t="s">
        <v>2129</v>
      </c>
    </row>
    <row r="1276" spans="2:65" s="12" customFormat="1">
      <c r="B1276" s="188"/>
      <c r="C1276" s="189"/>
      <c r="D1276" s="190" t="s">
        <v>148</v>
      </c>
      <c r="E1276" s="191" t="s">
        <v>1</v>
      </c>
      <c r="F1276" s="192" t="s">
        <v>289</v>
      </c>
      <c r="G1276" s="189"/>
      <c r="H1276" s="191" t="s">
        <v>1</v>
      </c>
      <c r="I1276" s="193"/>
      <c r="J1276" s="189"/>
      <c r="K1276" s="189"/>
      <c r="L1276" s="194"/>
      <c r="M1276" s="195"/>
      <c r="N1276" s="196"/>
      <c r="O1276" s="196"/>
      <c r="P1276" s="196"/>
      <c r="Q1276" s="196"/>
      <c r="R1276" s="196"/>
      <c r="S1276" s="196"/>
      <c r="T1276" s="197"/>
      <c r="AT1276" s="198" t="s">
        <v>148</v>
      </c>
      <c r="AU1276" s="198" t="s">
        <v>81</v>
      </c>
      <c r="AV1276" s="12" t="s">
        <v>75</v>
      </c>
      <c r="AW1276" s="12" t="s">
        <v>30</v>
      </c>
      <c r="AX1276" s="12" t="s">
        <v>68</v>
      </c>
      <c r="AY1276" s="198" t="s">
        <v>139</v>
      </c>
    </row>
    <row r="1277" spans="2:65" s="13" customFormat="1">
      <c r="B1277" s="199"/>
      <c r="C1277" s="200"/>
      <c r="D1277" s="190" t="s">
        <v>148</v>
      </c>
      <c r="E1277" s="201" t="s">
        <v>1</v>
      </c>
      <c r="F1277" s="202" t="s">
        <v>2130</v>
      </c>
      <c r="G1277" s="200"/>
      <c r="H1277" s="203">
        <v>25.32</v>
      </c>
      <c r="I1277" s="204"/>
      <c r="J1277" s="200"/>
      <c r="K1277" s="200"/>
      <c r="L1277" s="205"/>
      <c r="M1277" s="206"/>
      <c r="N1277" s="207"/>
      <c r="O1277" s="207"/>
      <c r="P1277" s="207"/>
      <c r="Q1277" s="207"/>
      <c r="R1277" s="207"/>
      <c r="S1277" s="207"/>
      <c r="T1277" s="208"/>
      <c r="AT1277" s="209" t="s">
        <v>148</v>
      </c>
      <c r="AU1277" s="209" t="s">
        <v>81</v>
      </c>
      <c r="AV1277" s="13" t="s">
        <v>81</v>
      </c>
      <c r="AW1277" s="13" t="s">
        <v>30</v>
      </c>
      <c r="AX1277" s="13" t="s">
        <v>68</v>
      </c>
      <c r="AY1277" s="209" t="s">
        <v>139</v>
      </c>
    </row>
    <row r="1278" spans="2:65" s="1" customFormat="1" ht="16.5" customHeight="1">
      <c r="B1278" s="32"/>
      <c r="C1278" s="176" t="s">
        <v>2131</v>
      </c>
      <c r="D1278" s="176" t="s">
        <v>141</v>
      </c>
      <c r="E1278" s="177" t="s">
        <v>2132</v>
      </c>
      <c r="F1278" s="178" t="s">
        <v>2133</v>
      </c>
      <c r="G1278" s="179" t="s">
        <v>265</v>
      </c>
      <c r="H1278" s="180">
        <v>9.06</v>
      </c>
      <c r="I1278" s="181"/>
      <c r="J1278" s="182">
        <f>ROUND(I1278*H1278,2)</f>
        <v>0</v>
      </c>
      <c r="K1278" s="178" t="s">
        <v>145</v>
      </c>
      <c r="L1278" s="36"/>
      <c r="M1278" s="183" t="s">
        <v>1</v>
      </c>
      <c r="N1278" s="184" t="s">
        <v>40</v>
      </c>
      <c r="O1278" s="58"/>
      <c r="P1278" s="185">
        <f>O1278*H1278</f>
        <v>0</v>
      </c>
      <c r="Q1278" s="185">
        <v>1.47E-3</v>
      </c>
      <c r="R1278" s="185">
        <f>Q1278*H1278</f>
        <v>1.3318200000000001E-2</v>
      </c>
      <c r="S1278" s="185">
        <v>0</v>
      </c>
      <c r="T1278" s="186">
        <f>S1278*H1278</f>
        <v>0</v>
      </c>
      <c r="AR1278" s="15" t="s">
        <v>207</v>
      </c>
      <c r="AT1278" s="15" t="s">
        <v>141</v>
      </c>
      <c r="AU1278" s="15" t="s">
        <v>81</v>
      </c>
      <c r="AY1278" s="15" t="s">
        <v>139</v>
      </c>
      <c r="BE1278" s="187">
        <f>IF(N1278="základní",J1278,0)</f>
        <v>0</v>
      </c>
      <c r="BF1278" s="187">
        <f>IF(N1278="snížená",J1278,0)</f>
        <v>0</v>
      </c>
      <c r="BG1278" s="187">
        <f>IF(N1278="zákl. přenesená",J1278,0)</f>
        <v>0</v>
      </c>
      <c r="BH1278" s="187">
        <f>IF(N1278="sníž. přenesená",J1278,0)</f>
        <v>0</v>
      </c>
      <c r="BI1278" s="187">
        <f>IF(N1278="nulová",J1278,0)</f>
        <v>0</v>
      </c>
      <c r="BJ1278" s="15" t="s">
        <v>81</v>
      </c>
      <c r="BK1278" s="187">
        <f>ROUND(I1278*H1278,2)</f>
        <v>0</v>
      </c>
      <c r="BL1278" s="15" t="s">
        <v>207</v>
      </c>
      <c r="BM1278" s="15" t="s">
        <v>2134</v>
      </c>
    </row>
    <row r="1279" spans="2:65" s="12" customFormat="1">
      <c r="B1279" s="188"/>
      <c r="C1279" s="189"/>
      <c r="D1279" s="190" t="s">
        <v>148</v>
      </c>
      <c r="E1279" s="191" t="s">
        <v>1</v>
      </c>
      <c r="F1279" s="192" t="s">
        <v>289</v>
      </c>
      <c r="G1279" s="189"/>
      <c r="H1279" s="191" t="s">
        <v>1</v>
      </c>
      <c r="I1279" s="193"/>
      <c r="J1279" s="189"/>
      <c r="K1279" s="189"/>
      <c r="L1279" s="194"/>
      <c r="M1279" s="195"/>
      <c r="N1279" s="196"/>
      <c r="O1279" s="196"/>
      <c r="P1279" s="196"/>
      <c r="Q1279" s="196"/>
      <c r="R1279" s="196"/>
      <c r="S1279" s="196"/>
      <c r="T1279" s="197"/>
      <c r="AT1279" s="198" t="s">
        <v>148</v>
      </c>
      <c r="AU1279" s="198" t="s">
        <v>81</v>
      </c>
      <c r="AV1279" s="12" t="s">
        <v>75</v>
      </c>
      <c r="AW1279" s="12" t="s">
        <v>30</v>
      </c>
      <c r="AX1279" s="12" t="s">
        <v>68</v>
      </c>
      <c r="AY1279" s="198" t="s">
        <v>139</v>
      </c>
    </row>
    <row r="1280" spans="2:65" s="13" customFormat="1">
      <c r="B1280" s="199"/>
      <c r="C1280" s="200"/>
      <c r="D1280" s="190" t="s">
        <v>148</v>
      </c>
      <c r="E1280" s="201" t="s">
        <v>1</v>
      </c>
      <c r="F1280" s="202" t="s">
        <v>374</v>
      </c>
      <c r="G1280" s="200"/>
      <c r="H1280" s="203">
        <v>9.06</v>
      </c>
      <c r="I1280" s="204"/>
      <c r="J1280" s="200"/>
      <c r="K1280" s="200"/>
      <c r="L1280" s="205"/>
      <c r="M1280" s="206"/>
      <c r="N1280" s="207"/>
      <c r="O1280" s="207"/>
      <c r="P1280" s="207"/>
      <c r="Q1280" s="207"/>
      <c r="R1280" s="207"/>
      <c r="S1280" s="207"/>
      <c r="T1280" s="208"/>
      <c r="AT1280" s="209" t="s">
        <v>148</v>
      </c>
      <c r="AU1280" s="209" t="s">
        <v>81</v>
      </c>
      <c r="AV1280" s="13" t="s">
        <v>81</v>
      </c>
      <c r="AW1280" s="13" t="s">
        <v>30</v>
      </c>
      <c r="AX1280" s="13" t="s">
        <v>68</v>
      </c>
      <c r="AY1280" s="209" t="s">
        <v>139</v>
      </c>
    </row>
    <row r="1281" spans="2:65" s="1" customFormat="1" ht="16.5" customHeight="1">
      <c r="B1281" s="32"/>
      <c r="C1281" s="176" t="s">
        <v>2135</v>
      </c>
      <c r="D1281" s="176" t="s">
        <v>141</v>
      </c>
      <c r="E1281" s="177" t="s">
        <v>2136</v>
      </c>
      <c r="F1281" s="178" t="s">
        <v>2137</v>
      </c>
      <c r="G1281" s="179" t="s">
        <v>265</v>
      </c>
      <c r="H1281" s="180">
        <v>9.06</v>
      </c>
      <c r="I1281" s="181"/>
      <c r="J1281" s="182">
        <f>ROUND(I1281*H1281,2)</f>
        <v>0</v>
      </c>
      <c r="K1281" s="178" t="s">
        <v>145</v>
      </c>
      <c r="L1281" s="36"/>
      <c r="M1281" s="183" t="s">
        <v>1</v>
      </c>
      <c r="N1281" s="184" t="s">
        <v>40</v>
      </c>
      <c r="O1281" s="58"/>
      <c r="P1281" s="185">
        <f>O1281*H1281</f>
        <v>0</v>
      </c>
      <c r="Q1281" s="185">
        <v>9.7999999999999997E-4</v>
      </c>
      <c r="R1281" s="185">
        <f>Q1281*H1281</f>
        <v>8.8788000000000009E-3</v>
      </c>
      <c r="S1281" s="185">
        <v>0</v>
      </c>
      <c r="T1281" s="186">
        <f>S1281*H1281</f>
        <v>0</v>
      </c>
      <c r="AR1281" s="15" t="s">
        <v>207</v>
      </c>
      <c r="AT1281" s="15" t="s">
        <v>141</v>
      </c>
      <c r="AU1281" s="15" t="s">
        <v>81</v>
      </c>
      <c r="AY1281" s="15" t="s">
        <v>139</v>
      </c>
      <c r="BE1281" s="187">
        <f>IF(N1281="základní",J1281,0)</f>
        <v>0</v>
      </c>
      <c r="BF1281" s="187">
        <f>IF(N1281="snížená",J1281,0)</f>
        <v>0</v>
      </c>
      <c r="BG1281" s="187">
        <f>IF(N1281="zákl. přenesená",J1281,0)</f>
        <v>0</v>
      </c>
      <c r="BH1281" s="187">
        <f>IF(N1281="sníž. přenesená",J1281,0)</f>
        <v>0</v>
      </c>
      <c r="BI1281" s="187">
        <f>IF(N1281="nulová",J1281,0)</f>
        <v>0</v>
      </c>
      <c r="BJ1281" s="15" t="s">
        <v>81</v>
      </c>
      <c r="BK1281" s="187">
        <f>ROUND(I1281*H1281,2)</f>
        <v>0</v>
      </c>
      <c r="BL1281" s="15" t="s">
        <v>207</v>
      </c>
      <c r="BM1281" s="15" t="s">
        <v>2138</v>
      </c>
    </row>
    <row r="1282" spans="2:65" s="13" customFormat="1">
      <c r="B1282" s="199"/>
      <c r="C1282" s="200"/>
      <c r="D1282" s="190" t="s">
        <v>148</v>
      </c>
      <c r="E1282" s="201" t="s">
        <v>1</v>
      </c>
      <c r="F1282" s="202" t="s">
        <v>2139</v>
      </c>
      <c r="G1282" s="200"/>
      <c r="H1282" s="203">
        <v>9.06</v>
      </c>
      <c r="I1282" s="204"/>
      <c r="J1282" s="200"/>
      <c r="K1282" s="200"/>
      <c r="L1282" s="205"/>
      <c r="M1282" s="206"/>
      <c r="N1282" s="207"/>
      <c r="O1282" s="207"/>
      <c r="P1282" s="207"/>
      <c r="Q1282" s="207"/>
      <c r="R1282" s="207"/>
      <c r="S1282" s="207"/>
      <c r="T1282" s="208"/>
      <c r="AT1282" s="209" t="s">
        <v>148</v>
      </c>
      <c r="AU1282" s="209" t="s">
        <v>81</v>
      </c>
      <c r="AV1282" s="13" t="s">
        <v>81</v>
      </c>
      <c r="AW1282" s="13" t="s">
        <v>30</v>
      </c>
      <c r="AX1282" s="13" t="s">
        <v>68</v>
      </c>
      <c r="AY1282" s="209" t="s">
        <v>139</v>
      </c>
    </row>
    <row r="1283" spans="2:65" s="1" customFormat="1" ht="16.5" customHeight="1">
      <c r="B1283" s="32"/>
      <c r="C1283" s="176" t="s">
        <v>2140</v>
      </c>
      <c r="D1283" s="176" t="s">
        <v>141</v>
      </c>
      <c r="E1283" s="177" t="s">
        <v>2141</v>
      </c>
      <c r="F1283" s="178" t="s">
        <v>2142</v>
      </c>
      <c r="G1283" s="179" t="s">
        <v>244</v>
      </c>
      <c r="H1283" s="180">
        <v>109.045</v>
      </c>
      <c r="I1283" s="181"/>
      <c r="J1283" s="182">
        <f>ROUND(I1283*H1283,2)</f>
        <v>0</v>
      </c>
      <c r="K1283" s="178" t="s">
        <v>145</v>
      </c>
      <c r="L1283" s="36"/>
      <c r="M1283" s="183" t="s">
        <v>1</v>
      </c>
      <c r="N1283" s="184" t="s">
        <v>40</v>
      </c>
      <c r="O1283" s="58"/>
      <c r="P1283" s="185">
        <f>O1283*H1283</f>
        <v>0</v>
      </c>
      <c r="Q1283" s="185">
        <v>3.9199999999999999E-3</v>
      </c>
      <c r="R1283" s="185">
        <f>Q1283*H1283</f>
        <v>0.42745640000000001</v>
      </c>
      <c r="S1283" s="185">
        <v>0</v>
      </c>
      <c r="T1283" s="186">
        <f>S1283*H1283</f>
        <v>0</v>
      </c>
      <c r="AR1283" s="15" t="s">
        <v>207</v>
      </c>
      <c r="AT1283" s="15" t="s">
        <v>141</v>
      </c>
      <c r="AU1283" s="15" t="s">
        <v>81</v>
      </c>
      <c r="AY1283" s="15" t="s">
        <v>139</v>
      </c>
      <c r="BE1283" s="187">
        <f>IF(N1283="základní",J1283,0)</f>
        <v>0</v>
      </c>
      <c r="BF1283" s="187">
        <f>IF(N1283="snížená",J1283,0)</f>
        <v>0</v>
      </c>
      <c r="BG1283" s="187">
        <f>IF(N1283="zákl. přenesená",J1283,0)</f>
        <v>0</v>
      </c>
      <c r="BH1283" s="187">
        <f>IF(N1283="sníž. přenesená",J1283,0)</f>
        <v>0</v>
      </c>
      <c r="BI1283" s="187">
        <f>IF(N1283="nulová",J1283,0)</f>
        <v>0</v>
      </c>
      <c r="BJ1283" s="15" t="s">
        <v>81</v>
      </c>
      <c r="BK1283" s="187">
        <f>ROUND(I1283*H1283,2)</f>
        <v>0</v>
      </c>
      <c r="BL1283" s="15" t="s">
        <v>207</v>
      </c>
      <c r="BM1283" s="15" t="s">
        <v>2143</v>
      </c>
    </row>
    <row r="1284" spans="2:65" s="12" customFormat="1">
      <c r="B1284" s="188"/>
      <c r="C1284" s="189"/>
      <c r="D1284" s="190" t="s">
        <v>148</v>
      </c>
      <c r="E1284" s="191" t="s">
        <v>1</v>
      </c>
      <c r="F1284" s="192" t="s">
        <v>289</v>
      </c>
      <c r="G1284" s="189"/>
      <c r="H1284" s="191" t="s">
        <v>1</v>
      </c>
      <c r="I1284" s="193"/>
      <c r="J1284" s="189"/>
      <c r="K1284" s="189"/>
      <c r="L1284" s="194"/>
      <c r="M1284" s="195"/>
      <c r="N1284" s="196"/>
      <c r="O1284" s="196"/>
      <c r="P1284" s="196"/>
      <c r="Q1284" s="196"/>
      <c r="R1284" s="196"/>
      <c r="S1284" s="196"/>
      <c r="T1284" s="197"/>
      <c r="AT1284" s="198" t="s">
        <v>148</v>
      </c>
      <c r="AU1284" s="198" t="s">
        <v>81</v>
      </c>
      <c r="AV1284" s="12" t="s">
        <v>75</v>
      </c>
      <c r="AW1284" s="12" t="s">
        <v>30</v>
      </c>
      <c r="AX1284" s="12" t="s">
        <v>68</v>
      </c>
      <c r="AY1284" s="198" t="s">
        <v>139</v>
      </c>
    </row>
    <row r="1285" spans="2:65" s="13" customFormat="1">
      <c r="B1285" s="199"/>
      <c r="C1285" s="200"/>
      <c r="D1285" s="190" t="s">
        <v>148</v>
      </c>
      <c r="E1285" s="201" t="s">
        <v>1</v>
      </c>
      <c r="F1285" s="202" t="s">
        <v>2144</v>
      </c>
      <c r="G1285" s="200"/>
      <c r="H1285" s="203">
        <v>62.66</v>
      </c>
      <c r="I1285" s="204"/>
      <c r="J1285" s="200"/>
      <c r="K1285" s="200"/>
      <c r="L1285" s="205"/>
      <c r="M1285" s="206"/>
      <c r="N1285" s="207"/>
      <c r="O1285" s="207"/>
      <c r="P1285" s="207"/>
      <c r="Q1285" s="207"/>
      <c r="R1285" s="207"/>
      <c r="S1285" s="207"/>
      <c r="T1285" s="208"/>
      <c r="AT1285" s="209" t="s">
        <v>148</v>
      </c>
      <c r="AU1285" s="209" t="s">
        <v>81</v>
      </c>
      <c r="AV1285" s="13" t="s">
        <v>81</v>
      </c>
      <c r="AW1285" s="13" t="s">
        <v>30</v>
      </c>
      <c r="AX1285" s="13" t="s">
        <v>68</v>
      </c>
      <c r="AY1285" s="209" t="s">
        <v>139</v>
      </c>
    </row>
    <row r="1286" spans="2:65" s="13" customFormat="1">
      <c r="B1286" s="199"/>
      <c r="C1286" s="200"/>
      <c r="D1286" s="190" t="s">
        <v>148</v>
      </c>
      <c r="E1286" s="201" t="s">
        <v>1</v>
      </c>
      <c r="F1286" s="202" t="s">
        <v>2145</v>
      </c>
      <c r="G1286" s="200"/>
      <c r="H1286" s="203">
        <v>46.384999999999998</v>
      </c>
      <c r="I1286" s="204"/>
      <c r="J1286" s="200"/>
      <c r="K1286" s="200"/>
      <c r="L1286" s="205"/>
      <c r="M1286" s="206"/>
      <c r="N1286" s="207"/>
      <c r="O1286" s="207"/>
      <c r="P1286" s="207"/>
      <c r="Q1286" s="207"/>
      <c r="R1286" s="207"/>
      <c r="S1286" s="207"/>
      <c r="T1286" s="208"/>
      <c r="AT1286" s="209" t="s">
        <v>148</v>
      </c>
      <c r="AU1286" s="209" t="s">
        <v>81</v>
      </c>
      <c r="AV1286" s="13" t="s">
        <v>81</v>
      </c>
      <c r="AW1286" s="13" t="s">
        <v>30</v>
      </c>
      <c r="AX1286" s="13" t="s">
        <v>68</v>
      </c>
      <c r="AY1286" s="209" t="s">
        <v>139</v>
      </c>
    </row>
    <row r="1287" spans="2:65" s="1" customFormat="1" ht="16.5" customHeight="1">
      <c r="B1287" s="32"/>
      <c r="C1287" s="176" t="s">
        <v>2146</v>
      </c>
      <c r="D1287" s="176" t="s">
        <v>141</v>
      </c>
      <c r="E1287" s="177" t="s">
        <v>2147</v>
      </c>
      <c r="F1287" s="178" t="s">
        <v>2148</v>
      </c>
      <c r="G1287" s="179" t="s">
        <v>265</v>
      </c>
      <c r="H1287" s="180">
        <v>14.14</v>
      </c>
      <c r="I1287" s="181"/>
      <c r="J1287" s="182">
        <f>ROUND(I1287*H1287,2)</f>
        <v>0</v>
      </c>
      <c r="K1287" s="178" t="s">
        <v>1</v>
      </c>
      <c r="L1287" s="36"/>
      <c r="M1287" s="183" t="s">
        <v>1</v>
      </c>
      <c r="N1287" s="184" t="s">
        <v>40</v>
      </c>
      <c r="O1287" s="58"/>
      <c r="P1287" s="185">
        <f>O1287*H1287</f>
        <v>0</v>
      </c>
      <c r="Q1287" s="185">
        <v>0</v>
      </c>
      <c r="R1287" s="185">
        <f>Q1287*H1287</f>
        <v>0</v>
      </c>
      <c r="S1287" s="185">
        <v>0</v>
      </c>
      <c r="T1287" s="186">
        <f>S1287*H1287</f>
        <v>0</v>
      </c>
      <c r="AR1287" s="15" t="s">
        <v>207</v>
      </c>
      <c r="AT1287" s="15" t="s">
        <v>141</v>
      </c>
      <c r="AU1287" s="15" t="s">
        <v>81</v>
      </c>
      <c r="AY1287" s="15" t="s">
        <v>139</v>
      </c>
      <c r="BE1287" s="187">
        <f>IF(N1287="základní",J1287,0)</f>
        <v>0</v>
      </c>
      <c r="BF1287" s="187">
        <f>IF(N1287="snížená",J1287,0)</f>
        <v>0</v>
      </c>
      <c r="BG1287" s="187">
        <f>IF(N1287="zákl. přenesená",J1287,0)</f>
        <v>0</v>
      </c>
      <c r="BH1287" s="187">
        <f>IF(N1287="sníž. přenesená",J1287,0)</f>
        <v>0</v>
      </c>
      <c r="BI1287" s="187">
        <f>IF(N1287="nulová",J1287,0)</f>
        <v>0</v>
      </c>
      <c r="BJ1287" s="15" t="s">
        <v>81</v>
      </c>
      <c r="BK1287" s="187">
        <f>ROUND(I1287*H1287,2)</f>
        <v>0</v>
      </c>
      <c r="BL1287" s="15" t="s">
        <v>207</v>
      </c>
      <c r="BM1287" s="15" t="s">
        <v>2149</v>
      </c>
    </row>
    <row r="1288" spans="2:65" s="12" customFormat="1">
      <c r="B1288" s="188"/>
      <c r="C1288" s="189"/>
      <c r="D1288" s="190" t="s">
        <v>148</v>
      </c>
      <c r="E1288" s="191" t="s">
        <v>1</v>
      </c>
      <c r="F1288" s="192" t="s">
        <v>289</v>
      </c>
      <c r="G1288" s="189"/>
      <c r="H1288" s="191" t="s">
        <v>1</v>
      </c>
      <c r="I1288" s="193"/>
      <c r="J1288" s="189"/>
      <c r="K1288" s="189"/>
      <c r="L1288" s="194"/>
      <c r="M1288" s="195"/>
      <c r="N1288" s="196"/>
      <c r="O1288" s="196"/>
      <c r="P1288" s="196"/>
      <c r="Q1288" s="196"/>
      <c r="R1288" s="196"/>
      <c r="S1288" s="196"/>
      <c r="T1288" s="197"/>
      <c r="AT1288" s="198" t="s">
        <v>148</v>
      </c>
      <c r="AU1288" s="198" t="s">
        <v>81</v>
      </c>
      <c r="AV1288" s="12" t="s">
        <v>75</v>
      </c>
      <c r="AW1288" s="12" t="s">
        <v>30</v>
      </c>
      <c r="AX1288" s="12" t="s">
        <v>68</v>
      </c>
      <c r="AY1288" s="198" t="s">
        <v>139</v>
      </c>
    </row>
    <row r="1289" spans="2:65" s="13" customFormat="1">
      <c r="B1289" s="199"/>
      <c r="C1289" s="200"/>
      <c r="D1289" s="190" t="s">
        <v>148</v>
      </c>
      <c r="E1289" s="201" t="s">
        <v>1</v>
      </c>
      <c r="F1289" s="202" t="s">
        <v>2150</v>
      </c>
      <c r="G1289" s="200"/>
      <c r="H1289" s="203">
        <v>14.14</v>
      </c>
      <c r="I1289" s="204"/>
      <c r="J1289" s="200"/>
      <c r="K1289" s="200"/>
      <c r="L1289" s="205"/>
      <c r="M1289" s="206"/>
      <c r="N1289" s="207"/>
      <c r="O1289" s="207"/>
      <c r="P1289" s="207"/>
      <c r="Q1289" s="207"/>
      <c r="R1289" s="207"/>
      <c r="S1289" s="207"/>
      <c r="T1289" s="208"/>
      <c r="AT1289" s="209" t="s">
        <v>148</v>
      </c>
      <c r="AU1289" s="209" t="s">
        <v>81</v>
      </c>
      <c r="AV1289" s="13" t="s">
        <v>81</v>
      </c>
      <c r="AW1289" s="13" t="s">
        <v>30</v>
      </c>
      <c r="AX1289" s="13" t="s">
        <v>68</v>
      </c>
      <c r="AY1289" s="209" t="s">
        <v>139</v>
      </c>
    </row>
    <row r="1290" spans="2:65" s="1" customFormat="1" ht="16.5" customHeight="1">
      <c r="B1290" s="32"/>
      <c r="C1290" s="176" t="s">
        <v>2151</v>
      </c>
      <c r="D1290" s="176" t="s">
        <v>141</v>
      </c>
      <c r="E1290" s="177" t="s">
        <v>2152</v>
      </c>
      <c r="F1290" s="178" t="s">
        <v>2153</v>
      </c>
      <c r="G1290" s="179" t="s">
        <v>244</v>
      </c>
      <c r="H1290" s="180">
        <v>109.045</v>
      </c>
      <c r="I1290" s="181"/>
      <c r="J1290" s="182">
        <f>ROUND(I1290*H1290,2)</f>
        <v>0</v>
      </c>
      <c r="K1290" s="178" t="s">
        <v>145</v>
      </c>
      <c r="L1290" s="36"/>
      <c r="M1290" s="183" t="s">
        <v>1</v>
      </c>
      <c r="N1290" s="184" t="s">
        <v>40</v>
      </c>
      <c r="O1290" s="58"/>
      <c r="P1290" s="185">
        <f>O1290*H1290</f>
        <v>0</v>
      </c>
      <c r="Q1290" s="185">
        <v>7.7000000000000002E-3</v>
      </c>
      <c r="R1290" s="185">
        <f>Q1290*H1290</f>
        <v>0.83964650000000007</v>
      </c>
      <c r="S1290" s="185">
        <v>0</v>
      </c>
      <c r="T1290" s="186">
        <f>S1290*H1290</f>
        <v>0</v>
      </c>
      <c r="AR1290" s="15" t="s">
        <v>207</v>
      </c>
      <c r="AT1290" s="15" t="s">
        <v>141</v>
      </c>
      <c r="AU1290" s="15" t="s">
        <v>81</v>
      </c>
      <c r="AY1290" s="15" t="s">
        <v>139</v>
      </c>
      <c r="BE1290" s="187">
        <f>IF(N1290="základní",J1290,0)</f>
        <v>0</v>
      </c>
      <c r="BF1290" s="187">
        <f>IF(N1290="snížená",J1290,0)</f>
        <v>0</v>
      </c>
      <c r="BG1290" s="187">
        <f>IF(N1290="zákl. přenesená",J1290,0)</f>
        <v>0</v>
      </c>
      <c r="BH1290" s="187">
        <f>IF(N1290="sníž. přenesená",J1290,0)</f>
        <v>0</v>
      </c>
      <c r="BI1290" s="187">
        <f>IF(N1290="nulová",J1290,0)</f>
        <v>0</v>
      </c>
      <c r="BJ1290" s="15" t="s">
        <v>81</v>
      </c>
      <c r="BK1290" s="187">
        <f>ROUND(I1290*H1290,2)</f>
        <v>0</v>
      </c>
      <c r="BL1290" s="15" t="s">
        <v>207</v>
      </c>
      <c r="BM1290" s="15" t="s">
        <v>2154</v>
      </c>
    </row>
    <row r="1291" spans="2:65" s="13" customFormat="1">
      <c r="B1291" s="199"/>
      <c r="C1291" s="200"/>
      <c r="D1291" s="190" t="s">
        <v>148</v>
      </c>
      <c r="E1291" s="201" t="s">
        <v>1</v>
      </c>
      <c r="F1291" s="202" t="s">
        <v>2155</v>
      </c>
      <c r="G1291" s="200"/>
      <c r="H1291" s="203">
        <v>109.045</v>
      </c>
      <c r="I1291" s="204"/>
      <c r="J1291" s="200"/>
      <c r="K1291" s="200"/>
      <c r="L1291" s="205"/>
      <c r="M1291" s="206"/>
      <c r="N1291" s="207"/>
      <c r="O1291" s="207"/>
      <c r="P1291" s="207"/>
      <c r="Q1291" s="207"/>
      <c r="R1291" s="207"/>
      <c r="S1291" s="207"/>
      <c r="T1291" s="208"/>
      <c r="AT1291" s="209" t="s">
        <v>148</v>
      </c>
      <c r="AU1291" s="209" t="s">
        <v>81</v>
      </c>
      <c r="AV1291" s="13" t="s">
        <v>81</v>
      </c>
      <c r="AW1291" s="13" t="s">
        <v>30</v>
      </c>
      <c r="AX1291" s="13" t="s">
        <v>68</v>
      </c>
      <c r="AY1291" s="209" t="s">
        <v>139</v>
      </c>
    </row>
    <row r="1292" spans="2:65" s="1" customFormat="1" ht="16.5" customHeight="1">
      <c r="B1292" s="32"/>
      <c r="C1292" s="210" t="s">
        <v>2156</v>
      </c>
      <c r="D1292" s="210" t="s">
        <v>219</v>
      </c>
      <c r="E1292" s="211" t="s">
        <v>2157</v>
      </c>
      <c r="F1292" s="212" t="s">
        <v>2158</v>
      </c>
      <c r="G1292" s="213" t="s">
        <v>244</v>
      </c>
      <c r="H1292" s="214">
        <v>153.083</v>
      </c>
      <c r="I1292" s="215"/>
      <c r="J1292" s="216">
        <f>ROUND(I1292*H1292,2)</f>
        <v>0</v>
      </c>
      <c r="K1292" s="212" t="s">
        <v>145</v>
      </c>
      <c r="L1292" s="217"/>
      <c r="M1292" s="218" t="s">
        <v>1</v>
      </c>
      <c r="N1292" s="219" t="s">
        <v>40</v>
      </c>
      <c r="O1292" s="58"/>
      <c r="P1292" s="185">
        <f>O1292*H1292</f>
        <v>0</v>
      </c>
      <c r="Q1292" s="185">
        <v>1.9199999999999998E-2</v>
      </c>
      <c r="R1292" s="185">
        <f>Q1292*H1292</f>
        <v>2.9391935999999999</v>
      </c>
      <c r="S1292" s="185">
        <v>0</v>
      </c>
      <c r="T1292" s="186">
        <f>S1292*H1292</f>
        <v>0</v>
      </c>
      <c r="AR1292" s="15" t="s">
        <v>294</v>
      </c>
      <c r="AT1292" s="15" t="s">
        <v>219</v>
      </c>
      <c r="AU1292" s="15" t="s">
        <v>81</v>
      </c>
      <c r="AY1292" s="15" t="s">
        <v>139</v>
      </c>
      <c r="BE1292" s="187">
        <f>IF(N1292="základní",J1292,0)</f>
        <v>0</v>
      </c>
      <c r="BF1292" s="187">
        <f>IF(N1292="snížená",J1292,0)</f>
        <v>0</v>
      </c>
      <c r="BG1292" s="187">
        <f>IF(N1292="zákl. přenesená",J1292,0)</f>
        <v>0</v>
      </c>
      <c r="BH1292" s="187">
        <f>IF(N1292="sníž. přenesená",J1292,0)</f>
        <v>0</v>
      </c>
      <c r="BI1292" s="187">
        <f>IF(N1292="nulová",J1292,0)</f>
        <v>0</v>
      </c>
      <c r="BJ1292" s="15" t="s">
        <v>81</v>
      </c>
      <c r="BK1292" s="187">
        <f>ROUND(I1292*H1292,2)</f>
        <v>0</v>
      </c>
      <c r="BL1292" s="15" t="s">
        <v>207</v>
      </c>
      <c r="BM1292" s="15" t="s">
        <v>2159</v>
      </c>
    </row>
    <row r="1293" spans="2:65" s="13" customFormat="1">
      <c r="B1293" s="199"/>
      <c r="C1293" s="200"/>
      <c r="D1293" s="190" t="s">
        <v>148</v>
      </c>
      <c r="E1293" s="201" t="s">
        <v>1</v>
      </c>
      <c r="F1293" s="202" t="s">
        <v>2160</v>
      </c>
      <c r="G1293" s="200"/>
      <c r="H1293" s="203">
        <v>153.083</v>
      </c>
      <c r="I1293" s="204"/>
      <c r="J1293" s="200"/>
      <c r="K1293" s="200"/>
      <c r="L1293" s="205"/>
      <c r="M1293" s="206"/>
      <c r="N1293" s="207"/>
      <c r="O1293" s="207"/>
      <c r="P1293" s="207"/>
      <c r="Q1293" s="207"/>
      <c r="R1293" s="207"/>
      <c r="S1293" s="207"/>
      <c r="T1293" s="208"/>
      <c r="AT1293" s="209" t="s">
        <v>148</v>
      </c>
      <c r="AU1293" s="209" t="s">
        <v>81</v>
      </c>
      <c r="AV1293" s="13" t="s">
        <v>81</v>
      </c>
      <c r="AW1293" s="13" t="s">
        <v>30</v>
      </c>
      <c r="AX1293" s="13" t="s">
        <v>68</v>
      </c>
      <c r="AY1293" s="209" t="s">
        <v>139</v>
      </c>
    </row>
    <row r="1294" spans="2:65" s="1" customFormat="1" ht="16.5" customHeight="1">
      <c r="B1294" s="32"/>
      <c r="C1294" s="176" t="s">
        <v>2161</v>
      </c>
      <c r="D1294" s="176" t="s">
        <v>141</v>
      </c>
      <c r="E1294" s="177" t="s">
        <v>2162</v>
      </c>
      <c r="F1294" s="178" t="s">
        <v>2163</v>
      </c>
      <c r="G1294" s="179" t="s">
        <v>1032</v>
      </c>
      <c r="H1294" s="220"/>
      <c r="I1294" s="181"/>
      <c r="J1294" s="182">
        <f>ROUND(I1294*H1294,2)</f>
        <v>0</v>
      </c>
      <c r="K1294" s="178" t="s">
        <v>145</v>
      </c>
      <c r="L1294" s="36"/>
      <c r="M1294" s="183" t="s">
        <v>1</v>
      </c>
      <c r="N1294" s="184" t="s">
        <v>40</v>
      </c>
      <c r="O1294" s="58"/>
      <c r="P1294" s="185">
        <f>O1294*H1294</f>
        <v>0</v>
      </c>
      <c r="Q1294" s="185">
        <v>0</v>
      </c>
      <c r="R1294" s="185">
        <f>Q1294*H1294</f>
        <v>0</v>
      </c>
      <c r="S1294" s="185">
        <v>0</v>
      </c>
      <c r="T1294" s="186">
        <f>S1294*H1294</f>
        <v>0</v>
      </c>
      <c r="AR1294" s="15" t="s">
        <v>207</v>
      </c>
      <c r="AT1294" s="15" t="s">
        <v>141</v>
      </c>
      <c r="AU1294" s="15" t="s">
        <v>81</v>
      </c>
      <c r="AY1294" s="15" t="s">
        <v>139</v>
      </c>
      <c r="BE1294" s="187">
        <f>IF(N1294="základní",J1294,0)</f>
        <v>0</v>
      </c>
      <c r="BF1294" s="187">
        <f>IF(N1294="snížená",J1294,0)</f>
        <v>0</v>
      </c>
      <c r="BG1294" s="187">
        <f>IF(N1294="zákl. přenesená",J1294,0)</f>
        <v>0</v>
      </c>
      <c r="BH1294" s="187">
        <f>IF(N1294="sníž. přenesená",J1294,0)</f>
        <v>0</v>
      </c>
      <c r="BI1294" s="187">
        <f>IF(N1294="nulová",J1294,0)</f>
        <v>0</v>
      </c>
      <c r="BJ1294" s="15" t="s">
        <v>81</v>
      </c>
      <c r="BK1294" s="187">
        <f>ROUND(I1294*H1294,2)</f>
        <v>0</v>
      </c>
      <c r="BL1294" s="15" t="s">
        <v>207</v>
      </c>
      <c r="BM1294" s="15" t="s">
        <v>2164</v>
      </c>
    </row>
    <row r="1295" spans="2:65" s="11" customFormat="1" ht="22.9" customHeight="1">
      <c r="B1295" s="160"/>
      <c r="C1295" s="161"/>
      <c r="D1295" s="162" t="s">
        <v>67</v>
      </c>
      <c r="E1295" s="174" t="s">
        <v>2165</v>
      </c>
      <c r="F1295" s="174" t="s">
        <v>2166</v>
      </c>
      <c r="G1295" s="161"/>
      <c r="H1295" s="161"/>
      <c r="I1295" s="164"/>
      <c r="J1295" s="175">
        <f>BK1295</f>
        <v>0</v>
      </c>
      <c r="K1295" s="161"/>
      <c r="L1295" s="166"/>
      <c r="M1295" s="167"/>
      <c r="N1295" s="168"/>
      <c r="O1295" s="168"/>
      <c r="P1295" s="169">
        <f>SUM(P1296:P1317)</f>
        <v>0</v>
      </c>
      <c r="Q1295" s="168"/>
      <c r="R1295" s="169">
        <f>SUM(R1296:R1317)</f>
        <v>1.7950256500000001</v>
      </c>
      <c r="S1295" s="168"/>
      <c r="T1295" s="170">
        <f>SUM(T1296:T1317)</f>
        <v>0</v>
      </c>
      <c r="AR1295" s="171" t="s">
        <v>81</v>
      </c>
      <c r="AT1295" s="172" t="s">
        <v>67</v>
      </c>
      <c r="AU1295" s="172" t="s">
        <v>75</v>
      </c>
      <c r="AY1295" s="171" t="s">
        <v>139</v>
      </c>
      <c r="BK1295" s="173">
        <f>SUM(BK1296:BK1317)</f>
        <v>0</v>
      </c>
    </row>
    <row r="1296" spans="2:65" s="1" customFormat="1" ht="16.5" customHeight="1">
      <c r="B1296" s="32"/>
      <c r="C1296" s="176" t="s">
        <v>2167</v>
      </c>
      <c r="D1296" s="176" t="s">
        <v>141</v>
      </c>
      <c r="E1296" s="177" t="s">
        <v>2168</v>
      </c>
      <c r="F1296" s="178" t="s">
        <v>2169</v>
      </c>
      <c r="G1296" s="179" t="s">
        <v>244</v>
      </c>
      <c r="H1296" s="180">
        <v>154.91499999999999</v>
      </c>
      <c r="I1296" s="181"/>
      <c r="J1296" s="182">
        <f>ROUND(I1296*H1296,2)</f>
        <v>0</v>
      </c>
      <c r="K1296" s="178" t="s">
        <v>145</v>
      </c>
      <c r="L1296" s="36"/>
      <c r="M1296" s="183" t="s">
        <v>1</v>
      </c>
      <c r="N1296" s="184" t="s">
        <v>40</v>
      </c>
      <c r="O1296" s="58"/>
      <c r="P1296" s="185">
        <f>O1296*H1296</f>
        <v>0</v>
      </c>
      <c r="Q1296" s="185">
        <v>3.0000000000000001E-5</v>
      </c>
      <c r="R1296" s="185">
        <f>Q1296*H1296</f>
        <v>4.64745E-3</v>
      </c>
      <c r="S1296" s="185">
        <v>0</v>
      </c>
      <c r="T1296" s="186">
        <f>S1296*H1296</f>
        <v>0</v>
      </c>
      <c r="AR1296" s="15" t="s">
        <v>207</v>
      </c>
      <c r="AT1296" s="15" t="s">
        <v>141</v>
      </c>
      <c r="AU1296" s="15" t="s">
        <v>81</v>
      </c>
      <c r="AY1296" s="15" t="s">
        <v>139</v>
      </c>
      <c r="BE1296" s="187">
        <f>IF(N1296="základní",J1296,0)</f>
        <v>0</v>
      </c>
      <c r="BF1296" s="187">
        <f>IF(N1296="snížená",J1296,0)</f>
        <v>0</v>
      </c>
      <c r="BG1296" s="187">
        <f>IF(N1296="zákl. přenesená",J1296,0)</f>
        <v>0</v>
      </c>
      <c r="BH1296" s="187">
        <f>IF(N1296="sníž. přenesená",J1296,0)</f>
        <v>0</v>
      </c>
      <c r="BI1296" s="187">
        <f>IF(N1296="nulová",J1296,0)</f>
        <v>0</v>
      </c>
      <c r="BJ1296" s="15" t="s">
        <v>81</v>
      </c>
      <c r="BK1296" s="187">
        <f>ROUND(I1296*H1296,2)</f>
        <v>0</v>
      </c>
      <c r="BL1296" s="15" t="s">
        <v>207</v>
      </c>
      <c r="BM1296" s="15" t="s">
        <v>2170</v>
      </c>
    </row>
    <row r="1297" spans="2:65" s="12" customFormat="1">
      <c r="B1297" s="188"/>
      <c r="C1297" s="189"/>
      <c r="D1297" s="190" t="s">
        <v>148</v>
      </c>
      <c r="E1297" s="191" t="s">
        <v>1</v>
      </c>
      <c r="F1297" s="192" t="s">
        <v>289</v>
      </c>
      <c r="G1297" s="189"/>
      <c r="H1297" s="191" t="s">
        <v>1</v>
      </c>
      <c r="I1297" s="193"/>
      <c r="J1297" s="189"/>
      <c r="K1297" s="189"/>
      <c r="L1297" s="194"/>
      <c r="M1297" s="195"/>
      <c r="N1297" s="196"/>
      <c r="O1297" s="196"/>
      <c r="P1297" s="196"/>
      <c r="Q1297" s="196"/>
      <c r="R1297" s="196"/>
      <c r="S1297" s="196"/>
      <c r="T1297" s="197"/>
      <c r="AT1297" s="198" t="s">
        <v>148</v>
      </c>
      <c r="AU1297" s="198" t="s">
        <v>81</v>
      </c>
      <c r="AV1297" s="12" t="s">
        <v>75</v>
      </c>
      <c r="AW1297" s="12" t="s">
        <v>30</v>
      </c>
      <c r="AX1297" s="12" t="s">
        <v>68</v>
      </c>
      <c r="AY1297" s="198" t="s">
        <v>139</v>
      </c>
    </row>
    <row r="1298" spans="2:65" s="13" customFormat="1">
      <c r="B1298" s="199"/>
      <c r="C1298" s="200"/>
      <c r="D1298" s="190" t="s">
        <v>148</v>
      </c>
      <c r="E1298" s="201" t="s">
        <v>1</v>
      </c>
      <c r="F1298" s="202" t="s">
        <v>2171</v>
      </c>
      <c r="G1298" s="200"/>
      <c r="H1298" s="203">
        <v>36.130000000000003</v>
      </c>
      <c r="I1298" s="204"/>
      <c r="J1298" s="200"/>
      <c r="K1298" s="200"/>
      <c r="L1298" s="205"/>
      <c r="M1298" s="206"/>
      <c r="N1298" s="207"/>
      <c r="O1298" s="207"/>
      <c r="P1298" s="207"/>
      <c r="Q1298" s="207"/>
      <c r="R1298" s="207"/>
      <c r="S1298" s="207"/>
      <c r="T1298" s="208"/>
      <c r="AT1298" s="209" t="s">
        <v>148</v>
      </c>
      <c r="AU1298" s="209" t="s">
        <v>81</v>
      </c>
      <c r="AV1298" s="13" t="s">
        <v>81</v>
      </c>
      <c r="AW1298" s="13" t="s">
        <v>30</v>
      </c>
      <c r="AX1298" s="13" t="s">
        <v>68</v>
      </c>
      <c r="AY1298" s="209" t="s">
        <v>139</v>
      </c>
    </row>
    <row r="1299" spans="2:65" s="13" customFormat="1">
      <c r="B1299" s="199"/>
      <c r="C1299" s="200"/>
      <c r="D1299" s="190" t="s">
        <v>148</v>
      </c>
      <c r="E1299" s="201" t="s">
        <v>1</v>
      </c>
      <c r="F1299" s="202" t="s">
        <v>2172</v>
      </c>
      <c r="G1299" s="200"/>
      <c r="H1299" s="203">
        <v>118.785</v>
      </c>
      <c r="I1299" s="204"/>
      <c r="J1299" s="200"/>
      <c r="K1299" s="200"/>
      <c r="L1299" s="205"/>
      <c r="M1299" s="206"/>
      <c r="N1299" s="207"/>
      <c r="O1299" s="207"/>
      <c r="P1299" s="207"/>
      <c r="Q1299" s="207"/>
      <c r="R1299" s="207"/>
      <c r="S1299" s="207"/>
      <c r="T1299" s="208"/>
      <c r="AT1299" s="209" t="s">
        <v>148</v>
      </c>
      <c r="AU1299" s="209" t="s">
        <v>81</v>
      </c>
      <c r="AV1299" s="13" t="s">
        <v>81</v>
      </c>
      <c r="AW1299" s="13" t="s">
        <v>30</v>
      </c>
      <c r="AX1299" s="13" t="s">
        <v>68</v>
      </c>
      <c r="AY1299" s="209" t="s">
        <v>139</v>
      </c>
    </row>
    <row r="1300" spans="2:65" s="1" customFormat="1" ht="16.5" customHeight="1">
      <c r="B1300" s="32"/>
      <c r="C1300" s="176" t="s">
        <v>2173</v>
      </c>
      <c r="D1300" s="176" t="s">
        <v>141</v>
      </c>
      <c r="E1300" s="177" t="s">
        <v>2174</v>
      </c>
      <c r="F1300" s="178" t="s">
        <v>2175</v>
      </c>
      <c r="G1300" s="179" t="s">
        <v>244</v>
      </c>
      <c r="H1300" s="180">
        <v>154.91499999999999</v>
      </c>
      <c r="I1300" s="181"/>
      <c r="J1300" s="182">
        <f>ROUND(I1300*H1300,2)</f>
        <v>0</v>
      </c>
      <c r="K1300" s="178" t="s">
        <v>145</v>
      </c>
      <c r="L1300" s="36"/>
      <c r="M1300" s="183" t="s">
        <v>1</v>
      </c>
      <c r="N1300" s="184" t="s">
        <v>40</v>
      </c>
      <c r="O1300" s="58"/>
      <c r="P1300" s="185">
        <f>O1300*H1300</f>
        <v>0</v>
      </c>
      <c r="Q1300" s="185">
        <v>7.5799999999999999E-3</v>
      </c>
      <c r="R1300" s="185">
        <f>Q1300*H1300</f>
        <v>1.1742557</v>
      </c>
      <c r="S1300" s="185">
        <v>0</v>
      </c>
      <c r="T1300" s="186">
        <f>S1300*H1300</f>
        <v>0</v>
      </c>
      <c r="AR1300" s="15" t="s">
        <v>207</v>
      </c>
      <c r="AT1300" s="15" t="s">
        <v>141</v>
      </c>
      <c r="AU1300" s="15" t="s">
        <v>81</v>
      </c>
      <c r="AY1300" s="15" t="s">
        <v>139</v>
      </c>
      <c r="BE1300" s="187">
        <f>IF(N1300="základní",J1300,0)</f>
        <v>0</v>
      </c>
      <c r="BF1300" s="187">
        <f>IF(N1300="snížená",J1300,0)</f>
        <v>0</v>
      </c>
      <c r="BG1300" s="187">
        <f>IF(N1300="zákl. přenesená",J1300,0)</f>
        <v>0</v>
      </c>
      <c r="BH1300" s="187">
        <f>IF(N1300="sníž. přenesená",J1300,0)</f>
        <v>0</v>
      </c>
      <c r="BI1300" s="187">
        <f>IF(N1300="nulová",J1300,0)</f>
        <v>0</v>
      </c>
      <c r="BJ1300" s="15" t="s">
        <v>81</v>
      </c>
      <c r="BK1300" s="187">
        <f>ROUND(I1300*H1300,2)</f>
        <v>0</v>
      </c>
      <c r="BL1300" s="15" t="s">
        <v>207</v>
      </c>
      <c r="BM1300" s="15" t="s">
        <v>2176</v>
      </c>
    </row>
    <row r="1301" spans="2:65" s="13" customFormat="1">
      <c r="B1301" s="199"/>
      <c r="C1301" s="200"/>
      <c r="D1301" s="190" t="s">
        <v>148</v>
      </c>
      <c r="E1301" s="201" t="s">
        <v>1</v>
      </c>
      <c r="F1301" s="202" t="s">
        <v>2177</v>
      </c>
      <c r="G1301" s="200"/>
      <c r="H1301" s="203">
        <v>154.91499999999999</v>
      </c>
      <c r="I1301" s="204"/>
      <c r="J1301" s="200"/>
      <c r="K1301" s="200"/>
      <c r="L1301" s="205"/>
      <c r="M1301" s="206"/>
      <c r="N1301" s="207"/>
      <c r="O1301" s="207"/>
      <c r="P1301" s="207"/>
      <c r="Q1301" s="207"/>
      <c r="R1301" s="207"/>
      <c r="S1301" s="207"/>
      <c r="T1301" s="208"/>
      <c r="AT1301" s="209" t="s">
        <v>148</v>
      </c>
      <c r="AU1301" s="209" t="s">
        <v>81</v>
      </c>
      <c r="AV1301" s="13" t="s">
        <v>81</v>
      </c>
      <c r="AW1301" s="13" t="s">
        <v>30</v>
      </c>
      <c r="AX1301" s="13" t="s">
        <v>68</v>
      </c>
      <c r="AY1301" s="209" t="s">
        <v>139</v>
      </c>
    </row>
    <row r="1302" spans="2:65" s="1" customFormat="1" ht="16.5" customHeight="1">
      <c r="B1302" s="32"/>
      <c r="C1302" s="176" t="s">
        <v>2178</v>
      </c>
      <c r="D1302" s="176" t="s">
        <v>141</v>
      </c>
      <c r="E1302" s="177" t="s">
        <v>2179</v>
      </c>
      <c r="F1302" s="178" t="s">
        <v>2180</v>
      </c>
      <c r="G1302" s="179" t="s">
        <v>244</v>
      </c>
      <c r="H1302" s="180">
        <v>154.91499999999999</v>
      </c>
      <c r="I1302" s="181"/>
      <c r="J1302" s="182">
        <f>ROUND(I1302*H1302,2)</f>
        <v>0</v>
      </c>
      <c r="K1302" s="178" t="s">
        <v>145</v>
      </c>
      <c r="L1302" s="36"/>
      <c r="M1302" s="183" t="s">
        <v>1</v>
      </c>
      <c r="N1302" s="184" t="s">
        <v>40</v>
      </c>
      <c r="O1302" s="58"/>
      <c r="P1302" s="185">
        <f>O1302*H1302</f>
        <v>0</v>
      </c>
      <c r="Q1302" s="185">
        <v>2.9999999999999997E-4</v>
      </c>
      <c r="R1302" s="185">
        <f>Q1302*H1302</f>
        <v>4.6474499999999995E-2</v>
      </c>
      <c r="S1302" s="185">
        <v>0</v>
      </c>
      <c r="T1302" s="186">
        <f>S1302*H1302</f>
        <v>0</v>
      </c>
      <c r="AR1302" s="15" t="s">
        <v>207</v>
      </c>
      <c r="AT1302" s="15" t="s">
        <v>141</v>
      </c>
      <c r="AU1302" s="15" t="s">
        <v>81</v>
      </c>
      <c r="AY1302" s="15" t="s">
        <v>139</v>
      </c>
      <c r="BE1302" s="187">
        <f>IF(N1302="základní",J1302,0)</f>
        <v>0</v>
      </c>
      <c r="BF1302" s="187">
        <f>IF(N1302="snížená",J1302,0)</f>
        <v>0</v>
      </c>
      <c r="BG1302" s="187">
        <f>IF(N1302="zákl. přenesená",J1302,0)</f>
        <v>0</v>
      </c>
      <c r="BH1302" s="187">
        <f>IF(N1302="sníž. přenesená",J1302,0)</f>
        <v>0</v>
      </c>
      <c r="BI1302" s="187">
        <f>IF(N1302="nulová",J1302,0)</f>
        <v>0</v>
      </c>
      <c r="BJ1302" s="15" t="s">
        <v>81</v>
      </c>
      <c r="BK1302" s="187">
        <f>ROUND(I1302*H1302,2)</f>
        <v>0</v>
      </c>
      <c r="BL1302" s="15" t="s">
        <v>207</v>
      </c>
      <c r="BM1302" s="15" t="s">
        <v>2181</v>
      </c>
    </row>
    <row r="1303" spans="2:65" s="13" customFormat="1">
      <c r="B1303" s="199"/>
      <c r="C1303" s="200"/>
      <c r="D1303" s="190" t="s">
        <v>148</v>
      </c>
      <c r="E1303" s="201" t="s">
        <v>1</v>
      </c>
      <c r="F1303" s="202" t="s">
        <v>2177</v>
      </c>
      <c r="G1303" s="200"/>
      <c r="H1303" s="203">
        <v>154.91499999999999</v>
      </c>
      <c r="I1303" s="204"/>
      <c r="J1303" s="200"/>
      <c r="K1303" s="200"/>
      <c r="L1303" s="205"/>
      <c r="M1303" s="206"/>
      <c r="N1303" s="207"/>
      <c r="O1303" s="207"/>
      <c r="P1303" s="207"/>
      <c r="Q1303" s="207"/>
      <c r="R1303" s="207"/>
      <c r="S1303" s="207"/>
      <c r="T1303" s="208"/>
      <c r="AT1303" s="209" t="s">
        <v>148</v>
      </c>
      <c r="AU1303" s="209" t="s">
        <v>81</v>
      </c>
      <c r="AV1303" s="13" t="s">
        <v>81</v>
      </c>
      <c r="AW1303" s="13" t="s">
        <v>30</v>
      </c>
      <c r="AX1303" s="13" t="s">
        <v>68</v>
      </c>
      <c r="AY1303" s="209" t="s">
        <v>139</v>
      </c>
    </row>
    <row r="1304" spans="2:65" s="1" customFormat="1" ht="16.5" customHeight="1">
      <c r="B1304" s="32"/>
      <c r="C1304" s="210" t="s">
        <v>2182</v>
      </c>
      <c r="D1304" s="210" t="s">
        <v>219</v>
      </c>
      <c r="E1304" s="211" t="s">
        <v>2183</v>
      </c>
      <c r="F1304" s="212" t="s">
        <v>2184</v>
      </c>
      <c r="G1304" s="213" t="s">
        <v>244</v>
      </c>
      <c r="H1304" s="214">
        <v>185.898</v>
      </c>
      <c r="I1304" s="215"/>
      <c r="J1304" s="216">
        <f>ROUND(I1304*H1304,2)</f>
        <v>0</v>
      </c>
      <c r="K1304" s="212" t="s">
        <v>145</v>
      </c>
      <c r="L1304" s="217"/>
      <c r="M1304" s="218" t="s">
        <v>1</v>
      </c>
      <c r="N1304" s="219" t="s">
        <v>40</v>
      </c>
      <c r="O1304" s="58"/>
      <c r="P1304" s="185">
        <f>O1304*H1304</f>
        <v>0</v>
      </c>
      <c r="Q1304" s="185">
        <v>2.8300000000000001E-3</v>
      </c>
      <c r="R1304" s="185">
        <f>Q1304*H1304</f>
        <v>0.52609134000000002</v>
      </c>
      <c r="S1304" s="185">
        <v>0</v>
      </c>
      <c r="T1304" s="186">
        <f>S1304*H1304</f>
        <v>0</v>
      </c>
      <c r="AR1304" s="15" t="s">
        <v>294</v>
      </c>
      <c r="AT1304" s="15" t="s">
        <v>219</v>
      </c>
      <c r="AU1304" s="15" t="s">
        <v>81</v>
      </c>
      <c r="AY1304" s="15" t="s">
        <v>139</v>
      </c>
      <c r="BE1304" s="187">
        <f>IF(N1304="základní",J1304,0)</f>
        <v>0</v>
      </c>
      <c r="BF1304" s="187">
        <f>IF(N1304="snížená",J1304,0)</f>
        <v>0</v>
      </c>
      <c r="BG1304" s="187">
        <f>IF(N1304="zákl. přenesená",J1304,0)</f>
        <v>0</v>
      </c>
      <c r="BH1304" s="187">
        <f>IF(N1304="sníž. přenesená",J1304,0)</f>
        <v>0</v>
      </c>
      <c r="BI1304" s="187">
        <f>IF(N1304="nulová",J1304,0)</f>
        <v>0</v>
      </c>
      <c r="BJ1304" s="15" t="s">
        <v>81</v>
      </c>
      <c r="BK1304" s="187">
        <f>ROUND(I1304*H1304,2)</f>
        <v>0</v>
      </c>
      <c r="BL1304" s="15" t="s">
        <v>207</v>
      </c>
      <c r="BM1304" s="15" t="s">
        <v>2185</v>
      </c>
    </row>
    <row r="1305" spans="2:65" s="13" customFormat="1">
      <c r="B1305" s="199"/>
      <c r="C1305" s="200"/>
      <c r="D1305" s="190" t="s">
        <v>148</v>
      </c>
      <c r="E1305" s="201" t="s">
        <v>1</v>
      </c>
      <c r="F1305" s="202" t="s">
        <v>2186</v>
      </c>
      <c r="G1305" s="200"/>
      <c r="H1305" s="203">
        <v>185.898</v>
      </c>
      <c r="I1305" s="204"/>
      <c r="J1305" s="200"/>
      <c r="K1305" s="200"/>
      <c r="L1305" s="205"/>
      <c r="M1305" s="206"/>
      <c r="N1305" s="207"/>
      <c r="O1305" s="207"/>
      <c r="P1305" s="207"/>
      <c r="Q1305" s="207"/>
      <c r="R1305" s="207"/>
      <c r="S1305" s="207"/>
      <c r="T1305" s="208"/>
      <c r="AT1305" s="209" t="s">
        <v>148</v>
      </c>
      <c r="AU1305" s="209" t="s">
        <v>81</v>
      </c>
      <c r="AV1305" s="13" t="s">
        <v>81</v>
      </c>
      <c r="AW1305" s="13" t="s">
        <v>30</v>
      </c>
      <c r="AX1305" s="13" t="s">
        <v>68</v>
      </c>
      <c r="AY1305" s="209" t="s">
        <v>139</v>
      </c>
    </row>
    <row r="1306" spans="2:65" s="1" customFormat="1" ht="16.5" customHeight="1">
      <c r="B1306" s="32"/>
      <c r="C1306" s="176" t="s">
        <v>2187</v>
      </c>
      <c r="D1306" s="176" t="s">
        <v>141</v>
      </c>
      <c r="E1306" s="177" t="s">
        <v>2188</v>
      </c>
      <c r="F1306" s="178" t="s">
        <v>2189</v>
      </c>
      <c r="G1306" s="179" t="s">
        <v>265</v>
      </c>
      <c r="H1306" s="180">
        <v>149.40799999999999</v>
      </c>
      <c r="I1306" s="181"/>
      <c r="J1306" s="182">
        <f>ROUND(I1306*H1306,2)</f>
        <v>0</v>
      </c>
      <c r="K1306" s="178" t="s">
        <v>145</v>
      </c>
      <c r="L1306" s="36"/>
      <c r="M1306" s="183" t="s">
        <v>1</v>
      </c>
      <c r="N1306" s="184" t="s">
        <v>40</v>
      </c>
      <c r="O1306" s="58"/>
      <c r="P1306" s="185">
        <f>O1306*H1306</f>
        <v>0</v>
      </c>
      <c r="Q1306" s="185">
        <v>1.0000000000000001E-5</v>
      </c>
      <c r="R1306" s="185">
        <f>Q1306*H1306</f>
        <v>1.4940800000000001E-3</v>
      </c>
      <c r="S1306" s="185">
        <v>0</v>
      </c>
      <c r="T1306" s="186">
        <f>S1306*H1306</f>
        <v>0</v>
      </c>
      <c r="AR1306" s="15" t="s">
        <v>207</v>
      </c>
      <c r="AT1306" s="15" t="s">
        <v>141</v>
      </c>
      <c r="AU1306" s="15" t="s">
        <v>81</v>
      </c>
      <c r="AY1306" s="15" t="s">
        <v>139</v>
      </c>
      <c r="BE1306" s="187">
        <f>IF(N1306="základní",J1306,0)</f>
        <v>0</v>
      </c>
      <c r="BF1306" s="187">
        <f>IF(N1306="snížená",J1306,0)</f>
        <v>0</v>
      </c>
      <c r="BG1306" s="187">
        <f>IF(N1306="zákl. přenesená",J1306,0)</f>
        <v>0</v>
      </c>
      <c r="BH1306" s="187">
        <f>IF(N1306="sníž. přenesená",J1306,0)</f>
        <v>0</v>
      </c>
      <c r="BI1306" s="187">
        <f>IF(N1306="nulová",J1306,0)</f>
        <v>0</v>
      </c>
      <c r="BJ1306" s="15" t="s">
        <v>81</v>
      </c>
      <c r="BK1306" s="187">
        <f>ROUND(I1306*H1306,2)</f>
        <v>0</v>
      </c>
      <c r="BL1306" s="15" t="s">
        <v>207</v>
      </c>
      <c r="BM1306" s="15" t="s">
        <v>2190</v>
      </c>
    </row>
    <row r="1307" spans="2:65" s="12" customFormat="1">
      <c r="B1307" s="188"/>
      <c r="C1307" s="189"/>
      <c r="D1307" s="190" t="s">
        <v>148</v>
      </c>
      <c r="E1307" s="191" t="s">
        <v>1</v>
      </c>
      <c r="F1307" s="192" t="s">
        <v>289</v>
      </c>
      <c r="G1307" s="189"/>
      <c r="H1307" s="191" t="s">
        <v>1</v>
      </c>
      <c r="I1307" s="193"/>
      <c r="J1307" s="189"/>
      <c r="K1307" s="189"/>
      <c r="L1307" s="194"/>
      <c r="M1307" s="195"/>
      <c r="N1307" s="196"/>
      <c r="O1307" s="196"/>
      <c r="P1307" s="196"/>
      <c r="Q1307" s="196"/>
      <c r="R1307" s="196"/>
      <c r="S1307" s="196"/>
      <c r="T1307" s="197"/>
      <c r="AT1307" s="198" t="s">
        <v>148</v>
      </c>
      <c r="AU1307" s="198" t="s">
        <v>81</v>
      </c>
      <c r="AV1307" s="12" t="s">
        <v>75</v>
      </c>
      <c r="AW1307" s="12" t="s">
        <v>30</v>
      </c>
      <c r="AX1307" s="12" t="s">
        <v>68</v>
      </c>
      <c r="AY1307" s="198" t="s">
        <v>139</v>
      </c>
    </row>
    <row r="1308" spans="2:65" s="13" customFormat="1">
      <c r="B1308" s="199"/>
      <c r="C1308" s="200"/>
      <c r="D1308" s="190" t="s">
        <v>148</v>
      </c>
      <c r="E1308" s="201" t="s">
        <v>1</v>
      </c>
      <c r="F1308" s="202" t="s">
        <v>2191</v>
      </c>
      <c r="G1308" s="200"/>
      <c r="H1308" s="203">
        <v>33.15</v>
      </c>
      <c r="I1308" s="204"/>
      <c r="J1308" s="200"/>
      <c r="K1308" s="200"/>
      <c r="L1308" s="205"/>
      <c r="M1308" s="206"/>
      <c r="N1308" s="207"/>
      <c r="O1308" s="207"/>
      <c r="P1308" s="207"/>
      <c r="Q1308" s="207"/>
      <c r="R1308" s="207"/>
      <c r="S1308" s="207"/>
      <c r="T1308" s="208"/>
      <c r="AT1308" s="209" t="s">
        <v>148</v>
      </c>
      <c r="AU1308" s="209" t="s">
        <v>81</v>
      </c>
      <c r="AV1308" s="13" t="s">
        <v>81</v>
      </c>
      <c r="AW1308" s="13" t="s">
        <v>30</v>
      </c>
      <c r="AX1308" s="13" t="s">
        <v>68</v>
      </c>
      <c r="AY1308" s="209" t="s">
        <v>139</v>
      </c>
    </row>
    <row r="1309" spans="2:65" s="13" customFormat="1">
      <c r="B1309" s="199"/>
      <c r="C1309" s="200"/>
      <c r="D1309" s="190" t="s">
        <v>148</v>
      </c>
      <c r="E1309" s="201" t="s">
        <v>1</v>
      </c>
      <c r="F1309" s="202" t="s">
        <v>2192</v>
      </c>
      <c r="G1309" s="200"/>
      <c r="H1309" s="203">
        <v>116.258</v>
      </c>
      <c r="I1309" s="204"/>
      <c r="J1309" s="200"/>
      <c r="K1309" s="200"/>
      <c r="L1309" s="205"/>
      <c r="M1309" s="206"/>
      <c r="N1309" s="207"/>
      <c r="O1309" s="207"/>
      <c r="P1309" s="207"/>
      <c r="Q1309" s="207"/>
      <c r="R1309" s="207"/>
      <c r="S1309" s="207"/>
      <c r="T1309" s="208"/>
      <c r="AT1309" s="209" t="s">
        <v>148</v>
      </c>
      <c r="AU1309" s="209" t="s">
        <v>81</v>
      </c>
      <c r="AV1309" s="13" t="s">
        <v>81</v>
      </c>
      <c r="AW1309" s="13" t="s">
        <v>30</v>
      </c>
      <c r="AX1309" s="13" t="s">
        <v>68</v>
      </c>
      <c r="AY1309" s="209" t="s">
        <v>139</v>
      </c>
    </row>
    <row r="1310" spans="2:65" s="1" customFormat="1" ht="16.5" customHeight="1">
      <c r="B1310" s="32"/>
      <c r="C1310" s="210" t="s">
        <v>2193</v>
      </c>
      <c r="D1310" s="210" t="s">
        <v>219</v>
      </c>
      <c r="E1310" s="211" t="s">
        <v>2194</v>
      </c>
      <c r="F1310" s="212" t="s">
        <v>2195</v>
      </c>
      <c r="G1310" s="213" t="s">
        <v>265</v>
      </c>
      <c r="H1310" s="214">
        <v>164.34899999999999</v>
      </c>
      <c r="I1310" s="215"/>
      <c r="J1310" s="216">
        <f>ROUND(I1310*H1310,2)</f>
        <v>0</v>
      </c>
      <c r="K1310" s="212" t="s">
        <v>145</v>
      </c>
      <c r="L1310" s="217"/>
      <c r="M1310" s="218" t="s">
        <v>1</v>
      </c>
      <c r="N1310" s="219" t="s">
        <v>40</v>
      </c>
      <c r="O1310" s="58"/>
      <c r="P1310" s="185">
        <f>O1310*H1310</f>
        <v>0</v>
      </c>
      <c r="Q1310" s="185">
        <v>2.2000000000000001E-4</v>
      </c>
      <c r="R1310" s="185">
        <f>Q1310*H1310</f>
        <v>3.6156779999999999E-2</v>
      </c>
      <c r="S1310" s="185">
        <v>0</v>
      </c>
      <c r="T1310" s="186">
        <f>S1310*H1310</f>
        <v>0</v>
      </c>
      <c r="AR1310" s="15" t="s">
        <v>294</v>
      </c>
      <c r="AT1310" s="15" t="s">
        <v>219</v>
      </c>
      <c r="AU1310" s="15" t="s">
        <v>81</v>
      </c>
      <c r="AY1310" s="15" t="s">
        <v>139</v>
      </c>
      <c r="BE1310" s="187">
        <f>IF(N1310="základní",J1310,0)</f>
        <v>0</v>
      </c>
      <c r="BF1310" s="187">
        <f>IF(N1310="snížená",J1310,0)</f>
        <v>0</v>
      </c>
      <c r="BG1310" s="187">
        <f>IF(N1310="zákl. přenesená",J1310,0)</f>
        <v>0</v>
      </c>
      <c r="BH1310" s="187">
        <f>IF(N1310="sníž. přenesená",J1310,0)</f>
        <v>0</v>
      </c>
      <c r="BI1310" s="187">
        <f>IF(N1310="nulová",J1310,0)</f>
        <v>0</v>
      </c>
      <c r="BJ1310" s="15" t="s">
        <v>81</v>
      </c>
      <c r="BK1310" s="187">
        <f>ROUND(I1310*H1310,2)</f>
        <v>0</v>
      </c>
      <c r="BL1310" s="15" t="s">
        <v>207</v>
      </c>
      <c r="BM1310" s="15" t="s">
        <v>2196</v>
      </c>
    </row>
    <row r="1311" spans="2:65" s="13" customFormat="1">
      <c r="B1311" s="199"/>
      <c r="C1311" s="200"/>
      <c r="D1311" s="190" t="s">
        <v>148</v>
      </c>
      <c r="E1311" s="201" t="s">
        <v>1</v>
      </c>
      <c r="F1311" s="202" t="s">
        <v>2197</v>
      </c>
      <c r="G1311" s="200"/>
      <c r="H1311" s="203">
        <v>164.34899999999999</v>
      </c>
      <c r="I1311" s="204"/>
      <c r="J1311" s="200"/>
      <c r="K1311" s="200"/>
      <c r="L1311" s="205"/>
      <c r="M1311" s="206"/>
      <c r="N1311" s="207"/>
      <c r="O1311" s="207"/>
      <c r="P1311" s="207"/>
      <c r="Q1311" s="207"/>
      <c r="R1311" s="207"/>
      <c r="S1311" s="207"/>
      <c r="T1311" s="208"/>
      <c r="AT1311" s="209" t="s">
        <v>148</v>
      </c>
      <c r="AU1311" s="209" t="s">
        <v>81</v>
      </c>
      <c r="AV1311" s="13" t="s">
        <v>81</v>
      </c>
      <c r="AW1311" s="13" t="s">
        <v>30</v>
      </c>
      <c r="AX1311" s="13" t="s">
        <v>68</v>
      </c>
      <c r="AY1311" s="209" t="s">
        <v>139</v>
      </c>
    </row>
    <row r="1312" spans="2:65" s="1" customFormat="1" ht="16.5" customHeight="1">
      <c r="B1312" s="32"/>
      <c r="C1312" s="176" t="s">
        <v>2198</v>
      </c>
      <c r="D1312" s="176" t="s">
        <v>141</v>
      </c>
      <c r="E1312" s="177" t="s">
        <v>2199</v>
      </c>
      <c r="F1312" s="178" t="s">
        <v>2200</v>
      </c>
      <c r="G1312" s="179" t="s">
        <v>265</v>
      </c>
      <c r="H1312" s="180">
        <v>28.95</v>
      </c>
      <c r="I1312" s="181"/>
      <c r="J1312" s="182">
        <f>ROUND(I1312*H1312,2)</f>
        <v>0</v>
      </c>
      <c r="K1312" s="178" t="s">
        <v>145</v>
      </c>
      <c r="L1312" s="36"/>
      <c r="M1312" s="183" t="s">
        <v>1</v>
      </c>
      <c r="N1312" s="184" t="s">
        <v>40</v>
      </c>
      <c r="O1312" s="58"/>
      <c r="P1312" s="185">
        <f>O1312*H1312</f>
        <v>0</v>
      </c>
      <c r="Q1312" s="185">
        <v>0</v>
      </c>
      <c r="R1312" s="185">
        <f>Q1312*H1312</f>
        <v>0</v>
      </c>
      <c r="S1312" s="185">
        <v>0</v>
      </c>
      <c r="T1312" s="186">
        <f>S1312*H1312</f>
        <v>0</v>
      </c>
      <c r="AR1312" s="15" t="s">
        <v>207</v>
      </c>
      <c r="AT1312" s="15" t="s">
        <v>141</v>
      </c>
      <c r="AU1312" s="15" t="s">
        <v>81</v>
      </c>
      <c r="AY1312" s="15" t="s">
        <v>139</v>
      </c>
      <c r="BE1312" s="187">
        <f>IF(N1312="základní",J1312,0)</f>
        <v>0</v>
      </c>
      <c r="BF1312" s="187">
        <f>IF(N1312="snížená",J1312,0)</f>
        <v>0</v>
      </c>
      <c r="BG1312" s="187">
        <f>IF(N1312="zákl. přenesená",J1312,0)</f>
        <v>0</v>
      </c>
      <c r="BH1312" s="187">
        <f>IF(N1312="sníž. přenesená",J1312,0)</f>
        <v>0</v>
      </c>
      <c r="BI1312" s="187">
        <f>IF(N1312="nulová",J1312,0)</f>
        <v>0</v>
      </c>
      <c r="BJ1312" s="15" t="s">
        <v>81</v>
      </c>
      <c r="BK1312" s="187">
        <f>ROUND(I1312*H1312,2)</f>
        <v>0</v>
      </c>
      <c r="BL1312" s="15" t="s">
        <v>207</v>
      </c>
      <c r="BM1312" s="15" t="s">
        <v>2201</v>
      </c>
    </row>
    <row r="1313" spans="2:65" s="12" customFormat="1">
      <c r="B1313" s="188"/>
      <c r="C1313" s="189"/>
      <c r="D1313" s="190" t="s">
        <v>148</v>
      </c>
      <c r="E1313" s="191" t="s">
        <v>1</v>
      </c>
      <c r="F1313" s="192" t="s">
        <v>289</v>
      </c>
      <c r="G1313" s="189"/>
      <c r="H1313" s="191" t="s">
        <v>1</v>
      </c>
      <c r="I1313" s="193"/>
      <c r="J1313" s="189"/>
      <c r="K1313" s="189"/>
      <c r="L1313" s="194"/>
      <c r="M1313" s="195"/>
      <c r="N1313" s="196"/>
      <c r="O1313" s="196"/>
      <c r="P1313" s="196"/>
      <c r="Q1313" s="196"/>
      <c r="R1313" s="196"/>
      <c r="S1313" s="196"/>
      <c r="T1313" s="197"/>
      <c r="AT1313" s="198" t="s">
        <v>148</v>
      </c>
      <c r="AU1313" s="198" t="s">
        <v>81</v>
      </c>
      <c r="AV1313" s="12" t="s">
        <v>75</v>
      </c>
      <c r="AW1313" s="12" t="s">
        <v>30</v>
      </c>
      <c r="AX1313" s="12" t="s">
        <v>68</v>
      </c>
      <c r="AY1313" s="198" t="s">
        <v>139</v>
      </c>
    </row>
    <row r="1314" spans="2:65" s="13" customFormat="1">
      <c r="B1314" s="199"/>
      <c r="C1314" s="200"/>
      <c r="D1314" s="190" t="s">
        <v>148</v>
      </c>
      <c r="E1314" s="201" t="s">
        <v>1</v>
      </c>
      <c r="F1314" s="202" t="s">
        <v>2202</v>
      </c>
      <c r="G1314" s="200"/>
      <c r="H1314" s="203">
        <v>28.95</v>
      </c>
      <c r="I1314" s="204"/>
      <c r="J1314" s="200"/>
      <c r="K1314" s="200"/>
      <c r="L1314" s="205"/>
      <c r="M1314" s="206"/>
      <c r="N1314" s="207"/>
      <c r="O1314" s="207"/>
      <c r="P1314" s="207"/>
      <c r="Q1314" s="207"/>
      <c r="R1314" s="207"/>
      <c r="S1314" s="207"/>
      <c r="T1314" s="208"/>
      <c r="AT1314" s="209" t="s">
        <v>148</v>
      </c>
      <c r="AU1314" s="209" t="s">
        <v>81</v>
      </c>
      <c r="AV1314" s="13" t="s">
        <v>81</v>
      </c>
      <c r="AW1314" s="13" t="s">
        <v>30</v>
      </c>
      <c r="AX1314" s="13" t="s">
        <v>68</v>
      </c>
      <c r="AY1314" s="209" t="s">
        <v>139</v>
      </c>
    </row>
    <row r="1315" spans="2:65" s="1" customFormat="1" ht="16.5" customHeight="1">
      <c r="B1315" s="32"/>
      <c r="C1315" s="210" t="s">
        <v>2203</v>
      </c>
      <c r="D1315" s="210" t="s">
        <v>219</v>
      </c>
      <c r="E1315" s="211" t="s">
        <v>2204</v>
      </c>
      <c r="F1315" s="212" t="s">
        <v>2205</v>
      </c>
      <c r="G1315" s="213" t="s">
        <v>265</v>
      </c>
      <c r="H1315" s="214">
        <v>34.74</v>
      </c>
      <c r="I1315" s="215"/>
      <c r="J1315" s="216">
        <f>ROUND(I1315*H1315,2)</f>
        <v>0</v>
      </c>
      <c r="K1315" s="212" t="s">
        <v>145</v>
      </c>
      <c r="L1315" s="217"/>
      <c r="M1315" s="218" t="s">
        <v>1</v>
      </c>
      <c r="N1315" s="219" t="s">
        <v>40</v>
      </c>
      <c r="O1315" s="58"/>
      <c r="P1315" s="185">
        <f>O1315*H1315</f>
        <v>0</v>
      </c>
      <c r="Q1315" s="185">
        <v>1.7000000000000001E-4</v>
      </c>
      <c r="R1315" s="185">
        <f>Q1315*H1315</f>
        <v>5.905800000000001E-3</v>
      </c>
      <c r="S1315" s="185">
        <v>0</v>
      </c>
      <c r="T1315" s="186">
        <f>S1315*H1315</f>
        <v>0</v>
      </c>
      <c r="AR1315" s="15" t="s">
        <v>294</v>
      </c>
      <c r="AT1315" s="15" t="s">
        <v>219</v>
      </c>
      <c r="AU1315" s="15" t="s">
        <v>81</v>
      </c>
      <c r="AY1315" s="15" t="s">
        <v>139</v>
      </c>
      <c r="BE1315" s="187">
        <f>IF(N1315="základní",J1315,0)</f>
        <v>0</v>
      </c>
      <c r="BF1315" s="187">
        <f>IF(N1315="snížená",J1315,0)</f>
        <v>0</v>
      </c>
      <c r="BG1315" s="187">
        <f>IF(N1315="zákl. přenesená",J1315,0)</f>
        <v>0</v>
      </c>
      <c r="BH1315" s="187">
        <f>IF(N1315="sníž. přenesená",J1315,0)</f>
        <v>0</v>
      </c>
      <c r="BI1315" s="187">
        <f>IF(N1315="nulová",J1315,0)</f>
        <v>0</v>
      </c>
      <c r="BJ1315" s="15" t="s">
        <v>81</v>
      </c>
      <c r="BK1315" s="187">
        <f>ROUND(I1315*H1315,2)</f>
        <v>0</v>
      </c>
      <c r="BL1315" s="15" t="s">
        <v>207</v>
      </c>
      <c r="BM1315" s="15" t="s">
        <v>2206</v>
      </c>
    </row>
    <row r="1316" spans="2:65" s="13" customFormat="1">
      <c r="B1316" s="199"/>
      <c r="C1316" s="200"/>
      <c r="D1316" s="190" t="s">
        <v>148</v>
      </c>
      <c r="E1316" s="201" t="s">
        <v>1</v>
      </c>
      <c r="F1316" s="202" t="s">
        <v>2207</v>
      </c>
      <c r="G1316" s="200"/>
      <c r="H1316" s="203">
        <v>34.74</v>
      </c>
      <c r="I1316" s="204"/>
      <c r="J1316" s="200"/>
      <c r="K1316" s="200"/>
      <c r="L1316" s="205"/>
      <c r="M1316" s="206"/>
      <c r="N1316" s="207"/>
      <c r="O1316" s="207"/>
      <c r="P1316" s="207"/>
      <c r="Q1316" s="207"/>
      <c r="R1316" s="207"/>
      <c r="S1316" s="207"/>
      <c r="T1316" s="208"/>
      <c r="AT1316" s="209" t="s">
        <v>148</v>
      </c>
      <c r="AU1316" s="209" t="s">
        <v>81</v>
      </c>
      <c r="AV1316" s="13" t="s">
        <v>81</v>
      </c>
      <c r="AW1316" s="13" t="s">
        <v>30</v>
      </c>
      <c r="AX1316" s="13" t="s">
        <v>68</v>
      </c>
      <c r="AY1316" s="209" t="s">
        <v>139</v>
      </c>
    </row>
    <row r="1317" spans="2:65" s="1" customFormat="1" ht="16.5" customHeight="1">
      <c r="B1317" s="32"/>
      <c r="C1317" s="176" t="s">
        <v>2208</v>
      </c>
      <c r="D1317" s="176" t="s">
        <v>141</v>
      </c>
      <c r="E1317" s="177" t="s">
        <v>2209</v>
      </c>
      <c r="F1317" s="178" t="s">
        <v>2210</v>
      </c>
      <c r="G1317" s="179" t="s">
        <v>1032</v>
      </c>
      <c r="H1317" s="220"/>
      <c r="I1317" s="181"/>
      <c r="J1317" s="182">
        <f>ROUND(I1317*H1317,2)</f>
        <v>0</v>
      </c>
      <c r="K1317" s="178" t="s">
        <v>145</v>
      </c>
      <c r="L1317" s="36"/>
      <c r="M1317" s="183" t="s">
        <v>1</v>
      </c>
      <c r="N1317" s="184" t="s">
        <v>40</v>
      </c>
      <c r="O1317" s="58"/>
      <c r="P1317" s="185">
        <f>O1317*H1317</f>
        <v>0</v>
      </c>
      <c r="Q1317" s="185">
        <v>0</v>
      </c>
      <c r="R1317" s="185">
        <f>Q1317*H1317</f>
        <v>0</v>
      </c>
      <c r="S1317" s="185">
        <v>0</v>
      </c>
      <c r="T1317" s="186">
        <f>S1317*H1317</f>
        <v>0</v>
      </c>
      <c r="AR1317" s="15" t="s">
        <v>207</v>
      </c>
      <c r="AT1317" s="15" t="s">
        <v>141</v>
      </c>
      <c r="AU1317" s="15" t="s">
        <v>81</v>
      </c>
      <c r="AY1317" s="15" t="s">
        <v>139</v>
      </c>
      <c r="BE1317" s="187">
        <f>IF(N1317="základní",J1317,0)</f>
        <v>0</v>
      </c>
      <c r="BF1317" s="187">
        <f>IF(N1317="snížená",J1317,0)</f>
        <v>0</v>
      </c>
      <c r="BG1317" s="187">
        <f>IF(N1317="zákl. přenesená",J1317,0)</f>
        <v>0</v>
      </c>
      <c r="BH1317" s="187">
        <f>IF(N1317="sníž. přenesená",J1317,0)</f>
        <v>0</v>
      </c>
      <c r="BI1317" s="187">
        <f>IF(N1317="nulová",J1317,0)</f>
        <v>0</v>
      </c>
      <c r="BJ1317" s="15" t="s">
        <v>81</v>
      </c>
      <c r="BK1317" s="187">
        <f>ROUND(I1317*H1317,2)</f>
        <v>0</v>
      </c>
      <c r="BL1317" s="15" t="s">
        <v>207</v>
      </c>
      <c r="BM1317" s="15" t="s">
        <v>2211</v>
      </c>
    </row>
    <row r="1318" spans="2:65" s="11" customFormat="1" ht="22.9" customHeight="1">
      <c r="B1318" s="160"/>
      <c r="C1318" s="161"/>
      <c r="D1318" s="162" t="s">
        <v>67</v>
      </c>
      <c r="E1318" s="174" t="s">
        <v>2212</v>
      </c>
      <c r="F1318" s="174" t="s">
        <v>2213</v>
      </c>
      <c r="G1318" s="161"/>
      <c r="H1318" s="161"/>
      <c r="I1318" s="164"/>
      <c r="J1318" s="175">
        <f>BK1318</f>
        <v>0</v>
      </c>
      <c r="K1318" s="161"/>
      <c r="L1318" s="166"/>
      <c r="M1318" s="167"/>
      <c r="N1318" s="168"/>
      <c r="O1318" s="168"/>
      <c r="P1318" s="169">
        <f>SUM(P1319:P1351)</f>
        <v>0</v>
      </c>
      <c r="Q1318" s="168"/>
      <c r="R1318" s="169">
        <f>SUM(R1319:R1351)</f>
        <v>3.1561838</v>
      </c>
      <c r="S1318" s="168"/>
      <c r="T1318" s="170">
        <f>SUM(T1319:T1351)</f>
        <v>0</v>
      </c>
      <c r="AR1318" s="171" t="s">
        <v>81</v>
      </c>
      <c r="AT1318" s="172" t="s">
        <v>67</v>
      </c>
      <c r="AU1318" s="172" t="s">
        <v>75</v>
      </c>
      <c r="AY1318" s="171" t="s">
        <v>139</v>
      </c>
      <c r="BK1318" s="173">
        <f>SUM(BK1319:BK1351)</f>
        <v>0</v>
      </c>
    </row>
    <row r="1319" spans="2:65" s="1" customFormat="1" ht="16.5" customHeight="1">
      <c r="B1319" s="32"/>
      <c r="C1319" s="176" t="s">
        <v>2214</v>
      </c>
      <c r="D1319" s="176" t="s">
        <v>141</v>
      </c>
      <c r="E1319" s="177" t="s">
        <v>2215</v>
      </c>
      <c r="F1319" s="178" t="s">
        <v>2216</v>
      </c>
      <c r="G1319" s="179" t="s">
        <v>244</v>
      </c>
      <c r="H1319" s="180">
        <v>122.167</v>
      </c>
      <c r="I1319" s="181"/>
      <c r="J1319" s="182">
        <f>ROUND(I1319*H1319,2)</f>
        <v>0</v>
      </c>
      <c r="K1319" s="178" t="s">
        <v>145</v>
      </c>
      <c r="L1319" s="36"/>
      <c r="M1319" s="183" t="s">
        <v>1</v>
      </c>
      <c r="N1319" s="184" t="s">
        <v>40</v>
      </c>
      <c r="O1319" s="58"/>
      <c r="P1319" s="185">
        <f>O1319*H1319</f>
        <v>0</v>
      </c>
      <c r="Q1319" s="185">
        <v>3.0000000000000001E-3</v>
      </c>
      <c r="R1319" s="185">
        <f>Q1319*H1319</f>
        <v>0.36650100000000002</v>
      </c>
      <c r="S1319" s="185">
        <v>0</v>
      </c>
      <c r="T1319" s="186">
        <f>S1319*H1319</f>
        <v>0</v>
      </c>
      <c r="AR1319" s="15" t="s">
        <v>207</v>
      </c>
      <c r="AT1319" s="15" t="s">
        <v>141</v>
      </c>
      <c r="AU1319" s="15" t="s">
        <v>81</v>
      </c>
      <c r="AY1319" s="15" t="s">
        <v>139</v>
      </c>
      <c r="BE1319" s="187">
        <f>IF(N1319="základní",J1319,0)</f>
        <v>0</v>
      </c>
      <c r="BF1319" s="187">
        <f>IF(N1319="snížená",J1319,0)</f>
        <v>0</v>
      </c>
      <c r="BG1319" s="187">
        <f>IF(N1319="zákl. přenesená",J1319,0)</f>
        <v>0</v>
      </c>
      <c r="BH1319" s="187">
        <f>IF(N1319="sníž. přenesená",J1319,0)</f>
        <v>0</v>
      </c>
      <c r="BI1319" s="187">
        <f>IF(N1319="nulová",J1319,0)</f>
        <v>0</v>
      </c>
      <c r="BJ1319" s="15" t="s">
        <v>81</v>
      </c>
      <c r="BK1319" s="187">
        <f>ROUND(I1319*H1319,2)</f>
        <v>0</v>
      </c>
      <c r="BL1319" s="15" t="s">
        <v>207</v>
      </c>
      <c r="BM1319" s="15" t="s">
        <v>2217</v>
      </c>
    </row>
    <row r="1320" spans="2:65" s="12" customFormat="1">
      <c r="B1320" s="188"/>
      <c r="C1320" s="189"/>
      <c r="D1320" s="190" t="s">
        <v>148</v>
      </c>
      <c r="E1320" s="191" t="s">
        <v>1</v>
      </c>
      <c r="F1320" s="192" t="s">
        <v>229</v>
      </c>
      <c r="G1320" s="189"/>
      <c r="H1320" s="191" t="s">
        <v>1</v>
      </c>
      <c r="I1320" s="193"/>
      <c r="J1320" s="189"/>
      <c r="K1320" s="189"/>
      <c r="L1320" s="194"/>
      <c r="M1320" s="195"/>
      <c r="N1320" s="196"/>
      <c r="O1320" s="196"/>
      <c r="P1320" s="196"/>
      <c r="Q1320" s="196"/>
      <c r="R1320" s="196"/>
      <c r="S1320" s="196"/>
      <c r="T1320" s="197"/>
      <c r="AT1320" s="198" t="s">
        <v>148</v>
      </c>
      <c r="AU1320" s="198" t="s">
        <v>81</v>
      </c>
      <c r="AV1320" s="12" t="s">
        <v>75</v>
      </c>
      <c r="AW1320" s="12" t="s">
        <v>30</v>
      </c>
      <c r="AX1320" s="12" t="s">
        <v>68</v>
      </c>
      <c r="AY1320" s="198" t="s">
        <v>139</v>
      </c>
    </row>
    <row r="1321" spans="2:65" s="13" customFormat="1">
      <c r="B1321" s="199"/>
      <c r="C1321" s="200"/>
      <c r="D1321" s="190" t="s">
        <v>148</v>
      </c>
      <c r="E1321" s="201" t="s">
        <v>1</v>
      </c>
      <c r="F1321" s="202" t="s">
        <v>434</v>
      </c>
      <c r="G1321" s="200"/>
      <c r="H1321" s="203">
        <v>8.9689999999999994</v>
      </c>
      <c r="I1321" s="204"/>
      <c r="J1321" s="200"/>
      <c r="K1321" s="200"/>
      <c r="L1321" s="205"/>
      <c r="M1321" s="206"/>
      <c r="N1321" s="207"/>
      <c r="O1321" s="207"/>
      <c r="P1321" s="207"/>
      <c r="Q1321" s="207"/>
      <c r="R1321" s="207"/>
      <c r="S1321" s="207"/>
      <c r="T1321" s="208"/>
      <c r="AT1321" s="209" t="s">
        <v>148</v>
      </c>
      <c r="AU1321" s="209" t="s">
        <v>81</v>
      </c>
      <c r="AV1321" s="13" t="s">
        <v>81</v>
      </c>
      <c r="AW1321" s="13" t="s">
        <v>30</v>
      </c>
      <c r="AX1321" s="13" t="s">
        <v>68</v>
      </c>
      <c r="AY1321" s="209" t="s">
        <v>139</v>
      </c>
    </row>
    <row r="1322" spans="2:65" s="13" customFormat="1">
      <c r="B1322" s="199"/>
      <c r="C1322" s="200"/>
      <c r="D1322" s="190" t="s">
        <v>148</v>
      </c>
      <c r="E1322" s="201" t="s">
        <v>1</v>
      </c>
      <c r="F1322" s="202" t="s">
        <v>435</v>
      </c>
      <c r="G1322" s="200"/>
      <c r="H1322" s="203">
        <v>5.258</v>
      </c>
      <c r="I1322" s="204"/>
      <c r="J1322" s="200"/>
      <c r="K1322" s="200"/>
      <c r="L1322" s="205"/>
      <c r="M1322" s="206"/>
      <c r="N1322" s="207"/>
      <c r="O1322" s="207"/>
      <c r="P1322" s="207"/>
      <c r="Q1322" s="207"/>
      <c r="R1322" s="207"/>
      <c r="S1322" s="207"/>
      <c r="T1322" s="208"/>
      <c r="AT1322" s="209" t="s">
        <v>148</v>
      </c>
      <c r="AU1322" s="209" t="s">
        <v>81</v>
      </c>
      <c r="AV1322" s="13" t="s">
        <v>81</v>
      </c>
      <c r="AW1322" s="13" t="s">
        <v>30</v>
      </c>
      <c r="AX1322" s="13" t="s">
        <v>68</v>
      </c>
      <c r="AY1322" s="209" t="s">
        <v>139</v>
      </c>
    </row>
    <row r="1323" spans="2:65" s="13" customFormat="1">
      <c r="B1323" s="199"/>
      <c r="C1323" s="200"/>
      <c r="D1323" s="190" t="s">
        <v>148</v>
      </c>
      <c r="E1323" s="201" t="s">
        <v>1</v>
      </c>
      <c r="F1323" s="202" t="s">
        <v>436</v>
      </c>
      <c r="G1323" s="200"/>
      <c r="H1323" s="203">
        <v>0.36</v>
      </c>
      <c r="I1323" s="204"/>
      <c r="J1323" s="200"/>
      <c r="K1323" s="200"/>
      <c r="L1323" s="205"/>
      <c r="M1323" s="206"/>
      <c r="N1323" s="207"/>
      <c r="O1323" s="207"/>
      <c r="P1323" s="207"/>
      <c r="Q1323" s="207"/>
      <c r="R1323" s="207"/>
      <c r="S1323" s="207"/>
      <c r="T1323" s="208"/>
      <c r="AT1323" s="209" t="s">
        <v>148</v>
      </c>
      <c r="AU1323" s="209" t="s">
        <v>81</v>
      </c>
      <c r="AV1323" s="13" t="s">
        <v>81</v>
      </c>
      <c r="AW1323" s="13" t="s">
        <v>30</v>
      </c>
      <c r="AX1323" s="13" t="s">
        <v>68</v>
      </c>
      <c r="AY1323" s="209" t="s">
        <v>139</v>
      </c>
    </row>
    <row r="1324" spans="2:65" s="13" customFormat="1">
      <c r="B1324" s="199"/>
      <c r="C1324" s="200"/>
      <c r="D1324" s="190" t="s">
        <v>148</v>
      </c>
      <c r="E1324" s="201" t="s">
        <v>1</v>
      </c>
      <c r="F1324" s="202" t="s">
        <v>436</v>
      </c>
      <c r="G1324" s="200"/>
      <c r="H1324" s="203">
        <v>0.36</v>
      </c>
      <c r="I1324" s="204"/>
      <c r="J1324" s="200"/>
      <c r="K1324" s="200"/>
      <c r="L1324" s="205"/>
      <c r="M1324" s="206"/>
      <c r="N1324" s="207"/>
      <c r="O1324" s="207"/>
      <c r="P1324" s="207"/>
      <c r="Q1324" s="207"/>
      <c r="R1324" s="207"/>
      <c r="S1324" s="207"/>
      <c r="T1324" s="208"/>
      <c r="AT1324" s="209" t="s">
        <v>148</v>
      </c>
      <c r="AU1324" s="209" t="s">
        <v>81</v>
      </c>
      <c r="AV1324" s="13" t="s">
        <v>81</v>
      </c>
      <c r="AW1324" s="13" t="s">
        <v>30</v>
      </c>
      <c r="AX1324" s="13" t="s">
        <v>68</v>
      </c>
      <c r="AY1324" s="209" t="s">
        <v>139</v>
      </c>
    </row>
    <row r="1325" spans="2:65" s="13" customFormat="1">
      <c r="B1325" s="199"/>
      <c r="C1325" s="200"/>
      <c r="D1325" s="190" t="s">
        <v>148</v>
      </c>
      <c r="E1325" s="201" t="s">
        <v>1</v>
      </c>
      <c r="F1325" s="202" t="s">
        <v>437</v>
      </c>
      <c r="G1325" s="200"/>
      <c r="H1325" s="203">
        <v>7.6360000000000001</v>
      </c>
      <c r="I1325" s="204"/>
      <c r="J1325" s="200"/>
      <c r="K1325" s="200"/>
      <c r="L1325" s="205"/>
      <c r="M1325" s="206"/>
      <c r="N1325" s="207"/>
      <c r="O1325" s="207"/>
      <c r="P1325" s="207"/>
      <c r="Q1325" s="207"/>
      <c r="R1325" s="207"/>
      <c r="S1325" s="207"/>
      <c r="T1325" s="208"/>
      <c r="AT1325" s="209" t="s">
        <v>148</v>
      </c>
      <c r="AU1325" s="209" t="s">
        <v>81</v>
      </c>
      <c r="AV1325" s="13" t="s">
        <v>81</v>
      </c>
      <c r="AW1325" s="13" t="s">
        <v>30</v>
      </c>
      <c r="AX1325" s="13" t="s">
        <v>68</v>
      </c>
      <c r="AY1325" s="209" t="s">
        <v>139</v>
      </c>
    </row>
    <row r="1326" spans="2:65" s="13" customFormat="1">
      <c r="B1326" s="199"/>
      <c r="C1326" s="200"/>
      <c r="D1326" s="190" t="s">
        <v>148</v>
      </c>
      <c r="E1326" s="201" t="s">
        <v>1</v>
      </c>
      <c r="F1326" s="202" t="s">
        <v>438</v>
      </c>
      <c r="G1326" s="200"/>
      <c r="H1326" s="203">
        <v>5.0229999999999997</v>
      </c>
      <c r="I1326" s="204"/>
      <c r="J1326" s="200"/>
      <c r="K1326" s="200"/>
      <c r="L1326" s="205"/>
      <c r="M1326" s="206"/>
      <c r="N1326" s="207"/>
      <c r="O1326" s="207"/>
      <c r="P1326" s="207"/>
      <c r="Q1326" s="207"/>
      <c r="R1326" s="207"/>
      <c r="S1326" s="207"/>
      <c r="T1326" s="208"/>
      <c r="AT1326" s="209" t="s">
        <v>148</v>
      </c>
      <c r="AU1326" s="209" t="s">
        <v>81</v>
      </c>
      <c r="AV1326" s="13" t="s">
        <v>81</v>
      </c>
      <c r="AW1326" s="13" t="s">
        <v>30</v>
      </c>
      <c r="AX1326" s="13" t="s">
        <v>68</v>
      </c>
      <c r="AY1326" s="209" t="s">
        <v>139</v>
      </c>
    </row>
    <row r="1327" spans="2:65" s="13" customFormat="1">
      <c r="B1327" s="199"/>
      <c r="C1327" s="200"/>
      <c r="D1327" s="190" t="s">
        <v>148</v>
      </c>
      <c r="E1327" s="201" t="s">
        <v>1</v>
      </c>
      <c r="F1327" s="202" t="s">
        <v>436</v>
      </c>
      <c r="G1327" s="200"/>
      <c r="H1327" s="203">
        <v>0.36</v>
      </c>
      <c r="I1327" s="204"/>
      <c r="J1327" s="200"/>
      <c r="K1327" s="200"/>
      <c r="L1327" s="205"/>
      <c r="M1327" s="206"/>
      <c r="N1327" s="207"/>
      <c r="O1327" s="207"/>
      <c r="P1327" s="207"/>
      <c r="Q1327" s="207"/>
      <c r="R1327" s="207"/>
      <c r="S1327" s="207"/>
      <c r="T1327" s="208"/>
      <c r="AT1327" s="209" t="s">
        <v>148</v>
      </c>
      <c r="AU1327" s="209" t="s">
        <v>81</v>
      </c>
      <c r="AV1327" s="13" t="s">
        <v>81</v>
      </c>
      <c r="AW1327" s="13" t="s">
        <v>30</v>
      </c>
      <c r="AX1327" s="13" t="s">
        <v>68</v>
      </c>
      <c r="AY1327" s="209" t="s">
        <v>139</v>
      </c>
    </row>
    <row r="1328" spans="2:65" s="13" customFormat="1">
      <c r="B1328" s="199"/>
      <c r="C1328" s="200"/>
      <c r="D1328" s="190" t="s">
        <v>148</v>
      </c>
      <c r="E1328" s="201" t="s">
        <v>1</v>
      </c>
      <c r="F1328" s="202" t="s">
        <v>439</v>
      </c>
      <c r="G1328" s="200"/>
      <c r="H1328" s="203">
        <v>6.4020000000000001</v>
      </c>
      <c r="I1328" s="204"/>
      <c r="J1328" s="200"/>
      <c r="K1328" s="200"/>
      <c r="L1328" s="205"/>
      <c r="M1328" s="206"/>
      <c r="N1328" s="207"/>
      <c r="O1328" s="207"/>
      <c r="P1328" s="207"/>
      <c r="Q1328" s="207"/>
      <c r="R1328" s="207"/>
      <c r="S1328" s="207"/>
      <c r="T1328" s="208"/>
      <c r="AT1328" s="209" t="s">
        <v>148</v>
      </c>
      <c r="AU1328" s="209" t="s">
        <v>81</v>
      </c>
      <c r="AV1328" s="13" t="s">
        <v>81</v>
      </c>
      <c r="AW1328" s="13" t="s">
        <v>30</v>
      </c>
      <c r="AX1328" s="13" t="s">
        <v>68</v>
      </c>
      <c r="AY1328" s="209" t="s">
        <v>139</v>
      </c>
    </row>
    <row r="1329" spans="2:51" s="13" customFormat="1">
      <c r="B1329" s="199"/>
      <c r="C1329" s="200"/>
      <c r="D1329" s="190" t="s">
        <v>148</v>
      </c>
      <c r="E1329" s="201" t="s">
        <v>1</v>
      </c>
      <c r="F1329" s="202" t="s">
        <v>436</v>
      </c>
      <c r="G1329" s="200"/>
      <c r="H1329" s="203">
        <v>0.36</v>
      </c>
      <c r="I1329" s="204"/>
      <c r="J1329" s="200"/>
      <c r="K1329" s="200"/>
      <c r="L1329" s="205"/>
      <c r="M1329" s="206"/>
      <c r="N1329" s="207"/>
      <c r="O1329" s="207"/>
      <c r="P1329" s="207"/>
      <c r="Q1329" s="207"/>
      <c r="R1329" s="207"/>
      <c r="S1329" s="207"/>
      <c r="T1329" s="208"/>
      <c r="AT1329" s="209" t="s">
        <v>148</v>
      </c>
      <c r="AU1329" s="209" t="s">
        <v>81</v>
      </c>
      <c r="AV1329" s="13" t="s">
        <v>81</v>
      </c>
      <c r="AW1329" s="13" t="s">
        <v>30</v>
      </c>
      <c r="AX1329" s="13" t="s">
        <v>68</v>
      </c>
      <c r="AY1329" s="209" t="s">
        <v>139</v>
      </c>
    </row>
    <row r="1330" spans="2:51" s="13" customFormat="1">
      <c r="B1330" s="199"/>
      <c r="C1330" s="200"/>
      <c r="D1330" s="190" t="s">
        <v>148</v>
      </c>
      <c r="E1330" s="201" t="s">
        <v>1</v>
      </c>
      <c r="F1330" s="202" t="s">
        <v>440</v>
      </c>
      <c r="G1330" s="200"/>
      <c r="H1330" s="203">
        <v>6.95</v>
      </c>
      <c r="I1330" s="204"/>
      <c r="J1330" s="200"/>
      <c r="K1330" s="200"/>
      <c r="L1330" s="205"/>
      <c r="M1330" s="206"/>
      <c r="N1330" s="207"/>
      <c r="O1330" s="207"/>
      <c r="P1330" s="207"/>
      <c r="Q1330" s="207"/>
      <c r="R1330" s="207"/>
      <c r="S1330" s="207"/>
      <c r="T1330" s="208"/>
      <c r="AT1330" s="209" t="s">
        <v>148</v>
      </c>
      <c r="AU1330" s="209" t="s">
        <v>81</v>
      </c>
      <c r="AV1330" s="13" t="s">
        <v>81</v>
      </c>
      <c r="AW1330" s="13" t="s">
        <v>30</v>
      </c>
      <c r="AX1330" s="13" t="s">
        <v>68</v>
      </c>
      <c r="AY1330" s="209" t="s">
        <v>139</v>
      </c>
    </row>
    <row r="1331" spans="2:51" s="13" customFormat="1">
      <c r="B1331" s="199"/>
      <c r="C1331" s="200"/>
      <c r="D1331" s="190" t="s">
        <v>148</v>
      </c>
      <c r="E1331" s="201" t="s">
        <v>1</v>
      </c>
      <c r="F1331" s="202" t="s">
        <v>441</v>
      </c>
      <c r="G1331" s="200"/>
      <c r="H1331" s="203">
        <v>1.06</v>
      </c>
      <c r="I1331" s="204"/>
      <c r="J1331" s="200"/>
      <c r="K1331" s="200"/>
      <c r="L1331" s="205"/>
      <c r="M1331" s="206"/>
      <c r="N1331" s="207"/>
      <c r="O1331" s="207"/>
      <c r="P1331" s="207"/>
      <c r="Q1331" s="207"/>
      <c r="R1331" s="207"/>
      <c r="S1331" s="207"/>
      <c r="T1331" s="208"/>
      <c r="AT1331" s="209" t="s">
        <v>148</v>
      </c>
      <c r="AU1331" s="209" t="s">
        <v>81</v>
      </c>
      <c r="AV1331" s="13" t="s">
        <v>81</v>
      </c>
      <c r="AW1331" s="13" t="s">
        <v>30</v>
      </c>
      <c r="AX1331" s="13" t="s">
        <v>68</v>
      </c>
      <c r="AY1331" s="209" t="s">
        <v>139</v>
      </c>
    </row>
    <row r="1332" spans="2:51" s="13" customFormat="1">
      <c r="B1332" s="199"/>
      <c r="C1332" s="200"/>
      <c r="D1332" s="190" t="s">
        <v>148</v>
      </c>
      <c r="E1332" s="201" t="s">
        <v>1</v>
      </c>
      <c r="F1332" s="202" t="s">
        <v>442</v>
      </c>
      <c r="G1332" s="200"/>
      <c r="H1332" s="203">
        <v>18.190000000000001</v>
      </c>
      <c r="I1332" s="204"/>
      <c r="J1332" s="200"/>
      <c r="K1332" s="200"/>
      <c r="L1332" s="205"/>
      <c r="M1332" s="206"/>
      <c r="N1332" s="207"/>
      <c r="O1332" s="207"/>
      <c r="P1332" s="207"/>
      <c r="Q1332" s="207"/>
      <c r="R1332" s="207"/>
      <c r="S1332" s="207"/>
      <c r="T1332" s="208"/>
      <c r="AT1332" s="209" t="s">
        <v>148</v>
      </c>
      <c r="AU1332" s="209" t="s">
        <v>81</v>
      </c>
      <c r="AV1332" s="13" t="s">
        <v>81</v>
      </c>
      <c r="AW1332" s="13" t="s">
        <v>30</v>
      </c>
      <c r="AX1332" s="13" t="s">
        <v>68</v>
      </c>
      <c r="AY1332" s="209" t="s">
        <v>139</v>
      </c>
    </row>
    <row r="1333" spans="2:51" s="13" customFormat="1">
      <c r="B1333" s="199"/>
      <c r="C1333" s="200"/>
      <c r="D1333" s="190" t="s">
        <v>148</v>
      </c>
      <c r="E1333" s="201" t="s">
        <v>1</v>
      </c>
      <c r="F1333" s="202" t="s">
        <v>2218</v>
      </c>
      <c r="G1333" s="200"/>
      <c r="H1333" s="203">
        <v>11.56</v>
      </c>
      <c r="I1333" s="204"/>
      <c r="J1333" s="200"/>
      <c r="K1333" s="200"/>
      <c r="L1333" s="205"/>
      <c r="M1333" s="206"/>
      <c r="N1333" s="207"/>
      <c r="O1333" s="207"/>
      <c r="P1333" s="207"/>
      <c r="Q1333" s="207"/>
      <c r="R1333" s="207"/>
      <c r="S1333" s="207"/>
      <c r="T1333" s="208"/>
      <c r="AT1333" s="209" t="s">
        <v>148</v>
      </c>
      <c r="AU1333" s="209" t="s">
        <v>81</v>
      </c>
      <c r="AV1333" s="13" t="s">
        <v>81</v>
      </c>
      <c r="AW1333" s="13" t="s">
        <v>30</v>
      </c>
      <c r="AX1333" s="13" t="s">
        <v>68</v>
      </c>
      <c r="AY1333" s="209" t="s">
        <v>139</v>
      </c>
    </row>
    <row r="1334" spans="2:51" s="13" customFormat="1">
      <c r="B1334" s="199"/>
      <c r="C1334" s="200"/>
      <c r="D1334" s="190" t="s">
        <v>148</v>
      </c>
      <c r="E1334" s="201" t="s">
        <v>1</v>
      </c>
      <c r="F1334" s="202" t="s">
        <v>2219</v>
      </c>
      <c r="G1334" s="200"/>
      <c r="H1334" s="203">
        <v>3.8580000000000001</v>
      </c>
      <c r="I1334" s="204"/>
      <c r="J1334" s="200"/>
      <c r="K1334" s="200"/>
      <c r="L1334" s="205"/>
      <c r="M1334" s="206"/>
      <c r="N1334" s="207"/>
      <c r="O1334" s="207"/>
      <c r="P1334" s="207"/>
      <c r="Q1334" s="207"/>
      <c r="R1334" s="207"/>
      <c r="S1334" s="207"/>
      <c r="T1334" s="208"/>
      <c r="AT1334" s="209" t="s">
        <v>148</v>
      </c>
      <c r="AU1334" s="209" t="s">
        <v>81</v>
      </c>
      <c r="AV1334" s="13" t="s">
        <v>81</v>
      </c>
      <c r="AW1334" s="13" t="s">
        <v>30</v>
      </c>
      <c r="AX1334" s="13" t="s">
        <v>68</v>
      </c>
      <c r="AY1334" s="209" t="s">
        <v>139</v>
      </c>
    </row>
    <row r="1335" spans="2:51" s="13" customFormat="1">
      <c r="B1335" s="199"/>
      <c r="C1335" s="200"/>
      <c r="D1335" s="190" t="s">
        <v>148</v>
      </c>
      <c r="E1335" s="201" t="s">
        <v>1</v>
      </c>
      <c r="F1335" s="202" t="s">
        <v>2220</v>
      </c>
      <c r="G1335" s="200"/>
      <c r="H1335" s="203">
        <v>1.32</v>
      </c>
      <c r="I1335" s="204"/>
      <c r="J1335" s="200"/>
      <c r="K1335" s="200"/>
      <c r="L1335" s="205"/>
      <c r="M1335" s="206"/>
      <c r="N1335" s="207"/>
      <c r="O1335" s="207"/>
      <c r="P1335" s="207"/>
      <c r="Q1335" s="207"/>
      <c r="R1335" s="207"/>
      <c r="S1335" s="207"/>
      <c r="T1335" s="208"/>
      <c r="AT1335" s="209" t="s">
        <v>148</v>
      </c>
      <c r="AU1335" s="209" t="s">
        <v>81</v>
      </c>
      <c r="AV1335" s="13" t="s">
        <v>81</v>
      </c>
      <c r="AW1335" s="13" t="s">
        <v>30</v>
      </c>
      <c r="AX1335" s="13" t="s">
        <v>68</v>
      </c>
      <c r="AY1335" s="209" t="s">
        <v>139</v>
      </c>
    </row>
    <row r="1336" spans="2:51" s="13" customFormat="1">
      <c r="B1336" s="199"/>
      <c r="C1336" s="200"/>
      <c r="D1336" s="190" t="s">
        <v>148</v>
      </c>
      <c r="E1336" s="201" t="s">
        <v>1</v>
      </c>
      <c r="F1336" s="202" t="s">
        <v>2221</v>
      </c>
      <c r="G1336" s="200"/>
      <c r="H1336" s="203">
        <v>1.4550000000000001</v>
      </c>
      <c r="I1336" s="204"/>
      <c r="J1336" s="200"/>
      <c r="K1336" s="200"/>
      <c r="L1336" s="205"/>
      <c r="M1336" s="206"/>
      <c r="N1336" s="207"/>
      <c r="O1336" s="207"/>
      <c r="P1336" s="207"/>
      <c r="Q1336" s="207"/>
      <c r="R1336" s="207"/>
      <c r="S1336" s="207"/>
      <c r="T1336" s="208"/>
      <c r="AT1336" s="209" t="s">
        <v>148</v>
      </c>
      <c r="AU1336" s="209" t="s">
        <v>81</v>
      </c>
      <c r="AV1336" s="13" t="s">
        <v>81</v>
      </c>
      <c r="AW1336" s="13" t="s">
        <v>30</v>
      </c>
      <c r="AX1336" s="13" t="s">
        <v>68</v>
      </c>
      <c r="AY1336" s="209" t="s">
        <v>139</v>
      </c>
    </row>
    <row r="1337" spans="2:51" s="13" customFormat="1">
      <c r="B1337" s="199"/>
      <c r="C1337" s="200"/>
      <c r="D1337" s="190" t="s">
        <v>148</v>
      </c>
      <c r="E1337" s="201" t="s">
        <v>1</v>
      </c>
      <c r="F1337" s="202" t="s">
        <v>2222</v>
      </c>
      <c r="G1337" s="200"/>
      <c r="H1337" s="203">
        <v>7.4660000000000002</v>
      </c>
      <c r="I1337" s="204"/>
      <c r="J1337" s="200"/>
      <c r="K1337" s="200"/>
      <c r="L1337" s="205"/>
      <c r="M1337" s="206"/>
      <c r="N1337" s="207"/>
      <c r="O1337" s="207"/>
      <c r="P1337" s="207"/>
      <c r="Q1337" s="207"/>
      <c r="R1337" s="207"/>
      <c r="S1337" s="207"/>
      <c r="T1337" s="208"/>
      <c r="AT1337" s="209" t="s">
        <v>148</v>
      </c>
      <c r="AU1337" s="209" t="s">
        <v>81</v>
      </c>
      <c r="AV1337" s="13" t="s">
        <v>81</v>
      </c>
      <c r="AW1337" s="13" t="s">
        <v>30</v>
      </c>
      <c r="AX1337" s="13" t="s">
        <v>68</v>
      </c>
      <c r="AY1337" s="209" t="s">
        <v>139</v>
      </c>
    </row>
    <row r="1338" spans="2:51" s="13" customFormat="1">
      <c r="B1338" s="199"/>
      <c r="C1338" s="200"/>
      <c r="D1338" s="190" t="s">
        <v>148</v>
      </c>
      <c r="E1338" s="201" t="s">
        <v>1</v>
      </c>
      <c r="F1338" s="202" t="s">
        <v>2223</v>
      </c>
      <c r="G1338" s="200"/>
      <c r="H1338" s="203">
        <v>1.8</v>
      </c>
      <c r="I1338" s="204"/>
      <c r="J1338" s="200"/>
      <c r="K1338" s="200"/>
      <c r="L1338" s="205"/>
      <c r="M1338" s="206"/>
      <c r="N1338" s="207"/>
      <c r="O1338" s="207"/>
      <c r="P1338" s="207"/>
      <c r="Q1338" s="207"/>
      <c r="R1338" s="207"/>
      <c r="S1338" s="207"/>
      <c r="T1338" s="208"/>
      <c r="AT1338" s="209" t="s">
        <v>148</v>
      </c>
      <c r="AU1338" s="209" t="s">
        <v>81</v>
      </c>
      <c r="AV1338" s="13" t="s">
        <v>81</v>
      </c>
      <c r="AW1338" s="13" t="s">
        <v>30</v>
      </c>
      <c r="AX1338" s="13" t="s">
        <v>68</v>
      </c>
      <c r="AY1338" s="209" t="s">
        <v>139</v>
      </c>
    </row>
    <row r="1339" spans="2:51" s="13" customFormat="1">
      <c r="B1339" s="199"/>
      <c r="C1339" s="200"/>
      <c r="D1339" s="190" t="s">
        <v>148</v>
      </c>
      <c r="E1339" s="201" t="s">
        <v>1</v>
      </c>
      <c r="F1339" s="202" t="s">
        <v>2224</v>
      </c>
      <c r="G1339" s="200"/>
      <c r="H1339" s="203">
        <v>9.5679999999999996</v>
      </c>
      <c r="I1339" s="204"/>
      <c r="J1339" s="200"/>
      <c r="K1339" s="200"/>
      <c r="L1339" s="205"/>
      <c r="M1339" s="206"/>
      <c r="N1339" s="207"/>
      <c r="O1339" s="207"/>
      <c r="P1339" s="207"/>
      <c r="Q1339" s="207"/>
      <c r="R1339" s="207"/>
      <c r="S1339" s="207"/>
      <c r="T1339" s="208"/>
      <c r="AT1339" s="209" t="s">
        <v>148</v>
      </c>
      <c r="AU1339" s="209" t="s">
        <v>81</v>
      </c>
      <c r="AV1339" s="13" t="s">
        <v>81</v>
      </c>
      <c r="AW1339" s="13" t="s">
        <v>30</v>
      </c>
      <c r="AX1339" s="13" t="s">
        <v>68</v>
      </c>
      <c r="AY1339" s="209" t="s">
        <v>139</v>
      </c>
    </row>
    <row r="1340" spans="2:51" s="13" customFormat="1">
      <c r="B1340" s="199"/>
      <c r="C1340" s="200"/>
      <c r="D1340" s="190" t="s">
        <v>148</v>
      </c>
      <c r="E1340" s="201" t="s">
        <v>1</v>
      </c>
      <c r="F1340" s="202" t="s">
        <v>2225</v>
      </c>
      <c r="G1340" s="200"/>
      <c r="H1340" s="203">
        <v>1.29</v>
      </c>
      <c r="I1340" s="204"/>
      <c r="J1340" s="200"/>
      <c r="K1340" s="200"/>
      <c r="L1340" s="205"/>
      <c r="M1340" s="206"/>
      <c r="N1340" s="207"/>
      <c r="O1340" s="207"/>
      <c r="P1340" s="207"/>
      <c r="Q1340" s="207"/>
      <c r="R1340" s="207"/>
      <c r="S1340" s="207"/>
      <c r="T1340" s="208"/>
      <c r="AT1340" s="209" t="s">
        <v>148</v>
      </c>
      <c r="AU1340" s="209" t="s">
        <v>81</v>
      </c>
      <c r="AV1340" s="13" t="s">
        <v>81</v>
      </c>
      <c r="AW1340" s="13" t="s">
        <v>30</v>
      </c>
      <c r="AX1340" s="13" t="s">
        <v>68</v>
      </c>
      <c r="AY1340" s="209" t="s">
        <v>139</v>
      </c>
    </row>
    <row r="1341" spans="2:51" s="13" customFormat="1">
      <c r="B1341" s="199"/>
      <c r="C1341" s="200"/>
      <c r="D1341" s="190" t="s">
        <v>148</v>
      </c>
      <c r="E1341" s="201" t="s">
        <v>1</v>
      </c>
      <c r="F1341" s="202" t="s">
        <v>2226</v>
      </c>
      <c r="G1341" s="200"/>
      <c r="H1341" s="203">
        <v>8.077</v>
      </c>
      <c r="I1341" s="204"/>
      <c r="J1341" s="200"/>
      <c r="K1341" s="200"/>
      <c r="L1341" s="205"/>
      <c r="M1341" s="206"/>
      <c r="N1341" s="207"/>
      <c r="O1341" s="207"/>
      <c r="P1341" s="207"/>
      <c r="Q1341" s="207"/>
      <c r="R1341" s="207"/>
      <c r="S1341" s="207"/>
      <c r="T1341" s="208"/>
      <c r="AT1341" s="209" t="s">
        <v>148</v>
      </c>
      <c r="AU1341" s="209" t="s">
        <v>81</v>
      </c>
      <c r="AV1341" s="13" t="s">
        <v>81</v>
      </c>
      <c r="AW1341" s="13" t="s">
        <v>30</v>
      </c>
      <c r="AX1341" s="13" t="s">
        <v>68</v>
      </c>
      <c r="AY1341" s="209" t="s">
        <v>139</v>
      </c>
    </row>
    <row r="1342" spans="2:51" s="13" customFormat="1">
      <c r="B1342" s="199"/>
      <c r="C1342" s="200"/>
      <c r="D1342" s="190" t="s">
        <v>148</v>
      </c>
      <c r="E1342" s="201" t="s">
        <v>1</v>
      </c>
      <c r="F1342" s="202" t="s">
        <v>2227</v>
      </c>
      <c r="G1342" s="200"/>
      <c r="H1342" s="203">
        <v>1.44</v>
      </c>
      <c r="I1342" s="204"/>
      <c r="J1342" s="200"/>
      <c r="K1342" s="200"/>
      <c r="L1342" s="205"/>
      <c r="M1342" s="206"/>
      <c r="N1342" s="207"/>
      <c r="O1342" s="207"/>
      <c r="P1342" s="207"/>
      <c r="Q1342" s="207"/>
      <c r="R1342" s="207"/>
      <c r="S1342" s="207"/>
      <c r="T1342" s="208"/>
      <c r="AT1342" s="209" t="s">
        <v>148</v>
      </c>
      <c r="AU1342" s="209" t="s">
        <v>81</v>
      </c>
      <c r="AV1342" s="13" t="s">
        <v>81</v>
      </c>
      <c r="AW1342" s="13" t="s">
        <v>30</v>
      </c>
      <c r="AX1342" s="13" t="s">
        <v>68</v>
      </c>
      <c r="AY1342" s="209" t="s">
        <v>139</v>
      </c>
    </row>
    <row r="1343" spans="2:51" s="13" customFormat="1">
      <c r="B1343" s="199"/>
      <c r="C1343" s="200"/>
      <c r="D1343" s="190" t="s">
        <v>148</v>
      </c>
      <c r="E1343" s="201" t="s">
        <v>1</v>
      </c>
      <c r="F1343" s="202" t="s">
        <v>2228</v>
      </c>
      <c r="G1343" s="200"/>
      <c r="H1343" s="203">
        <v>7.5949999999999998</v>
      </c>
      <c r="I1343" s="204"/>
      <c r="J1343" s="200"/>
      <c r="K1343" s="200"/>
      <c r="L1343" s="205"/>
      <c r="M1343" s="206"/>
      <c r="N1343" s="207"/>
      <c r="O1343" s="207"/>
      <c r="P1343" s="207"/>
      <c r="Q1343" s="207"/>
      <c r="R1343" s="207"/>
      <c r="S1343" s="207"/>
      <c r="T1343" s="208"/>
      <c r="AT1343" s="209" t="s">
        <v>148</v>
      </c>
      <c r="AU1343" s="209" t="s">
        <v>81</v>
      </c>
      <c r="AV1343" s="13" t="s">
        <v>81</v>
      </c>
      <c r="AW1343" s="13" t="s">
        <v>30</v>
      </c>
      <c r="AX1343" s="13" t="s">
        <v>68</v>
      </c>
      <c r="AY1343" s="209" t="s">
        <v>139</v>
      </c>
    </row>
    <row r="1344" spans="2:51" s="13" customFormat="1">
      <c r="B1344" s="199"/>
      <c r="C1344" s="200"/>
      <c r="D1344" s="190" t="s">
        <v>148</v>
      </c>
      <c r="E1344" s="201" t="s">
        <v>1</v>
      </c>
      <c r="F1344" s="202" t="s">
        <v>2229</v>
      </c>
      <c r="G1344" s="200"/>
      <c r="H1344" s="203">
        <v>0.38</v>
      </c>
      <c r="I1344" s="204"/>
      <c r="J1344" s="200"/>
      <c r="K1344" s="200"/>
      <c r="L1344" s="205"/>
      <c r="M1344" s="206"/>
      <c r="N1344" s="207"/>
      <c r="O1344" s="207"/>
      <c r="P1344" s="207"/>
      <c r="Q1344" s="207"/>
      <c r="R1344" s="207"/>
      <c r="S1344" s="207"/>
      <c r="T1344" s="208"/>
      <c r="AT1344" s="209" t="s">
        <v>148</v>
      </c>
      <c r="AU1344" s="209" t="s">
        <v>81</v>
      </c>
      <c r="AV1344" s="13" t="s">
        <v>81</v>
      </c>
      <c r="AW1344" s="13" t="s">
        <v>30</v>
      </c>
      <c r="AX1344" s="13" t="s">
        <v>68</v>
      </c>
      <c r="AY1344" s="209" t="s">
        <v>139</v>
      </c>
    </row>
    <row r="1345" spans="2:65" s="13" customFormat="1">
      <c r="B1345" s="199"/>
      <c r="C1345" s="200"/>
      <c r="D1345" s="190" t="s">
        <v>148</v>
      </c>
      <c r="E1345" s="201" t="s">
        <v>1</v>
      </c>
      <c r="F1345" s="202" t="s">
        <v>2230</v>
      </c>
      <c r="G1345" s="200"/>
      <c r="H1345" s="203">
        <v>3.2309999999999999</v>
      </c>
      <c r="I1345" s="204"/>
      <c r="J1345" s="200"/>
      <c r="K1345" s="200"/>
      <c r="L1345" s="205"/>
      <c r="M1345" s="206"/>
      <c r="N1345" s="207"/>
      <c r="O1345" s="207"/>
      <c r="P1345" s="207"/>
      <c r="Q1345" s="207"/>
      <c r="R1345" s="207"/>
      <c r="S1345" s="207"/>
      <c r="T1345" s="208"/>
      <c r="AT1345" s="209" t="s">
        <v>148</v>
      </c>
      <c r="AU1345" s="209" t="s">
        <v>81</v>
      </c>
      <c r="AV1345" s="13" t="s">
        <v>81</v>
      </c>
      <c r="AW1345" s="13" t="s">
        <v>30</v>
      </c>
      <c r="AX1345" s="13" t="s">
        <v>68</v>
      </c>
      <c r="AY1345" s="209" t="s">
        <v>139</v>
      </c>
    </row>
    <row r="1346" spans="2:65" s="13" customFormat="1">
      <c r="B1346" s="199"/>
      <c r="C1346" s="200"/>
      <c r="D1346" s="190" t="s">
        <v>148</v>
      </c>
      <c r="E1346" s="201" t="s">
        <v>1</v>
      </c>
      <c r="F1346" s="202" t="s">
        <v>2231</v>
      </c>
      <c r="G1346" s="200"/>
      <c r="H1346" s="203">
        <v>2.1989999999999998</v>
      </c>
      <c r="I1346" s="204"/>
      <c r="J1346" s="200"/>
      <c r="K1346" s="200"/>
      <c r="L1346" s="205"/>
      <c r="M1346" s="206"/>
      <c r="N1346" s="207"/>
      <c r="O1346" s="207"/>
      <c r="P1346" s="207"/>
      <c r="Q1346" s="207"/>
      <c r="R1346" s="207"/>
      <c r="S1346" s="207"/>
      <c r="T1346" s="208"/>
      <c r="AT1346" s="209" t="s">
        <v>148</v>
      </c>
      <c r="AU1346" s="209" t="s">
        <v>81</v>
      </c>
      <c r="AV1346" s="13" t="s">
        <v>81</v>
      </c>
      <c r="AW1346" s="13" t="s">
        <v>30</v>
      </c>
      <c r="AX1346" s="13" t="s">
        <v>68</v>
      </c>
      <c r="AY1346" s="209" t="s">
        <v>139</v>
      </c>
    </row>
    <row r="1347" spans="2:65" s="1" customFormat="1" ht="16.5" customHeight="1">
      <c r="B1347" s="32"/>
      <c r="C1347" s="176" t="s">
        <v>2232</v>
      </c>
      <c r="D1347" s="176" t="s">
        <v>141</v>
      </c>
      <c r="E1347" s="177" t="s">
        <v>2233</v>
      </c>
      <c r="F1347" s="178" t="s">
        <v>2234</v>
      </c>
      <c r="G1347" s="179" t="s">
        <v>244</v>
      </c>
      <c r="H1347" s="180">
        <v>122.167</v>
      </c>
      <c r="I1347" s="181"/>
      <c r="J1347" s="182">
        <f>ROUND(I1347*H1347,2)</f>
        <v>0</v>
      </c>
      <c r="K1347" s="178" t="s">
        <v>145</v>
      </c>
      <c r="L1347" s="36"/>
      <c r="M1347" s="183" t="s">
        <v>1</v>
      </c>
      <c r="N1347" s="184" t="s">
        <v>40</v>
      </c>
      <c r="O1347" s="58"/>
      <c r="P1347" s="185">
        <f>O1347*H1347</f>
        <v>0</v>
      </c>
      <c r="Q1347" s="185">
        <v>8.0000000000000002E-3</v>
      </c>
      <c r="R1347" s="185">
        <f>Q1347*H1347</f>
        <v>0.97733599999999998</v>
      </c>
      <c r="S1347" s="185">
        <v>0</v>
      </c>
      <c r="T1347" s="186">
        <f>S1347*H1347</f>
        <v>0</v>
      </c>
      <c r="AR1347" s="15" t="s">
        <v>207</v>
      </c>
      <c r="AT1347" s="15" t="s">
        <v>141</v>
      </c>
      <c r="AU1347" s="15" t="s">
        <v>81</v>
      </c>
      <c r="AY1347" s="15" t="s">
        <v>139</v>
      </c>
      <c r="BE1347" s="187">
        <f>IF(N1347="základní",J1347,0)</f>
        <v>0</v>
      </c>
      <c r="BF1347" s="187">
        <f>IF(N1347="snížená",J1347,0)</f>
        <v>0</v>
      </c>
      <c r="BG1347" s="187">
        <f>IF(N1347="zákl. přenesená",J1347,0)</f>
        <v>0</v>
      </c>
      <c r="BH1347" s="187">
        <f>IF(N1347="sníž. přenesená",J1347,0)</f>
        <v>0</v>
      </c>
      <c r="BI1347" s="187">
        <f>IF(N1347="nulová",J1347,0)</f>
        <v>0</v>
      </c>
      <c r="BJ1347" s="15" t="s">
        <v>81</v>
      </c>
      <c r="BK1347" s="187">
        <f>ROUND(I1347*H1347,2)</f>
        <v>0</v>
      </c>
      <c r="BL1347" s="15" t="s">
        <v>207</v>
      </c>
      <c r="BM1347" s="15" t="s">
        <v>2235</v>
      </c>
    </row>
    <row r="1348" spans="2:65" s="13" customFormat="1">
      <c r="B1348" s="199"/>
      <c r="C1348" s="200"/>
      <c r="D1348" s="190" t="s">
        <v>148</v>
      </c>
      <c r="E1348" s="201" t="s">
        <v>1</v>
      </c>
      <c r="F1348" s="202" t="s">
        <v>2236</v>
      </c>
      <c r="G1348" s="200"/>
      <c r="H1348" s="203">
        <v>122.167</v>
      </c>
      <c r="I1348" s="204"/>
      <c r="J1348" s="200"/>
      <c r="K1348" s="200"/>
      <c r="L1348" s="205"/>
      <c r="M1348" s="206"/>
      <c r="N1348" s="207"/>
      <c r="O1348" s="207"/>
      <c r="P1348" s="207"/>
      <c r="Q1348" s="207"/>
      <c r="R1348" s="207"/>
      <c r="S1348" s="207"/>
      <c r="T1348" s="208"/>
      <c r="AT1348" s="209" t="s">
        <v>148</v>
      </c>
      <c r="AU1348" s="209" t="s">
        <v>81</v>
      </c>
      <c r="AV1348" s="13" t="s">
        <v>81</v>
      </c>
      <c r="AW1348" s="13" t="s">
        <v>30</v>
      </c>
      <c r="AX1348" s="13" t="s">
        <v>68</v>
      </c>
      <c r="AY1348" s="209" t="s">
        <v>139</v>
      </c>
    </row>
    <row r="1349" spans="2:65" s="1" customFormat="1" ht="16.5" customHeight="1">
      <c r="B1349" s="32"/>
      <c r="C1349" s="210" t="s">
        <v>2237</v>
      </c>
      <c r="D1349" s="210" t="s">
        <v>219</v>
      </c>
      <c r="E1349" s="211" t="s">
        <v>2238</v>
      </c>
      <c r="F1349" s="212" t="s">
        <v>2239</v>
      </c>
      <c r="G1349" s="213" t="s">
        <v>244</v>
      </c>
      <c r="H1349" s="214">
        <v>140.49199999999999</v>
      </c>
      <c r="I1349" s="215"/>
      <c r="J1349" s="216">
        <f>ROUND(I1349*H1349,2)</f>
        <v>0</v>
      </c>
      <c r="K1349" s="212" t="s">
        <v>145</v>
      </c>
      <c r="L1349" s="217"/>
      <c r="M1349" s="218" t="s">
        <v>1</v>
      </c>
      <c r="N1349" s="219" t="s">
        <v>40</v>
      </c>
      <c r="O1349" s="58"/>
      <c r="P1349" s="185">
        <f>O1349*H1349</f>
        <v>0</v>
      </c>
      <c r="Q1349" s="185">
        <v>1.29E-2</v>
      </c>
      <c r="R1349" s="185">
        <f>Q1349*H1349</f>
        <v>1.8123467999999998</v>
      </c>
      <c r="S1349" s="185">
        <v>0</v>
      </c>
      <c r="T1349" s="186">
        <f>S1349*H1349</f>
        <v>0</v>
      </c>
      <c r="AR1349" s="15" t="s">
        <v>294</v>
      </c>
      <c r="AT1349" s="15" t="s">
        <v>219</v>
      </c>
      <c r="AU1349" s="15" t="s">
        <v>81</v>
      </c>
      <c r="AY1349" s="15" t="s">
        <v>139</v>
      </c>
      <c r="BE1349" s="187">
        <f>IF(N1349="základní",J1349,0)</f>
        <v>0</v>
      </c>
      <c r="BF1349" s="187">
        <f>IF(N1349="snížená",J1349,0)</f>
        <v>0</v>
      </c>
      <c r="BG1349" s="187">
        <f>IF(N1349="zákl. přenesená",J1349,0)</f>
        <v>0</v>
      </c>
      <c r="BH1349" s="187">
        <f>IF(N1349="sníž. přenesená",J1349,0)</f>
        <v>0</v>
      </c>
      <c r="BI1349" s="187">
        <f>IF(N1349="nulová",J1349,0)</f>
        <v>0</v>
      </c>
      <c r="BJ1349" s="15" t="s">
        <v>81</v>
      </c>
      <c r="BK1349" s="187">
        <f>ROUND(I1349*H1349,2)</f>
        <v>0</v>
      </c>
      <c r="BL1349" s="15" t="s">
        <v>207</v>
      </c>
      <c r="BM1349" s="15" t="s">
        <v>2240</v>
      </c>
    </row>
    <row r="1350" spans="2:65" s="13" customFormat="1">
      <c r="B1350" s="199"/>
      <c r="C1350" s="200"/>
      <c r="D1350" s="190" t="s">
        <v>148</v>
      </c>
      <c r="E1350" s="201" t="s">
        <v>1</v>
      </c>
      <c r="F1350" s="202" t="s">
        <v>2241</v>
      </c>
      <c r="G1350" s="200"/>
      <c r="H1350" s="203">
        <v>140.49199999999999</v>
      </c>
      <c r="I1350" s="204"/>
      <c r="J1350" s="200"/>
      <c r="K1350" s="200"/>
      <c r="L1350" s="205"/>
      <c r="M1350" s="206"/>
      <c r="N1350" s="207"/>
      <c r="O1350" s="207"/>
      <c r="P1350" s="207"/>
      <c r="Q1350" s="207"/>
      <c r="R1350" s="207"/>
      <c r="S1350" s="207"/>
      <c r="T1350" s="208"/>
      <c r="AT1350" s="209" t="s">
        <v>148</v>
      </c>
      <c r="AU1350" s="209" t="s">
        <v>81</v>
      </c>
      <c r="AV1350" s="13" t="s">
        <v>81</v>
      </c>
      <c r="AW1350" s="13" t="s">
        <v>30</v>
      </c>
      <c r="AX1350" s="13" t="s">
        <v>68</v>
      </c>
      <c r="AY1350" s="209" t="s">
        <v>139</v>
      </c>
    </row>
    <row r="1351" spans="2:65" s="1" customFormat="1" ht="16.5" customHeight="1">
      <c r="B1351" s="32"/>
      <c r="C1351" s="176" t="s">
        <v>2242</v>
      </c>
      <c r="D1351" s="176" t="s">
        <v>141</v>
      </c>
      <c r="E1351" s="177" t="s">
        <v>2243</v>
      </c>
      <c r="F1351" s="178" t="s">
        <v>2244</v>
      </c>
      <c r="G1351" s="179" t="s">
        <v>1032</v>
      </c>
      <c r="H1351" s="220"/>
      <c r="I1351" s="181"/>
      <c r="J1351" s="182">
        <f>ROUND(I1351*H1351,2)</f>
        <v>0</v>
      </c>
      <c r="K1351" s="178" t="s">
        <v>145</v>
      </c>
      <c r="L1351" s="36"/>
      <c r="M1351" s="183" t="s">
        <v>1</v>
      </c>
      <c r="N1351" s="184" t="s">
        <v>40</v>
      </c>
      <c r="O1351" s="58"/>
      <c r="P1351" s="185">
        <f>O1351*H1351</f>
        <v>0</v>
      </c>
      <c r="Q1351" s="185">
        <v>0</v>
      </c>
      <c r="R1351" s="185">
        <f>Q1351*H1351</f>
        <v>0</v>
      </c>
      <c r="S1351" s="185">
        <v>0</v>
      </c>
      <c r="T1351" s="186">
        <f>S1351*H1351</f>
        <v>0</v>
      </c>
      <c r="AR1351" s="15" t="s">
        <v>207</v>
      </c>
      <c r="AT1351" s="15" t="s">
        <v>141</v>
      </c>
      <c r="AU1351" s="15" t="s">
        <v>81</v>
      </c>
      <c r="AY1351" s="15" t="s">
        <v>139</v>
      </c>
      <c r="BE1351" s="187">
        <f>IF(N1351="základní",J1351,0)</f>
        <v>0</v>
      </c>
      <c r="BF1351" s="187">
        <f>IF(N1351="snížená",J1351,0)</f>
        <v>0</v>
      </c>
      <c r="BG1351" s="187">
        <f>IF(N1351="zákl. přenesená",J1351,0)</f>
        <v>0</v>
      </c>
      <c r="BH1351" s="187">
        <f>IF(N1351="sníž. přenesená",J1351,0)</f>
        <v>0</v>
      </c>
      <c r="BI1351" s="187">
        <f>IF(N1351="nulová",J1351,0)</f>
        <v>0</v>
      </c>
      <c r="BJ1351" s="15" t="s">
        <v>81</v>
      </c>
      <c r="BK1351" s="187">
        <f>ROUND(I1351*H1351,2)</f>
        <v>0</v>
      </c>
      <c r="BL1351" s="15" t="s">
        <v>207</v>
      </c>
      <c r="BM1351" s="15" t="s">
        <v>2245</v>
      </c>
    </row>
    <row r="1352" spans="2:65" s="11" customFormat="1" ht="22.9" customHeight="1">
      <c r="B1352" s="160"/>
      <c r="C1352" s="161"/>
      <c r="D1352" s="162" t="s">
        <v>67</v>
      </c>
      <c r="E1352" s="174" t="s">
        <v>2246</v>
      </c>
      <c r="F1352" s="174" t="s">
        <v>2247</v>
      </c>
      <c r="G1352" s="161"/>
      <c r="H1352" s="161"/>
      <c r="I1352" s="164"/>
      <c r="J1352" s="175">
        <f>BK1352</f>
        <v>0</v>
      </c>
      <c r="K1352" s="161"/>
      <c r="L1352" s="166"/>
      <c r="M1352" s="167"/>
      <c r="N1352" s="168"/>
      <c r="O1352" s="168"/>
      <c r="P1352" s="169">
        <f>SUM(P1353:P1360)</f>
        <v>0</v>
      </c>
      <c r="Q1352" s="168"/>
      <c r="R1352" s="169">
        <f>SUM(R1353:R1360)</f>
        <v>6.4171590000000001E-2</v>
      </c>
      <c r="S1352" s="168"/>
      <c r="T1352" s="170">
        <f>SUM(T1353:T1360)</f>
        <v>0</v>
      </c>
      <c r="AR1352" s="171" t="s">
        <v>81</v>
      </c>
      <c r="AT1352" s="172" t="s">
        <v>67</v>
      </c>
      <c r="AU1352" s="172" t="s">
        <v>75</v>
      </c>
      <c r="AY1352" s="171" t="s">
        <v>139</v>
      </c>
      <c r="BK1352" s="173">
        <f>SUM(BK1353:BK1360)</f>
        <v>0</v>
      </c>
    </row>
    <row r="1353" spans="2:65" s="1" customFormat="1" ht="16.5" customHeight="1">
      <c r="B1353" s="32"/>
      <c r="C1353" s="176" t="s">
        <v>2248</v>
      </c>
      <c r="D1353" s="176" t="s">
        <v>141</v>
      </c>
      <c r="E1353" s="177" t="s">
        <v>2249</v>
      </c>
      <c r="F1353" s="178" t="s">
        <v>2250</v>
      </c>
      <c r="G1353" s="179" t="s">
        <v>244</v>
      </c>
      <c r="H1353" s="180">
        <v>54.9</v>
      </c>
      <c r="I1353" s="181"/>
      <c r="J1353" s="182">
        <f>ROUND(I1353*H1353,2)</f>
        <v>0</v>
      </c>
      <c r="K1353" s="178" t="s">
        <v>145</v>
      </c>
      <c r="L1353" s="36"/>
      <c r="M1353" s="183" t="s">
        <v>1</v>
      </c>
      <c r="N1353" s="184" t="s">
        <v>40</v>
      </c>
      <c r="O1353" s="58"/>
      <c r="P1353" s="185">
        <f>O1353*H1353</f>
        <v>0</v>
      </c>
      <c r="Q1353" s="185">
        <v>4.4000000000000002E-4</v>
      </c>
      <c r="R1353" s="185">
        <f>Q1353*H1353</f>
        <v>2.4156E-2</v>
      </c>
      <c r="S1353" s="185">
        <v>0</v>
      </c>
      <c r="T1353" s="186">
        <f>S1353*H1353</f>
        <v>0</v>
      </c>
      <c r="AR1353" s="15" t="s">
        <v>207</v>
      </c>
      <c r="AT1353" s="15" t="s">
        <v>141</v>
      </c>
      <c r="AU1353" s="15" t="s">
        <v>81</v>
      </c>
      <c r="AY1353" s="15" t="s">
        <v>139</v>
      </c>
      <c r="BE1353" s="187">
        <f>IF(N1353="základní",J1353,0)</f>
        <v>0</v>
      </c>
      <c r="BF1353" s="187">
        <f>IF(N1353="snížená",J1353,0)</f>
        <v>0</v>
      </c>
      <c r="BG1353" s="187">
        <f>IF(N1353="zákl. přenesená",J1353,0)</f>
        <v>0</v>
      </c>
      <c r="BH1353" s="187">
        <f>IF(N1353="sníž. přenesená",J1353,0)</f>
        <v>0</v>
      </c>
      <c r="BI1353" s="187">
        <f>IF(N1353="nulová",J1353,0)</f>
        <v>0</v>
      </c>
      <c r="BJ1353" s="15" t="s">
        <v>81</v>
      </c>
      <c r="BK1353" s="187">
        <f>ROUND(I1353*H1353,2)</f>
        <v>0</v>
      </c>
      <c r="BL1353" s="15" t="s">
        <v>207</v>
      </c>
      <c r="BM1353" s="15" t="s">
        <v>2251</v>
      </c>
    </row>
    <row r="1354" spans="2:65" s="13" customFormat="1">
      <c r="B1354" s="199"/>
      <c r="C1354" s="200"/>
      <c r="D1354" s="190" t="s">
        <v>148</v>
      </c>
      <c r="E1354" s="201" t="s">
        <v>1</v>
      </c>
      <c r="F1354" s="202" t="s">
        <v>2252</v>
      </c>
      <c r="G1354" s="200"/>
      <c r="H1354" s="203">
        <v>54.9</v>
      </c>
      <c r="I1354" s="204"/>
      <c r="J1354" s="200"/>
      <c r="K1354" s="200"/>
      <c r="L1354" s="205"/>
      <c r="M1354" s="206"/>
      <c r="N1354" s="207"/>
      <c r="O1354" s="207"/>
      <c r="P1354" s="207"/>
      <c r="Q1354" s="207"/>
      <c r="R1354" s="207"/>
      <c r="S1354" s="207"/>
      <c r="T1354" s="208"/>
      <c r="AT1354" s="209" t="s">
        <v>148</v>
      </c>
      <c r="AU1354" s="209" t="s">
        <v>81</v>
      </c>
      <c r="AV1354" s="13" t="s">
        <v>81</v>
      </c>
      <c r="AW1354" s="13" t="s">
        <v>30</v>
      </c>
      <c r="AX1354" s="13" t="s">
        <v>68</v>
      </c>
      <c r="AY1354" s="209" t="s">
        <v>139</v>
      </c>
    </row>
    <row r="1355" spans="2:65" s="1" customFormat="1" ht="16.5" customHeight="1">
      <c r="B1355" s="32"/>
      <c r="C1355" s="176" t="s">
        <v>2253</v>
      </c>
      <c r="D1355" s="176" t="s">
        <v>141</v>
      </c>
      <c r="E1355" s="177" t="s">
        <v>2254</v>
      </c>
      <c r="F1355" s="178" t="s">
        <v>2255</v>
      </c>
      <c r="G1355" s="179" t="s">
        <v>244</v>
      </c>
      <c r="H1355" s="180">
        <v>97.599000000000004</v>
      </c>
      <c r="I1355" s="181"/>
      <c r="J1355" s="182">
        <f>ROUND(I1355*H1355,2)</f>
        <v>0</v>
      </c>
      <c r="K1355" s="178" t="s">
        <v>145</v>
      </c>
      <c r="L1355" s="36"/>
      <c r="M1355" s="183" t="s">
        <v>1</v>
      </c>
      <c r="N1355" s="184" t="s">
        <v>40</v>
      </c>
      <c r="O1355" s="58"/>
      <c r="P1355" s="185">
        <f>O1355*H1355</f>
        <v>0</v>
      </c>
      <c r="Q1355" s="185">
        <v>1.7000000000000001E-4</v>
      </c>
      <c r="R1355" s="185">
        <f>Q1355*H1355</f>
        <v>1.6591830000000002E-2</v>
      </c>
      <c r="S1355" s="185">
        <v>0</v>
      </c>
      <c r="T1355" s="186">
        <f>S1355*H1355</f>
        <v>0</v>
      </c>
      <c r="AR1355" s="15" t="s">
        <v>207</v>
      </c>
      <c r="AT1355" s="15" t="s">
        <v>141</v>
      </c>
      <c r="AU1355" s="15" t="s">
        <v>81</v>
      </c>
      <c r="AY1355" s="15" t="s">
        <v>139</v>
      </c>
      <c r="BE1355" s="187">
        <f>IF(N1355="základní",J1355,0)</f>
        <v>0</v>
      </c>
      <c r="BF1355" s="187">
        <f>IF(N1355="snížená",J1355,0)</f>
        <v>0</v>
      </c>
      <c r="BG1355" s="187">
        <f>IF(N1355="zákl. přenesená",J1355,0)</f>
        <v>0</v>
      </c>
      <c r="BH1355" s="187">
        <f>IF(N1355="sníž. přenesená",J1355,0)</f>
        <v>0</v>
      </c>
      <c r="BI1355" s="187">
        <f>IF(N1355="nulová",J1355,0)</f>
        <v>0</v>
      </c>
      <c r="BJ1355" s="15" t="s">
        <v>81</v>
      </c>
      <c r="BK1355" s="187">
        <f>ROUND(I1355*H1355,2)</f>
        <v>0</v>
      </c>
      <c r="BL1355" s="15" t="s">
        <v>207</v>
      </c>
      <c r="BM1355" s="15" t="s">
        <v>2256</v>
      </c>
    </row>
    <row r="1356" spans="2:65" s="13" customFormat="1">
      <c r="B1356" s="199"/>
      <c r="C1356" s="200"/>
      <c r="D1356" s="190" t="s">
        <v>148</v>
      </c>
      <c r="E1356" s="201" t="s">
        <v>1</v>
      </c>
      <c r="F1356" s="202" t="s">
        <v>2257</v>
      </c>
      <c r="G1356" s="200"/>
      <c r="H1356" s="203">
        <v>97.599000000000004</v>
      </c>
      <c r="I1356" s="204"/>
      <c r="J1356" s="200"/>
      <c r="K1356" s="200"/>
      <c r="L1356" s="205"/>
      <c r="M1356" s="206"/>
      <c r="N1356" s="207"/>
      <c r="O1356" s="207"/>
      <c r="P1356" s="207"/>
      <c r="Q1356" s="207"/>
      <c r="R1356" s="207"/>
      <c r="S1356" s="207"/>
      <c r="T1356" s="208"/>
      <c r="AT1356" s="209" t="s">
        <v>148</v>
      </c>
      <c r="AU1356" s="209" t="s">
        <v>81</v>
      </c>
      <c r="AV1356" s="13" t="s">
        <v>81</v>
      </c>
      <c r="AW1356" s="13" t="s">
        <v>30</v>
      </c>
      <c r="AX1356" s="13" t="s">
        <v>68</v>
      </c>
      <c r="AY1356" s="209" t="s">
        <v>139</v>
      </c>
    </row>
    <row r="1357" spans="2:65" s="1" customFormat="1" ht="16.5" customHeight="1">
      <c r="B1357" s="32"/>
      <c r="C1357" s="176" t="s">
        <v>2258</v>
      </c>
      <c r="D1357" s="176" t="s">
        <v>141</v>
      </c>
      <c r="E1357" s="177" t="s">
        <v>2259</v>
      </c>
      <c r="F1357" s="178" t="s">
        <v>2260</v>
      </c>
      <c r="G1357" s="179" t="s">
        <v>244</v>
      </c>
      <c r="H1357" s="180">
        <v>97.599000000000004</v>
      </c>
      <c r="I1357" s="181"/>
      <c r="J1357" s="182">
        <f>ROUND(I1357*H1357,2)</f>
        <v>0</v>
      </c>
      <c r="K1357" s="178" t="s">
        <v>145</v>
      </c>
      <c r="L1357" s="36"/>
      <c r="M1357" s="183" t="s">
        <v>1</v>
      </c>
      <c r="N1357" s="184" t="s">
        <v>40</v>
      </c>
      <c r="O1357" s="58"/>
      <c r="P1357" s="185">
        <f>O1357*H1357</f>
        <v>0</v>
      </c>
      <c r="Q1357" s="185">
        <v>1.2E-4</v>
      </c>
      <c r="R1357" s="185">
        <f>Q1357*H1357</f>
        <v>1.1711880000000001E-2</v>
      </c>
      <c r="S1357" s="185">
        <v>0</v>
      </c>
      <c r="T1357" s="186">
        <f>S1357*H1357</f>
        <v>0</v>
      </c>
      <c r="AR1357" s="15" t="s">
        <v>207</v>
      </c>
      <c r="AT1357" s="15" t="s">
        <v>141</v>
      </c>
      <c r="AU1357" s="15" t="s">
        <v>81</v>
      </c>
      <c r="AY1357" s="15" t="s">
        <v>139</v>
      </c>
      <c r="BE1357" s="187">
        <f>IF(N1357="základní",J1357,0)</f>
        <v>0</v>
      </c>
      <c r="BF1357" s="187">
        <f>IF(N1357="snížená",J1357,0)</f>
        <v>0</v>
      </c>
      <c r="BG1357" s="187">
        <f>IF(N1357="zákl. přenesená",J1357,0)</f>
        <v>0</v>
      </c>
      <c r="BH1357" s="187">
        <f>IF(N1357="sníž. přenesená",J1357,0)</f>
        <v>0</v>
      </c>
      <c r="BI1357" s="187">
        <f>IF(N1357="nulová",J1357,0)</f>
        <v>0</v>
      </c>
      <c r="BJ1357" s="15" t="s">
        <v>81</v>
      </c>
      <c r="BK1357" s="187">
        <f>ROUND(I1357*H1357,2)</f>
        <v>0</v>
      </c>
      <c r="BL1357" s="15" t="s">
        <v>207</v>
      </c>
      <c r="BM1357" s="15" t="s">
        <v>2261</v>
      </c>
    </row>
    <row r="1358" spans="2:65" s="13" customFormat="1">
      <c r="B1358" s="199"/>
      <c r="C1358" s="200"/>
      <c r="D1358" s="190" t="s">
        <v>148</v>
      </c>
      <c r="E1358" s="201" t="s">
        <v>1</v>
      </c>
      <c r="F1358" s="202" t="s">
        <v>2262</v>
      </c>
      <c r="G1358" s="200"/>
      <c r="H1358" s="203">
        <v>97.599000000000004</v>
      </c>
      <c r="I1358" s="204"/>
      <c r="J1358" s="200"/>
      <c r="K1358" s="200"/>
      <c r="L1358" s="205"/>
      <c r="M1358" s="206"/>
      <c r="N1358" s="207"/>
      <c r="O1358" s="207"/>
      <c r="P1358" s="207"/>
      <c r="Q1358" s="207"/>
      <c r="R1358" s="207"/>
      <c r="S1358" s="207"/>
      <c r="T1358" s="208"/>
      <c r="AT1358" s="209" t="s">
        <v>148</v>
      </c>
      <c r="AU1358" s="209" t="s">
        <v>81</v>
      </c>
      <c r="AV1358" s="13" t="s">
        <v>81</v>
      </c>
      <c r="AW1358" s="13" t="s">
        <v>30</v>
      </c>
      <c r="AX1358" s="13" t="s">
        <v>68</v>
      </c>
      <c r="AY1358" s="209" t="s">
        <v>139</v>
      </c>
    </row>
    <row r="1359" spans="2:65" s="1" customFormat="1" ht="16.5" customHeight="1">
      <c r="B1359" s="32"/>
      <c r="C1359" s="176" t="s">
        <v>2263</v>
      </c>
      <c r="D1359" s="176" t="s">
        <v>141</v>
      </c>
      <c r="E1359" s="177" t="s">
        <v>2264</v>
      </c>
      <c r="F1359" s="178" t="s">
        <v>2265</v>
      </c>
      <c r="G1359" s="179" t="s">
        <v>244</v>
      </c>
      <c r="H1359" s="180">
        <v>97.599000000000004</v>
      </c>
      <c r="I1359" s="181"/>
      <c r="J1359" s="182">
        <f>ROUND(I1359*H1359,2)</f>
        <v>0</v>
      </c>
      <c r="K1359" s="178" t="s">
        <v>145</v>
      </c>
      <c r="L1359" s="36"/>
      <c r="M1359" s="183" t="s">
        <v>1</v>
      </c>
      <c r="N1359" s="184" t="s">
        <v>40</v>
      </c>
      <c r="O1359" s="58"/>
      <c r="P1359" s="185">
        <f>O1359*H1359</f>
        <v>0</v>
      </c>
      <c r="Q1359" s="185">
        <v>1.2E-4</v>
      </c>
      <c r="R1359" s="185">
        <f>Q1359*H1359</f>
        <v>1.1711880000000001E-2</v>
      </c>
      <c r="S1359" s="185">
        <v>0</v>
      </c>
      <c r="T1359" s="186">
        <f>S1359*H1359</f>
        <v>0</v>
      </c>
      <c r="AR1359" s="15" t="s">
        <v>207</v>
      </c>
      <c r="AT1359" s="15" t="s">
        <v>141</v>
      </c>
      <c r="AU1359" s="15" t="s">
        <v>81</v>
      </c>
      <c r="AY1359" s="15" t="s">
        <v>139</v>
      </c>
      <c r="BE1359" s="187">
        <f>IF(N1359="základní",J1359,0)</f>
        <v>0</v>
      </c>
      <c r="BF1359" s="187">
        <f>IF(N1359="snížená",J1359,0)</f>
        <v>0</v>
      </c>
      <c r="BG1359" s="187">
        <f>IF(N1359="zákl. přenesená",J1359,0)</f>
        <v>0</v>
      </c>
      <c r="BH1359" s="187">
        <f>IF(N1359="sníž. přenesená",J1359,0)</f>
        <v>0</v>
      </c>
      <c r="BI1359" s="187">
        <f>IF(N1359="nulová",J1359,0)</f>
        <v>0</v>
      </c>
      <c r="BJ1359" s="15" t="s">
        <v>81</v>
      </c>
      <c r="BK1359" s="187">
        <f>ROUND(I1359*H1359,2)</f>
        <v>0</v>
      </c>
      <c r="BL1359" s="15" t="s">
        <v>207</v>
      </c>
      <c r="BM1359" s="15" t="s">
        <v>2266</v>
      </c>
    </row>
    <row r="1360" spans="2:65" s="13" customFormat="1">
      <c r="B1360" s="199"/>
      <c r="C1360" s="200"/>
      <c r="D1360" s="190" t="s">
        <v>148</v>
      </c>
      <c r="E1360" s="201" t="s">
        <v>1</v>
      </c>
      <c r="F1360" s="202" t="s">
        <v>2262</v>
      </c>
      <c r="G1360" s="200"/>
      <c r="H1360" s="203">
        <v>97.599000000000004</v>
      </c>
      <c r="I1360" s="204"/>
      <c r="J1360" s="200"/>
      <c r="K1360" s="200"/>
      <c r="L1360" s="205"/>
      <c r="M1360" s="206"/>
      <c r="N1360" s="207"/>
      <c r="O1360" s="207"/>
      <c r="P1360" s="207"/>
      <c r="Q1360" s="207"/>
      <c r="R1360" s="207"/>
      <c r="S1360" s="207"/>
      <c r="T1360" s="208"/>
      <c r="AT1360" s="209" t="s">
        <v>148</v>
      </c>
      <c r="AU1360" s="209" t="s">
        <v>81</v>
      </c>
      <c r="AV1360" s="13" t="s">
        <v>81</v>
      </c>
      <c r="AW1360" s="13" t="s">
        <v>30</v>
      </c>
      <c r="AX1360" s="13" t="s">
        <v>68</v>
      </c>
      <c r="AY1360" s="209" t="s">
        <v>139</v>
      </c>
    </row>
    <row r="1361" spans="2:65" s="11" customFormat="1" ht="22.9" customHeight="1">
      <c r="B1361" s="160"/>
      <c r="C1361" s="161"/>
      <c r="D1361" s="162" t="s">
        <v>67</v>
      </c>
      <c r="E1361" s="174" t="s">
        <v>2267</v>
      </c>
      <c r="F1361" s="174" t="s">
        <v>2268</v>
      </c>
      <c r="G1361" s="161"/>
      <c r="H1361" s="161"/>
      <c r="I1361" s="164"/>
      <c r="J1361" s="175">
        <f>BK1361</f>
        <v>0</v>
      </c>
      <c r="K1361" s="161"/>
      <c r="L1361" s="166"/>
      <c r="M1361" s="167"/>
      <c r="N1361" s="168"/>
      <c r="O1361" s="168"/>
      <c r="P1361" s="169">
        <f>SUM(P1362:P1369)</f>
        <v>0</v>
      </c>
      <c r="Q1361" s="168"/>
      <c r="R1361" s="169">
        <f>SUM(R1362:R1369)</f>
        <v>1.4755931800000002</v>
      </c>
      <c r="S1361" s="168"/>
      <c r="T1361" s="170">
        <f>SUM(T1362:T1369)</f>
        <v>5.755801E-2</v>
      </c>
      <c r="AR1361" s="171" t="s">
        <v>81</v>
      </c>
      <c r="AT1361" s="172" t="s">
        <v>67</v>
      </c>
      <c r="AU1361" s="172" t="s">
        <v>75</v>
      </c>
      <c r="AY1361" s="171" t="s">
        <v>139</v>
      </c>
      <c r="BK1361" s="173">
        <f>SUM(BK1362:BK1369)</f>
        <v>0</v>
      </c>
    </row>
    <row r="1362" spans="2:65" s="1" customFormat="1" ht="16.5" customHeight="1">
      <c r="B1362" s="32"/>
      <c r="C1362" s="176" t="s">
        <v>2269</v>
      </c>
      <c r="D1362" s="176" t="s">
        <v>141</v>
      </c>
      <c r="E1362" s="177" t="s">
        <v>2270</v>
      </c>
      <c r="F1362" s="178" t="s">
        <v>2271</v>
      </c>
      <c r="G1362" s="179" t="s">
        <v>244</v>
      </c>
      <c r="H1362" s="180">
        <v>185.67099999999999</v>
      </c>
      <c r="I1362" s="181"/>
      <c r="J1362" s="182">
        <f>ROUND(I1362*H1362,2)</f>
        <v>0</v>
      </c>
      <c r="K1362" s="178" t="s">
        <v>145</v>
      </c>
      <c r="L1362" s="36"/>
      <c r="M1362" s="183" t="s">
        <v>1</v>
      </c>
      <c r="N1362" s="184" t="s">
        <v>40</v>
      </c>
      <c r="O1362" s="58"/>
      <c r="P1362" s="185">
        <f>O1362*H1362</f>
        <v>0</v>
      </c>
      <c r="Q1362" s="185">
        <v>1E-3</v>
      </c>
      <c r="R1362" s="185">
        <f>Q1362*H1362</f>
        <v>0.185671</v>
      </c>
      <c r="S1362" s="185">
        <v>3.1E-4</v>
      </c>
      <c r="T1362" s="186">
        <f>S1362*H1362</f>
        <v>5.755801E-2</v>
      </c>
      <c r="AR1362" s="15" t="s">
        <v>207</v>
      </c>
      <c r="AT1362" s="15" t="s">
        <v>141</v>
      </c>
      <c r="AU1362" s="15" t="s">
        <v>81</v>
      </c>
      <c r="AY1362" s="15" t="s">
        <v>139</v>
      </c>
      <c r="BE1362" s="187">
        <f>IF(N1362="základní",J1362,0)</f>
        <v>0</v>
      </c>
      <c r="BF1362" s="187">
        <f>IF(N1362="snížená",J1362,0)</f>
        <v>0</v>
      </c>
      <c r="BG1362" s="187">
        <f>IF(N1362="zákl. přenesená",J1362,0)</f>
        <v>0</v>
      </c>
      <c r="BH1362" s="187">
        <f>IF(N1362="sníž. přenesená",J1362,0)</f>
        <v>0</v>
      </c>
      <c r="BI1362" s="187">
        <f>IF(N1362="nulová",J1362,0)</f>
        <v>0</v>
      </c>
      <c r="BJ1362" s="15" t="s">
        <v>81</v>
      </c>
      <c r="BK1362" s="187">
        <f>ROUND(I1362*H1362,2)</f>
        <v>0</v>
      </c>
      <c r="BL1362" s="15" t="s">
        <v>207</v>
      </c>
      <c r="BM1362" s="15" t="s">
        <v>2272</v>
      </c>
    </row>
    <row r="1363" spans="2:65" s="13" customFormat="1">
      <c r="B1363" s="199"/>
      <c r="C1363" s="200"/>
      <c r="D1363" s="190" t="s">
        <v>148</v>
      </c>
      <c r="E1363" s="201" t="s">
        <v>1</v>
      </c>
      <c r="F1363" s="202" t="s">
        <v>2273</v>
      </c>
      <c r="G1363" s="200"/>
      <c r="H1363" s="203">
        <v>185.67099999999999</v>
      </c>
      <c r="I1363" s="204"/>
      <c r="J1363" s="200"/>
      <c r="K1363" s="200"/>
      <c r="L1363" s="205"/>
      <c r="M1363" s="206"/>
      <c r="N1363" s="207"/>
      <c r="O1363" s="207"/>
      <c r="P1363" s="207"/>
      <c r="Q1363" s="207"/>
      <c r="R1363" s="207"/>
      <c r="S1363" s="207"/>
      <c r="T1363" s="208"/>
      <c r="AT1363" s="209" t="s">
        <v>148</v>
      </c>
      <c r="AU1363" s="209" t="s">
        <v>81</v>
      </c>
      <c r="AV1363" s="13" t="s">
        <v>81</v>
      </c>
      <c r="AW1363" s="13" t="s">
        <v>30</v>
      </c>
      <c r="AX1363" s="13" t="s">
        <v>68</v>
      </c>
      <c r="AY1363" s="209" t="s">
        <v>139</v>
      </c>
    </row>
    <row r="1364" spans="2:65" s="1" customFormat="1" ht="16.5" customHeight="1">
      <c r="B1364" s="32"/>
      <c r="C1364" s="176" t="s">
        <v>2274</v>
      </c>
      <c r="D1364" s="176" t="s">
        <v>141</v>
      </c>
      <c r="E1364" s="177" t="s">
        <v>2275</v>
      </c>
      <c r="F1364" s="178" t="s">
        <v>2276</v>
      </c>
      <c r="G1364" s="179" t="s">
        <v>244</v>
      </c>
      <c r="H1364" s="180">
        <v>185.67099999999999</v>
      </c>
      <c r="I1364" s="181"/>
      <c r="J1364" s="182">
        <f>ROUND(I1364*H1364,2)</f>
        <v>0</v>
      </c>
      <c r="K1364" s="178" t="s">
        <v>145</v>
      </c>
      <c r="L1364" s="36"/>
      <c r="M1364" s="183" t="s">
        <v>1</v>
      </c>
      <c r="N1364" s="184" t="s">
        <v>40</v>
      </c>
      <c r="O1364" s="58"/>
      <c r="P1364" s="185">
        <f>O1364*H1364</f>
        <v>0</v>
      </c>
      <c r="Q1364" s="185">
        <v>3.1800000000000001E-3</v>
      </c>
      <c r="R1364" s="185">
        <f>Q1364*H1364</f>
        <v>0.59043378000000002</v>
      </c>
      <c r="S1364" s="185">
        <v>0</v>
      </c>
      <c r="T1364" s="186">
        <f>S1364*H1364</f>
        <v>0</v>
      </c>
      <c r="AR1364" s="15" t="s">
        <v>207</v>
      </c>
      <c r="AT1364" s="15" t="s">
        <v>141</v>
      </c>
      <c r="AU1364" s="15" t="s">
        <v>81</v>
      </c>
      <c r="AY1364" s="15" t="s">
        <v>139</v>
      </c>
      <c r="BE1364" s="187">
        <f>IF(N1364="základní",J1364,0)</f>
        <v>0</v>
      </c>
      <c r="BF1364" s="187">
        <f>IF(N1364="snížená",J1364,0)</f>
        <v>0</v>
      </c>
      <c r="BG1364" s="187">
        <f>IF(N1364="zákl. přenesená",J1364,0)</f>
        <v>0</v>
      </c>
      <c r="BH1364" s="187">
        <f>IF(N1364="sníž. přenesená",J1364,0)</f>
        <v>0</v>
      </c>
      <c r="BI1364" s="187">
        <f>IF(N1364="nulová",J1364,0)</f>
        <v>0</v>
      </c>
      <c r="BJ1364" s="15" t="s">
        <v>81</v>
      </c>
      <c r="BK1364" s="187">
        <f>ROUND(I1364*H1364,2)</f>
        <v>0</v>
      </c>
      <c r="BL1364" s="15" t="s">
        <v>207</v>
      </c>
      <c r="BM1364" s="15" t="s">
        <v>2277</v>
      </c>
    </row>
    <row r="1365" spans="2:65" s="13" customFormat="1">
      <c r="B1365" s="199"/>
      <c r="C1365" s="200"/>
      <c r="D1365" s="190" t="s">
        <v>148</v>
      </c>
      <c r="E1365" s="201" t="s">
        <v>1</v>
      </c>
      <c r="F1365" s="202" t="s">
        <v>2278</v>
      </c>
      <c r="G1365" s="200"/>
      <c r="H1365" s="203">
        <v>185.67099999999999</v>
      </c>
      <c r="I1365" s="204"/>
      <c r="J1365" s="200"/>
      <c r="K1365" s="200"/>
      <c r="L1365" s="205"/>
      <c r="M1365" s="206"/>
      <c r="N1365" s="207"/>
      <c r="O1365" s="207"/>
      <c r="P1365" s="207"/>
      <c r="Q1365" s="207"/>
      <c r="R1365" s="207"/>
      <c r="S1365" s="207"/>
      <c r="T1365" s="208"/>
      <c r="AT1365" s="209" t="s">
        <v>148</v>
      </c>
      <c r="AU1365" s="209" t="s">
        <v>81</v>
      </c>
      <c r="AV1365" s="13" t="s">
        <v>81</v>
      </c>
      <c r="AW1365" s="13" t="s">
        <v>30</v>
      </c>
      <c r="AX1365" s="13" t="s">
        <v>68</v>
      </c>
      <c r="AY1365" s="209" t="s">
        <v>139</v>
      </c>
    </row>
    <row r="1366" spans="2:65" s="1" customFormat="1" ht="16.5" customHeight="1">
      <c r="B1366" s="32"/>
      <c r="C1366" s="176" t="s">
        <v>2279</v>
      </c>
      <c r="D1366" s="176" t="s">
        <v>141</v>
      </c>
      <c r="E1366" s="177" t="s">
        <v>2280</v>
      </c>
      <c r="F1366" s="178" t="s">
        <v>2281</v>
      </c>
      <c r="G1366" s="179" t="s">
        <v>244</v>
      </c>
      <c r="H1366" s="180">
        <v>1345.17</v>
      </c>
      <c r="I1366" s="181"/>
      <c r="J1366" s="182">
        <f>ROUND(I1366*H1366,2)</f>
        <v>0</v>
      </c>
      <c r="K1366" s="178" t="s">
        <v>145</v>
      </c>
      <c r="L1366" s="36"/>
      <c r="M1366" s="183" t="s">
        <v>1</v>
      </c>
      <c r="N1366" s="184" t="s">
        <v>40</v>
      </c>
      <c r="O1366" s="58"/>
      <c r="P1366" s="185">
        <f>O1366*H1366</f>
        <v>0</v>
      </c>
      <c r="Q1366" s="185">
        <v>2.0000000000000001E-4</v>
      </c>
      <c r="R1366" s="185">
        <f>Q1366*H1366</f>
        <v>0.26903400000000005</v>
      </c>
      <c r="S1366" s="185">
        <v>0</v>
      </c>
      <c r="T1366" s="186">
        <f>S1366*H1366</f>
        <v>0</v>
      </c>
      <c r="AR1366" s="15" t="s">
        <v>207</v>
      </c>
      <c r="AT1366" s="15" t="s">
        <v>141</v>
      </c>
      <c r="AU1366" s="15" t="s">
        <v>81</v>
      </c>
      <c r="AY1366" s="15" t="s">
        <v>139</v>
      </c>
      <c r="BE1366" s="187">
        <f>IF(N1366="základní",J1366,0)</f>
        <v>0</v>
      </c>
      <c r="BF1366" s="187">
        <f>IF(N1366="snížená",J1366,0)</f>
        <v>0</v>
      </c>
      <c r="BG1366" s="187">
        <f>IF(N1366="zákl. přenesená",J1366,0)</f>
        <v>0</v>
      </c>
      <c r="BH1366" s="187">
        <f>IF(N1366="sníž. přenesená",J1366,0)</f>
        <v>0</v>
      </c>
      <c r="BI1366" s="187">
        <f>IF(N1366="nulová",J1366,0)</f>
        <v>0</v>
      </c>
      <c r="BJ1366" s="15" t="s">
        <v>81</v>
      </c>
      <c r="BK1366" s="187">
        <f>ROUND(I1366*H1366,2)</f>
        <v>0</v>
      </c>
      <c r="BL1366" s="15" t="s">
        <v>207</v>
      </c>
      <c r="BM1366" s="15" t="s">
        <v>2282</v>
      </c>
    </row>
    <row r="1367" spans="2:65" s="13" customFormat="1">
      <c r="B1367" s="199"/>
      <c r="C1367" s="200"/>
      <c r="D1367" s="190" t="s">
        <v>148</v>
      </c>
      <c r="E1367" s="201" t="s">
        <v>1</v>
      </c>
      <c r="F1367" s="202" t="s">
        <v>2283</v>
      </c>
      <c r="G1367" s="200"/>
      <c r="H1367" s="203">
        <v>1345.17</v>
      </c>
      <c r="I1367" s="204"/>
      <c r="J1367" s="200"/>
      <c r="K1367" s="200"/>
      <c r="L1367" s="205"/>
      <c r="M1367" s="206"/>
      <c r="N1367" s="207"/>
      <c r="O1367" s="207"/>
      <c r="P1367" s="207"/>
      <c r="Q1367" s="207"/>
      <c r="R1367" s="207"/>
      <c r="S1367" s="207"/>
      <c r="T1367" s="208"/>
      <c r="AT1367" s="209" t="s">
        <v>148</v>
      </c>
      <c r="AU1367" s="209" t="s">
        <v>81</v>
      </c>
      <c r="AV1367" s="13" t="s">
        <v>81</v>
      </c>
      <c r="AW1367" s="13" t="s">
        <v>30</v>
      </c>
      <c r="AX1367" s="13" t="s">
        <v>68</v>
      </c>
      <c r="AY1367" s="209" t="s">
        <v>139</v>
      </c>
    </row>
    <row r="1368" spans="2:65" s="1" customFormat="1" ht="16.5" customHeight="1">
      <c r="B1368" s="32"/>
      <c r="C1368" s="176" t="s">
        <v>2284</v>
      </c>
      <c r="D1368" s="176" t="s">
        <v>141</v>
      </c>
      <c r="E1368" s="177" t="s">
        <v>2285</v>
      </c>
      <c r="F1368" s="178" t="s">
        <v>2286</v>
      </c>
      <c r="G1368" s="179" t="s">
        <v>244</v>
      </c>
      <c r="H1368" s="180">
        <v>1345.17</v>
      </c>
      <c r="I1368" s="181"/>
      <c r="J1368" s="182">
        <f>ROUND(I1368*H1368,2)</f>
        <v>0</v>
      </c>
      <c r="K1368" s="178" t="s">
        <v>145</v>
      </c>
      <c r="L1368" s="36"/>
      <c r="M1368" s="183" t="s">
        <v>1</v>
      </c>
      <c r="N1368" s="184" t="s">
        <v>40</v>
      </c>
      <c r="O1368" s="58"/>
      <c r="P1368" s="185">
        <f>O1368*H1368</f>
        <v>0</v>
      </c>
      <c r="Q1368" s="185">
        <v>3.2000000000000003E-4</v>
      </c>
      <c r="R1368" s="185">
        <f>Q1368*H1368</f>
        <v>0.43045440000000007</v>
      </c>
      <c r="S1368" s="185">
        <v>0</v>
      </c>
      <c r="T1368" s="186">
        <f>S1368*H1368</f>
        <v>0</v>
      </c>
      <c r="AR1368" s="15" t="s">
        <v>207</v>
      </c>
      <c r="AT1368" s="15" t="s">
        <v>141</v>
      </c>
      <c r="AU1368" s="15" t="s">
        <v>81</v>
      </c>
      <c r="AY1368" s="15" t="s">
        <v>139</v>
      </c>
      <c r="BE1368" s="187">
        <f>IF(N1368="základní",J1368,0)</f>
        <v>0</v>
      </c>
      <c r="BF1368" s="187">
        <f>IF(N1368="snížená",J1368,0)</f>
        <v>0</v>
      </c>
      <c r="BG1368" s="187">
        <f>IF(N1368="zákl. přenesená",J1368,0)</f>
        <v>0</v>
      </c>
      <c r="BH1368" s="187">
        <f>IF(N1368="sníž. přenesená",J1368,0)</f>
        <v>0</v>
      </c>
      <c r="BI1368" s="187">
        <f>IF(N1368="nulová",J1368,0)</f>
        <v>0</v>
      </c>
      <c r="BJ1368" s="15" t="s">
        <v>81</v>
      </c>
      <c r="BK1368" s="187">
        <f>ROUND(I1368*H1368,2)</f>
        <v>0</v>
      </c>
      <c r="BL1368" s="15" t="s">
        <v>207</v>
      </c>
      <c r="BM1368" s="15" t="s">
        <v>2287</v>
      </c>
    </row>
    <row r="1369" spans="2:65" s="13" customFormat="1">
      <c r="B1369" s="199"/>
      <c r="C1369" s="200"/>
      <c r="D1369" s="190" t="s">
        <v>148</v>
      </c>
      <c r="E1369" s="201" t="s">
        <v>1</v>
      </c>
      <c r="F1369" s="202" t="s">
        <v>2288</v>
      </c>
      <c r="G1369" s="200"/>
      <c r="H1369" s="203">
        <v>1345.17</v>
      </c>
      <c r="I1369" s="204"/>
      <c r="J1369" s="200"/>
      <c r="K1369" s="200"/>
      <c r="L1369" s="205"/>
      <c r="M1369" s="206"/>
      <c r="N1369" s="207"/>
      <c r="O1369" s="207"/>
      <c r="P1369" s="207"/>
      <c r="Q1369" s="207"/>
      <c r="R1369" s="207"/>
      <c r="S1369" s="207"/>
      <c r="T1369" s="208"/>
      <c r="AT1369" s="209" t="s">
        <v>148</v>
      </c>
      <c r="AU1369" s="209" t="s">
        <v>81</v>
      </c>
      <c r="AV1369" s="13" t="s">
        <v>81</v>
      </c>
      <c r="AW1369" s="13" t="s">
        <v>30</v>
      </c>
      <c r="AX1369" s="13" t="s">
        <v>68</v>
      </c>
      <c r="AY1369" s="209" t="s">
        <v>139</v>
      </c>
    </row>
    <row r="1370" spans="2:65" s="11" customFormat="1" ht="22.9" customHeight="1">
      <c r="B1370" s="160"/>
      <c r="C1370" s="161"/>
      <c r="D1370" s="162" t="s">
        <v>67</v>
      </c>
      <c r="E1370" s="174" t="s">
        <v>2289</v>
      </c>
      <c r="F1370" s="174" t="s">
        <v>2290</v>
      </c>
      <c r="G1370" s="161"/>
      <c r="H1370" s="161"/>
      <c r="I1370" s="164"/>
      <c r="J1370" s="175">
        <f>BK1370</f>
        <v>0</v>
      </c>
      <c r="K1370" s="161"/>
      <c r="L1370" s="166"/>
      <c r="M1370" s="167"/>
      <c r="N1370" s="168"/>
      <c r="O1370" s="168"/>
      <c r="P1370" s="169">
        <f>SUM(P1371:P1392)</f>
        <v>0</v>
      </c>
      <c r="Q1370" s="168"/>
      <c r="R1370" s="169">
        <f>SUM(R1371:R1392)</f>
        <v>0.29904000000000003</v>
      </c>
      <c r="S1370" s="168"/>
      <c r="T1370" s="170">
        <f>SUM(T1371:T1392)</f>
        <v>0</v>
      </c>
      <c r="AR1370" s="171" t="s">
        <v>81</v>
      </c>
      <c r="AT1370" s="172" t="s">
        <v>67</v>
      </c>
      <c r="AU1370" s="172" t="s">
        <v>75</v>
      </c>
      <c r="AY1370" s="171" t="s">
        <v>139</v>
      </c>
      <c r="BK1370" s="173">
        <f>SUM(BK1371:BK1392)</f>
        <v>0</v>
      </c>
    </row>
    <row r="1371" spans="2:65" s="1" customFormat="1" ht="16.5" customHeight="1">
      <c r="B1371" s="32"/>
      <c r="C1371" s="176" t="s">
        <v>2291</v>
      </c>
      <c r="D1371" s="176" t="s">
        <v>141</v>
      </c>
      <c r="E1371" s="177" t="s">
        <v>2292</v>
      </c>
      <c r="F1371" s="178" t="s">
        <v>2293</v>
      </c>
      <c r="G1371" s="179" t="s">
        <v>287</v>
      </c>
      <c r="H1371" s="180">
        <v>7</v>
      </c>
      <c r="I1371" s="181"/>
      <c r="J1371" s="182">
        <f>ROUND(I1371*H1371,2)</f>
        <v>0</v>
      </c>
      <c r="K1371" s="178" t="s">
        <v>145</v>
      </c>
      <c r="L1371" s="36"/>
      <c r="M1371" s="183" t="s">
        <v>1</v>
      </c>
      <c r="N1371" s="184" t="s">
        <v>40</v>
      </c>
      <c r="O1371" s="58"/>
      <c r="P1371" s="185">
        <f>O1371*H1371</f>
        <v>0</v>
      </c>
      <c r="Q1371" s="185">
        <v>0</v>
      </c>
      <c r="R1371" s="185">
        <f>Q1371*H1371</f>
        <v>0</v>
      </c>
      <c r="S1371" s="185">
        <v>0</v>
      </c>
      <c r="T1371" s="186">
        <f>S1371*H1371</f>
        <v>0</v>
      </c>
      <c r="AR1371" s="15" t="s">
        <v>207</v>
      </c>
      <c r="AT1371" s="15" t="s">
        <v>141</v>
      </c>
      <c r="AU1371" s="15" t="s">
        <v>81</v>
      </c>
      <c r="AY1371" s="15" t="s">
        <v>139</v>
      </c>
      <c r="BE1371" s="187">
        <f>IF(N1371="základní",J1371,0)</f>
        <v>0</v>
      </c>
      <c r="BF1371" s="187">
        <f>IF(N1371="snížená",J1371,0)</f>
        <v>0</v>
      </c>
      <c r="BG1371" s="187">
        <f>IF(N1371="zákl. přenesená",J1371,0)</f>
        <v>0</v>
      </c>
      <c r="BH1371" s="187">
        <f>IF(N1371="sníž. přenesená",J1371,0)</f>
        <v>0</v>
      </c>
      <c r="BI1371" s="187">
        <f>IF(N1371="nulová",J1371,0)</f>
        <v>0</v>
      </c>
      <c r="BJ1371" s="15" t="s">
        <v>81</v>
      </c>
      <c r="BK1371" s="187">
        <f>ROUND(I1371*H1371,2)</f>
        <v>0</v>
      </c>
      <c r="BL1371" s="15" t="s">
        <v>207</v>
      </c>
      <c r="BM1371" s="15" t="s">
        <v>2294</v>
      </c>
    </row>
    <row r="1372" spans="2:65" s="12" customFormat="1">
      <c r="B1372" s="188"/>
      <c r="C1372" s="189"/>
      <c r="D1372" s="190" t="s">
        <v>148</v>
      </c>
      <c r="E1372" s="191" t="s">
        <v>1</v>
      </c>
      <c r="F1372" s="192" t="s">
        <v>289</v>
      </c>
      <c r="G1372" s="189"/>
      <c r="H1372" s="191" t="s">
        <v>1</v>
      </c>
      <c r="I1372" s="193"/>
      <c r="J1372" s="189"/>
      <c r="K1372" s="189"/>
      <c r="L1372" s="194"/>
      <c r="M1372" s="195"/>
      <c r="N1372" s="196"/>
      <c r="O1372" s="196"/>
      <c r="P1372" s="196"/>
      <c r="Q1372" s="196"/>
      <c r="R1372" s="196"/>
      <c r="S1372" s="196"/>
      <c r="T1372" s="197"/>
      <c r="AT1372" s="198" t="s">
        <v>148</v>
      </c>
      <c r="AU1372" s="198" t="s">
        <v>81</v>
      </c>
      <c r="AV1372" s="12" t="s">
        <v>75</v>
      </c>
      <c r="AW1372" s="12" t="s">
        <v>30</v>
      </c>
      <c r="AX1372" s="12" t="s">
        <v>68</v>
      </c>
      <c r="AY1372" s="198" t="s">
        <v>139</v>
      </c>
    </row>
    <row r="1373" spans="2:65" s="13" customFormat="1">
      <c r="B1373" s="199"/>
      <c r="C1373" s="200"/>
      <c r="D1373" s="190" t="s">
        <v>148</v>
      </c>
      <c r="E1373" s="201" t="s">
        <v>1</v>
      </c>
      <c r="F1373" s="202" t="s">
        <v>174</v>
      </c>
      <c r="G1373" s="200"/>
      <c r="H1373" s="203">
        <v>7</v>
      </c>
      <c r="I1373" s="204"/>
      <c r="J1373" s="200"/>
      <c r="K1373" s="200"/>
      <c r="L1373" s="205"/>
      <c r="M1373" s="206"/>
      <c r="N1373" s="207"/>
      <c r="O1373" s="207"/>
      <c r="P1373" s="207"/>
      <c r="Q1373" s="207"/>
      <c r="R1373" s="207"/>
      <c r="S1373" s="207"/>
      <c r="T1373" s="208"/>
      <c r="AT1373" s="209" t="s">
        <v>148</v>
      </c>
      <c r="AU1373" s="209" t="s">
        <v>81</v>
      </c>
      <c r="AV1373" s="13" t="s">
        <v>81</v>
      </c>
      <c r="AW1373" s="13" t="s">
        <v>30</v>
      </c>
      <c r="AX1373" s="13" t="s">
        <v>68</v>
      </c>
      <c r="AY1373" s="209" t="s">
        <v>139</v>
      </c>
    </row>
    <row r="1374" spans="2:65" s="1" customFormat="1" ht="16.5" customHeight="1">
      <c r="B1374" s="32"/>
      <c r="C1374" s="210" t="s">
        <v>2295</v>
      </c>
      <c r="D1374" s="210" t="s">
        <v>219</v>
      </c>
      <c r="E1374" s="211" t="s">
        <v>2296</v>
      </c>
      <c r="F1374" s="212" t="s">
        <v>2297</v>
      </c>
      <c r="G1374" s="213" t="s">
        <v>287</v>
      </c>
      <c r="H1374" s="214">
        <v>7</v>
      </c>
      <c r="I1374" s="215"/>
      <c r="J1374" s="216">
        <f>ROUND(I1374*H1374,2)</f>
        <v>0</v>
      </c>
      <c r="K1374" s="212" t="s">
        <v>1</v>
      </c>
      <c r="L1374" s="217"/>
      <c r="M1374" s="218" t="s">
        <v>1</v>
      </c>
      <c r="N1374" s="219" t="s">
        <v>40</v>
      </c>
      <c r="O1374" s="58"/>
      <c r="P1374" s="185">
        <f>O1374*H1374</f>
        <v>0</v>
      </c>
      <c r="Q1374" s="185">
        <v>1.2500000000000001E-2</v>
      </c>
      <c r="R1374" s="185">
        <f>Q1374*H1374</f>
        <v>8.7500000000000008E-2</v>
      </c>
      <c r="S1374" s="185">
        <v>0</v>
      </c>
      <c r="T1374" s="186">
        <f>S1374*H1374</f>
        <v>0</v>
      </c>
      <c r="AR1374" s="15" t="s">
        <v>294</v>
      </c>
      <c r="AT1374" s="15" t="s">
        <v>219</v>
      </c>
      <c r="AU1374" s="15" t="s">
        <v>81</v>
      </c>
      <c r="AY1374" s="15" t="s">
        <v>139</v>
      </c>
      <c r="BE1374" s="187">
        <f>IF(N1374="základní",J1374,0)</f>
        <v>0</v>
      </c>
      <c r="BF1374" s="187">
        <f>IF(N1374="snížená",J1374,0)</f>
        <v>0</v>
      </c>
      <c r="BG1374" s="187">
        <f>IF(N1374="zákl. přenesená",J1374,0)</f>
        <v>0</v>
      </c>
      <c r="BH1374" s="187">
        <f>IF(N1374="sníž. přenesená",J1374,0)</f>
        <v>0</v>
      </c>
      <c r="BI1374" s="187">
        <f>IF(N1374="nulová",J1374,0)</f>
        <v>0</v>
      </c>
      <c r="BJ1374" s="15" t="s">
        <v>81</v>
      </c>
      <c r="BK1374" s="187">
        <f>ROUND(I1374*H1374,2)</f>
        <v>0</v>
      </c>
      <c r="BL1374" s="15" t="s">
        <v>207</v>
      </c>
      <c r="BM1374" s="15" t="s">
        <v>2298</v>
      </c>
    </row>
    <row r="1375" spans="2:65" s="13" customFormat="1">
      <c r="B1375" s="199"/>
      <c r="C1375" s="200"/>
      <c r="D1375" s="190" t="s">
        <v>148</v>
      </c>
      <c r="E1375" s="201" t="s">
        <v>1</v>
      </c>
      <c r="F1375" s="202" t="s">
        <v>174</v>
      </c>
      <c r="G1375" s="200"/>
      <c r="H1375" s="203">
        <v>7</v>
      </c>
      <c r="I1375" s="204"/>
      <c r="J1375" s="200"/>
      <c r="K1375" s="200"/>
      <c r="L1375" s="205"/>
      <c r="M1375" s="206"/>
      <c r="N1375" s="207"/>
      <c r="O1375" s="207"/>
      <c r="P1375" s="207"/>
      <c r="Q1375" s="207"/>
      <c r="R1375" s="207"/>
      <c r="S1375" s="207"/>
      <c r="T1375" s="208"/>
      <c r="AT1375" s="209" t="s">
        <v>148</v>
      </c>
      <c r="AU1375" s="209" t="s">
        <v>81</v>
      </c>
      <c r="AV1375" s="13" t="s">
        <v>81</v>
      </c>
      <c r="AW1375" s="13" t="s">
        <v>30</v>
      </c>
      <c r="AX1375" s="13" t="s">
        <v>68</v>
      </c>
      <c r="AY1375" s="209" t="s">
        <v>139</v>
      </c>
    </row>
    <row r="1376" spans="2:65" s="1" customFormat="1" ht="16.5" customHeight="1">
      <c r="B1376" s="32"/>
      <c r="C1376" s="176" t="s">
        <v>2299</v>
      </c>
      <c r="D1376" s="176" t="s">
        <v>141</v>
      </c>
      <c r="E1376" s="177" t="s">
        <v>2300</v>
      </c>
      <c r="F1376" s="178" t="s">
        <v>2301</v>
      </c>
      <c r="G1376" s="179" t="s">
        <v>265</v>
      </c>
      <c r="H1376" s="180">
        <v>5</v>
      </c>
      <c r="I1376" s="181"/>
      <c r="J1376" s="182">
        <f>ROUND(I1376*H1376,2)</f>
        <v>0</v>
      </c>
      <c r="K1376" s="178" t="s">
        <v>145</v>
      </c>
      <c r="L1376" s="36"/>
      <c r="M1376" s="183" t="s">
        <v>1</v>
      </c>
      <c r="N1376" s="184" t="s">
        <v>40</v>
      </c>
      <c r="O1376" s="58"/>
      <c r="P1376" s="185">
        <f>O1376*H1376</f>
        <v>0</v>
      </c>
      <c r="Q1376" s="185">
        <v>0</v>
      </c>
      <c r="R1376" s="185">
        <f>Q1376*H1376</f>
        <v>0</v>
      </c>
      <c r="S1376" s="185">
        <v>0</v>
      </c>
      <c r="T1376" s="186">
        <f>S1376*H1376</f>
        <v>0</v>
      </c>
      <c r="AR1376" s="15" t="s">
        <v>207</v>
      </c>
      <c r="AT1376" s="15" t="s">
        <v>141</v>
      </c>
      <c r="AU1376" s="15" t="s">
        <v>81</v>
      </c>
      <c r="AY1376" s="15" t="s">
        <v>139</v>
      </c>
      <c r="BE1376" s="187">
        <f>IF(N1376="základní",J1376,0)</f>
        <v>0</v>
      </c>
      <c r="BF1376" s="187">
        <f>IF(N1376="snížená",J1376,0)</f>
        <v>0</v>
      </c>
      <c r="BG1376" s="187">
        <f>IF(N1376="zákl. přenesená",J1376,0)</f>
        <v>0</v>
      </c>
      <c r="BH1376" s="187">
        <f>IF(N1376="sníž. přenesená",J1376,0)</f>
        <v>0</v>
      </c>
      <c r="BI1376" s="187">
        <f>IF(N1376="nulová",J1376,0)</f>
        <v>0</v>
      </c>
      <c r="BJ1376" s="15" t="s">
        <v>81</v>
      </c>
      <c r="BK1376" s="187">
        <f>ROUND(I1376*H1376,2)</f>
        <v>0</v>
      </c>
      <c r="BL1376" s="15" t="s">
        <v>207</v>
      </c>
      <c r="BM1376" s="15" t="s">
        <v>2302</v>
      </c>
    </row>
    <row r="1377" spans="2:65" s="12" customFormat="1">
      <c r="B1377" s="188"/>
      <c r="C1377" s="189"/>
      <c r="D1377" s="190" t="s">
        <v>148</v>
      </c>
      <c r="E1377" s="191" t="s">
        <v>1</v>
      </c>
      <c r="F1377" s="192" t="s">
        <v>289</v>
      </c>
      <c r="G1377" s="189"/>
      <c r="H1377" s="191" t="s">
        <v>1</v>
      </c>
      <c r="I1377" s="193"/>
      <c r="J1377" s="189"/>
      <c r="K1377" s="189"/>
      <c r="L1377" s="194"/>
      <c r="M1377" s="195"/>
      <c r="N1377" s="196"/>
      <c r="O1377" s="196"/>
      <c r="P1377" s="196"/>
      <c r="Q1377" s="196"/>
      <c r="R1377" s="196"/>
      <c r="S1377" s="196"/>
      <c r="T1377" s="197"/>
      <c r="AT1377" s="198" t="s">
        <v>148</v>
      </c>
      <c r="AU1377" s="198" t="s">
        <v>81</v>
      </c>
      <c r="AV1377" s="12" t="s">
        <v>75</v>
      </c>
      <c r="AW1377" s="12" t="s">
        <v>30</v>
      </c>
      <c r="AX1377" s="12" t="s">
        <v>68</v>
      </c>
      <c r="AY1377" s="198" t="s">
        <v>139</v>
      </c>
    </row>
    <row r="1378" spans="2:65" s="13" customFormat="1">
      <c r="B1378" s="199"/>
      <c r="C1378" s="200"/>
      <c r="D1378" s="190" t="s">
        <v>148</v>
      </c>
      <c r="E1378" s="201" t="s">
        <v>1</v>
      </c>
      <c r="F1378" s="202" t="s">
        <v>164</v>
      </c>
      <c r="G1378" s="200"/>
      <c r="H1378" s="203">
        <v>5</v>
      </c>
      <c r="I1378" s="204"/>
      <c r="J1378" s="200"/>
      <c r="K1378" s="200"/>
      <c r="L1378" s="205"/>
      <c r="M1378" s="206"/>
      <c r="N1378" s="207"/>
      <c r="O1378" s="207"/>
      <c r="P1378" s="207"/>
      <c r="Q1378" s="207"/>
      <c r="R1378" s="207"/>
      <c r="S1378" s="207"/>
      <c r="T1378" s="208"/>
      <c r="AT1378" s="209" t="s">
        <v>148</v>
      </c>
      <c r="AU1378" s="209" t="s">
        <v>81</v>
      </c>
      <c r="AV1378" s="13" t="s">
        <v>81</v>
      </c>
      <c r="AW1378" s="13" t="s">
        <v>30</v>
      </c>
      <c r="AX1378" s="13" t="s">
        <v>68</v>
      </c>
      <c r="AY1378" s="209" t="s">
        <v>139</v>
      </c>
    </row>
    <row r="1379" spans="2:65" s="1" customFormat="1" ht="16.5" customHeight="1">
      <c r="B1379" s="32"/>
      <c r="C1379" s="176" t="s">
        <v>2303</v>
      </c>
      <c r="D1379" s="176" t="s">
        <v>141</v>
      </c>
      <c r="E1379" s="177" t="s">
        <v>2304</v>
      </c>
      <c r="F1379" s="178" t="s">
        <v>2305</v>
      </c>
      <c r="G1379" s="179" t="s">
        <v>265</v>
      </c>
      <c r="H1379" s="180">
        <v>2</v>
      </c>
      <c r="I1379" s="181"/>
      <c r="J1379" s="182">
        <f>ROUND(I1379*H1379,2)</f>
        <v>0</v>
      </c>
      <c r="K1379" s="178" t="s">
        <v>145</v>
      </c>
      <c r="L1379" s="36"/>
      <c r="M1379" s="183" t="s">
        <v>1</v>
      </c>
      <c r="N1379" s="184" t="s">
        <v>40</v>
      </c>
      <c r="O1379" s="58"/>
      <c r="P1379" s="185">
        <f>O1379*H1379</f>
        <v>0</v>
      </c>
      <c r="Q1379" s="185">
        <v>0</v>
      </c>
      <c r="R1379" s="185">
        <f>Q1379*H1379</f>
        <v>0</v>
      </c>
      <c r="S1379" s="185">
        <v>0</v>
      </c>
      <c r="T1379" s="186">
        <f>S1379*H1379</f>
        <v>0</v>
      </c>
      <c r="AR1379" s="15" t="s">
        <v>207</v>
      </c>
      <c r="AT1379" s="15" t="s">
        <v>141</v>
      </c>
      <c r="AU1379" s="15" t="s">
        <v>81</v>
      </c>
      <c r="AY1379" s="15" t="s">
        <v>139</v>
      </c>
      <c r="BE1379" s="187">
        <f>IF(N1379="základní",J1379,0)</f>
        <v>0</v>
      </c>
      <c r="BF1379" s="187">
        <f>IF(N1379="snížená",J1379,0)</f>
        <v>0</v>
      </c>
      <c r="BG1379" s="187">
        <f>IF(N1379="zákl. přenesená",J1379,0)</f>
        <v>0</v>
      </c>
      <c r="BH1379" s="187">
        <f>IF(N1379="sníž. přenesená",J1379,0)</f>
        <v>0</v>
      </c>
      <c r="BI1379" s="187">
        <f>IF(N1379="nulová",J1379,0)</f>
        <v>0</v>
      </c>
      <c r="BJ1379" s="15" t="s">
        <v>81</v>
      </c>
      <c r="BK1379" s="187">
        <f>ROUND(I1379*H1379,2)</f>
        <v>0</v>
      </c>
      <c r="BL1379" s="15" t="s">
        <v>207</v>
      </c>
      <c r="BM1379" s="15" t="s">
        <v>2306</v>
      </c>
    </row>
    <row r="1380" spans="2:65" s="12" customFormat="1">
      <c r="B1380" s="188"/>
      <c r="C1380" s="189"/>
      <c r="D1380" s="190" t="s">
        <v>148</v>
      </c>
      <c r="E1380" s="191" t="s">
        <v>1</v>
      </c>
      <c r="F1380" s="192" t="s">
        <v>289</v>
      </c>
      <c r="G1380" s="189"/>
      <c r="H1380" s="191" t="s">
        <v>1</v>
      </c>
      <c r="I1380" s="193"/>
      <c r="J1380" s="189"/>
      <c r="K1380" s="189"/>
      <c r="L1380" s="194"/>
      <c r="M1380" s="195"/>
      <c r="N1380" s="196"/>
      <c r="O1380" s="196"/>
      <c r="P1380" s="196"/>
      <c r="Q1380" s="196"/>
      <c r="R1380" s="196"/>
      <c r="S1380" s="196"/>
      <c r="T1380" s="197"/>
      <c r="AT1380" s="198" t="s">
        <v>148</v>
      </c>
      <c r="AU1380" s="198" t="s">
        <v>81</v>
      </c>
      <c r="AV1380" s="12" t="s">
        <v>75</v>
      </c>
      <c r="AW1380" s="12" t="s">
        <v>30</v>
      </c>
      <c r="AX1380" s="12" t="s">
        <v>68</v>
      </c>
      <c r="AY1380" s="198" t="s">
        <v>139</v>
      </c>
    </row>
    <row r="1381" spans="2:65" s="13" customFormat="1">
      <c r="B1381" s="199"/>
      <c r="C1381" s="200"/>
      <c r="D1381" s="190" t="s">
        <v>148</v>
      </c>
      <c r="E1381" s="201" t="s">
        <v>1</v>
      </c>
      <c r="F1381" s="202" t="s">
        <v>81</v>
      </c>
      <c r="G1381" s="200"/>
      <c r="H1381" s="203">
        <v>2</v>
      </c>
      <c r="I1381" s="204"/>
      <c r="J1381" s="200"/>
      <c r="K1381" s="200"/>
      <c r="L1381" s="205"/>
      <c r="M1381" s="206"/>
      <c r="N1381" s="207"/>
      <c r="O1381" s="207"/>
      <c r="P1381" s="207"/>
      <c r="Q1381" s="207"/>
      <c r="R1381" s="207"/>
      <c r="S1381" s="207"/>
      <c r="T1381" s="208"/>
      <c r="AT1381" s="209" t="s">
        <v>148</v>
      </c>
      <c r="AU1381" s="209" t="s">
        <v>81</v>
      </c>
      <c r="AV1381" s="13" t="s">
        <v>81</v>
      </c>
      <c r="AW1381" s="13" t="s">
        <v>30</v>
      </c>
      <c r="AX1381" s="13" t="s">
        <v>68</v>
      </c>
      <c r="AY1381" s="209" t="s">
        <v>139</v>
      </c>
    </row>
    <row r="1382" spans="2:65" s="1" customFormat="1" ht="16.5" customHeight="1">
      <c r="B1382" s="32"/>
      <c r="C1382" s="210" t="s">
        <v>2307</v>
      </c>
      <c r="D1382" s="210" t="s">
        <v>219</v>
      </c>
      <c r="E1382" s="211" t="s">
        <v>2308</v>
      </c>
      <c r="F1382" s="212" t="s">
        <v>2309</v>
      </c>
      <c r="G1382" s="213" t="s">
        <v>265</v>
      </c>
      <c r="H1382" s="214">
        <v>25</v>
      </c>
      <c r="I1382" s="215"/>
      <c r="J1382" s="216">
        <f>ROUND(I1382*H1382,2)</f>
        <v>0</v>
      </c>
      <c r="K1382" s="212" t="s">
        <v>145</v>
      </c>
      <c r="L1382" s="217"/>
      <c r="M1382" s="218" t="s">
        <v>1</v>
      </c>
      <c r="N1382" s="219" t="s">
        <v>40</v>
      </c>
      <c r="O1382" s="58"/>
      <c r="P1382" s="185">
        <f>O1382*H1382</f>
        <v>0</v>
      </c>
      <c r="Q1382" s="185">
        <v>7.4000000000000003E-3</v>
      </c>
      <c r="R1382" s="185">
        <f>Q1382*H1382</f>
        <v>0.185</v>
      </c>
      <c r="S1382" s="185">
        <v>0</v>
      </c>
      <c r="T1382" s="186">
        <f>S1382*H1382</f>
        <v>0</v>
      </c>
      <c r="AR1382" s="15" t="s">
        <v>294</v>
      </c>
      <c r="AT1382" s="15" t="s">
        <v>219</v>
      </c>
      <c r="AU1382" s="15" t="s">
        <v>81</v>
      </c>
      <c r="AY1382" s="15" t="s">
        <v>139</v>
      </c>
      <c r="BE1382" s="187">
        <f>IF(N1382="základní",J1382,0)</f>
        <v>0</v>
      </c>
      <c r="BF1382" s="187">
        <f>IF(N1382="snížená",J1382,0)</f>
        <v>0</v>
      </c>
      <c r="BG1382" s="187">
        <f>IF(N1382="zákl. přenesená",J1382,0)</f>
        <v>0</v>
      </c>
      <c r="BH1382" s="187">
        <f>IF(N1382="sníž. přenesená",J1382,0)</f>
        <v>0</v>
      </c>
      <c r="BI1382" s="187">
        <f>IF(N1382="nulová",J1382,0)</f>
        <v>0</v>
      </c>
      <c r="BJ1382" s="15" t="s">
        <v>81</v>
      </c>
      <c r="BK1382" s="187">
        <f>ROUND(I1382*H1382,2)</f>
        <v>0</v>
      </c>
      <c r="BL1382" s="15" t="s">
        <v>207</v>
      </c>
      <c r="BM1382" s="15" t="s">
        <v>2310</v>
      </c>
    </row>
    <row r="1383" spans="2:65" s="13" customFormat="1">
      <c r="B1383" s="199"/>
      <c r="C1383" s="200"/>
      <c r="D1383" s="190" t="s">
        <v>148</v>
      </c>
      <c r="E1383" s="201" t="s">
        <v>1</v>
      </c>
      <c r="F1383" s="202" t="s">
        <v>257</v>
      </c>
      <c r="G1383" s="200"/>
      <c r="H1383" s="203">
        <v>25</v>
      </c>
      <c r="I1383" s="204"/>
      <c r="J1383" s="200"/>
      <c r="K1383" s="200"/>
      <c r="L1383" s="205"/>
      <c r="M1383" s="206"/>
      <c r="N1383" s="207"/>
      <c r="O1383" s="207"/>
      <c r="P1383" s="207"/>
      <c r="Q1383" s="207"/>
      <c r="R1383" s="207"/>
      <c r="S1383" s="207"/>
      <c r="T1383" s="208"/>
      <c r="AT1383" s="209" t="s">
        <v>148</v>
      </c>
      <c r="AU1383" s="209" t="s">
        <v>81</v>
      </c>
      <c r="AV1383" s="13" t="s">
        <v>81</v>
      </c>
      <c r="AW1383" s="13" t="s">
        <v>30</v>
      </c>
      <c r="AX1383" s="13" t="s">
        <v>68</v>
      </c>
      <c r="AY1383" s="209" t="s">
        <v>139</v>
      </c>
    </row>
    <row r="1384" spans="2:65" s="1" customFormat="1" ht="16.5" customHeight="1">
      <c r="B1384" s="32"/>
      <c r="C1384" s="210" t="s">
        <v>2311</v>
      </c>
      <c r="D1384" s="210" t="s">
        <v>219</v>
      </c>
      <c r="E1384" s="211" t="s">
        <v>2312</v>
      </c>
      <c r="F1384" s="212" t="s">
        <v>2313</v>
      </c>
      <c r="G1384" s="213" t="s">
        <v>287</v>
      </c>
      <c r="H1384" s="214">
        <v>16</v>
      </c>
      <c r="I1384" s="215"/>
      <c r="J1384" s="216">
        <f>ROUND(I1384*H1384,2)</f>
        <v>0</v>
      </c>
      <c r="K1384" s="212" t="s">
        <v>1</v>
      </c>
      <c r="L1384" s="217"/>
      <c r="M1384" s="218" t="s">
        <v>1</v>
      </c>
      <c r="N1384" s="219" t="s">
        <v>40</v>
      </c>
      <c r="O1384" s="58"/>
      <c r="P1384" s="185">
        <f>O1384*H1384</f>
        <v>0</v>
      </c>
      <c r="Q1384" s="185">
        <v>1.1000000000000001E-3</v>
      </c>
      <c r="R1384" s="185">
        <f>Q1384*H1384</f>
        <v>1.7600000000000001E-2</v>
      </c>
      <c r="S1384" s="185">
        <v>0</v>
      </c>
      <c r="T1384" s="186">
        <f>S1384*H1384</f>
        <v>0</v>
      </c>
      <c r="AR1384" s="15" t="s">
        <v>294</v>
      </c>
      <c r="AT1384" s="15" t="s">
        <v>219</v>
      </c>
      <c r="AU1384" s="15" t="s">
        <v>81</v>
      </c>
      <c r="AY1384" s="15" t="s">
        <v>139</v>
      </c>
      <c r="BE1384" s="187">
        <f>IF(N1384="základní",J1384,0)</f>
        <v>0</v>
      </c>
      <c r="BF1384" s="187">
        <f>IF(N1384="snížená",J1384,0)</f>
        <v>0</v>
      </c>
      <c r="BG1384" s="187">
        <f>IF(N1384="zákl. přenesená",J1384,0)</f>
        <v>0</v>
      </c>
      <c r="BH1384" s="187">
        <f>IF(N1384="sníž. přenesená",J1384,0)</f>
        <v>0</v>
      </c>
      <c r="BI1384" s="187">
        <f>IF(N1384="nulová",J1384,0)</f>
        <v>0</v>
      </c>
      <c r="BJ1384" s="15" t="s">
        <v>81</v>
      </c>
      <c r="BK1384" s="187">
        <f>ROUND(I1384*H1384,2)</f>
        <v>0</v>
      </c>
      <c r="BL1384" s="15" t="s">
        <v>207</v>
      </c>
      <c r="BM1384" s="15" t="s">
        <v>2314</v>
      </c>
    </row>
    <row r="1385" spans="2:65" s="13" customFormat="1">
      <c r="B1385" s="199"/>
      <c r="C1385" s="200"/>
      <c r="D1385" s="190" t="s">
        <v>148</v>
      </c>
      <c r="E1385" s="201" t="s">
        <v>1</v>
      </c>
      <c r="F1385" s="202" t="s">
        <v>207</v>
      </c>
      <c r="G1385" s="200"/>
      <c r="H1385" s="203">
        <v>16</v>
      </c>
      <c r="I1385" s="204"/>
      <c r="J1385" s="200"/>
      <c r="K1385" s="200"/>
      <c r="L1385" s="205"/>
      <c r="M1385" s="206"/>
      <c r="N1385" s="207"/>
      <c r="O1385" s="207"/>
      <c r="P1385" s="207"/>
      <c r="Q1385" s="207"/>
      <c r="R1385" s="207"/>
      <c r="S1385" s="207"/>
      <c r="T1385" s="208"/>
      <c r="AT1385" s="209" t="s">
        <v>148</v>
      </c>
      <c r="AU1385" s="209" t="s">
        <v>81</v>
      </c>
      <c r="AV1385" s="13" t="s">
        <v>81</v>
      </c>
      <c r="AW1385" s="13" t="s">
        <v>30</v>
      </c>
      <c r="AX1385" s="13" t="s">
        <v>68</v>
      </c>
      <c r="AY1385" s="209" t="s">
        <v>139</v>
      </c>
    </row>
    <row r="1386" spans="2:65" s="1" customFormat="1" ht="16.5" customHeight="1">
      <c r="B1386" s="32"/>
      <c r="C1386" s="210" t="s">
        <v>2315</v>
      </c>
      <c r="D1386" s="210" t="s">
        <v>219</v>
      </c>
      <c r="E1386" s="211" t="s">
        <v>2316</v>
      </c>
      <c r="F1386" s="212" t="s">
        <v>2317</v>
      </c>
      <c r="G1386" s="213" t="s">
        <v>287</v>
      </c>
      <c r="H1386" s="214">
        <v>2</v>
      </c>
      <c r="I1386" s="215"/>
      <c r="J1386" s="216">
        <f>ROUND(I1386*H1386,2)</f>
        <v>0</v>
      </c>
      <c r="K1386" s="212" t="s">
        <v>145</v>
      </c>
      <c r="L1386" s="217"/>
      <c r="M1386" s="218" t="s">
        <v>1</v>
      </c>
      <c r="N1386" s="219" t="s">
        <v>40</v>
      </c>
      <c r="O1386" s="58"/>
      <c r="P1386" s="185">
        <f>O1386*H1386</f>
        <v>0</v>
      </c>
      <c r="Q1386" s="185">
        <v>3.7000000000000002E-3</v>
      </c>
      <c r="R1386" s="185">
        <f>Q1386*H1386</f>
        <v>7.4000000000000003E-3</v>
      </c>
      <c r="S1386" s="185">
        <v>0</v>
      </c>
      <c r="T1386" s="186">
        <f>S1386*H1386</f>
        <v>0</v>
      </c>
      <c r="AR1386" s="15" t="s">
        <v>294</v>
      </c>
      <c r="AT1386" s="15" t="s">
        <v>219</v>
      </c>
      <c r="AU1386" s="15" t="s">
        <v>81</v>
      </c>
      <c r="AY1386" s="15" t="s">
        <v>139</v>
      </c>
      <c r="BE1386" s="187">
        <f>IF(N1386="základní",J1386,0)</f>
        <v>0</v>
      </c>
      <c r="BF1386" s="187">
        <f>IF(N1386="snížená",J1386,0)</f>
        <v>0</v>
      </c>
      <c r="BG1386" s="187">
        <f>IF(N1386="zákl. přenesená",J1386,0)</f>
        <v>0</v>
      </c>
      <c r="BH1386" s="187">
        <f>IF(N1386="sníž. přenesená",J1386,0)</f>
        <v>0</v>
      </c>
      <c r="BI1386" s="187">
        <f>IF(N1386="nulová",J1386,0)</f>
        <v>0</v>
      </c>
      <c r="BJ1386" s="15" t="s">
        <v>81</v>
      </c>
      <c r="BK1386" s="187">
        <f>ROUND(I1386*H1386,2)</f>
        <v>0</v>
      </c>
      <c r="BL1386" s="15" t="s">
        <v>207</v>
      </c>
      <c r="BM1386" s="15" t="s">
        <v>2318</v>
      </c>
    </row>
    <row r="1387" spans="2:65" s="13" customFormat="1">
      <c r="B1387" s="199"/>
      <c r="C1387" s="200"/>
      <c r="D1387" s="190" t="s">
        <v>148</v>
      </c>
      <c r="E1387" s="201" t="s">
        <v>1</v>
      </c>
      <c r="F1387" s="202" t="s">
        <v>81</v>
      </c>
      <c r="G1387" s="200"/>
      <c r="H1387" s="203">
        <v>2</v>
      </c>
      <c r="I1387" s="204"/>
      <c r="J1387" s="200"/>
      <c r="K1387" s="200"/>
      <c r="L1387" s="205"/>
      <c r="M1387" s="206"/>
      <c r="N1387" s="207"/>
      <c r="O1387" s="207"/>
      <c r="P1387" s="207"/>
      <c r="Q1387" s="207"/>
      <c r="R1387" s="207"/>
      <c r="S1387" s="207"/>
      <c r="T1387" s="208"/>
      <c r="AT1387" s="209" t="s">
        <v>148</v>
      </c>
      <c r="AU1387" s="209" t="s">
        <v>81</v>
      </c>
      <c r="AV1387" s="13" t="s">
        <v>81</v>
      </c>
      <c r="AW1387" s="13" t="s">
        <v>30</v>
      </c>
      <c r="AX1387" s="13" t="s">
        <v>68</v>
      </c>
      <c r="AY1387" s="209" t="s">
        <v>139</v>
      </c>
    </row>
    <row r="1388" spans="2:65" s="1" customFormat="1" ht="16.5" customHeight="1">
      <c r="B1388" s="32"/>
      <c r="C1388" s="210" t="s">
        <v>2319</v>
      </c>
      <c r="D1388" s="210" t="s">
        <v>219</v>
      </c>
      <c r="E1388" s="211" t="s">
        <v>2320</v>
      </c>
      <c r="F1388" s="212" t="s">
        <v>2321</v>
      </c>
      <c r="G1388" s="213" t="s">
        <v>287</v>
      </c>
      <c r="H1388" s="214">
        <v>7</v>
      </c>
      <c r="I1388" s="215"/>
      <c r="J1388" s="216">
        <f>ROUND(I1388*H1388,2)</f>
        <v>0</v>
      </c>
      <c r="K1388" s="212" t="s">
        <v>145</v>
      </c>
      <c r="L1388" s="217"/>
      <c r="M1388" s="218" t="s">
        <v>1</v>
      </c>
      <c r="N1388" s="219" t="s">
        <v>40</v>
      </c>
      <c r="O1388" s="58"/>
      <c r="P1388" s="185">
        <f>O1388*H1388</f>
        <v>0</v>
      </c>
      <c r="Q1388" s="185">
        <v>4.0000000000000003E-5</v>
      </c>
      <c r="R1388" s="185">
        <f>Q1388*H1388</f>
        <v>2.8000000000000003E-4</v>
      </c>
      <c r="S1388" s="185">
        <v>0</v>
      </c>
      <c r="T1388" s="186">
        <f>S1388*H1388</f>
        <v>0</v>
      </c>
      <c r="AR1388" s="15" t="s">
        <v>294</v>
      </c>
      <c r="AT1388" s="15" t="s">
        <v>219</v>
      </c>
      <c r="AU1388" s="15" t="s">
        <v>81</v>
      </c>
      <c r="AY1388" s="15" t="s">
        <v>139</v>
      </c>
      <c r="BE1388" s="187">
        <f>IF(N1388="základní",J1388,0)</f>
        <v>0</v>
      </c>
      <c r="BF1388" s="187">
        <f>IF(N1388="snížená",J1388,0)</f>
        <v>0</v>
      </c>
      <c r="BG1388" s="187">
        <f>IF(N1388="zákl. přenesená",J1388,0)</f>
        <v>0</v>
      </c>
      <c r="BH1388" s="187">
        <f>IF(N1388="sníž. přenesená",J1388,0)</f>
        <v>0</v>
      </c>
      <c r="BI1388" s="187">
        <f>IF(N1388="nulová",J1388,0)</f>
        <v>0</v>
      </c>
      <c r="BJ1388" s="15" t="s">
        <v>81</v>
      </c>
      <c r="BK1388" s="187">
        <f>ROUND(I1388*H1388,2)</f>
        <v>0</v>
      </c>
      <c r="BL1388" s="15" t="s">
        <v>207</v>
      </c>
      <c r="BM1388" s="15" t="s">
        <v>2322</v>
      </c>
    </row>
    <row r="1389" spans="2:65" s="13" customFormat="1">
      <c r="B1389" s="199"/>
      <c r="C1389" s="200"/>
      <c r="D1389" s="190" t="s">
        <v>148</v>
      </c>
      <c r="E1389" s="201" t="s">
        <v>1</v>
      </c>
      <c r="F1389" s="202" t="s">
        <v>174</v>
      </c>
      <c r="G1389" s="200"/>
      <c r="H1389" s="203">
        <v>7</v>
      </c>
      <c r="I1389" s="204"/>
      <c r="J1389" s="200"/>
      <c r="K1389" s="200"/>
      <c r="L1389" s="205"/>
      <c r="M1389" s="206"/>
      <c r="N1389" s="207"/>
      <c r="O1389" s="207"/>
      <c r="P1389" s="207"/>
      <c r="Q1389" s="207"/>
      <c r="R1389" s="207"/>
      <c r="S1389" s="207"/>
      <c r="T1389" s="208"/>
      <c r="AT1389" s="209" t="s">
        <v>148</v>
      </c>
      <c r="AU1389" s="209" t="s">
        <v>81</v>
      </c>
      <c r="AV1389" s="13" t="s">
        <v>81</v>
      </c>
      <c r="AW1389" s="13" t="s">
        <v>30</v>
      </c>
      <c r="AX1389" s="13" t="s">
        <v>68</v>
      </c>
      <c r="AY1389" s="209" t="s">
        <v>139</v>
      </c>
    </row>
    <row r="1390" spans="2:65" s="1" customFormat="1" ht="16.5" customHeight="1">
      <c r="B1390" s="32"/>
      <c r="C1390" s="210" t="s">
        <v>2323</v>
      </c>
      <c r="D1390" s="210" t="s">
        <v>219</v>
      </c>
      <c r="E1390" s="211" t="s">
        <v>2324</v>
      </c>
      <c r="F1390" s="212" t="s">
        <v>2325</v>
      </c>
      <c r="G1390" s="213" t="s">
        <v>287</v>
      </c>
      <c r="H1390" s="214">
        <v>7</v>
      </c>
      <c r="I1390" s="215"/>
      <c r="J1390" s="216">
        <f>ROUND(I1390*H1390,2)</f>
        <v>0</v>
      </c>
      <c r="K1390" s="212" t="s">
        <v>145</v>
      </c>
      <c r="L1390" s="217"/>
      <c r="M1390" s="218" t="s">
        <v>1</v>
      </c>
      <c r="N1390" s="219" t="s">
        <v>40</v>
      </c>
      <c r="O1390" s="58"/>
      <c r="P1390" s="185">
        <f>O1390*H1390</f>
        <v>0</v>
      </c>
      <c r="Q1390" s="185">
        <v>1.8000000000000001E-4</v>
      </c>
      <c r="R1390" s="185">
        <f>Q1390*H1390</f>
        <v>1.2600000000000001E-3</v>
      </c>
      <c r="S1390" s="185">
        <v>0</v>
      </c>
      <c r="T1390" s="186">
        <f>S1390*H1390</f>
        <v>0</v>
      </c>
      <c r="AR1390" s="15" t="s">
        <v>294</v>
      </c>
      <c r="AT1390" s="15" t="s">
        <v>219</v>
      </c>
      <c r="AU1390" s="15" t="s">
        <v>81</v>
      </c>
      <c r="AY1390" s="15" t="s">
        <v>139</v>
      </c>
      <c r="BE1390" s="187">
        <f>IF(N1390="základní",J1390,0)</f>
        <v>0</v>
      </c>
      <c r="BF1390" s="187">
        <f>IF(N1390="snížená",J1390,0)</f>
        <v>0</v>
      </c>
      <c r="BG1390" s="187">
        <f>IF(N1390="zákl. přenesená",J1390,0)</f>
        <v>0</v>
      </c>
      <c r="BH1390" s="187">
        <f>IF(N1390="sníž. přenesená",J1390,0)</f>
        <v>0</v>
      </c>
      <c r="BI1390" s="187">
        <f>IF(N1390="nulová",J1390,0)</f>
        <v>0</v>
      </c>
      <c r="BJ1390" s="15" t="s">
        <v>81</v>
      </c>
      <c r="BK1390" s="187">
        <f>ROUND(I1390*H1390,2)</f>
        <v>0</v>
      </c>
      <c r="BL1390" s="15" t="s">
        <v>207</v>
      </c>
      <c r="BM1390" s="15" t="s">
        <v>2326</v>
      </c>
    </row>
    <row r="1391" spans="2:65" s="13" customFormat="1">
      <c r="B1391" s="199"/>
      <c r="C1391" s="200"/>
      <c r="D1391" s="190" t="s">
        <v>148</v>
      </c>
      <c r="E1391" s="201" t="s">
        <v>1</v>
      </c>
      <c r="F1391" s="202" t="s">
        <v>174</v>
      </c>
      <c r="G1391" s="200"/>
      <c r="H1391" s="203">
        <v>7</v>
      </c>
      <c r="I1391" s="204"/>
      <c r="J1391" s="200"/>
      <c r="K1391" s="200"/>
      <c r="L1391" s="205"/>
      <c r="M1391" s="206"/>
      <c r="N1391" s="207"/>
      <c r="O1391" s="207"/>
      <c r="P1391" s="207"/>
      <c r="Q1391" s="207"/>
      <c r="R1391" s="207"/>
      <c r="S1391" s="207"/>
      <c r="T1391" s="208"/>
      <c r="AT1391" s="209" t="s">
        <v>148</v>
      </c>
      <c r="AU1391" s="209" t="s">
        <v>81</v>
      </c>
      <c r="AV1391" s="13" t="s">
        <v>81</v>
      </c>
      <c r="AW1391" s="13" t="s">
        <v>30</v>
      </c>
      <c r="AX1391" s="13" t="s">
        <v>68</v>
      </c>
      <c r="AY1391" s="209" t="s">
        <v>139</v>
      </c>
    </row>
    <row r="1392" spans="2:65" s="1" customFormat="1" ht="16.5" customHeight="1">
      <c r="B1392" s="32"/>
      <c r="C1392" s="176" t="s">
        <v>2327</v>
      </c>
      <c r="D1392" s="176" t="s">
        <v>141</v>
      </c>
      <c r="E1392" s="177" t="s">
        <v>2328</v>
      </c>
      <c r="F1392" s="178" t="s">
        <v>2329</v>
      </c>
      <c r="G1392" s="179" t="s">
        <v>1032</v>
      </c>
      <c r="H1392" s="220"/>
      <c r="I1392" s="181"/>
      <c r="J1392" s="182">
        <f>ROUND(I1392*H1392,2)</f>
        <v>0</v>
      </c>
      <c r="K1392" s="178" t="s">
        <v>145</v>
      </c>
      <c r="L1392" s="36"/>
      <c r="M1392" s="183" t="s">
        <v>1</v>
      </c>
      <c r="N1392" s="184" t="s">
        <v>40</v>
      </c>
      <c r="O1392" s="58"/>
      <c r="P1392" s="185">
        <f>O1392*H1392</f>
        <v>0</v>
      </c>
      <c r="Q1392" s="185">
        <v>0</v>
      </c>
      <c r="R1392" s="185">
        <f>Q1392*H1392</f>
        <v>0</v>
      </c>
      <c r="S1392" s="185">
        <v>0</v>
      </c>
      <c r="T1392" s="186">
        <f>S1392*H1392</f>
        <v>0</v>
      </c>
      <c r="AR1392" s="15" t="s">
        <v>207</v>
      </c>
      <c r="AT1392" s="15" t="s">
        <v>141</v>
      </c>
      <c r="AU1392" s="15" t="s">
        <v>81</v>
      </c>
      <c r="AY1392" s="15" t="s">
        <v>139</v>
      </c>
      <c r="BE1392" s="187">
        <f>IF(N1392="základní",J1392,0)</f>
        <v>0</v>
      </c>
      <c r="BF1392" s="187">
        <f>IF(N1392="snížená",J1392,0)</f>
        <v>0</v>
      </c>
      <c r="BG1392" s="187">
        <f>IF(N1392="zákl. přenesená",J1392,0)</f>
        <v>0</v>
      </c>
      <c r="BH1392" s="187">
        <f>IF(N1392="sníž. přenesená",J1392,0)</f>
        <v>0</v>
      </c>
      <c r="BI1392" s="187">
        <f>IF(N1392="nulová",J1392,0)</f>
        <v>0</v>
      </c>
      <c r="BJ1392" s="15" t="s">
        <v>81</v>
      </c>
      <c r="BK1392" s="187">
        <f>ROUND(I1392*H1392,2)</f>
        <v>0</v>
      </c>
      <c r="BL1392" s="15" t="s">
        <v>207</v>
      </c>
      <c r="BM1392" s="15" t="s">
        <v>2330</v>
      </c>
    </row>
    <row r="1393" spans="2:65" s="11" customFormat="1" ht="25.9" customHeight="1">
      <c r="B1393" s="160"/>
      <c r="C1393" s="161"/>
      <c r="D1393" s="162" t="s">
        <v>67</v>
      </c>
      <c r="E1393" s="163" t="s">
        <v>2331</v>
      </c>
      <c r="F1393" s="163" t="s">
        <v>2332</v>
      </c>
      <c r="G1393" s="161"/>
      <c r="H1393" s="161"/>
      <c r="I1393" s="164"/>
      <c r="J1393" s="165">
        <f>BK1393</f>
        <v>0</v>
      </c>
      <c r="K1393" s="161"/>
      <c r="L1393" s="166"/>
      <c r="M1393" s="167"/>
      <c r="N1393" s="168"/>
      <c r="O1393" s="168"/>
      <c r="P1393" s="169">
        <f>SUM(P1394:P1399)</f>
        <v>0</v>
      </c>
      <c r="Q1393" s="168"/>
      <c r="R1393" s="169">
        <f>SUM(R1394:R1399)</f>
        <v>0</v>
      </c>
      <c r="S1393" s="168"/>
      <c r="T1393" s="170">
        <f>SUM(T1394:T1399)</f>
        <v>0</v>
      </c>
      <c r="AR1393" s="171" t="s">
        <v>164</v>
      </c>
      <c r="AT1393" s="172" t="s">
        <v>67</v>
      </c>
      <c r="AU1393" s="172" t="s">
        <v>68</v>
      </c>
      <c r="AY1393" s="171" t="s">
        <v>139</v>
      </c>
      <c r="BK1393" s="173">
        <f>SUM(BK1394:BK1399)</f>
        <v>0</v>
      </c>
    </row>
    <row r="1394" spans="2:65" s="1" customFormat="1" ht="16.5" customHeight="1">
      <c r="B1394" s="32"/>
      <c r="C1394" s="176" t="s">
        <v>2333</v>
      </c>
      <c r="D1394" s="176" t="s">
        <v>141</v>
      </c>
      <c r="E1394" s="177" t="s">
        <v>2334</v>
      </c>
      <c r="F1394" s="178" t="s">
        <v>2335</v>
      </c>
      <c r="G1394" s="179" t="s">
        <v>2336</v>
      </c>
      <c r="H1394" s="180">
        <v>1</v>
      </c>
      <c r="I1394" s="181"/>
      <c r="J1394" s="182">
        <f t="shared" ref="J1394:J1399" si="0">ROUND(I1394*H1394,2)</f>
        <v>0</v>
      </c>
      <c r="K1394" s="178" t="s">
        <v>145</v>
      </c>
      <c r="L1394" s="36"/>
      <c r="M1394" s="183" t="s">
        <v>1</v>
      </c>
      <c r="N1394" s="184" t="s">
        <v>40</v>
      </c>
      <c r="O1394" s="58"/>
      <c r="P1394" s="185">
        <f t="shared" ref="P1394:P1399" si="1">O1394*H1394</f>
        <v>0</v>
      </c>
      <c r="Q1394" s="185">
        <v>0</v>
      </c>
      <c r="R1394" s="185">
        <f t="shared" ref="R1394:R1399" si="2">Q1394*H1394</f>
        <v>0</v>
      </c>
      <c r="S1394" s="185">
        <v>0</v>
      </c>
      <c r="T1394" s="186">
        <f t="shared" ref="T1394:T1399" si="3">S1394*H1394</f>
        <v>0</v>
      </c>
      <c r="AR1394" s="15" t="s">
        <v>2337</v>
      </c>
      <c r="AT1394" s="15" t="s">
        <v>141</v>
      </c>
      <c r="AU1394" s="15" t="s">
        <v>75</v>
      </c>
      <c r="AY1394" s="15" t="s">
        <v>139</v>
      </c>
      <c r="BE1394" s="187">
        <f t="shared" ref="BE1394:BE1399" si="4">IF(N1394="základní",J1394,0)</f>
        <v>0</v>
      </c>
      <c r="BF1394" s="187">
        <f t="shared" ref="BF1394:BF1399" si="5">IF(N1394="snížená",J1394,0)</f>
        <v>0</v>
      </c>
      <c r="BG1394" s="187">
        <f t="shared" ref="BG1394:BG1399" si="6">IF(N1394="zákl. přenesená",J1394,0)</f>
        <v>0</v>
      </c>
      <c r="BH1394" s="187">
        <f t="shared" ref="BH1394:BH1399" si="7">IF(N1394="sníž. přenesená",J1394,0)</f>
        <v>0</v>
      </c>
      <c r="BI1394" s="187">
        <f t="shared" ref="BI1394:BI1399" si="8">IF(N1394="nulová",J1394,0)</f>
        <v>0</v>
      </c>
      <c r="BJ1394" s="15" t="s">
        <v>81</v>
      </c>
      <c r="BK1394" s="187">
        <f t="shared" ref="BK1394:BK1399" si="9">ROUND(I1394*H1394,2)</f>
        <v>0</v>
      </c>
      <c r="BL1394" s="15" t="s">
        <v>2337</v>
      </c>
      <c r="BM1394" s="15" t="s">
        <v>2338</v>
      </c>
    </row>
    <row r="1395" spans="2:65" s="1" customFormat="1" ht="16.5" customHeight="1">
      <c r="B1395" s="32"/>
      <c r="C1395" s="176" t="s">
        <v>2339</v>
      </c>
      <c r="D1395" s="176" t="s">
        <v>141</v>
      </c>
      <c r="E1395" s="177" t="s">
        <v>2340</v>
      </c>
      <c r="F1395" s="178" t="s">
        <v>2341</v>
      </c>
      <c r="G1395" s="179" t="s">
        <v>2336</v>
      </c>
      <c r="H1395" s="180">
        <v>1</v>
      </c>
      <c r="I1395" s="181"/>
      <c r="J1395" s="182">
        <f t="shared" si="0"/>
        <v>0</v>
      </c>
      <c r="K1395" s="178" t="s">
        <v>145</v>
      </c>
      <c r="L1395" s="36"/>
      <c r="M1395" s="183" t="s">
        <v>1</v>
      </c>
      <c r="N1395" s="184" t="s">
        <v>40</v>
      </c>
      <c r="O1395" s="58"/>
      <c r="P1395" s="185">
        <f t="shared" si="1"/>
        <v>0</v>
      </c>
      <c r="Q1395" s="185">
        <v>0</v>
      </c>
      <c r="R1395" s="185">
        <f t="shared" si="2"/>
        <v>0</v>
      </c>
      <c r="S1395" s="185">
        <v>0</v>
      </c>
      <c r="T1395" s="186">
        <f t="shared" si="3"/>
        <v>0</v>
      </c>
      <c r="AR1395" s="15" t="s">
        <v>2337</v>
      </c>
      <c r="AT1395" s="15" t="s">
        <v>141</v>
      </c>
      <c r="AU1395" s="15" t="s">
        <v>75</v>
      </c>
      <c r="AY1395" s="15" t="s">
        <v>139</v>
      </c>
      <c r="BE1395" s="187">
        <f t="shared" si="4"/>
        <v>0</v>
      </c>
      <c r="BF1395" s="187">
        <f t="shared" si="5"/>
        <v>0</v>
      </c>
      <c r="BG1395" s="187">
        <f t="shared" si="6"/>
        <v>0</v>
      </c>
      <c r="BH1395" s="187">
        <f t="shared" si="7"/>
        <v>0</v>
      </c>
      <c r="BI1395" s="187">
        <f t="shared" si="8"/>
        <v>0</v>
      </c>
      <c r="BJ1395" s="15" t="s">
        <v>81</v>
      </c>
      <c r="BK1395" s="187">
        <f t="shared" si="9"/>
        <v>0</v>
      </c>
      <c r="BL1395" s="15" t="s">
        <v>2337</v>
      </c>
      <c r="BM1395" s="15" t="s">
        <v>2342</v>
      </c>
    </row>
    <row r="1396" spans="2:65" s="1" customFormat="1" ht="16.5" customHeight="1">
      <c r="B1396" s="32"/>
      <c r="C1396" s="176" t="s">
        <v>2343</v>
      </c>
      <c r="D1396" s="176" t="s">
        <v>141</v>
      </c>
      <c r="E1396" s="177" t="s">
        <v>2344</v>
      </c>
      <c r="F1396" s="178" t="s">
        <v>2345</v>
      </c>
      <c r="G1396" s="179" t="s">
        <v>2336</v>
      </c>
      <c r="H1396" s="180">
        <v>1</v>
      </c>
      <c r="I1396" s="181"/>
      <c r="J1396" s="182">
        <f t="shared" si="0"/>
        <v>0</v>
      </c>
      <c r="K1396" s="178" t="s">
        <v>145</v>
      </c>
      <c r="L1396" s="36"/>
      <c r="M1396" s="183" t="s">
        <v>1</v>
      </c>
      <c r="N1396" s="184" t="s">
        <v>40</v>
      </c>
      <c r="O1396" s="58"/>
      <c r="P1396" s="185">
        <f t="shared" si="1"/>
        <v>0</v>
      </c>
      <c r="Q1396" s="185">
        <v>0</v>
      </c>
      <c r="R1396" s="185">
        <f t="shared" si="2"/>
        <v>0</v>
      </c>
      <c r="S1396" s="185">
        <v>0</v>
      </c>
      <c r="T1396" s="186">
        <f t="shared" si="3"/>
        <v>0</v>
      </c>
      <c r="AR1396" s="15" t="s">
        <v>2337</v>
      </c>
      <c r="AT1396" s="15" t="s">
        <v>141</v>
      </c>
      <c r="AU1396" s="15" t="s">
        <v>75</v>
      </c>
      <c r="AY1396" s="15" t="s">
        <v>139</v>
      </c>
      <c r="BE1396" s="187">
        <f t="shared" si="4"/>
        <v>0</v>
      </c>
      <c r="BF1396" s="187">
        <f t="shared" si="5"/>
        <v>0</v>
      </c>
      <c r="BG1396" s="187">
        <f t="shared" si="6"/>
        <v>0</v>
      </c>
      <c r="BH1396" s="187">
        <f t="shared" si="7"/>
        <v>0</v>
      </c>
      <c r="BI1396" s="187">
        <f t="shared" si="8"/>
        <v>0</v>
      </c>
      <c r="BJ1396" s="15" t="s">
        <v>81</v>
      </c>
      <c r="BK1396" s="187">
        <f t="shared" si="9"/>
        <v>0</v>
      </c>
      <c r="BL1396" s="15" t="s">
        <v>2337</v>
      </c>
      <c r="BM1396" s="15" t="s">
        <v>2346</v>
      </c>
    </row>
    <row r="1397" spans="2:65" s="1" customFormat="1" ht="16.5" customHeight="1">
      <c r="B1397" s="32"/>
      <c r="C1397" s="176" t="s">
        <v>2347</v>
      </c>
      <c r="D1397" s="176" t="s">
        <v>141</v>
      </c>
      <c r="E1397" s="177" t="s">
        <v>2348</v>
      </c>
      <c r="F1397" s="178" t="s">
        <v>2349</v>
      </c>
      <c r="G1397" s="179" t="s">
        <v>2336</v>
      </c>
      <c r="H1397" s="180">
        <v>1</v>
      </c>
      <c r="I1397" s="181"/>
      <c r="J1397" s="182">
        <f t="shared" si="0"/>
        <v>0</v>
      </c>
      <c r="K1397" s="178" t="s">
        <v>145</v>
      </c>
      <c r="L1397" s="36"/>
      <c r="M1397" s="183" t="s">
        <v>1</v>
      </c>
      <c r="N1397" s="184" t="s">
        <v>40</v>
      </c>
      <c r="O1397" s="58"/>
      <c r="P1397" s="185">
        <f t="shared" si="1"/>
        <v>0</v>
      </c>
      <c r="Q1397" s="185">
        <v>0</v>
      </c>
      <c r="R1397" s="185">
        <f t="shared" si="2"/>
        <v>0</v>
      </c>
      <c r="S1397" s="185">
        <v>0</v>
      </c>
      <c r="T1397" s="186">
        <f t="shared" si="3"/>
        <v>0</v>
      </c>
      <c r="AR1397" s="15" t="s">
        <v>2337</v>
      </c>
      <c r="AT1397" s="15" t="s">
        <v>141</v>
      </c>
      <c r="AU1397" s="15" t="s">
        <v>75</v>
      </c>
      <c r="AY1397" s="15" t="s">
        <v>139</v>
      </c>
      <c r="BE1397" s="187">
        <f t="shared" si="4"/>
        <v>0</v>
      </c>
      <c r="BF1397" s="187">
        <f t="shared" si="5"/>
        <v>0</v>
      </c>
      <c r="BG1397" s="187">
        <f t="shared" si="6"/>
        <v>0</v>
      </c>
      <c r="BH1397" s="187">
        <f t="shared" si="7"/>
        <v>0</v>
      </c>
      <c r="BI1397" s="187">
        <f t="shared" si="8"/>
        <v>0</v>
      </c>
      <c r="BJ1397" s="15" t="s">
        <v>81</v>
      </c>
      <c r="BK1397" s="187">
        <f t="shared" si="9"/>
        <v>0</v>
      </c>
      <c r="BL1397" s="15" t="s">
        <v>2337</v>
      </c>
      <c r="BM1397" s="15" t="s">
        <v>2350</v>
      </c>
    </row>
    <row r="1398" spans="2:65" s="1" customFormat="1" ht="16.5" customHeight="1">
      <c r="B1398" s="32"/>
      <c r="C1398" s="176" t="s">
        <v>2351</v>
      </c>
      <c r="D1398" s="176" t="s">
        <v>141</v>
      </c>
      <c r="E1398" s="177" t="s">
        <v>2352</v>
      </c>
      <c r="F1398" s="178" t="s">
        <v>2353</v>
      </c>
      <c r="G1398" s="179" t="s">
        <v>2336</v>
      </c>
      <c r="H1398" s="180">
        <v>1</v>
      </c>
      <c r="I1398" s="181"/>
      <c r="J1398" s="182">
        <f t="shared" si="0"/>
        <v>0</v>
      </c>
      <c r="K1398" s="178" t="s">
        <v>145</v>
      </c>
      <c r="L1398" s="36"/>
      <c r="M1398" s="183" t="s">
        <v>1</v>
      </c>
      <c r="N1398" s="184" t="s">
        <v>40</v>
      </c>
      <c r="O1398" s="58"/>
      <c r="P1398" s="185">
        <f t="shared" si="1"/>
        <v>0</v>
      </c>
      <c r="Q1398" s="185">
        <v>0</v>
      </c>
      <c r="R1398" s="185">
        <f t="shared" si="2"/>
        <v>0</v>
      </c>
      <c r="S1398" s="185">
        <v>0</v>
      </c>
      <c r="T1398" s="186">
        <f t="shared" si="3"/>
        <v>0</v>
      </c>
      <c r="AR1398" s="15" t="s">
        <v>2337</v>
      </c>
      <c r="AT1398" s="15" t="s">
        <v>141</v>
      </c>
      <c r="AU1398" s="15" t="s">
        <v>75</v>
      </c>
      <c r="AY1398" s="15" t="s">
        <v>139</v>
      </c>
      <c r="BE1398" s="187">
        <f t="shared" si="4"/>
        <v>0</v>
      </c>
      <c r="BF1398" s="187">
        <f t="shared" si="5"/>
        <v>0</v>
      </c>
      <c r="BG1398" s="187">
        <f t="shared" si="6"/>
        <v>0</v>
      </c>
      <c r="BH1398" s="187">
        <f t="shared" si="7"/>
        <v>0</v>
      </c>
      <c r="BI1398" s="187">
        <f t="shared" si="8"/>
        <v>0</v>
      </c>
      <c r="BJ1398" s="15" t="s">
        <v>81</v>
      </c>
      <c r="BK1398" s="187">
        <f t="shared" si="9"/>
        <v>0</v>
      </c>
      <c r="BL1398" s="15" t="s">
        <v>2337</v>
      </c>
      <c r="BM1398" s="15" t="s">
        <v>2354</v>
      </c>
    </row>
    <row r="1399" spans="2:65" s="1" customFormat="1" ht="16.5" customHeight="1">
      <c r="B1399" s="32"/>
      <c r="C1399" s="176" t="s">
        <v>2355</v>
      </c>
      <c r="D1399" s="176" t="s">
        <v>141</v>
      </c>
      <c r="E1399" s="177" t="s">
        <v>2356</v>
      </c>
      <c r="F1399" s="178" t="s">
        <v>2357</v>
      </c>
      <c r="G1399" s="179" t="s">
        <v>2336</v>
      </c>
      <c r="H1399" s="180">
        <v>1</v>
      </c>
      <c r="I1399" s="181"/>
      <c r="J1399" s="182">
        <f t="shared" si="0"/>
        <v>0</v>
      </c>
      <c r="K1399" s="178" t="s">
        <v>145</v>
      </c>
      <c r="L1399" s="36"/>
      <c r="M1399" s="221" t="s">
        <v>1</v>
      </c>
      <c r="N1399" s="222" t="s">
        <v>40</v>
      </c>
      <c r="O1399" s="223"/>
      <c r="P1399" s="224">
        <f t="shared" si="1"/>
        <v>0</v>
      </c>
      <c r="Q1399" s="224">
        <v>0</v>
      </c>
      <c r="R1399" s="224">
        <f t="shared" si="2"/>
        <v>0</v>
      </c>
      <c r="S1399" s="224">
        <v>0</v>
      </c>
      <c r="T1399" s="225">
        <f t="shared" si="3"/>
        <v>0</v>
      </c>
      <c r="AR1399" s="15" t="s">
        <v>2337</v>
      </c>
      <c r="AT1399" s="15" t="s">
        <v>141</v>
      </c>
      <c r="AU1399" s="15" t="s">
        <v>75</v>
      </c>
      <c r="AY1399" s="15" t="s">
        <v>139</v>
      </c>
      <c r="BE1399" s="187">
        <f t="shared" si="4"/>
        <v>0</v>
      </c>
      <c r="BF1399" s="187">
        <f t="shared" si="5"/>
        <v>0</v>
      </c>
      <c r="BG1399" s="187">
        <f t="shared" si="6"/>
        <v>0</v>
      </c>
      <c r="BH1399" s="187">
        <f t="shared" si="7"/>
        <v>0</v>
      </c>
      <c r="BI1399" s="187">
        <f t="shared" si="8"/>
        <v>0</v>
      </c>
      <c r="BJ1399" s="15" t="s">
        <v>81</v>
      </c>
      <c r="BK1399" s="187">
        <f t="shared" si="9"/>
        <v>0</v>
      </c>
      <c r="BL1399" s="15" t="s">
        <v>2337</v>
      </c>
      <c r="BM1399" s="15" t="s">
        <v>2358</v>
      </c>
    </row>
    <row r="1400" spans="2:65" s="1" customFormat="1" ht="6.95" customHeight="1">
      <c r="B1400" s="44"/>
      <c r="C1400" s="45"/>
      <c r="D1400" s="45"/>
      <c r="E1400" s="45"/>
      <c r="F1400" s="45"/>
      <c r="G1400" s="45"/>
      <c r="H1400" s="45"/>
      <c r="I1400" s="128"/>
      <c r="J1400" s="45"/>
      <c r="K1400" s="45"/>
      <c r="L1400" s="36"/>
    </row>
  </sheetData>
  <sheetProtection algorithmName="SHA-512" hashValue="A+EWN5LR/JLMjOxsr6M5Ku/8Rj/YLTpd7aKQmCwMGbMoewi02+7jtPBPP8/atmHMqfLfnZ3+r4CV1rEVTndBOw==" saltValue="jNl2lRqD1fogQmRazhfHVbe4QxPreEKaIjHOB5ixWNl/uKQ8u64dii3whFhpPzYfGEQhpPc1AoL1BhSksLb2ag==" spinCount="100000" sheet="1" objects="1" scenarios="1" formatColumns="0" formatRows="0" autoFilter="0"/>
  <autoFilter ref="C115:K1399"/>
  <mergeCells count="12">
    <mergeCell ref="E108:H108"/>
    <mergeCell ref="L2:V2"/>
    <mergeCell ref="E50:H50"/>
    <mergeCell ref="E52:H52"/>
    <mergeCell ref="E54:H54"/>
    <mergeCell ref="E104:H104"/>
    <mergeCell ref="E106:H10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C 01 - Stavební úpravy</vt:lpstr>
      <vt:lpstr>'C 01 - Stavební úpravy'!Názvy_tisku</vt:lpstr>
      <vt:lpstr>'Rekapitulace stavby'!Názvy_tisku</vt:lpstr>
      <vt:lpstr>'C 01 - Stavební úpravy'!Oblast_tisku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Tůmová</dc:creator>
  <cp:lastModifiedBy>Pavlína Tůmová</cp:lastModifiedBy>
  <dcterms:created xsi:type="dcterms:W3CDTF">2019-02-14T14:05:29Z</dcterms:created>
  <dcterms:modified xsi:type="dcterms:W3CDTF">2019-04-11T06:21:06Z</dcterms:modified>
</cp:coreProperties>
</file>