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740" activeTab="1"/>
  </bookViews>
  <sheets>
    <sheet name="Rekapitulace stavby" sheetId="1" r:id="rId1"/>
    <sheet name="01 - S0 01" sheetId="2" r:id="rId2"/>
  </sheets>
  <definedNames>
    <definedName name="_xlnm._FilterDatabase" localSheetId="1" hidden="1">'01 - S0 01'!$C$100:$K$248</definedName>
    <definedName name="_xlnm.Print_Area" localSheetId="1">'01 - S0 01'!$C$4:$J$39,'01 - S0 01'!$C$45:$J$82,'01 - S0 01'!$C$88:$K$248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S0 01'!$100:$100</definedName>
  </definedNames>
  <calcPr calcId="162913"/>
</workbook>
</file>

<file path=xl/sharedStrings.xml><?xml version="1.0" encoding="utf-8"?>
<sst xmlns="http://schemas.openxmlformats.org/spreadsheetml/2006/main" count="1774" uniqueCount="515">
  <si>
    <t>Export Komplet</t>
  </si>
  <si>
    <t/>
  </si>
  <si>
    <t>2.0</t>
  </si>
  <si>
    <t>False</t>
  </si>
  <si>
    <t>{3dca5c3c-26e5-48e0-81c9-9ec66d9e0ca0}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</si>
  <si>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</si>
  <si>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</si>
  <si>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</si>
  <si>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</si>
  <si>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</si>
  <si>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</si>
  <si>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</si>
  <si>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</si>
  <si>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</si>
  <si>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</si>
  <si>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</si>
  <si>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</si>
  <si>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kancelářských prostorů části 2.NP objektu č.p. 1783 v Benešově</t>
  </si>
  <si>
    <t>KSO:</t>
  </si>
  <si>
    <t>CC-CZ:</t>
  </si>
  <si>
    <t>Místo:</t>
  </si>
  <si>
    <t xml:space="preserve"> </t>
  </si>
  <si>
    <t>Datum:</t>
  </si>
  <si>
    <t>2. 4. 2019</t>
  </si>
  <si>
    <t>Zadavatel:</t>
  </si>
  <si>
    <t>IČ:</t>
  </si>
  <si>
    <t>Město Benešov, Masarykovo nám. 100, 256 01 Benešov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</si>
  <si>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</si>
  <si>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</si>
  <si>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</si>
  <si>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</si>
  <si>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</si>
  <si>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</si>
  <si>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</si>
  <si>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</si>
  <si>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</si>
  <si>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</si>
  <si>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</si>
  <si>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</si>
  <si>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</si>
  <si>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</si>
  <si>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</si>
  <si>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</si>
  <si>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</si>
  <si>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</si>
  <si>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</si>
  <si>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</si>
  <si>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</si>
  <si>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</si>
  <si>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</si>
  <si>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</si>
  <si>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</si>
  <si>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</si>
  <si>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</si>
  <si>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</si>
  <si>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</si>
  <si>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</si>
  <si>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</si>
  <si>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</si>
  <si>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</si>
  <si>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</si>
  <si>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</si>
  <si>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</si>
  <si>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</si>
  <si>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</si>
  <si>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</si>
  <si>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</si>
  <si>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</si>
  <si>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</si>
  <si>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</si>
  <si>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</si>
  <si>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</si>
  <si>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</si>
  <si>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</si>
  <si>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S0 01</t>
  </si>
  <si>
    <t>STA</t>
  </si>
  <si>
    <t>1</t>
  </si>
  <si>
    <t>{a7aedece-0c37-47a3-b418-679141491cfa}</t>
  </si>
  <si>
    <t>2</t>
  </si>
  <si>
    <t>KRYCÍ LIST SOUPISU PRACÍ</t>
  </si>
  <si>
    <t>Objekt:</t>
  </si>
  <si>
    <t>01 - S0 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</si>
  <si>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</si>
  <si>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</si>
  <si>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</si>
  <si>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</si>
  <si>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</si>
  <si>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</si>
  <si>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</si>
  <si>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</si>
  <si>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</si>
  <si>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</si>
  <si>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</si>
  <si>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</si>
  <si>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ostatní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</si>
  <si>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</si>
  <si>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</si>
  <si>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</si>
  <si>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</si>
  <si>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</si>
  <si>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</si>
  <si>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</si>
  <si>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</si>
  <si>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</si>
  <si>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</si>
  <si>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</si>
  <si>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</si>
  <si>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</si>
  <si>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</si>
  <si>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</si>
  <si>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</si>
  <si>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</si>
  <si>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</si>
  <si>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</si>
  <si>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</si>
  <si>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</si>
  <si>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</si>
  <si>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</si>
  <si>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</si>
  <si>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</si>
  <si>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</si>
  <si>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</si>
  <si>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</si>
  <si>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</si>
  <si>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</si>
  <si>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</si>
  <si>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</si>
  <si>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</si>
  <si>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340271045.XLA</t>
  </si>
  <si>
    <t>Zazdívka otvorů v příčkách nebo stěnách plochy do 4 m2 tvárnicemi YTONG tl 150 mm</t>
  </si>
  <si>
    <t>m2</t>
  </si>
  <si>
    <t>CS ÚRS 2019 01</t>
  </si>
  <si>
    <t>4</t>
  </si>
  <si>
    <t>-1984291950</t>
  </si>
  <si>
    <t>P</t>
  </si>
  <si>
    <t>Poznámka k položce:
Zazdění otvoru mezi míst. č. 2.34 - 2.35</t>
  </si>
  <si>
    <t>6</t>
  </si>
  <si>
    <t>Úpravy povrchů, podlahy a osazování výplní</t>
  </si>
  <si>
    <t>612321121</t>
  </si>
  <si>
    <t>Vápenocementová omítka hladká jednovrstvá vnitřních stěn nanášená ručně</t>
  </si>
  <si>
    <t>1357962341</t>
  </si>
  <si>
    <t>Poznámka k položce:
Uvažováno s novou jádrovou omítkou pod obklady - nutno posoudit na místě</t>
  </si>
  <si>
    <t>612321141</t>
  </si>
  <si>
    <t>Vápenocementová omítka štuková dvouvrstvá vnitřních stěn nanášená ručně</t>
  </si>
  <si>
    <t>-1871177430</t>
  </si>
  <si>
    <t>9</t>
  </si>
  <si>
    <t>Ostatní konstrukce a práce, bourání</t>
  </si>
  <si>
    <t>952901111</t>
  </si>
  <si>
    <t>Vyčištění budov bytové a občanské výstavby při výšce podlaží do 4 m</t>
  </si>
  <si>
    <t>-1871190512</t>
  </si>
  <si>
    <t>5</t>
  </si>
  <si>
    <t>978059541</t>
  </si>
  <si>
    <t>Odsekání a odebrání obkladů stěn z vnitřních obkládaček plochy přes 1 m2</t>
  </si>
  <si>
    <t>867389038</t>
  </si>
  <si>
    <t>Poznámka k položce:
vč. otlučení podkladní jádrové omítky - bude posouzeno na místě</t>
  </si>
  <si>
    <t>997</t>
  </si>
  <si>
    <t>Přesun sutě</t>
  </si>
  <si>
    <t>997013212</t>
  </si>
  <si>
    <t>Vnitrostaveništní doprava suti a vybouraných hmot pro budovy v do 9 m ručně</t>
  </si>
  <si>
    <t>t</t>
  </si>
  <si>
    <t>1051432007</t>
  </si>
  <si>
    <t>7</t>
  </si>
  <si>
    <t>997013501</t>
  </si>
  <si>
    <t>Odvoz suti a vybouraných hmot na skládku nebo meziskládku do 1 km se složením</t>
  </si>
  <si>
    <t>-1363764915</t>
  </si>
  <si>
    <t>Poznámka k položce:
Skládka Přibyšice</t>
  </si>
  <si>
    <t>8</t>
  </si>
  <si>
    <t>997013509</t>
  </si>
  <si>
    <t>Příplatek k odvozu suti a vybouraných hmot na skládku ZKD 1 km přes 1 km</t>
  </si>
  <si>
    <t>-829946667</t>
  </si>
  <si>
    <t>997013807</t>
  </si>
  <si>
    <t>Poplatek za uložení na skládce (skládkovné) stavebního odpadu keramického kód odpadu 170 103</t>
  </si>
  <si>
    <t>-822880150</t>
  </si>
  <si>
    <t>10</t>
  </si>
  <si>
    <t>997013812</t>
  </si>
  <si>
    <t>Poplatek za uložení na skládce (skládkovné) stavebního odpadu na bázi sádry kód odpadu 170 802</t>
  </si>
  <si>
    <t>-731631920</t>
  </si>
  <si>
    <t>11</t>
  </si>
  <si>
    <t>997013813</t>
  </si>
  <si>
    <t>Poplatek za uložení na skládce (skládkovné) stavebního odpadu z plastických hmot kód odpadu 170 203</t>
  </si>
  <si>
    <t>592647451</t>
  </si>
  <si>
    <t>12</t>
  </si>
  <si>
    <t>997013831</t>
  </si>
  <si>
    <t>Poplatek za uložení na skládce (skládkovné) stavebního odpadu směsného kód odpadu 170 904</t>
  </si>
  <si>
    <t>278714708</t>
  </si>
  <si>
    <t>998</t>
  </si>
  <si>
    <t>Přesun hmot</t>
  </si>
  <si>
    <t>13</t>
  </si>
  <si>
    <t>998011001</t>
  </si>
  <si>
    <t>Přesun hmot pro budovy zděné v do 6 m</t>
  </si>
  <si>
    <t>-1289498218</t>
  </si>
  <si>
    <t>PSV</t>
  </si>
  <si>
    <t>Práce a dodávky PSV</t>
  </si>
  <si>
    <t>721</t>
  </si>
  <si>
    <t>Zdravotechnika - ostatní</t>
  </si>
  <si>
    <t>14</t>
  </si>
  <si>
    <t>721000000</t>
  </si>
  <si>
    <t>Pomocné práce pro montáž zařizovacích předmětů apod.</t>
  </si>
  <si>
    <t>soubor</t>
  </si>
  <si>
    <t>16</t>
  </si>
  <si>
    <t>30727519</t>
  </si>
  <si>
    <t>Poznámka k položce:
Odhad = dle skutečného rozsahu na místě stavby</t>
  </si>
  <si>
    <t>725</t>
  </si>
  <si>
    <t>Zdravotechnika - zařizovací předměty</t>
  </si>
  <si>
    <t>725000000</t>
  </si>
  <si>
    <t>Dodávka a montáž zařizovacích předmětů vč příslušenství</t>
  </si>
  <si>
    <t>1110734140</t>
  </si>
  <si>
    <t>Poznámka k položce:
Přesný typ zařiz. předmětů určí investor (2x umyvadlo vč baterie, 2x WC, výlevka)</t>
  </si>
  <si>
    <t>7251111-1</t>
  </si>
  <si>
    <t>Zpětná montáž průtokového ohřívače</t>
  </si>
  <si>
    <t>-1407046252</t>
  </si>
  <si>
    <t>17</t>
  </si>
  <si>
    <t>7251228-1</t>
  </si>
  <si>
    <t>Demontáž zařizovacích předmětů vč. příslušenství</t>
  </si>
  <si>
    <t>-688620088</t>
  </si>
  <si>
    <t xml:space="preserve">Poznámka k položce:
2x WC, 2x umyvadlo, 1x výlevka vč. příslušenství. 
Nutno ověřit na místě. </t>
  </si>
  <si>
    <t>18</t>
  </si>
  <si>
    <t>7251228-2</t>
  </si>
  <si>
    <t>Demontáž průtokový ohřívač pro zpětné použití</t>
  </si>
  <si>
    <t>1003326402</t>
  </si>
  <si>
    <t>741</t>
  </si>
  <si>
    <t>Elektroinstalace - silnoproud</t>
  </si>
  <si>
    <t>19</t>
  </si>
  <si>
    <t>741000000</t>
  </si>
  <si>
    <t>Dodávka a montáž stropních svítidel vč příslušenství</t>
  </si>
  <si>
    <t>800589970</t>
  </si>
  <si>
    <t>Poznámka k položce:
Rozsah a přesné typy svídidel určí investor
(21x rastrové přisazené světlo do kaz. podhledu, 5x stropní svítidla WC)</t>
  </si>
  <si>
    <t>20</t>
  </si>
  <si>
    <t>7413710-1</t>
  </si>
  <si>
    <t>Pomocné práce pro montáž svítidel apod.</t>
  </si>
  <si>
    <t>-624430642</t>
  </si>
  <si>
    <t>741371823</t>
  </si>
  <si>
    <t>Demontáž osvětlovacího modulového systému zářivkového délky přes 1100 mm bez zachováním funkčnosti</t>
  </si>
  <si>
    <t>kus</t>
  </si>
  <si>
    <t>-1213323397</t>
  </si>
  <si>
    <t>Poznámka k položce:
Místn. č. 2.34 - 2.37, 2.49 - 2.50</t>
  </si>
  <si>
    <t>22</t>
  </si>
  <si>
    <t>741371863</t>
  </si>
  <si>
    <t>Demontáž svítidla bytového se standardní paticí zavěšeného do 0,36 m2 bez zachováním funkčnosti</t>
  </si>
  <si>
    <t>76640873</t>
  </si>
  <si>
    <t>Poznámka k položce:
Místn. č. 2.51 - 2.53</t>
  </si>
  <si>
    <t>763</t>
  </si>
  <si>
    <t>Konstrukce suché výstavby</t>
  </si>
  <si>
    <t>23</t>
  </si>
  <si>
    <t>763111417</t>
  </si>
  <si>
    <t>SDK příčka tl 150 mm profil CW+UW 100 desky 2xA 12,5 TI 100 mm EI 60 Rw 55 DB</t>
  </si>
  <si>
    <t>1381877333</t>
  </si>
  <si>
    <t>Poznámka k položce:
Prostor mezi obvodovým pláštěm a dělícími stěnami kanceláří</t>
  </si>
  <si>
    <t>24</t>
  </si>
  <si>
    <t>763111811</t>
  </si>
  <si>
    <t>Demontáž SDK příčky s jednoduchou ocelovou nosnou konstrukcí opláštění jednoduché</t>
  </si>
  <si>
    <t>850552690</t>
  </si>
  <si>
    <t>Poznámka k položce:
Mezi obvodovým pláštěm a vnitřními dělícími příčkami</t>
  </si>
  <si>
    <t>25</t>
  </si>
  <si>
    <t>763121415</t>
  </si>
  <si>
    <t>SDK stěna předsazená tl 112,5 mm profil CW+UW 100 deska 1xA 12,5 vč TI tl. 100 mm</t>
  </si>
  <si>
    <t>1267353109</t>
  </si>
  <si>
    <t>Poznámka k položce:
Na obvodovém plášti v dotčeném rozsahu</t>
  </si>
  <si>
    <t>26</t>
  </si>
  <si>
    <t>7631214-1</t>
  </si>
  <si>
    <t>Příplatek pro vytvoření niky pro radiátor v SDK předstěně</t>
  </si>
  <si>
    <t>-878889923</t>
  </si>
  <si>
    <t>27</t>
  </si>
  <si>
    <t>763131451</t>
  </si>
  <si>
    <t>SDK podhled deska 1xH2 12,5 bez TI dvouvrstvá spodní kce profil CD+UD</t>
  </si>
  <si>
    <t>-1066667449</t>
  </si>
  <si>
    <t>28</t>
  </si>
  <si>
    <t>763431001</t>
  </si>
  <si>
    <t>Montáž minerálního podhledu s vyjímatelnými panely vel. do 0,36 m2 na zavěšený viditelný rošt</t>
  </si>
  <si>
    <t>-1911586023</t>
  </si>
  <si>
    <t>29</t>
  </si>
  <si>
    <t>M</t>
  </si>
  <si>
    <t>59030596</t>
  </si>
  <si>
    <t>podhled kazetový demontovatelný bílý pískový bez děrovaní hrana rovná tl 8mm 600x600mm</t>
  </si>
  <si>
    <t>32</t>
  </si>
  <si>
    <t>-149940000</t>
  </si>
  <si>
    <t xml:space="preserve">Poznámka k položce:
Přesný typ určí investor
</t>
  </si>
  <si>
    <t>30</t>
  </si>
  <si>
    <t>998763200</t>
  </si>
  <si>
    <t>Přesun hmot procentní pro dřevostavby v objektech v do 6 m</t>
  </si>
  <si>
    <t>%</t>
  </si>
  <si>
    <t>2138435559</t>
  </si>
  <si>
    <t>766</t>
  </si>
  <si>
    <t>Konstrukce truhlářské</t>
  </si>
  <si>
    <t>31</t>
  </si>
  <si>
    <t>766660001</t>
  </si>
  <si>
    <t>Montáž dveřních křídel otvíravých jednokřídlových š do 0,8 m do ocelové zárubně</t>
  </si>
  <si>
    <t>1580121149</t>
  </si>
  <si>
    <t>Poznámka k položce:
Místn. č. 2.49 - 2.53</t>
  </si>
  <si>
    <t>61161713</t>
  </si>
  <si>
    <t>dveře vnitřní hladké dýhované plné 1křídlé 600x1970mm dub vč kování a WC zámku</t>
  </si>
  <si>
    <t>1854345851</t>
  </si>
  <si>
    <t>Poznámka k položce:
Přesný typ dveří vč. kování určí investor
Místn. č. 2.51 - 2.53</t>
  </si>
  <si>
    <t>33</t>
  </si>
  <si>
    <t>61161721</t>
  </si>
  <si>
    <t>dveře vnitřní hladké dýhované plné 1křídlé 800x1970mm dub vč kování a zámku</t>
  </si>
  <si>
    <t>-2027832775</t>
  </si>
  <si>
    <t>Poznámka k položce:
Přesný typ dveří vč. kování určí investor
Místn. č. 2.49 - 2.50</t>
  </si>
  <si>
    <t>7666600-1</t>
  </si>
  <si>
    <t>Montáž dveřních křídel otvíravých jednokřídlových š do 0,8 m akustických do ocelové zárubně</t>
  </si>
  <si>
    <t>1098053006</t>
  </si>
  <si>
    <t>Poznámka k položce:
Místn. č. 2.34 - 2.37</t>
  </si>
  <si>
    <t>35</t>
  </si>
  <si>
    <t>-1864450416</t>
  </si>
  <si>
    <t>Poznámka k položce:
Přesný typ dveří vč. kování určí investor
Místn. č. 2.34 - 2.37</t>
  </si>
  <si>
    <t>36</t>
  </si>
  <si>
    <t>611617-1</t>
  </si>
  <si>
    <t>příplatek za akustické provedení dveří</t>
  </si>
  <si>
    <t>1085284890</t>
  </si>
  <si>
    <t>37</t>
  </si>
  <si>
    <t>766691914</t>
  </si>
  <si>
    <t>Vyvěšení nebo zavěšení dřevěných křídel dveří pl do 2 m2</t>
  </si>
  <si>
    <t>-460569822</t>
  </si>
  <si>
    <t>Poznámka k položce:
Místn. č. 2.34 - 2.37, 2.49 - 2.53</t>
  </si>
  <si>
    <t>38</t>
  </si>
  <si>
    <t>7668111-1</t>
  </si>
  <si>
    <t>Dodávka a montáž kuchyňské linky dl. 1,5 m vč dřezu a baterie</t>
  </si>
  <si>
    <t>1534547714</t>
  </si>
  <si>
    <t>39</t>
  </si>
  <si>
    <t>998766201</t>
  </si>
  <si>
    <t>Přesun hmot procentní pro konstrukce truhlářské v objektech v do 6 m</t>
  </si>
  <si>
    <t>-2069410025</t>
  </si>
  <si>
    <t>767</t>
  </si>
  <si>
    <t>Konstrukce zámečnické</t>
  </si>
  <si>
    <t>40</t>
  </si>
  <si>
    <t>767581802</t>
  </si>
  <si>
    <t>Demontáž podhledu lamel</t>
  </si>
  <si>
    <t>2113879335</t>
  </si>
  <si>
    <t>41</t>
  </si>
  <si>
    <t>767582800</t>
  </si>
  <si>
    <t>Demontáž roštu podhledu</t>
  </si>
  <si>
    <t>169769365</t>
  </si>
  <si>
    <t>771</t>
  </si>
  <si>
    <t>Podlahy z dlaždic</t>
  </si>
  <si>
    <t>42</t>
  </si>
  <si>
    <t>771573810</t>
  </si>
  <si>
    <t>Demontáž podlah z dlaždic keramických lepených</t>
  </si>
  <si>
    <t>347880098</t>
  </si>
  <si>
    <t>Poznámka k položce:
Místnost 2.49 - 2.53</t>
  </si>
  <si>
    <t>43</t>
  </si>
  <si>
    <t>771473810</t>
  </si>
  <si>
    <t>Demontáž soklíků z dlaždic keramických lepených rovných</t>
  </si>
  <si>
    <t>m</t>
  </si>
  <si>
    <t>1993161048</t>
  </si>
  <si>
    <t>44</t>
  </si>
  <si>
    <t>771111011</t>
  </si>
  <si>
    <t>Vysátí podkladu před pokládkou dlažby</t>
  </si>
  <si>
    <t>830516906</t>
  </si>
  <si>
    <t>45</t>
  </si>
  <si>
    <t>771121011</t>
  </si>
  <si>
    <t>Nátěr penetrační na podlahu</t>
  </si>
  <si>
    <t>-1016843169</t>
  </si>
  <si>
    <t>46</t>
  </si>
  <si>
    <t>771474113</t>
  </si>
  <si>
    <t>Montáž soklů z dlaždic keramických rovných flexibilní lepidlo v do 120 mm</t>
  </si>
  <si>
    <t>957227146</t>
  </si>
  <si>
    <t>Poznámka k položce:
Místn. č. 2.49 - 2.50</t>
  </si>
  <si>
    <t>47</t>
  </si>
  <si>
    <t>771574112</t>
  </si>
  <si>
    <t>Montáž podlah keramických hladkých lepených flexibilním lepidlem do 12 ks/ m2</t>
  </si>
  <si>
    <t>735715515</t>
  </si>
  <si>
    <t>48</t>
  </si>
  <si>
    <t>59761003</t>
  </si>
  <si>
    <t>dlažba keramická hutná hladká do interiéru přes 9 do 12 ks/m2</t>
  </si>
  <si>
    <t>-1579217255</t>
  </si>
  <si>
    <t>49</t>
  </si>
  <si>
    <t>771577112</t>
  </si>
  <si>
    <t>Příplatek k montáž podlah keramických za omezený prostor</t>
  </si>
  <si>
    <t>-1388439230</t>
  </si>
  <si>
    <t>50</t>
  </si>
  <si>
    <t>998771201</t>
  </si>
  <si>
    <t>Přesun hmot procentní pro podlahy z dlaždic v objektech v do 6 m</t>
  </si>
  <si>
    <t>1615541376</t>
  </si>
  <si>
    <t>775</t>
  </si>
  <si>
    <t>Podlahy skládané</t>
  </si>
  <si>
    <t>51</t>
  </si>
  <si>
    <t>775429121</t>
  </si>
  <si>
    <t>Montáž podlahové lišty přechodové připevněné vruty</t>
  </si>
  <si>
    <t>-531457813</t>
  </si>
  <si>
    <t>52</t>
  </si>
  <si>
    <t>55343110</t>
  </si>
  <si>
    <t>profil přechodový Al narážecí 30mm stříbro</t>
  </si>
  <si>
    <t>-1427391471</t>
  </si>
  <si>
    <t>53</t>
  </si>
  <si>
    <t>998775201</t>
  </si>
  <si>
    <t>Přesun hmot procentní pro podlahy dřevěné v objektech v do 6 m</t>
  </si>
  <si>
    <t>1846367638</t>
  </si>
  <si>
    <t>781</t>
  </si>
  <si>
    <t>Dokončovací práce - obklady</t>
  </si>
  <si>
    <t>54</t>
  </si>
  <si>
    <t>781491815</t>
  </si>
  <si>
    <t>Odstranění profilu ukončovacího</t>
  </si>
  <si>
    <t>-2015878904</t>
  </si>
  <si>
    <t>55</t>
  </si>
  <si>
    <t>781111011</t>
  </si>
  <si>
    <t>Ometení (oprášení) stěny při přípravě podkladu</t>
  </si>
  <si>
    <t>1916636753</t>
  </si>
  <si>
    <t>56</t>
  </si>
  <si>
    <t>781121011</t>
  </si>
  <si>
    <t>Nátěr penetrační na stěnu</t>
  </si>
  <si>
    <t>-561929740</t>
  </si>
  <si>
    <t>57</t>
  </si>
  <si>
    <t>781474112</t>
  </si>
  <si>
    <t>Montáž obkladů vnitřních keramických hladkých do 12 ks/m2 lepených flexibilním lepidlem</t>
  </si>
  <si>
    <t>-1183394409</t>
  </si>
  <si>
    <t>Poznámka k položce:
Místn. č. 2.51 - 2.53 (v. 2000 mm)</t>
  </si>
  <si>
    <t>58</t>
  </si>
  <si>
    <t>59761026</t>
  </si>
  <si>
    <t>obklad keramický hladký do 12ks/m2</t>
  </si>
  <si>
    <t>2027536874</t>
  </si>
  <si>
    <t>59</t>
  </si>
  <si>
    <t>781474114</t>
  </si>
  <si>
    <t>Montáž obkladů vnitřních keramických hladkých do 22 ks/m2 lepených flexibilním lepidlem</t>
  </si>
  <si>
    <t>-1225570784</t>
  </si>
  <si>
    <t>Poznámka k položce:
Místn. č. 2.50 - kuchyňská linka mezi skříňkami v. 600 mm</t>
  </si>
  <si>
    <t>60</t>
  </si>
  <si>
    <t>59761040</t>
  </si>
  <si>
    <t>obklad keramický hladký přes 19 do 22ks/m2</t>
  </si>
  <si>
    <t>1367680125</t>
  </si>
  <si>
    <t>61</t>
  </si>
  <si>
    <t>781477112</t>
  </si>
  <si>
    <t>Příplatek k montáži obkladů vnitřních keramických hladkých za omezený prostor</t>
  </si>
  <si>
    <t>-389294474</t>
  </si>
  <si>
    <t>62</t>
  </si>
  <si>
    <t>781494111</t>
  </si>
  <si>
    <t>Plastové profily rohové lepené flexibilním lepidlem</t>
  </si>
  <si>
    <t>-1677231400</t>
  </si>
  <si>
    <t>63</t>
  </si>
  <si>
    <t>781494511</t>
  </si>
  <si>
    <t>Plastové profily ukončovací lepené flexibilním lepidlem</t>
  </si>
  <si>
    <t>1443540519</t>
  </si>
  <si>
    <t>64</t>
  </si>
  <si>
    <t>998781201</t>
  </si>
  <si>
    <t>Přesun hmot procentní pro obklady keramické v objektech v do 6 m</t>
  </si>
  <si>
    <t>-1644413563</t>
  </si>
  <si>
    <t>783</t>
  </si>
  <si>
    <t>Dokončovací práce - nátěry</t>
  </si>
  <si>
    <t>65</t>
  </si>
  <si>
    <t>783301313</t>
  </si>
  <si>
    <t>Odmaštění zámečnických konstrukcí ředidlovým odmašťovačem</t>
  </si>
  <si>
    <t>-30079003</t>
  </si>
  <si>
    <t>Poznámka k položce:
Stávající ocel. zárubně místn. č. 2.34 - 2.37, 2.49 - 2.53</t>
  </si>
  <si>
    <t>66</t>
  </si>
  <si>
    <t>783301401</t>
  </si>
  <si>
    <t>Ometení zámečnických konstrukcí</t>
  </si>
  <si>
    <t>1115550966</t>
  </si>
  <si>
    <t>67</t>
  </si>
  <si>
    <t>783315101</t>
  </si>
  <si>
    <t>Mezinátěr jednonásobný syntetický standardní zámečnických konstrukcí</t>
  </si>
  <si>
    <t>142442657</t>
  </si>
  <si>
    <t>68</t>
  </si>
  <si>
    <t>783317101</t>
  </si>
  <si>
    <t>Krycí jednonásobný syntetický standardní nátěr zámečnických konstrukcí</t>
  </si>
  <si>
    <t>587192027</t>
  </si>
  <si>
    <t>69</t>
  </si>
  <si>
    <t>7833171-1</t>
  </si>
  <si>
    <t xml:space="preserve">Krycí dvojnásobný nátěr radiátorů, viditelných rozvodů ÚT vč odmaštění </t>
  </si>
  <si>
    <t>-1901812760</t>
  </si>
  <si>
    <t>784</t>
  </si>
  <si>
    <t>Dokončovací práce - malby a tapety</t>
  </si>
  <si>
    <t>70</t>
  </si>
  <si>
    <t>784121001</t>
  </si>
  <si>
    <t>Oškrabání malby v mísnostech výšky do 3,80 m</t>
  </si>
  <si>
    <t>-916051375</t>
  </si>
  <si>
    <t>Poznámka k položce:
Místnost 2.33, 2.34 - 2.37, 2.49 - 2.53</t>
  </si>
  <si>
    <t>71</t>
  </si>
  <si>
    <t>784111001</t>
  </si>
  <si>
    <t>Oprášení (ometení ) podkladu v místnostech výšky do 3,80 m</t>
  </si>
  <si>
    <t>-56052385</t>
  </si>
  <si>
    <t>72</t>
  </si>
  <si>
    <t>784171101</t>
  </si>
  <si>
    <t>Zakrytí vnitřních podlah včetně pozdějšího odkrytí</t>
  </si>
  <si>
    <t>244538696</t>
  </si>
  <si>
    <t>73</t>
  </si>
  <si>
    <t>58124842</t>
  </si>
  <si>
    <t>fólie pro malířské potřeby zakrývací tl 7µ 4x5m</t>
  </si>
  <si>
    <t>1062395586</t>
  </si>
  <si>
    <t>74</t>
  </si>
  <si>
    <t>784171111</t>
  </si>
  <si>
    <t>Zakrytí vnitřních ploch stěn v místnostech výšky do 3,80 m</t>
  </si>
  <si>
    <t>1664852423</t>
  </si>
  <si>
    <t>75</t>
  </si>
  <si>
    <t>1123154703</t>
  </si>
  <si>
    <t>76</t>
  </si>
  <si>
    <t>784181101</t>
  </si>
  <si>
    <t>Základní akrylátová jednonásobná penetrace podkladu v místnostech výšky do 3,80m</t>
  </si>
  <si>
    <t>54623454</t>
  </si>
  <si>
    <t>Poznámka k položce:
Místnost 2.33, 2.34 - 2.37, 2.49 - 2.53 vč nových SDK konstrukcí</t>
  </si>
  <si>
    <t>77</t>
  </si>
  <si>
    <t>784221101</t>
  </si>
  <si>
    <t>Dvojnásobné bílé malby ze směsí za sucha dobře otěruvzdorných v místnostech do 3,80 m</t>
  </si>
  <si>
    <t>1364536866</t>
  </si>
  <si>
    <t>HZS</t>
  </si>
  <si>
    <t>Hodinové zúčtovací sazby</t>
  </si>
  <si>
    <t>78</t>
  </si>
  <si>
    <t>HZS1301</t>
  </si>
  <si>
    <t>Stavební přípomoce (ostatní náklady)</t>
  </si>
  <si>
    <t>hod</t>
  </si>
  <si>
    <t>512</t>
  </si>
  <si>
    <t>678575844</t>
  </si>
  <si>
    <t>VRN</t>
  </si>
  <si>
    <t>Vedlejší rozpočtové náklady</t>
  </si>
  <si>
    <t>VRN3</t>
  </si>
  <si>
    <t>Zařízení staveniště</t>
  </si>
  <si>
    <t>79</t>
  </si>
  <si>
    <t>030001000</t>
  </si>
  <si>
    <t>1024</t>
  </si>
  <si>
    <t>-1720258444</t>
  </si>
  <si>
    <t>VRN9</t>
  </si>
  <si>
    <t>Ostatní náklady</t>
  </si>
  <si>
    <t>80</t>
  </si>
  <si>
    <t>090001000</t>
  </si>
  <si>
    <t>-1502505388</t>
  </si>
  <si>
    <t>Poznámka k položce:
dle fotodokumentace</t>
  </si>
  <si>
    <t>Poznámka k položce:   
dle fotodokumentace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</si>
</sst>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6" fillId="0" borderId="10" xfId="0" applyNumberFormat="1" applyFont="1" applyBorder="1" applyAlignment="1">
      <alignment/>
    </xf>
    <xf numFmtId="166" fontId="26" fillId="0" borderId="11" xfId="0" applyNumberFormat="1" applyFont="1" applyBorder="1" applyAlignment="1">
      <alignment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9" fillId="2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2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ht="36.95" customHeight="1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2:71" ht="12" customHeight="1">
      <c r="B5" s="15"/>
      <c r="D5" s="19" t="s">
        <v>13</v>
      </c>
      <c r="K5" s="189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5"/>
      <c r="BE5" s="196" t="s">
        <v>15</v>
      </c>
      <c r="BS5" s="12" t="s">
        <v>6</v>
      </c>
    </row>
    <row r="6" spans="2:71" ht="36.95" customHeight="1">
      <c r="B6" s="15"/>
      <c r="D6" s="20" t="s">
        <v>16</v>
      </c>
      <c r="K6" s="19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5"/>
      <c r="BE6" s="197"/>
      <c r="BS6" s="12" t="s">
        <v>6</v>
      </c>
    </row>
    <row r="7" spans="2:71" ht="12" customHeight="1">
      <c r="B7" s="15"/>
      <c r="D7" s="21" t="s">
        <v>18</v>
      </c>
      <c r="K7" s="12" t="s">
        <v>1</v>
      </c>
      <c r="AK7" s="21" t="s">
        <v>19</v>
      </c>
      <c r="AN7" s="12" t="s">
        <v>1</v>
      </c>
      <c r="AR7" s="15"/>
      <c r="BE7" s="197"/>
      <c r="BS7" s="12" t="s">
        <v>6</v>
      </c>
    </row>
    <row r="8" spans="2:71" ht="12" customHeight="1">
      <c r="B8" s="15"/>
      <c r="D8" s="21" t="s">
        <v>20</v>
      </c>
      <c r="K8" s="12" t="s">
        <v>21</v>
      </c>
      <c r="AK8" s="21" t="s">
        <v>22</v>
      </c>
      <c r="AN8" s="22" t="s">
        <v>23</v>
      </c>
      <c r="AR8" s="15"/>
      <c r="BE8" s="197"/>
      <c r="BS8" s="12" t="s">
        <v>6</v>
      </c>
    </row>
    <row r="9" spans="2:71" ht="14.45" customHeight="1">
      <c r="B9" s="15"/>
      <c r="AR9" s="15"/>
      <c r="BE9" s="197"/>
      <c r="BS9" s="12" t="s">
        <v>6</v>
      </c>
    </row>
    <row r="10" spans="2:71" ht="12" customHeight="1">
      <c r="B10" s="15"/>
      <c r="D10" s="21" t="s">
        <v>24</v>
      </c>
      <c r="AK10" s="21" t="s">
        <v>25</v>
      </c>
      <c r="AN10" s="12" t="s">
        <v>1</v>
      </c>
      <c r="AR10" s="15"/>
      <c r="BE10" s="197"/>
      <c r="BS10" s="12" t="s">
        <v>6</v>
      </c>
    </row>
    <row r="11" spans="2:71" ht="18.4" customHeight="1">
      <c r="B11" s="15"/>
      <c r="E11" s="12" t="s">
        <v>26</v>
      </c>
      <c r="AK11" s="21" t="s">
        <v>27</v>
      </c>
      <c r="AN11" s="12" t="s">
        <v>1</v>
      </c>
      <c r="AR11" s="15"/>
      <c r="BE11" s="197"/>
      <c r="BS11" s="12" t="s">
        <v>6</v>
      </c>
    </row>
    <row r="12" spans="2:71" ht="6.95" customHeight="1">
      <c r="B12" s="15"/>
      <c r="AR12" s="15"/>
      <c r="BE12" s="197"/>
      <c r="BS12" s="12" t="s">
        <v>6</v>
      </c>
    </row>
    <row r="13" spans="2:71" ht="12" customHeight="1">
      <c r="B13" s="15"/>
      <c r="D13" s="21" t="s">
        <v>28</v>
      </c>
      <c r="AK13" s="21" t="s">
        <v>25</v>
      </c>
      <c r="AN13" s="23" t="s">
        <v>29</v>
      </c>
      <c r="AR13" s="15"/>
      <c r="BE13" s="197"/>
      <c r="BS13" s="12" t="s">
        <v>6</v>
      </c>
    </row>
    <row r="14" spans="2:71" ht="12">
      <c r="B14" s="15"/>
      <c r="E14" s="191" t="s">
        <v>29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1" t="s">
        <v>27</v>
      </c>
      <c r="AN14" s="23" t="s">
        <v>29</v>
      </c>
      <c r="AR14" s="15"/>
      <c r="BE14" s="197"/>
      <c r="BS14" s="12" t="s">
        <v>6</v>
      </c>
    </row>
    <row r="15" spans="2:71" ht="6.95" customHeight="1">
      <c r="B15" s="15"/>
      <c r="AR15" s="15"/>
      <c r="BE15" s="197"/>
      <c r="BS15" s="12" t="s">
        <v>3</v>
      </c>
    </row>
    <row r="16" spans="2:71" ht="12" customHeight="1">
      <c r="B16" s="15"/>
      <c r="D16" s="21" t="s">
        <v>30</v>
      </c>
      <c r="AK16" s="21" t="s">
        <v>25</v>
      </c>
      <c r="AN16" s="12" t="s">
        <v>1</v>
      </c>
      <c r="AR16" s="15"/>
      <c r="BE16" s="197"/>
      <c r="BS16" s="12" t="s">
        <v>3</v>
      </c>
    </row>
    <row r="17" spans="2:71" ht="18.4" customHeight="1">
      <c r="B17" s="15"/>
      <c r="E17" s="12" t="s">
        <v>21</v>
      </c>
      <c r="AK17" s="21" t="s">
        <v>27</v>
      </c>
      <c r="AN17" s="12" t="s">
        <v>1</v>
      </c>
      <c r="AR17" s="15"/>
      <c r="BE17" s="197"/>
      <c r="BS17" s="12" t="s">
        <v>31</v>
      </c>
    </row>
    <row r="18" spans="2:71" ht="6.95" customHeight="1">
      <c r="B18" s="15"/>
      <c r="AR18" s="15"/>
      <c r="BE18" s="197"/>
      <c r="BS18" s="12" t="s">
        <v>6</v>
      </c>
    </row>
    <row r="19" spans="2:71" ht="12" customHeight="1">
      <c r="B19" s="15"/>
      <c r="D19" s="21" t="s">
        <v>32</v>
      </c>
      <c r="AK19" s="21" t="s">
        <v>25</v>
      </c>
      <c r="AN19" s="12" t="s">
        <v>1</v>
      </c>
      <c r="AR19" s="15"/>
      <c r="BE19" s="197"/>
      <c r="BS19" s="12" t="s">
        <v>6</v>
      </c>
    </row>
    <row r="20" spans="2:71" ht="18.4" customHeight="1">
      <c r="B20" s="15"/>
      <c r="E20" s="12" t="s">
        <v>21</v>
      </c>
      <c r="AK20" s="21" t="s">
        <v>27</v>
      </c>
      <c r="AN20" s="12" t="s">
        <v>1</v>
      </c>
      <c r="AR20" s="15"/>
      <c r="BE20" s="197"/>
      <c r="BS20" s="12" t="s">
        <v>31</v>
      </c>
    </row>
    <row r="21" spans="2:57" ht="6.95" customHeight="1">
      <c r="B21" s="15"/>
      <c r="AR21" s="15"/>
      <c r="BE21" s="197"/>
    </row>
    <row r="22" spans="2:57" ht="12" customHeight="1">
      <c r="B22" s="15"/>
      <c r="D22" s="21" t="s">
        <v>33</v>
      </c>
      <c r="AR22" s="15"/>
      <c r="BE22" s="197"/>
    </row>
    <row r="23" spans="2:57" ht="16.5" customHeight="1">
      <c r="B23" s="15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5"/>
      <c r="BE23" s="197"/>
    </row>
    <row r="24" spans="2:57" ht="6.95" customHeight="1">
      <c r="B24" s="15"/>
      <c r="AR24" s="15"/>
      <c r="BE24" s="197"/>
    </row>
    <row r="25" spans="2:57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97"/>
    </row>
    <row r="26" spans="2:57" s="1" customFormat="1" ht="25.9" customHeight="1">
      <c r="B26" s="26"/>
      <c r="D26" s="27" t="s">
        <v>34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8">
        <f>ROUND(AG54,2)</f>
        <v>0</v>
      </c>
      <c r="AL26" s="199"/>
      <c r="AM26" s="199"/>
      <c r="AN26" s="199"/>
      <c r="AO26" s="199"/>
      <c r="AR26" s="26"/>
      <c r="BE26" s="197"/>
    </row>
    <row r="27" spans="2:57" s="1" customFormat="1" ht="6.95" customHeight="1">
      <c r="B27" s="26"/>
      <c r="AR27" s="26"/>
      <c r="BE27" s="197"/>
    </row>
    <row r="28" spans="2:57" s="1" customFormat="1" ht="12">
      <c r="B28" s="26"/>
      <c r="L28" s="194" t="s">
        <v>35</v>
      </c>
      <c r="M28" s="194"/>
      <c r="N28" s="194"/>
      <c r="O28" s="194"/>
      <c r="P28" s="194"/>
      <c r="W28" s="194" t="s">
        <v>36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37</v>
      </c>
      <c r="AL28" s="194"/>
      <c r="AM28" s="194"/>
      <c r="AN28" s="194"/>
      <c r="AO28" s="194"/>
      <c r="AR28" s="26"/>
      <c r="BE28" s="197"/>
    </row>
    <row r="29" spans="2:57" s="2" customFormat="1" ht="14.45" customHeight="1">
      <c r="B29" s="30"/>
      <c r="D29" s="21" t="s">
        <v>38</v>
      </c>
      <c r="F29" s="21" t="s">
        <v>39</v>
      </c>
      <c r="L29" s="162">
        <v>0.21</v>
      </c>
      <c r="M29" s="163"/>
      <c r="N29" s="163"/>
      <c r="O29" s="163"/>
      <c r="P29" s="163"/>
      <c r="W29" s="195">
        <f>ROUND(AZ54,2)</f>
        <v>0</v>
      </c>
      <c r="X29" s="163"/>
      <c r="Y29" s="163"/>
      <c r="Z29" s="163"/>
      <c r="AA29" s="163"/>
      <c r="AB29" s="163"/>
      <c r="AC29" s="163"/>
      <c r="AD29" s="163"/>
      <c r="AE29" s="163"/>
      <c r="AK29" s="195">
        <f>ROUND(AV54,2)</f>
        <v>0</v>
      </c>
      <c r="AL29" s="163"/>
      <c r="AM29" s="163"/>
      <c r="AN29" s="163"/>
      <c r="AO29" s="163"/>
      <c r="AR29" s="30"/>
      <c r="BE29" s="197"/>
    </row>
    <row r="30" spans="2:57" s="2" customFormat="1" ht="14.45" customHeight="1">
      <c r="B30" s="30"/>
      <c r="F30" s="21" t="s">
        <v>40</v>
      </c>
      <c r="L30" s="162">
        <v>0.15</v>
      </c>
      <c r="M30" s="163"/>
      <c r="N30" s="163"/>
      <c r="O30" s="163"/>
      <c r="P30" s="163"/>
      <c r="W30" s="195">
        <f>ROUND(BA54,2)</f>
        <v>0</v>
      </c>
      <c r="X30" s="163"/>
      <c r="Y30" s="163"/>
      <c r="Z30" s="163"/>
      <c r="AA30" s="163"/>
      <c r="AB30" s="163"/>
      <c r="AC30" s="163"/>
      <c r="AD30" s="163"/>
      <c r="AE30" s="163"/>
      <c r="AK30" s="195">
        <f>ROUND(AW54,2)</f>
        <v>0</v>
      </c>
      <c r="AL30" s="163"/>
      <c r="AM30" s="163"/>
      <c r="AN30" s="163"/>
      <c r="AO30" s="163"/>
      <c r="AR30" s="30"/>
      <c r="BE30" s="197"/>
    </row>
    <row r="31" spans="2:57" s="2" customFormat="1" ht="14.45" customHeight="1" hidden="1">
      <c r="B31" s="30"/>
      <c r="F31" s="21" t="s">
        <v>41</v>
      </c>
      <c r="L31" s="162">
        <v>0.21</v>
      </c>
      <c r="M31" s="163"/>
      <c r="N31" s="163"/>
      <c r="O31" s="163"/>
      <c r="P31" s="163"/>
      <c r="W31" s="195">
        <f>ROUND(BB54,2)</f>
        <v>0</v>
      </c>
      <c r="X31" s="163"/>
      <c r="Y31" s="163"/>
      <c r="Z31" s="163"/>
      <c r="AA31" s="163"/>
      <c r="AB31" s="163"/>
      <c r="AC31" s="163"/>
      <c r="AD31" s="163"/>
      <c r="AE31" s="163"/>
      <c r="AK31" s="195">
        <v>0</v>
      </c>
      <c r="AL31" s="163"/>
      <c r="AM31" s="163"/>
      <c r="AN31" s="163"/>
      <c r="AO31" s="163"/>
      <c r="AR31" s="30"/>
      <c r="BE31" s="197"/>
    </row>
    <row r="32" spans="2:57" s="2" customFormat="1" ht="14.45" customHeight="1" hidden="1">
      <c r="B32" s="30"/>
      <c r="F32" s="21" t="s">
        <v>42</v>
      </c>
      <c r="L32" s="162">
        <v>0.15</v>
      </c>
      <c r="M32" s="163"/>
      <c r="N32" s="163"/>
      <c r="O32" s="163"/>
      <c r="P32" s="163"/>
      <c r="W32" s="195">
        <f>ROUND(BC54,2)</f>
        <v>0</v>
      </c>
      <c r="X32" s="163"/>
      <c r="Y32" s="163"/>
      <c r="Z32" s="163"/>
      <c r="AA32" s="163"/>
      <c r="AB32" s="163"/>
      <c r="AC32" s="163"/>
      <c r="AD32" s="163"/>
      <c r="AE32" s="163"/>
      <c r="AK32" s="195">
        <v>0</v>
      </c>
      <c r="AL32" s="163"/>
      <c r="AM32" s="163"/>
      <c r="AN32" s="163"/>
      <c r="AO32" s="163"/>
      <c r="AR32" s="30"/>
      <c r="BE32" s="197"/>
    </row>
    <row r="33" spans="2:57" s="2" customFormat="1" ht="14.45" customHeight="1" hidden="1">
      <c r="B33" s="30"/>
      <c r="F33" s="21" t="s">
        <v>43</v>
      </c>
      <c r="L33" s="162">
        <v>0</v>
      </c>
      <c r="M33" s="163"/>
      <c r="N33" s="163"/>
      <c r="O33" s="163"/>
      <c r="P33" s="163"/>
      <c r="W33" s="195">
        <f>ROUND(BD54,2)</f>
        <v>0</v>
      </c>
      <c r="X33" s="163"/>
      <c r="Y33" s="163"/>
      <c r="Z33" s="163"/>
      <c r="AA33" s="163"/>
      <c r="AB33" s="163"/>
      <c r="AC33" s="163"/>
      <c r="AD33" s="163"/>
      <c r="AE33" s="163"/>
      <c r="AK33" s="195">
        <v>0</v>
      </c>
      <c r="AL33" s="163"/>
      <c r="AM33" s="163"/>
      <c r="AN33" s="163"/>
      <c r="AO33" s="163"/>
      <c r="AR33" s="30"/>
      <c r="BE33" s="197"/>
    </row>
    <row r="34" spans="2:57" s="1" customFormat="1" ht="6.95" customHeight="1">
      <c r="B34" s="26"/>
      <c r="AR34" s="26"/>
      <c r="BE34" s="197"/>
    </row>
    <row r="35" spans="2:44" s="1" customFormat="1" ht="25.9" customHeight="1">
      <c r="B35" s="26"/>
      <c r="C35" s="31"/>
      <c r="D35" s="32" t="s">
        <v>44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45</v>
      </c>
      <c r="U35" s="33"/>
      <c r="V35" s="33"/>
      <c r="W35" s="33"/>
      <c r="X35" s="174" t="s">
        <v>46</v>
      </c>
      <c r="Y35" s="175"/>
      <c r="Z35" s="175"/>
      <c r="AA35" s="175"/>
      <c r="AB35" s="175"/>
      <c r="AC35" s="33"/>
      <c r="AD35" s="33"/>
      <c r="AE35" s="33"/>
      <c r="AF35" s="33"/>
      <c r="AG35" s="33"/>
      <c r="AH35" s="33"/>
      <c r="AI35" s="33"/>
      <c r="AJ35" s="33"/>
      <c r="AK35" s="176">
        <f>SUM(AK26:AK33)</f>
        <v>0</v>
      </c>
      <c r="AL35" s="175"/>
      <c r="AM35" s="175"/>
      <c r="AN35" s="175"/>
      <c r="AO35" s="177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44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44" s="1" customFormat="1" ht="24.95" customHeight="1">
      <c r="B42" s="26"/>
      <c r="C42" s="16" t="s">
        <v>47</v>
      </c>
      <c r="AR42" s="26"/>
    </row>
    <row r="43" spans="2:44" s="1" customFormat="1" ht="6.95" customHeight="1">
      <c r="B43" s="26"/>
      <c r="AR43" s="26"/>
    </row>
    <row r="44" spans="2:44" s="1" customFormat="1" ht="12" customHeight="1">
      <c r="B44" s="26"/>
      <c r="C44" s="21" t="s">
        <v>13</v>
      </c>
      <c r="L44" s="1" t="str">
        <f>K5</f>
        <v>34</v>
      </c>
      <c r="AR44" s="26"/>
    </row>
    <row r="45" spans="2:44" s="3" customFormat="1" ht="36.95" customHeight="1">
      <c r="B45" s="39"/>
      <c r="C45" s="40" t="s">
        <v>16</v>
      </c>
      <c r="L45" s="182" t="str">
        <f>K6</f>
        <v>Revitalizace kancelářských prostorů části 2.NP objektu č.p. 1783 v Benešově</v>
      </c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R45" s="39"/>
    </row>
    <row r="46" spans="2:44" s="1" customFormat="1" ht="6.95" customHeight="1">
      <c r="B46" s="26"/>
      <c r="AR46" s="26"/>
    </row>
    <row r="47" spans="2:44" s="1" customFormat="1" ht="12" customHeight="1">
      <c r="B47" s="26"/>
      <c r="C47" s="21" t="s">
        <v>20</v>
      </c>
      <c r="L47" s="41" t="str">
        <f>IF(K8="","",K8)</f>
        <v xml:space="preserve"> </v>
      </c>
      <c r="AI47" s="21" t="s">
        <v>22</v>
      </c>
      <c r="AM47" s="184" t="str">
        <f>IF(AN8="","",AN8)</f>
        <v>2. 4. 2019</v>
      </c>
      <c r="AN47" s="184"/>
      <c r="AR47" s="26"/>
    </row>
    <row r="48" spans="2:44" s="1" customFormat="1" ht="6.95" customHeight="1">
      <c r="B48" s="26"/>
      <c r="AR48" s="26"/>
    </row>
    <row r="49" spans="2:56" s="1" customFormat="1" ht="13.7" customHeight="1">
      <c r="B49" s="26"/>
      <c r="C49" s="21" t="s">
        <v>24</v>
      </c>
      <c r="L49" s="1" t="str">
        <f>IF(E11="","",E11)</f>
        <v>Město Benešov, Masarykovo nám. 100, 256 01 Benešov</v>
      </c>
      <c r="AI49" s="21" t="s">
        <v>30</v>
      </c>
      <c r="AM49" s="180" t="str">
        <f>IF(E17="","",E17)</f>
        <v xml:space="preserve"> </v>
      </c>
      <c r="AN49" s="181"/>
      <c r="AO49" s="181"/>
      <c r="AP49" s="181"/>
      <c r="AR49" s="26"/>
      <c r="AS49" s="185" t="s">
        <v>48</v>
      </c>
      <c r="AT49" s="186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56" s="1" customFormat="1" ht="13.7" customHeight="1">
      <c r="B50" s="26"/>
      <c r="C50" s="21" t="s">
        <v>28</v>
      </c>
      <c r="L50" s="1" t="str">
        <f>IF(E14="Vyplň údaj","",E14)</f>
        <v/>
      </c>
      <c r="AI50" s="21" t="s">
        <v>32</v>
      </c>
      <c r="AM50" s="180" t="str">
        <f>IF(E20="","",E20)</f>
        <v xml:space="preserve"> </v>
      </c>
      <c r="AN50" s="181"/>
      <c r="AO50" s="181"/>
      <c r="AP50" s="181"/>
      <c r="AR50" s="26"/>
      <c r="AS50" s="187"/>
      <c r="AT50" s="188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2:56" s="1" customFormat="1" ht="10.9" customHeight="1">
      <c r="B51" s="26"/>
      <c r="AR51" s="26"/>
      <c r="AS51" s="187"/>
      <c r="AT51" s="188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2:56" s="1" customFormat="1" ht="29.25" customHeight="1">
      <c r="B52" s="26"/>
      <c r="C52" s="164" t="s">
        <v>49</v>
      </c>
      <c r="D52" s="165"/>
      <c r="E52" s="165"/>
      <c r="F52" s="165"/>
      <c r="G52" s="165"/>
      <c r="H52" s="47"/>
      <c r="I52" s="166" t="s">
        <v>50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7" t="s">
        <v>51</v>
      </c>
      <c r="AH52" s="165"/>
      <c r="AI52" s="165"/>
      <c r="AJ52" s="165"/>
      <c r="AK52" s="165"/>
      <c r="AL52" s="165"/>
      <c r="AM52" s="165"/>
      <c r="AN52" s="166" t="s">
        <v>52</v>
      </c>
      <c r="AO52" s="165"/>
      <c r="AP52" s="168"/>
      <c r="AQ52" s="48" t="s">
        <v>53</v>
      </c>
      <c r="AR52" s="26"/>
      <c r="AS52" s="49" t="s">
        <v>54</v>
      </c>
      <c r="AT52" s="50" t="s">
        <v>55</v>
      </c>
      <c r="AU52" s="50" t="s">
        <v>56</v>
      </c>
      <c r="AV52" s="50" t="s">
        <v>57</v>
      </c>
      <c r="AW52" s="50" t="s">
        <v>58</v>
      </c>
      <c r="AX52" s="50" t="s">
        <v>59</v>
      </c>
      <c r="AY52" s="50" t="s">
        <v>60</v>
      </c>
      <c r="AZ52" s="50" t="s">
        <v>61</v>
      </c>
      <c r="BA52" s="50" t="s">
        <v>62</v>
      </c>
      <c r="BB52" s="50" t="s">
        <v>63</v>
      </c>
      <c r="BC52" s="50" t="s">
        <v>64</v>
      </c>
      <c r="BD52" s="51" t="s">
        <v>65</v>
      </c>
    </row>
    <row r="53" spans="2:56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2:90" s="4" customFormat="1" ht="32.45" customHeight="1">
      <c r="B54" s="53"/>
      <c r="C54" s="54" t="s">
        <v>66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72">
        <f>ROUND(AG55,2)</f>
        <v>0</v>
      </c>
      <c r="AH54" s="172"/>
      <c r="AI54" s="172"/>
      <c r="AJ54" s="172"/>
      <c r="AK54" s="172"/>
      <c r="AL54" s="172"/>
      <c r="AM54" s="172"/>
      <c r="AN54" s="173">
        <f>SUM(AG54,AT54)</f>
        <v>0</v>
      </c>
      <c r="AO54" s="173"/>
      <c r="AP54" s="173"/>
      <c r="AQ54" s="57" t="s">
        <v>1</v>
      </c>
      <c r="AR54" s="53"/>
      <c r="AS54" s="58">
        <f>ROUND(AS55,2)</f>
        <v>0</v>
      </c>
      <c r="AT54" s="59">
        <f>ROUND(SUM(AV54:AW54),2)</f>
        <v>0</v>
      </c>
      <c r="AU54" s="60">
        <f>ROUND(AU55,5)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0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67</v>
      </c>
      <c r="BT54" s="62" t="s">
        <v>68</v>
      </c>
      <c r="BU54" s="63" t="s">
        <v>69</v>
      </c>
      <c r="BV54" s="62" t="s">
        <v>70</v>
      </c>
      <c r="BW54" s="62" t="s">
        <v>4</v>
      </c>
      <c r="BX54" s="62" t="s">
        <v>71</v>
      </c>
      <c r="CL54" s="62" t="s">
        <v>1</v>
      </c>
    </row>
    <row r="55" spans="1:91" s="5" customFormat="1" ht="16.5" customHeight="1">
      <c r="A55" s="64" t="s">
        <v>72</v>
      </c>
      <c r="B55" s="65"/>
      <c r="C55" s="66"/>
      <c r="D55" s="171" t="s">
        <v>73</v>
      </c>
      <c r="E55" s="171"/>
      <c r="F55" s="171"/>
      <c r="G55" s="171"/>
      <c r="H55" s="171"/>
      <c r="I55" s="67"/>
      <c r="J55" s="171" t="s">
        <v>74</v>
      </c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69">
        <f>'01 - S0 01'!J30</f>
        <v>0</v>
      </c>
      <c r="AH55" s="170"/>
      <c r="AI55" s="170"/>
      <c r="AJ55" s="170"/>
      <c r="AK55" s="170"/>
      <c r="AL55" s="170"/>
      <c r="AM55" s="170"/>
      <c r="AN55" s="169">
        <f>SUM(AG55,AT55)</f>
        <v>0</v>
      </c>
      <c r="AO55" s="170"/>
      <c r="AP55" s="170"/>
      <c r="AQ55" s="68" t="s">
        <v>75</v>
      </c>
      <c r="AR55" s="65"/>
      <c r="AS55" s="69">
        <v>0</v>
      </c>
      <c r="AT55" s="70">
        <f>ROUND(SUM(AV55:AW55),2)</f>
        <v>0</v>
      </c>
      <c r="AU55" s="71">
        <f>'01 - S0 01'!P101</f>
        <v>0</v>
      </c>
      <c r="AV55" s="70">
        <f>'01 - S0 01'!J33</f>
        <v>0</v>
      </c>
      <c r="AW55" s="70">
        <f>'01 - S0 01'!J34</f>
        <v>0</v>
      </c>
      <c r="AX55" s="70">
        <f>'01 - S0 01'!J35</f>
        <v>0</v>
      </c>
      <c r="AY55" s="70">
        <f>'01 - S0 01'!J36</f>
        <v>0</v>
      </c>
      <c r="AZ55" s="70">
        <f>'01 - S0 01'!F33</f>
        <v>0</v>
      </c>
      <c r="BA55" s="70">
        <f>'01 - S0 01'!F34</f>
        <v>0</v>
      </c>
      <c r="BB55" s="70">
        <f>'01 - S0 01'!F35</f>
        <v>0</v>
      </c>
      <c r="BC55" s="70">
        <f>'01 - S0 01'!F36</f>
        <v>0</v>
      </c>
      <c r="BD55" s="72">
        <f>'01 - S0 01'!F37</f>
        <v>0</v>
      </c>
      <c r="BT55" s="73" t="s">
        <v>76</v>
      </c>
      <c r="BV55" s="73" t="s">
        <v>70</v>
      </c>
      <c r="BW55" s="73" t="s">
        <v>77</v>
      </c>
      <c r="BX55" s="73" t="s">
        <v>4</v>
      </c>
      <c r="CL55" s="73" t="s">
        <v>1</v>
      </c>
      <c r="CM55" s="73" t="s">
        <v>78</v>
      </c>
    </row>
    <row r="56" spans="2:44" s="1" customFormat="1" ht="30" customHeight="1">
      <c r="B56" s="26"/>
      <c r="AR56" s="26"/>
    </row>
    <row r="57" spans="2:44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6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01 - S0 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9"/>
  <sheetViews>
    <sheetView showGridLines="0" tabSelected="1" workbookViewId="0" topLeftCell="A164">
      <selection activeCell="F216" sqref="F2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2" t="s">
        <v>77</v>
      </c>
    </row>
    <row r="3" spans="2:46" ht="6.95" customHeight="1">
      <c r="B3" s="13"/>
      <c r="C3" s="14"/>
      <c r="D3" s="14"/>
      <c r="E3" s="14"/>
      <c r="F3" s="14"/>
      <c r="G3" s="14"/>
      <c r="H3" s="14"/>
      <c r="I3" s="75"/>
      <c r="J3" s="14"/>
      <c r="K3" s="14"/>
      <c r="L3" s="15"/>
      <c r="AT3" s="12" t="s">
        <v>78</v>
      </c>
    </row>
    <row r="4" spans="2:46" ht="24.95" customHeight="1">
      <c r="B4" s="15"/>
      <c r="D4" s="16" t="s">
        <v>79</v>
      </c>
      <c r="L4" s="15"/>
      <c r="M4" s="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1" t="s">
        <v>16</v>
      </c>
      <c r="L6" s="15"/>
    </row>
    <row r="7" spans="2:12" ht="16.5" customHeight="1">
      <c r="B7" s="15"/>
      <c r="E7" s="200" t="str">
        <f>'Rekapitulace stavby'!K6</f>
        <v>Revitalizace kancelářských prostorů části 2.NP objektu č.p. 1783 v Benešově</v>
      </c>
      <c r="F7" s="201"/>
      <c r="G7" s="201"/>
      <c r="H7" s="201"/>
      <c r="L7" s="15"/>
    </row>
    <row r="8" spans="2:12" s="1" customFormat="1" ht="12" customHeight="1">
      <c r="B8" s="26"/>
      <c r="D8" s="21" t="s">
        <v>80</v>
      </c>
      <c r="I8" s="76"/>
      <c r="L8" s="26"/>
    </row>
    <row r="9" spans="2:12" s="1" customFormat="1" ht="36.95" customHeight="1">
      <c r="B9" s="26"/>
      <c r="E9" s="182" t="s">
        <v>81</v>
      </c>
      <c r="F9" s="181"/>
      <c r="G9" s="181"/>
      <c r="H9" s="181"/>
      <c r="I9" s="76"/>
      <c r="L9" s="26"/>
    </row>
    <row r="10" spans="2:12" s="1" customFormat="1" ht="12">
      <c r="B10" s="26"/>
      <c r="I10" s="76"/>
      <c r="L10" s="26"/>
    </row>
    <row r="11" spans="2:12" s="1" customFormat="1" ht="12" customHeight="1">
      <c r="B11" s="26"/>
      <c r="D11" s="21" t="s">
        <v>18</v>
      </c>
      <c r="F11" s="12" t="s">
        <v>1</v>
      </c>
      <c r="I11" s="77" t="s">
        <v>19</v>
      </c>
      <c r="J11" s="12" t="s">
        <v>1</v>
      </c>
      <c r="L11" s="26"/>
    </row>
    <row r="12" spans="2:12" s="1" customFormat="1" ht="12" customHeight="1">
      <c r="B12" s="26"/>
      <c r="D12" s="21" t="s">
        <v>20</v>
      </c>
      <c r="F12" s="12" t="s">
        <v>21</v>
      </c>
      <c r="I12" s="77" t="s">
        <v>22</v>
      </c>
      <c r="J12" s="42" t="str">
        <f>'Rekapitulace stavby'!AN8</f>
        <v>2. 4. 2019</v>
      </c>
      <c r="L12" s="26"/>
    </row>
    <row r="13" spans="2:12" s="1" customFormat="1" ht="10.9" customHeight="1">
      <c r="B13" s="26"/>
      <c r="I13" s="76"/>
      <c r="L13" s="26"/>
    </row>
    <row r="14" spans="2:12" s="1" customFormat="1" ht="12" customHeight="1">
      <c r="B14" s="26"/>
      <c r="D14" s="21" t="s">
        <v>24</v>
      </c>
      <c r="I14" s="77" t="s">
        <v>25</v>
      </c>
      <c r="J14" s="12" t="s">
        <v>1</v>
      </c>
      <c r="L14" s="26"/>
    </row>
    <row r="15" spans="2:12" s="1" customFormat="1" ht="18" customHeight="1">
      <c r="B15" s="26"/>
      <c r="E15" s="12" t="s">
        <v>26</v>
      </c>
      <c r="I15" s="77" t="s">
        <v>27</v>
      </c>
      <c r="J15" s="12" t="s">
        <v>1</v>
      </c>
      <c r="L15" s="26"/>
    </row>
    <row r="16" spans="2:12" s="1" customFormat="1" ht="6.95" customHeight="1">
      <c r="B16" s="26"/>
      <c r="I16" s="76"/>
      <c r="L16" s="26"/>
    </row>
    <row r="17" spans="2:12" s="1" customFormat="1" ht="12" customHeight="1">
      <c r="B17" s="26"/>
      <c r="D17" s="21" t="s">
        <v>28</v>
      </c>
      <c r="I17" s="77" t="s">
        <v>25</v>
      </c>
      <c r="J17" s="22" t="str">
        <f>'Rekapitulace stavby'!AN13</f>
        <v>Vyplň údaj</v>
      </c>
      <c r="L17" s="26"/>
    </row>
    <row r="18" spans="2:12" s="1" customFormat="1" ht="18" customHeight="1">
      <c r="B18" s="26"/>
      <c r="E18" s="202" t="str">
        <f>'Rekapitulace stavby'!E14</f>
        <v>Vyplň údaj</v>
      </c>
      <c r="F18" s="189"/>
      <c r="G18" s="189"/>
      <c r="H18" s="189"/>
      <c r="I18" s="77" t="s">
        <v>27</v>
      </c>
      <c r="J18" s="22" t="str">
        <f>'Rekapitulace stavby'!AN14</f>
        <v>Vyplň údaj</v>
      </c>
      <c r="L18" s="26"/>
    </row>
    <row r="19" spans="2:12" s="1" customFormat="1" ht="6.95" customHeight="1">
      <c r="B19" s="26"/>
      <c r="I19" s="76"/>
      <c r="L19" s="26"/>
    </row>
    <row r="20" spans="2:12" s="1" customFormat="1" ht="12" customHeight="1">
      <c r="B20" s="26"/>
      <c r="D20" s="21" t="s">
        <v>30</v>
      </c>
      <c r="I20" s="77" t="s">
        <v>25</v>
      </c>
      <c r="J20" s="12" t="str">
        <f>IF('Rekapitulace stavby'!AN16="","",'Rekapitulace stavby'!AN16)</f>
        <v/>
      </c>
      <c r="L20" s="26"/>
    </row>
    <row r="21" spans="2:12" s="1" customFormat="1" ht="18" customHeight="1">
      <c r="B21" s="26"/>
      <c r="E21" s="12" t="str">
        <f>IF('Rekapitulace stavby'!E17="","",'Rekapitulace stavby'!E17)</f>
        <v xml:space="preserve"> </v>
      </c>
      <c r="I21" s="77" t="s">
        <v>27</v>
      </c>
      <c r="J21" s="12" t="str">
        <f>IF('Rekapitulace stavby'!AN17="","",'Rekapitulace stavby'!AN17)</f>
        <v/>
      </c>
      <c r="L21" s="26"/>
    </row>
    <row r="22" spans="2:12" s="1" customFormat="1" ht="6.95" customHeight="1">
      <c r="B22" s="26"/>
      <c r="I22" s="76"/>
      <c r="L22" s="26"/>
    </row>
    <row r="23" spans="2:12" s="1" customFormat="1" ht="12" customHeight="1">
      <c r="B23" s="26"/>
      <c r="D23" s="21" t="s">
        <v>32</v>
      </c>
      <c r="I23" s="77" t="s">
        <v>25</v>
      </c>
      <c r="J23" s="12" t="str">
        <f>IF('Rekapitulace stavby'!AN19="","",'Rekapitulace stavby'!AN19)</f>
        <v/>
      </c>
      <c r="L23" s="26"/>
    </row>
    <row r="24" spans="2:12" s="1" customFormat="1" ht="18" customHeight="1">
      <c r="B24" s="26"/>
      <c r="E24" s="12" t="str">
        <f>IF('Rekapitulace stavby'!E20="","",'Rekapitulace stavby'!E20)</f>
        <v xml:space="preserve"> </v>
      </c>
      <c r="I24" s="77" t="s">
        <v>27</v>
      </c>
      <c r="J24" s="12" t="str">
        <f>IF('Rekapitulace stavby'!AN20="","",'Rekapitulace stavby'!AN20)</f>
        <v/>
      </c>
      <c r="L24" s="26"/>
    </row>
    <row r="25" spans="2:12" s="1" customFormat="1" ht="6.95" customHeight="1">
      <c r="B25" s="26"/>
      <c r="I25" s="76"/>
      <c r="L25" s="26"/>
    </row>
    <row r="26" spans="2:12" s="1" customFormat="1" ht="12" customHeight="1">
      <c r="B26" s="26"/>
      <c r="D26" s="21" t="s">
        <v>33</v>
      </c>
      <c r="I26" s="76"/>
      <c r="L26" s="26"/>
    </row>
    <row r="27" spans="2:12" s="6" customFormat="1" ht="16.5" customHeight="1">
      <c r="B27" s="78"/>
      <c r="E27" s="193" t="s">
        <v>1</v>
      </c>
      <c r="F27" s="193"/>
      <c r="G27" s="193"/>
      <c r="H27" s="193"/>
      <c r="I27" s="79"/>
      <c r="L27" s="78"/>
    </row>
    <row r="28" spans="2:12" s="1" customFormat="1" ht="6.95" customHeight="1">
      <c r="B28" s="26"/>
      <c r="I28" s="76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0"/>
      <c r="J29" s="43"/>
      <c r="K29" s="43"/>
      <c r="L29" s="26"/>
    </row>
    <row r="30" spans="2:12" s="1" customFormat="1" ht="25.35" customHeight="1">
      <c r="B30" s="26"/>
      <c r="D30" s="81" t="s">
        <v>34</v>
      </c>
      <c r="I30" s="76"/>
      <c r="J30" s="56">
        <f>ROUND(J101,2)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0"/>
      <c r="J31" s="43"/>
      <c r="K31" s="43"/>
      <c r="L31" s="26"/>
    </row>
    <row r="32" spans="2:12" s="1" customFormat="1" ht="14.45" customHeight="1">
      <c r="B32" s="26"/>
      <c r="F32" s="29" t="s">
        <v>36</v>
      </c>
      <c r="I32" s="82" t="s">
        <v>35</v>
      </c>
      <c r="J32" s="29" t="s">
        <v>37</v>
      </c>
      <c r="L32" s="26"/>
    </row>
    <row r="33" spans="2:12" s="1" customFormat="1" ht="14.45" customHeight="1">
      <c r="B33" s="26"/>
      <c r="D33" s="21" t="s">
        <v>38</v>
      </c>
      <c r="E33" s="21" t="s">
        <v>39</v>
      </c>
      <c r="F33" s="83">
        <f>ROUND((SUM(BE101:BE248)),2)</f>
        <v>0</v>
      </c>
      <c r="I33" s="84">
        <v>0.21</v>
      </c>
      <c r="J33" s="83">
        <f>ROUND(((SUM(BE101:BE248))*I33),2)</f>
        <v>0</v>
      </c>
      <c r="L33" s="26"/>
    </row>
    <row r="34" spans="2:12" s="1" customFormat="1" ht="14.45" customHeight="1">
      <c r="B34" s="26"/>
      <c r="E34" s="21" t="s">
        <v>40</v>
      </c>
      <c r="F34" s="83">
        <f>ROUND((SUM(BF101:BF248)),2)</f>
        <v>0</v>
      </c>
      <c r="I34" s="84">
        <v>0.15</v>
      </c>
      <c r="J34" s="83">
        <f>ROUND(((SUM(BF101:BF248))*I34),2)</f>
        <v>0</v>
      </c>
      <c r="L34" s="26"/>
    </row>
    <row r="35" spans="2:12" s="1" customFormat="1" ht="14.45" customHeight="1" hidden="1">
      <c r="B35" s="26"/>
      <c r="E35" s="21" t="s">
        <v>41</v>
      </c>
      <c r="F35" s="83">
        <f>ROUND((SUM(BG101:BG248)),2)</f>
        <v>0</v>
      </c>
      <c r="I35" s="84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1" t="s">
        <v>42</v>
      </c>
      <c r="F36" s="83">
        <f>ROUND((SUM(BH101:BH248)),2)</f>
        <v>0</v>
      </c>
      <c r="I36" s="84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1" t="s">
        <v>43</v>
      </c>
      <c r="F37" s="83">
        <f>ROUND((SUM(BI101:BI248)),2)</f>
        <v>0</v>
      </c>
      <c r="I37" s="84">
        <v>0</v>
      </c>
      <c r="J37" s="83">
        <f>0</f>
        <v>0</v>
      </c>
      <c r="L37" s="26"/>
    </row>
    <row r="38" spans="2:12" s="1" customFormat="1" ht="6.95" customHeight="1">
      <c r="B38" s="26"/>
      <c r="I38" s="76"/>
      <c r="L38" s="26"/>
    </row>
    <row r="39" spans="2:12" s="1" customFormat="1" ht="25.35" customHeight="1">
      <c r="B39" s="26"/>
      <c r="C39" s="85"/>
      <c r="D39" s="86" t="s">
        <v>44</v>
      </c>
      <c r="E39" s="47"/>
      <c r="F39" s="47"/>
      <c r="G39" s="87" t="s">
        <v>45</v>
      </c>
      <c r="H39" s="88" t="s">
        <v>46</v>
      </c>
      <c r="I39" s="89"/>
      <c r="J39" s="90">
        <f>SUM(J30:J37)</f>
        <v>0</v>
      </c>
      <c r="K39" s="91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2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3"/>
      <c r="J44" s="38"/>
      <c r="K44" s="38"/>
      <c r="L44" s="26"/>
    </row>
    <row r="45" spans="2:12" s="1" customFormat="1" ht="24.95" customHeight="1">
      <c r="B45" s="26"/>
      <c r="C45" s="16" t="s">
        <v>82</v>
      </c>
      <c r="I45" s="76"/>
      <c r="L45" s="26"/>
    </row>
    <row r="46" spans="2:12" s="1" customFormat="1" ht="6.95" customHeight="1">
      <c r="B46" s="26"/>
      <c r="I46" s="76"/>
      <c r="L46" s="26"/>
    </row>
    <row r="47" spans="2:12" s="1" customFormat="1" ht="12" customHeight="1">
      <c r="B47" s="26"/>
      <c r="C47" s="21" t="s">
        <v>16</v>
      </c>
      <c r="I47" s="76"/>
      <c r="L47" s="26"/>
    </row>
    <row r="48" spans="2:12" s="1" customFormat="1" ht="16.5" customHeight="1">
      <c r="B48" s="26"/>
      <c r="E48" s="200" t="str">
        <f>E7</f>
        <v>Revitalizace kancelářských prostorů části 2.NP objektu č.p. 1783 v Benešově</v>
      </c>
      <c r="F48" s="201"/>
      <c r="G48" s="201"/>
      <c r="H48" s="201"/>
      <c r="I48" s="76"/>
      <c r="L48" s="26"/>
    </row>
    <row r="49" spans="2:12" s="1" customFormat="1" ht="12" customHeight="1">
      <c r="B49" s="26"/>
      <c r="C49" s="21" t="s">
        <v>80</v>
      </c>
      <c r="I49" s="76"/>
      <c r="L49" s="26"/>
    </row>
    <row r="50" spans="2:12" s="1" customFormat="1" ht="16.5" customHeight="1">
      <c r="B50" s="26"/>
      <c r="E50" s="182" t="str">
        <f>E9</f>
        <v>01 - S0 01</v>
      </c>
      <c r="F50" s="181"/>
      <c r="G50" s="181"/>
      <c r="H50" s="181"/>
      <c r="I50" s="76"/>
      <c r="L50" s="26"/>
    </row>
    <row r="51" spans="2:12" s="1" customFormat="1" ht="6.95" customHeight="1">
      <c r="B51" s="26"/>
      <c r="I51" s="76"/>
      <c r="L51" s="26"/>
    </row>
    <row r="52" spans="2:12" s="1" customFormat="1" ht="12" customHeight="1">
      <c r="B52" s="26"/>
      <c r="C52" s="21" t="s">
        <v>20</v>
      </c>
      <c r="F52" s="12" t="str">
        <f>F12</f>
        <v xml:space="preserve"> </v>
      </c>
      <c r="I52" s="77" t="s">
        <v>22</v>
      </c>
      <c r="J52" s="42" t="str">
        <f>IF(J12="","",J12)</f>
        <v>2. 4. 2019</v>
      </c>
      <c r="L52" s="26"/>
    </row>
    <row r="53" spans="2:12" s="1" customFormat="1" ht="6.95" customHeight="1">
      <c r="B53" s="26"/>
      <c r="I53" s="76"/>
      <c r="L53" s="26"/>
    </row>
    <row r="54" spans="2:12" s="1" customFormat="1" ht="13.7" customHeight="1">
      <c r="B54" s="26"/>
      <c r="C54" s="21" t="s">
        <v>24</v>
      </c>
      <c r="F54" s="12" t="str">
        <f>E15</f>
        <v>Město Benešov, Masarykovo nám. 100, 256 01 Benešov</v>
      </c>
      <c r="I54" s="77" t="s">
        <v>30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1" t="s">
        <v>28</v>
      </c>
      <c r="F55" s="12" t="str">
        <f>IF(E18="","",E18)</f>
        <v>Vyplň údaj</v>
      </c>
      <c r="I55" s="77" t="s">
        <v>32</v>
      </c>
      <c r="J55" s="24" t="str">
        <f>E24</f>
        <v xml:space="preserve"> </v>
      </c>
      <c r="L55" s="26"/>
    </row>
    <row r="56" spans="2:12" s="1" customFormat="1" ht="10.35" customHeight="1">
      <c r="B56" s="26"/>
      <c r="I56" s="76"/>
      <c r="L56" s="26"/>
    </row>
    <row r="57" spans="2:12" s="1" customFormat="1" ht="29.25" customHeight="1">
      <c r="B57" s="26"/>
      <c r="C57" s="94" t="s">
        <v>83</v>
      </c>
      <c r="D57" s="85"/>
      <c r="E57" s="85"/>
      <c r="F57" s="85"/>
      <c r="G57" s="85"/>
      <c r="H57" s="85"/>
      <c r="I57" s="95"/>
      <c r="J57" s="96" t="s">
        <v>84</v>
      </c>
      <c r="K57" s="85"/>
      <c r="L57" s="26"/>
    </row>
    <row r="58" spans="2:12" s="1" customFormat="1" ht="10.35" customHeight="1">
      <c r="B58" s="26"/>
      <c r="I58" s="76"/>
      <c r="L58" s="26"/>
    </row>
    <row r="59" spans="2:47" s="1" customFormat="1" ht="22.9" customHeight="1">
      <c r="B59" s="26"/>
      <c r="C59" s="97" t="s">
        <v>85</v>
      </c>
      <c r="I59" s="76"/>
      <c r="J59" s="56">
        <f>J101</f>
        <v>0</v>
      </c>
      <c r="L59" s="26"/>
      <c r="AU59" s="12" t="s">
        <v>86</v>
      </c>
    </row>
    <row r="60" spans="2:12" s="7" customFormat="1" ht="24.95" customHeight="1">
      <c r="B60" s="98"/>
      <c r="D60" s="99" t="s">
        <v>87</v>
      </c>
      <c r="E60" s="100"/>
      <c r="F60" s="100"/>
      <c r="G60" s="100"/>
      <c r="H60" s="100"/>
      <c r="I60" s="101"/>
      <c r="J60" s="102">
        <f>J102</f>
        <v>0</v>
      </c>
      <c r="L60" s="98"/>
    </row>
    <row r="61" spans="2:12" s="8" customFormat="1" ht="19.9" customHeight="1">
      <c r="B61" s="103"/>
      <c r="D61" s="104" t="s">
        <v>88</v>
      </c>
      <c r="E61" s="105"/>
      <c r="F61" s="105"/>
      <c r="G61" s="105"/>
      <c r="H61" s="105"/>
      <c r="I61" s="106"/>
      <c r="J61" s="107">
        <f>J103</f>
        <v>0</v>
      </c>
      <c r="L61" s="103"/>
    </row>
    <row r="62" spans="2:12" s="8" customFormat="1" ht="19.9" customHeight="1">
      <c r="B62" s="103"/>
      <c r="D62" s="104" t="s">
        <v>89</v>
      </c>
      <c r="E62" s="105"/>
      <c r="F62" s="105"/>
      <c r="G62" s="105"/>
      <c r="H62" s="105"/>
      <c r="I62" s="106"/>
      <c r="J62" s="107">
        <f>J106</f>
        <v>0</v>
      </c>
      <c r="L62" s="103"/>
    </row>
    <row r="63" spans="2:12" s="8" customFormat="1" ht="19.9" customHeight="1">
      <c r="B63" s="103"/>
      <c r="D63" s="104" t="s">
        <v>90</v>
      </c>
      <c r="E63" s="105"/>
      <c r="F63" s="105"/>
      <c r="G63" s="105"/>
      <c r="H63" s="105"/>
      <c r="I63" s="106"/>
      <c r="J63" s="107">
        <f>J111</f>
        <v>0</v>
      </c>
      <c r="L63" s="103"/>
    </row>
    <row r="64" spans="2:12" s="8" customFormat="1" ht="19.9" customHeight="1">
      <c r="B64" s="103"/>
      <c r="D64" s="104" t="s">
        <v>91</v>
      </c>
      <c r="E64" s="105"/>
      <c r="F64" s="105"/>
      <c r="G64" s="105"/>
      <c r="H64" s="105"/>
      <c r="I64" s="106"/>
      <c r="J64" s="107">
        <f>J115</f>
        <v>0</v>
      </c>
      <c r="L64" s="103"/>
    </row>
    <row r="65" spans="2:12" s="8" customFormat="1" ht="19.9" customHeight="1">
      <c r="B65" s="103"/>
      <c r="D65" s="104" t="s">
        <v>92</v>
      </c>
      <c r="E65" s="105"/>
      <c r="F65" s="105"/>
      <c r="G65" s="105"/>
      <c r="H65" s="105"/>
      <c r="I65" s="106"/>
      <c r="J65" s="107">
        <f>J125</f>
        <v>0</v>
      </c>
      <c r="L65" s="103"/>
    </row>
    <row r="66" spans="2:12" s="7" customFormat="1" ht="24.95" customHeight="1">
      <c r="B66" s="98"/>
      <c r="D66" s="99" t="s">
        <v>93</v>
      </c>
      <c r="E66" s="100"/>
      <c r="F66" s="100"/>
      <c r="G66" s="100"/>
      <c r="H66" s="100"/>
      <c r="I66" s="101"/>
      <c r="J66" s="102">
        <f>J127</f>
        <v>0</v>
      </c>
      <c r="L66" s="98"/>
    </row>
    <row r="67" spans="2:12" s="8" customFormat="1" ht="19.9" customHeight="1">
      <c r="B67" s="103"/>
      <c r="D67" s="104" t="s">
        <v>94</v>
      </c>
      <c r="E67" s="105"/>
      <c r="F67" s="105"/>
      <c r="G67" s="105"/>
      <c r="H67" s="105"/>
      <c r="I67" s="106"/>
      <c r="J67" s="107">
        <f>J128</f>
        <v>0</v>
      </c>
      <c r="L67" s="103"/>
    </row>
    <row r="68" spans="2:12" s="8" customFormat="1" ht="19.9" customHeight="1">
      <c r="B68" s="103"/>
      <c r="D68" s="104" t="s">
        <v>95</v>
      </c>
      <c r="E68" s="105"/>
      <c r="F68" s="105"/>
      <c r="G68" s="105"/>
      <c r="H68" s="105"/>
      <c r="I68" s="106"/>
      <c r="J68" s="107">
        <f>J131</f>
        <v>0</v>
      </c>
      <c r="L68" s="103"/>
    </row>
    <row r="69" spans="2:12" s="8" customFormat="1" ht="19.9" customHeight="1">
      <c r="B69" s="103"/>
      <c r="D69" s="104" t="s">
        <v>96</v>
      </c>
      <c r="E69" s="105"/>
      <c r="F69" s="105"/>
      <c r="G69" s="105"/>
      <c r="H69" s="105"/>
      <c r="I69" s="106"/>
      <c r="J69" s="107">
        <f>J138</f>
        <v>0</v>
      </c>
      <c r="L69" s="103"/>
    </row>
    <row r="70" spans="2:12" s="8" customFormat="1" ht="19.9" customHeight="1">
      <c r="B70" s="103"/>
      <c r="D70" s="104" t="s">
        <v>97</v>
      </c>
      <c r="E70" s="105"/>
      <c r="F70" s="105"/>
      <c r="G70" s="105"/>
      <c r="H70" s="105"/>
      <c r="I70" s="106"/>
      <c r="J70" s="107">
        <f>J146</f>
        <v>0</v>
      </c>
      <c r="L70" s="103"/>
    </row>
    <row r="71" spans="2:12" s="8" customFormat="1" ht="19.9" customHeight="1">
      <c r="B71" s="103"/>
      <c r="D71" s="104" t="s">
        <v>98</v>
      </c>
      <c r="E71" s="105"/>
      <c r="F71" s="105"/>
      <c r="G71" s="105"/>
      <c r="H71" s="105"/>
      <c r="I71" s="106"/>
      <c r="J71" s="107">
        <f>J161</f>
        <v>0</v>
      </c>
      <c r="L71" s="103"/>
    </row>
    <row r="72" spans="2:12" s="8" customFormat="1" ht="19.9" customHeight="1">
      <c r="B72" s="103"/>
      <c r="D72" s="104" t="s">
        <v>99</v>
      </c>
      <c r="E72" s="105"/>
      <c r="F72" s="105"/>
      <c r="G72" s="105"/>
      <c r="H72" s="105"/>
      <c r="I72" s="106"/>
      <c r="J72" s="107">
        <f>J179</f>
        <v>0</v>
      </c>
      <c r="L72" s="103"/>
    </row>
    <row r="73" spans="2:12" s="8" customFormat="1" ht="19.9" customHeight="1">
      <c r="B73" s="103"/>
      <c r="D73" s="104" t="s">
        <v>100</v>
      </c>
      <c r="E73" s="105"/>
      <c r="F73" s="105"/>
      <c r="G73" s="105"/>
      <c r="H73" s="105"/>
      <c r="I73" s="106"/>
      <c r="J73" s="107">
        <f>J184</f>
        <v>0</v>
      </c>
      <c r="L73" s="103"/>
    </row>
    <row r="74" spans="2:12" s="8" customFormat="1" ht="19.9" customHeight="1">
      <c r="B74" s="103"/>
      <c r="D74" s="104" t="s">
        <v>101</v>
      </c>
      <c r="E74" s="105"/>
      <c r="F74" s="105"/>
      <c r="G74" s="105"/>
      <c r="H74" s="105"/>
      <c r="I74" s="106"/>
      <c r="J74" s="107">
        <f>J199</f>
        <v>0</v>
      </c>
      <c r="L74" s="103"/>
    </row>
    <row r="75" spans="2:12" s="8" customFormat="1" ht="19.9" customHeight="1">
      <c r="B75" s="103"/>
      <c r="D75" s="104" t="s">
        <v>102</v>
      </c>
      <c r="E75" s="105"/>
      <c r="F75" s="105"/>
      <c r="G75" s="105"/>
      <c r="H75" s="105"/>
      <c r="I75" s="106"/>
      <c r="J75" s="107">
        <f>J203</f>
        <v>0</v>
      </c>
      <c r="L75" s="103"/>
    </row>
    <row r="76" spans="2:12" s="8" customFormat="1" ht="19.9" customHeight="1">
      <c r="B76" s="103"/>
      <c r="D76" s="104" t="s">
        <v>103</v>
      </c>
      <c r="E76" s="105"/>
      <c r="F76" s="105"/>
      <c r="G76" s="105"/>
      <c r="H76" s="105"/>
      <c r="I76" s="106"/>
      <c r="J76" s="107">
        <f>J219</f>
        <v>0</v>
      </c>
      <c r="L76" s="103"/>
    </row>
    <row r="77" spans="2:12" s="8" customFormat="1" ht="19.9" customHeight="1">
      <c r="B77" s="103"/>
      <c r="D77" s="104" t="s">
        <v>104</v>
      </c>
      <c r="E77" s="105"/>
      <c r="F77" s="105"/>
      <c r="G77" s="105"/>
      <c r="H77" s="105"/>
      <c r="I77" s="106"/>
      <c r="J77" s="107">
        <f>J229</f>
        <v>0</v>
      </c>
      <c r="L77" s="103"/>
    </row>
    <row r="78" spans="2:12" s="7" customFormat="1" ht="24.95" customHeight="1">
      <c r="B78" s="98"/>
      <c r="D78" s="99" t="s">
        <v>105</v>
      </c>
      <c r="E78" s="100"/>
      <c r="F78" s="100"/>
      <c r="G78" s="100"/>
      <c r="H78" s="100"/>
      <c r="I78" s="101"/>
      <c r="J78" s="102">
        <f>J242</f>
        <v>0</v>
      </c>
      <c r="L78" s="98"/>
    </row>
    <row r="79" spans="2:12" s="7" customFormat="1" ht="24.95" customHeight="1">
      <c r="B79" s="98"/>
      <c r="D79" s="99" t="s">
        <v>106</v>
      </c>
      <c r="E79" s="100"/>
      <c r="F79" s="100"/>
      <c r="G79" s="100"/>
      <c r="H79" s="100"/>
      <c r="I79" s="101"/>
      <c r="J79" s="102">
        <f>J244</f>
        <v>0</v>
      </c>
      <c r="L79" s="98"/>
    </row>
    <row r="80" spans="2:12" s="8" customFormat="1" ht="19.9" customHeight="1">
      <c r="B80" s="103"/>
      <c r="D80" s="104" t="s">
        <v>107</v>
      </c>
      <c r="E80" s="105"/>
      <c r="F80" s="105"/>
      <c r="G80" s="105"/>
      <c r="H80" s="105"/>
      <c r="I80" s="106"/>
      <c r="J80" s="107">
        <f>J245</f>
        <v>0</v>
      </c>
      <c r="L80" s="103"/>
    </row>
    <row r="81" spans="2:12" s="8" customFormat="1" ht="19.9" customHeight="1">
      <c r="B81" s="103"/>
      <c r="D81" s="104" t="s">
        <v>108</v>
      </c>
      <c r="E81" s="105"/>
      <c r="F81" s="105"/>
      <c r="G81" s="105"/>
      <c r="H81" s="105"/>
      <c r="I81" s="106"/>
      <c r="J81" s="107">
        <f>J247</f>
        <v>0</v>
      </c>
      <c r="L81" s="103"/>
    </row>
    <row r="82" spans="2:12" s="1" customFormat="1" ht="21.75" customHeight="1">
      <c r="B82" s="26"/>
      <c r="I82" s="76"/>
      <c r="L82" s="26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92"/>
      <c r="J83" s="36"/>
      <c r="K83" s="36"/>
      <c r="L83" s="26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93"/>
      <c r="J87" s="38"/>
      <c r="K87" s="38"/>
      <c r="L87" s="26"/>
    </row>
    <row r="88" spans="2:12" s="1" customFormat="1" ht="24.95" customHeight="1">
      <c r="B88" s="26"/>
      <c r="C88" s="16" t="s">
        <v>109</v>
      </c>
      <c r="I88" s="76"/>
      <c r="L88" s="26"/>
    </row>
    <row r="89" spans="2:12" s="1" customFormat="1" ht="6.95" customHeight="1">
      <c r="B89" s="26"/>
      <c r="I89" s="76"/>
      <c r="L89" s="26"/>
    </row>
    <row r="90" spans="2:12" s="1" customFormat="1" ht="12" customHeight="1">
      <c r="B90" s="26"/>
      <c r="C90" s="21" t="s">
        <v>16</v>
      </c>
      <c r="I90" s="76"/>
      <c r="L90" s="26"/>
    </row>
    <row r="91" spans="2:12" s="1" customFormat="1" ht="16.5" customHeight="1">
      <c r="B91" s="26"/>
      <c r="E91" s="200" t="str">
        <f>E7</f>
        <v>Revitalizace kancelářských prostorů části 2.NP objektu č.p. 1783 v Benešově</v>
      </c>
      <c r="F91" s="201"/>
      <c r="G91" s="201"/>
      <c r="H91" s="201"/>
      <c r="I91" s="76"/>
      <c r="L91" s="26"/>
    </row>
    <row r="92" spans="2:12" s="1" customFormat="1" ht="12" customHeight="1">
      <c r="B92" s="26"/>
      <c r="C92" s="21" t="s">
        <v>80</v>
      </c>
      <c r="I92" s="76"/>
      <c r="L92" s="26"/>
    </row>
    <row r="93" spans="2:12" s="1" customFormat="1" ht="16.5" customHeight="1">
      <c r="B93" s="26"/>
      <c r="E93" s="182" t="str">
        <f>E9</f>
        <v>01 - S0 01</v>
      </c>
      <c r="F93" s="181"/>
      <c r="G93" s="181"/>
      <c r="H93" s="181"/>
      <c r="I93" s="76"/>
      <c r="L93" s="26"/>
    </row>
    <row r="94" spans="2:12" s="1" customFormat="1" ht="6.95" customHeight="1">
      <c r="B94" s="26"/>
      <c r="I94" s="76"/>
      <c r="L94" s="26"/>
    </row>
    <row r="95" spans="2:12" s="1" customFormat="1" ht="12" customHeight="1">
      <c r="B95" s="26"/>
      <c r="C95" s="21" t="s">
        <v>20</v>
      </c>
      <c r="F95" s="12" t="str">
        <f>F12</f>
        <v xml:space="preserve"> </v>
      </c>
      <c r="I95" s="77" t="s">
        <v>22</v>
      </c>
      <c r="J95" s="42" t="str">
        <f>IF(J12="","",J12)</f>
        <v>2. 4. 2019</v>
      </c>
      <c r="L95" s="26"/>
    </row>
    <row r="96" spans="2:12" s="1" customFormat="1" ht="6.95" customHeight="1">
      <c r="B96" s="26"/>
      <c r="I96" s="76"/>
      <c r="L96" s="26"/>
    </row>
    <row r="97" spans="2:12" s="1" customFormat="1" ht="13.7" customHeight="1">
      <c r="B97" s="26"/>
      <c r="C97" s="21" t="s">
        <v>24</v>
      </c>
      <c r="F97" s="12" t="str">
        <f>E15</f>
        <v>Město Benešov, Masarykovo nám. 100, 256 01 Benešov</v>
      </c>
      <c r="I97" s="77" t="s">
        <v>30</v>
      </c>
      <c r="J97" s="24" t="str">
        <f>E21</f>
        <v xml:space="preserve"> </v>
      </c>
      <c r="L97" s="26"/>
    </row>
    <row r="98" spans="2:12" s="1" customFormat="1" ht="13.7" customHeight="1">
      <c r="B98" s="26"/>
      <c r="C98" s="21" t="s">
        <v>28</v>
      </c>
      <c r="F98" s="12" t="str">
        <f>IF(E18="","",E18)</f>
        <v>Vyplň údaj</v>
      </c>
      <c r="I98" s="77" t="s">
        <v>32</v>
      </c>
      <c r="J98" s="24" t="str">
        <f>E24</f>
        <v xml:space="preserve"> </v>
      </c>
      <c r="L98" s="26"/>
    </row>
    <row r="99" spans="2:12" s="1" customFormat="1" ht="10.35" customHeight="1">
      <c r="B99" s="26"/>
      <c r="I99" s="76"/>
      <c r="L99" s="26"/>
    </row>
    <row r="100" spans="2:20" s="9" customFormat="1" ht="29.25" customHeight="1">
      <c r="B100" s="108"/>
      <c r="C100" s="109" t="s">
        <v>110</v>
      </c>
      <c r="D100" s="110" t="s">
        <v>53</v>
      </c>
      <c r="E100" s="110" t="s">
        <v>49</v>
      </c>
      <c r="F100" s="110" t="s">
        <v>50</v>
      </c>
      <c r="G100" s="110" t="s">
        <v>111</v>
      </c>
      <c r="H100" s="110" t="s">
        <v>112</v>
      </c>
      <c r="I100" s="111" t="s">
        <v>113</v>
      </c>
      <c r="J100" s="110" t="s">
        <v>84</v>
      </c>
      <c r="K100" s="112" t="s">
        <v>114</v>
      </c>
      <c r="L100" s="108"/>
      <c r="M100" s="49" t="s">
        <v>1</v>
      </c>
      <c r="N100" s="50" t="s">
        <v>38</v>
      </c>
      <c r="O100" s="50" t="s">
        <v>115</v>
      </c>
      <c r="P100" s="50" t="s">
        <v>116</v>
      </c>
      <c r="Q100" s="50" t="s">
        <v>117</v>
      </c>
      <c r="R100" s="50" t="s">
        <v>118</v>
      </c>
      <c r="S100" s="50" t="s">
        <v>119</v>
      </c>
      <c r="T100" s="51" t="s">
        <v>120</v>
      </c>
    </row>
    <row r="101" spans="2:63" s="1" customFormat="1" ht="22.9" customHeight="1">
      <c r="B101" s="26"/>
      <c r="C101" s="54" t="s">
        <v>121</v>
      </c>
      <c r="I101" s="76"/>
      <c r="J101" s="113">
        <f>BK101</f>
        <v>0</v>
      </c>
      <c r="L101" s="26"/>
      <c r="M101" s="52"/>
      <c r="N101" s="43"/>
      <c r="O101" s="43"/>
      <c r="P101" s="114">
        <f>P102+P127+P242+P244</f>
        <v>0</v>
      </c>
      <c r="Q101" s="43"/>
      <c r="R101" s="114">
        <f>R102+R127+R242+R244</f>
        <v>4.1447897</v>
      </c>
      <c r="S101" s="43"/>
      <c r="T101" s="115">
        <f>T102+T127+T242+T244</f>
        <v>4.7775013</v>
      </c>
      <c r="AT101" s="12" t="s">
        <v>67</v>
      </c>
      <c r="AU101" s="12" t="s">
        <v>86</v>
      </c>
      <c r="BK101" s="116">
        <f>BK102+BK127+BK242+BK244</f>
        <v>0</v>
      </c>
    </row>
    <row r="102" spans="2:63" s="10" customFormat="1" ht="25.9" customHeight="1">
      <c r="B102" s="117"/>
      <c r="D102" s="118" t="s">
        <v>67</v>
      </c>
      <c r="E102" s="119" t="s">
        <v>122</v>
      </c>
      <c r="F102" s="119" t="s">
        <v>123</v>
      </c>
      <c r="I102" s="120"/>
      <c r="J102" s="121">
        <f>BK102</f>
        <v>0</v>
      </c>
      <c r="L102" s="117"/>
      <c r="M102" s="122"/>
      <c r="N102" s="123"/>
      <c r="O102" s="123"/>
      <c r="P102" s="124">
        <f>P103+P106+P111+P115+P125</f>
        <v>0</v>
      </c>
      <c r="Q102" s="123"/>
      <c r="R102" s="124">
        <f>R103+R106+R111+R115+R125</f>
        <v>0.90617485</v>
      </c>
      <c r="S102" s="123"/>
      <c r="T102" s="125">
        <f>T103+T106+T111+T115+T125</f>
        <v>2.79616</v>
      </c>
      <c r="AR102" s="118" t="s">
        <v>76</v>
      </c>
      <c r="AT102" s="126" t="s">
        <v>67</v>
      </c>
      <c r="AU102" s="126" t="s">
        <v>68</v>
      </c>
      <c r="AY102" s="118" t="s">
        <v>124</v>
      </c>
      <c r="BK102" s="127">
        <f>BK103+BK106+BK111+BK115+BK125</f>
        <v>0</v>
      </c>
    </row>
    <row r="103" spans="2:63" s="10" customFormat="1" ht="22.9" customHeight="1">
      <c r="B103" s="117"/>
      <c r="D103" s="118" t="s">
        <v>67</v>
      </c>
      <c r="E103" s="128" t="s">
        <v>125</v>
      </c>
      <c r="F103" s="128" t="s">
        <v>126</v>
      </c>
      <c r="I103" s="120"/>
      <c r="J103" s="129">
        <f>BK103</f>
        <v>0</v>
      </c>
      <c r="L103" s="117"/>
      <c r="M103" s="122"/>
      <c r="N103" s="123"/>
      <c r="O103" s="123"/>
      <c r="P103" s="124">
        <f>SUM(P104:P105)</f>
        <v>0</v>
      </c>
      <c r="Q103" s="123"/>
      <c r="R103" s="124">
        <f>SUM(R104:R105)</f>
        <v>0.20097584999999998</v>
      </c>
      <c r="S103" s="123"/>
      <c r="T103" s="125">
        <f>SUM(T104:T105)</f>
        <v>0</v>
      </c>
      <c r="AR103" s="118" t="s">
        <v>76</v>
      </c>
      <c r="AT103" s="126" t="s">
        <v>67</v>
      </c>
      <c r="AU103" s="126" t="s">
        <v>76</v>
      </c>
      <c r="AY103" s="118" t="s">
        <v>124</v>
      </c>
      <c r="BK103" s="127">
        <f>SUM(BK104:BK105)</f>
        <v>0</v>
      </c>
    </row>
    <row r="104" spans="2:65" s="1" customFormat="1" ht="16.5" customHeight="1">
      <c r="B104" s="130"/>
      <c r="C104" s="131" t="s">
        <v>76</v>
      </c>
      <c r="D104" s="131" t="s">
        <v>127</v>
      </c>
      <c r="E104" s="132" t="s">
        <v>128</v>
      </c>
      <c r="F104" s="133" t="s">
        <v>129</v>
      </c>
      <c r="G104" s="134" t="s">
        <v>130</v>
      </c>
      <c r="H104" s="135">
        <v>1.845</v>
      </c>
      <c r="I104" s="136"/>
      <c r="J104" s="137">
        <f>ROUND(I104*H104,2)</f>
        <v>0</v>
      </c>
      <c r="K104" s="133" t="s">
        <v>131</v>
      </c>
      <c r="L104" s="26"/>
      <c r="M104" s="138" t="s">
        <v>1</v>
      </c>
      <c r="N104" s="139" t="s">
        <v>39</v>
      </c>
      <c r="O104" s="45"/>
      <c r="P104" s="140">
        <f>O104*H104</f>
        <v>0</v>
      </c>
      <c r="Q104" s="140">
        <v>0.10893</v>
      </c>
      <c r="R104" s="140">
        <f>Q104*H104</f>
        <v>0.20097584999999998</v>
      </c>
      <c r="S104" s="140">
        <v>0</v>
      </c>
      <c r="T104" s="141">
        <f>S104*H104</f>
        <v>0</v>
      </c>
      <c r="AR104" s="12" t="s">
        <v>132</v>
      </c>
      <c r="AT104" s="12" t="s">
        <v>127</v>
      </c>
      <c r="AU104" s="12" t="s">
        <v>78</v>
      </c>
      <c r="AY104" s="12" t="s">
        <v>124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2" t="s">
        <v>76</v>
      </c>
      <c r="BK104" s="142">
        <f>ROUND(I104*H104,2)</f>
        <v>0</v>
      </c>
      <c r="BL104" s="12" t="s">
        <v>132</v>
      </c>
      <c r="BM104" s="12" t="s">
        <v>133</v>
      </c>
    </row>
    <row r="105" spans="2:47" s="1" customFormat="1" ht="19.5">
      <c r="B105" s="26"/>
      <c r="D105" s="143" t="s">
        <v>134</v>
      </c>
      <c r="F105" s="144" t="s">
        <v>135</v>
      </c>
      <c r="I105" s="76"/>
      <c r="L105" s="26"/>
      <c r="M105" s="145"/>
      <c r="N105" s="45"/>
      <c r="O105" s="45"/>
      <c r="P105" s="45"/>
      <c r="Q105" s="45"/>
      <c r="R105" s="45"/>
      <c r="S105" s="45"/>
      <c r="T105" s="46"/>
      <c r="AT105" s="12" t="s">
        <v>134</v>
      </c>
      <c r="AU105" s="12" t="s">
        <v>78</v>
      </c>
    </row>
    <row r="106" spans="2:63" s="10" customFormat="1" ht="22.9" customHeight="1">
      <c r="B106" s="117"/>
      <c r="D106" s="118" t="s">
        <v>67</v>
      </c>
      <c r="E106" s="128" t="s">
        <v>136</v>
      </c>
      <c r="F106" s="128" t="s">
        <v>137</v>
      </c>
      <c r="I106" s="120"/>
      <c r="J106" s="129">
        <f>BK106</f>
        <v>0</v>
      </c>
      <c r="L106" s="117"/>
      <c r="M106" s="122"/>
      <c r="N106" s="123"/>
      <c r="O106" s="123"/>
      <c r="P106" s="124">
        <f>SUM(P107:P110)</f>
        <v>0</v>
      </c>
      <c r="Q106" s="123"/>
      <c r="R106" s="124">
        <f>SUM(R107:R110)</f>
        <v>0.7010702</v>
      </c>
      <c r="S106" s="123"/>
      <c r="T106" s="125">
        <f>SUM(T107:T110)</f>
        <v>0</v>
      </c>
      <c r="AR106" s="118" t="s">
        <v>76</v>
      </c>
      <c r="AT106" s="126" t="s">
        <v>67</v>
      </c>
      <c r="AU106" s="126" t="s">
        <v>76</v>
      </c>
      <c r="AY106" s="118" t="s">
        <v>124</v>
      </c>
      <c r="BK106" s="127">
        <f>SUM(BK107:BK110)</f>
        <v>0</v>
      </c>
    </row>
    <row r="107" spans="2:65" s="1" customFormat="1" ht="16.5" customHeight="1">
      <c r="B107" s="130"/>
      <c r="C107" s="131" t="s">
        <v>78</v>
      </c>
      <c r="D107" s="131" t="s">
        <v>127</v>
      </c>
      <c r="E107" s="132" t="s">
        <v>138</v>
      </c>
      <c r="F107" s="133" t="s">
        <v>139</v>
      </c>
      <c r="G107" s="134" t="s">
        <v>130</v>
      </c>
      <c r="H107" s="135">
        <v>41.12</v>
      </c>
      <c r="I107" s="136"/>
      <c r="J107" s="137">
        <f>ROUND(I107*H107,2)</f>
        <v>0</v>
      </c>
      <c r="K107" s="133" t="s">
        <v>131</v>
      </c>
      <c r="L107" s="26"/>
      <c r="M107" s="138" t="s">
        <v>1</v>
      </c>
      <c r="N107" s="139" t="s">
        <v>39</v>
      </c>
      <c r="O107" s="45"/>
      <c r="P107" s="140">
        <f>O107*H107</f>
        <v>0</v>
      </c>
      <c r="Q107" s="140">
        <v>0.0154</v>
      </c>
      <c r="R107" s="140">
        <f>Q107*H107</f>
        <v>0.633248</v>
      </c>
      <c r="S107" s="140">
        <v>0</v>
      </c>
      <c r="T107" s="141">
        <f>S107*H107</f>
        <v>0</v>
      </c>
      <c r="AR107" s="12" t="s">
        <v>132</v>
      </c>
      <c r="AT107" s="12" t="s">
        <v>127</v>
      </c>
      <c r="AU107" s="12" t="s">
        <v>78</v>
      </c>
      <c r="AY107" s="12" t="s">
        <v>124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2" t="s">
        <v>76</v>
      </c>
      <c r="BK107" s="142">
        <f>ROUND(I107*H107,2)</f>
        <v>0</v>
      </c>
      <c r="BL107" s="12" t="s">
        <v>132</v>
      </c>
      <c r="BM107" s="12" t="s">
        <v>140</v>
      </c>
    </row>
    <row r="108" spans="2:47" s="1" customFormat="1" ht="19.5">
      <c r="B108" s="26"/>
      <c r="D108" s="143" t="s">
        <v>134</v>
      </c>
      <c r="F108" s="144" t="s">
        <v>141</v>
      </c>
      <c r="I108" s="76"/>
      <c r="L108" s="26"/>
      <c r="M108" s="145"/>
      <c r="N108" s="45"/>
      <c r="O108" s="45"/>
      <c r="P108" s="45"/>
      <c r="Q108" s="45"/>
      <c r="R108" s="45"/>
      <c r="S108" s="45"/>
      <c r="T108" s="46"/>
      <c r="AT108" s="12" t="s">
        <v>134</v>
      </c>
      <c r="AU108" s="12" t="s">
        <v>78</v>
      </c>
    </row>
    <row r="109" spans="2:65" s="1" customFormat="1" ht="16.5" customHeight="1">
      <c r="B109" s="130"/>
      <c r="C109" s="131" t="s">
        <v>125</v>
      </c>
      <c r="D109" s="131" t="s">
        <v>127</v>
      </c>
      <c r="E109" s="132" t="s">
        <v>142</v>
      </c>
      <c r="F109" s="133" t="s">
        <v>143</v>
      </c>
      <c r="G109" s="134" t="s">
        <v>130</v>
      </c>
      <c r="H109" s="135">
        <v>3.69</v>
      </c>
      <c r="I109" s="136"/>
      <c r="J109" s="137">
        <f>ROUND(I109*H109,2)</f>
        <v>0</v>
      </c>
      <c r="K109" s="133" t="s">
        <v>131</v>
      </c>
      <c r="L109" s="26"/>
      <c r="M109" s="138" t="s">
        <v>1</v>
      </c>
      <c r="N109" s="139" t="s">
        <v>39</v>
      </c>
      <c r="O109" s="45"/>
      <c r="P109" s="140">
        <f>O109*H109</f>
        <v>0</v>
      </c>
      <c r="Q109" s="140">
        <v>0.01838</v>
      </c>
      <c r="R109" s="140">
        <f>Q109*H109</f>
        <v>0.0678222</v>
      </c>
      <c r="S109" s="140">
        <v>0</v>
      </c>
      <c r="T109" s="141">
        <f>S109*H109</f>
        <v>0</v>
      </c>
      <c r="AR109" s="12" t="s">
        <v>132</v>
      </c>
      <c r="AT109" s="12" t="s">
        <v>127</v>
      </c>
      <c r="AU109" s="12" t="s">
        <v>78</v>
      </c>
      <c r="AY109" s="12" t="s">
        <v>124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2" t="s">
        <v>76</v>
      </c>
      <c r="BK109" s="142">
        <f>ROUND(I109*H109,2)</f>
        <v>0</v>
      </c>
      <c r="BL109" s="12" t="s">
        <v>132</v>
      </c>
      <c r="BM109" s="12" t="s">
        <v>144</v>
      </c>
    </row>
    <row r="110" spans="2:47" s="1" customFormat="1" ht="19.5">
      <c r="B110" s="26"/>
      <c r="D110" s="143" t="s">
        <v>134</v>
      </c>
      <c r="F110" s="144" t="s">
        <v>135</v>
      </c>
      <c r="I110" s="76"/>
      <c r="L110" s="26"/>
      <c r="M110" s="145"/>
      <c r="N110" s="45"/>
      <c r="O110" s="45"/>
      <c r="P110" s="45"/>
      <c r="Q110" s="45"/>
      <c r="R110" s="45"/>
      <c r="S110" s="45"/>
      <c r="T110" s="46"/>
      <c r="AT110" s="12" t="s">
        <v>134</v>
      </c>
      <c r="AU110" s="12" t="s">
        <v>78</v>
      </c>
    </row>
    <row r="111" spans="2:63" s="10" customFormat="1" ht="22.9" customHeight="1">
      <c r="B111" s="117"/>
      <c r="D111" s="118" t="s">
        <v>67</v>
      </c>
      <c r="E111" s="128" t="s">
        <v>145</v>
      </c>
      <c r="F111" s="128" t="s">
        <v>146</v>
      </c>
      <c r="I111" s="120"/>
      <c r="J111" s="129">
        <f>BK111</f>
        <v>0</v>
      </c>
      <c r="L111" s="117"/>
      <c r="M111" s="122"/>
      <c r="N111" s="123"/>
      <c r="O111" s="123"/>
      <c r="P111" s="124">
        <f>SUM(P112:P114)</f>
        <v>0</v>
      </c>
      <c r="Q111" s="123"/>
      <c r="R111" s="124">
        <f>SUM(R112:R114)</f>
        <v>0.0041288</v>
      </c>
      <c r="S111" s="123"/>
      <c r="T111" s="125">
        <f>SUM(T112:T114)</f>
        <v>2.79616</v>
      </c>
      <c r="AR111" s="118" t="s">
        <v>76</v>
      </c>
      <c r="AT111" s="126" t="s">
        <v>67</v>
      </c>
      <c r="AU111" s="126" t="s">
        <v>76</v>
      </c>
      <c r="AY111" s="118" t="s">
        <v>124</v>
      </c>
      <c r="BK111" s="127">
        <f>SUM(BK112:BK114)</f>
        <v>0</v>
      </c>
    </row>
    <row r="112" spans="2:65" s="1" customFormat="1" ht="16.5" customHeight="1">
      <c r="B112" s="130"/>
      <c r="C112" s="131" t="s">
        <v>132</v>
      </c>
      <c r="D112" s="131" t="s">
        <v>127</v>
      </c>
      <c r="E112" s="132" t="s">
        <v>147</v>
      </c>
      <c r="F112" s="133" t="s">
        <v>148</v>
      </c>
      <c r="G112" s="134" t="s">
        <v>130</v>
      </c>
      <c r="H112" s="135">
        <v>103.22</v>
      </c>
      <c r="I112" s="136"/>
      <c r="J112" s="137">
        <f>ROUND(I112*H112,2)</f>
        <v>0</v>
      </c>
      <c r="K112" s="133" t="s">
        <v>131</v>
      </c>
      <c r="L112" s="26"/>
      <c r="M112" s="138" t="s">
        <v>1</v>
      </c>
      <c r="N112" s="139" t="s">
        <v>39</v>
      </c>
      <c r="O112" s="45"/>
      <c r="P112" s="140">
        <f>O112*H112</f>
        <v>0</v>
      </c>
      <c r="Q112" s="140">
        <v>4E-05</v>
      </c>
      <c r="R112" s="140">
        <f>Q112*H112</f>
        <v>0.0041288</v>
      </c>
      <c r="S112" s="140">
        <v>0</v>
      </c>
      <c r="T112" s="141">
        <f>S112*H112</f>
        <v>0</v>
      </c>
      <c r="AR112" s="12" t="s">
        <v>132</v>
      </c>
      <c r="AT112" s="12" t="s">
        <v>127</v>
      </c>
      <c r="AU112" s="12" t="s">
        <v>78</v>
      </c>
      <c r="AY112" s="12" t="s">
        <v>124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2" t="s">
        <v>76</v>
      </c>
      <c r="BK112" s="142">
        <f>ROUND(I112*H112,2)</f>
        <v>0</v>
      </c>
      <c r="BL112" s="12" t="s">
        <v>132</v>
      </c>
      <c r="BM112" s="12" t="s">
        <v>149</v>
      </c>
    </row>
    <row r="113" spans="2:65" s="1" customFormat="1" ht="16.5" customHeight="1">
      <c r="B113" s="130"/>
      <c r="C113" s="131" t="s">
        <v>150</v>
      </c>
      <c r="D113" s="131" t="s">
        <v>127</v>
      </c>
      <c r="E113" s="132" t="s">
        <v>151</v>
      </c>
      <c r="F113" s="133" t="s">
        <v>152</v>
      </c>
      <c r="G113" s="134" t="s">
        <v>130</v>
      </c>
      <c r="H113" s="135">
        <v>41.12</v>
      </c>
      <c r="I113" s="136"/>
      <c r="J113" s="137">
        <f>ROUND(I113*H113,2)</f>
        <v>0</v>
      </c>
      <c r="K113" s="133" t="s">
        <v>131</v>
      </c>
      <c r="L113" s="26"/>
      <c r="M113" s="138" t="s">
        <v>1</v>
      </c>
      <c r="N113" s="139" t="s">
        <v>39</v>
      </c>
      <c r="O113" s="45"/>
      <c r="P113" s="140">
        <f>O113*H113</f>
        <v>0</v>
      </c>
      <c r="Q113" s="140">
        <v>0</v>
      </c>
      <c r="R113" s="140">
        <f>Q113*H113</f>
        <v>0</v>
      </c>
      <c r="S113" s="140">
        <v>0.068</v>
      </c>
      <c r="T113" s="141">
        <f>S113*H113</f>
        <v>2.79616</v>
      </c>
      <c r="AR113" s="12" t="s">
        <v>132</v>
      </c>
      <c r="AT113" s="12" t="s">
        <v>127</v>
      </c>
      <c r="AU113" s="12" t="s">
        <v>78</v>
      </c>
      <c r="AY113" s="12" t="s">
        <v>124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2" t="s">
        <v>76</v>
      </c>
      <c r="BK113" s="142">
        <f>ROUND(I113*H113,2)</f>
        <v>0</v>
      </c>
      <c r="BL113" s="12" t="s">
        <v>132</v>
      </c>
      <c r="BM113" s="12" t="s">
        <v>153</v>
      </c>
    </row>
    <row r="114" spans="2:47" s="1" customFormat="1" ht="19.5">
      <c r="B114" s="26"/>
      <c r="D114" s="143" t="s">
        <v>134</v>
      </c>
      <c r="F114" s="144" t="s">
        <v>154</v>
      </c>
      <c r="I114" s="76"/>
      <c r="L114" s="26"/>
      <c r="M114" s="145"/>
      <c r="N114" s="45"/>
      <c r="O114" s="45"/>
      <c r="P114" s="45"/>
      <c r="Q114" s="45"/>
      <c r="R114" s="45"/>
      <c r="S114" s="45"/>
      <c r="T114" s="46"/>
      <c r="AT114" s="12" t="s">
        <v>134</v>
      </c>
      <c r="AU114" s="12" t="s">
        <v>78</v>
      </c>
    </row>
    <row r="115" spans="2:63" s="10" customFormat="1" ht="22.9" customHeight="1">
      <c r="B115" s="117"/>
      <c r="D115" s="118" t="s">
        <v>67</v>
      </c>
      <c r="E115" s="128" t="s">
        <v>155</v>
      </c>
      <c r="F115" s="128" t="s">
        <v>156</v>
      </c>
      <c r="I115" s="120"/>
      <c r="J115" s="129">
        <f>BK115</f>
        <v>0</v>
      </c>
      <c r="L115" s="117"/>
      <c r="M115" s="122"/>
      <c r="N115" s="123"/>
      <c r="O115" s="123"/>
      <c r="P115" s="124">
        <f>SUM(P116:P124)</f>
        <v>0</v>
      </c>
      <c r="Q115" s="123"/>
      <c r="R115" s="124">
        <f>SUM(R116:R124)</f>
        <v>0</v>
      </c>
      <c r="S115" s="123"/>
      <c r="T115" s="125">
        <f>SUM(T116:T124)</f>
        <v>0</v>
      </c>
      <c r="AR115" s="118" t="s">
        <v>76</v>
      </c>
      <c r="AT115" s="126" t="s">
        <v>67</v>
      </c>
      <c r="AU115" s="126" t="s">
        <v>76</v>
      </c>
      <c r="AY115" s="118" t="s">
        <v>124</v>
      </c>
      <c r="BK115" s="127">
        <f>SUM(BK116:BK124)</f>
        <v>0</v>
      </c>
    </row>
    <row r="116" spans="2:65" s="1" customFormat="1" ht="16.5" customHeight="1">
      <c r="B116" s="130"/>
      <c r="C116" s="131" t="s">
        <v>136</v>
      </c>
      <c r="D116" s="131" t="s">
        <v>127</v>
      </c>
      <c r="E116" s="132" t="s">
        <v>157</v>
      </c>
      <c r="F116" s="133" t="s">
        <v>158</v>
      </c>
      <c r="G116" s="134" t="s">
        <v>159</v>
      </c>
      <c r="H116" s="135">
        <v>4.778</v>
      </c>
      <c r="I116" s="136"/>
      <c r="J116" s="137">
        <f>ROUND(I116*H116,2)</f>
        <v>0</v>
      </c>
      <c r="K116" s="133" t="s">
        <v>131</v>
      </c>
      <c r="L116" s="26"/>
      <c r="M116" s="138" t="s">
        <v>1</v>
      </c>
      <c r="N116" s="139" t="s">
        <v>39</v>
      </c>
      <c r="O116" s="45"/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2" t="s">
        <v>132</v>
      </c>
      <c r="AT116" s="12" t="s">
        <v>127</v>
      </c>
      <c r="AU116" s="12" t="s">
        <v>78</v>
      </c>
      <c r="AY116" s="12" t="s">
        <v>124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2" t="s">
        <v>76</v>
      </c>
      <c r="BK116" s="142">
        <f>ROUND(I116*H116,2)</f>
        <v>0</v>
      </c>
      <c r="BL116" s="12" t="s">
        <v>132</v>
      </c>
      <c r="BM116" s="12" t="s">
        <v>160</v>
      </c>
    </row>
    <row r="117" spans="2:65" s="1" customFormat="1" ht="16.5" customHeight="1">
      <c r="B117" s="130"/>
      <c r="C117" s="131" t="s">
        <v>161</v>
      </c>
      <c r="D117" s="131" t="s">
        <v>127</v>
      </c>
      <c r="E117" s="132" t="s">
        <v>162</v>
      </c>
      <c r="F117" s="133" t="s">
        <v>163</v>
      </c>
      <c r="G117" s="134" t="s">
        <v>159</v>
      </c>
      <c r="H117" s="135">
        <v>4.778</v>
      </c>
      <c r="I117" s="136"/>
      <c r="J117" s="137">
        <f>ROUND(I117*H117,2)</f>
        <v>0</v>
      </c>
      <c r="K117" s="133" t="s">
        <v>131</v>
      </c>
      <c r="L117" s="26"/>
      <c r="M117" s="138" t="s">
        <v>1</v>
      </c>
      <c r="N117" s="139" t="s">
        <v>39</v>
      </c>
      <c r="O117" s="45"/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2" t="s">
        <v>132</v>
      </c>
      <c r="AT117" s="12" t="s">
        <v>127</v>
      </c>
      <c r="AU117" s="12" t="s">
        <v>78</v>
      </c>
      <c r="AY117" s="12" t="s">
        <v>124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2" t="s">
        <v>76</v>
      </c>
      <c r="BK117" s="142">
        <f>ROUND(I117*H117,2)</f>
        <v>0</v>
      </c>
      <c r="BL117" s="12" t="s">
        <v>132</v>
      </c>
      <c r="BM117" s="12" t="s">
        <v>164</v>
      </c>
    </row>
    <row r="118" spans="2:47" s="1" customFormat="1" ht="19.5">
      <c r="B118" s="26"/>
      <c r="D118" s="143" t="s">
        <v>134</v>
      </c>
      <c r="F118" s="144" t="s">
        <v>165</v>
      </c>
      <c r="I118" s="76"/>
      <c r="L118" s="26"/>
      <c r="M118" s="145"/>
      <c r="N118" s="45"/>
      <c r="O118" s="45"/>
      <c r="P118" s="45"/>
      <c r="Q118" s="45"/>
      <c r="R118" s="45"/>
      <c r="S118" s="45"/>
      <c r="T118" s="46"/>
      <c r="AT118" s="12" t="s">
        <v>134</v>
      </c>
      <c r="AU118" s="12" t="s">
        <v>78</v>
      </c>
    </row>
    <row r="119" spans="2:65" s="1" customFormat="1" ht="16.5" customHeight="1">
      <c r="B119" s="130"/>
      <c r="C119" s="131" t="s">
        <v>166</v>
      </c>
      <c r="D119" s="131" t="s">
        <v>127</v>
      </c>
      <c r="E119" s="132" t="s">
        <v>167</v>
      </c>
      <c r="F119" s="133" t="s">
        <v>168</v>
      </c>
      <c r="G119" s="134" t="s">
        <v>159</v>
      </c>
      <c r="H119" s="135">
        <v>38.224</v>
      </c>
      <c r="I119" s="136"/>
      <c r="J119" s="137">
        <f>ROUND(I119*H119,2)</f>
        <v>0</v>
      </c>
      <c r="K119" s="133" t="s">
        <v>131</v>
      </c>
      <c r="L119" s="26"/>
      <c r="M119" s="138" t="s">
        <v>1</v>
      </c>
      <c r="N119" s="139" t="s">
        <v>39</v>
      </c>
      <c r="O119" s="45"/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2" t="s">
        <v>132</v>
      </c>
      <c r="AT119" s="12" t="s">
        <v>127</v>
      </c>
      <c r="AU119" s="12" t="s">
        <v>78</v>
      </c>
      <c r="AY119" s="12" t="s">
        <v>124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2" t="s">
        <v>76</v>
      </c>
      <c r="BK119" s="142">
        <f>ROUND(I119*H119,2)</f>
        <v>0</v>
      </c>
      <c r="BL119" s="12" t="s">
        <v>132</v>
      </c>
      <c r="BM119" s="12" t="s">
        <v>169</v>
      </c>
    </row>
    <row r="120" spans="2:47" s="1" customFormat="1" ht="19.5">
      <c r="B120" s="26"/>
      <c r="D120" s="143" t="s">
        <v>134</v>
      </c>
      <c r="F120" s="144" t="s">
        <v>165</v>
      </c>
      <c r="I120" s="76"/>
      <c r="L120" s="26"/>
      <c r="M120" s="145"/>
      <c r="N120" s="45"/>
      <c r="O120" s="45"/>
      <c r="P120" s="45"/>
      <c r="Q120" s="45"/>
      <c r="R120" s="45"/>
      <c r="S120" s="45"/>
      <c r="T120" s="46"/>
      <c r="AT120" s="12" t="s">
        <v>134</v>
      </c>
      <c r="AU120" s="12" t="s">
        <v>78</v>
      </c>
    </row>
    <row r="121" spans="2:65" s="1" customFormat="1" ht="16.5" customHeight="1">
      <c r="B121" s="130"/>
      <c r="C121" s="131" t="s">
        <v>145</v>
      </c>
      <c r="D121" s="131" t="s">
        <v>127</v>
      </c>
      <c r="E121" s="132" t="s">
        <v>170</v>
      </c>
      <c r="F121" s="133" t="s">
        <v>171</v>
      </c>
      <c r="G121" s="134" t="s">
        <v>159</v>
      </c>
      <c r="H121" s="135">
        <v>3.483</v>
      </c>
      <c r="I121" s="136"/>
      <c r="J121" s="137">
        <f>ROUND(I121*H121,2)</f>
        <v>0</v>
      </c>
      <c r="K121" s="133" t="s">
        <v>131</v>
      </c>
      <c r="L121" s="26"/>
      <c r="M121" s="138" t="s">
        <v>1</v>
      </c>
      <c r="N121" s="139" t="s">
        <v>39</v>
      </c>
      <c r="O121" s="45"/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2" t="s">
        <v>132</v>
      </c>
      <c r="AT121" s="12" t="s">
        <v>127</v>
      </c>
      <c r="AU121" s="12" t="s">
        <v>78</v>
      </c>
      <c r="AY121" s="12" t="s">
        <v>124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2" t="s">
        <v>76</v>
      </c>
      <c r="BK121" s="142">
        <f>ROUND(I121*H121,2)</f>
        <v>0</v>
      </c>
      <c r="BL121" s="12" t="s">
        <v>132</v>
      </c>
      <c r="BM121" s="12" t="s">
        <v>172</v>
      </c>
    </row>
    <row r="122" spans="2:65" s="1" customFormat="1" ht="16.5" customHeight="1">
      <c r="B122" s="130"/>
      <c r="C122" s="131" t="s">
        <v>173</v>
      </c>
      <c r="D122" s="131" t="s">
        <v>127</v>
      </c>
      <c r="E122" s="132" t="s">
        <v>174</v>
      </c>
      <c r="F122" s="133" t="s">
        <v>175</v>
      </c>
      <c r="G122" s="134" t="s">
        <v>159</v>
      </c>
      <c r="H122" s="135">
        <v>0.32</v>
      </c>
      <c r="I122" s="136"/>
      <c r="J122" s="137">
        <f>ROUND(I122*H122,2)</f>
        <v>0</v>
      </c>
      <c r="K122" s="133" t="s">
        <v>131</v>
      </c>
      <c r="L122" s="26"/>
      <c r="M122" s="138" t="s">
        <v>1</v>
      </c>
      <c r="N122" s="139" t="s">
        <v>39</v>
      </c>
      <c r="O122" s="45"/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2" t="s">
        <v>132</v>
      </c>
      <c r="AT122" s="12" t="s">
        <v>127</v>
      </c>
      <c r="AU122" s="12" t="s">
        <v>78</v>
      </c>
      <c r="AY122" s="12" t="s">
        <v>124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2" t="s">
        <v>76</v>
      </c>
      <c r="BK122" s="142">
        <f>ROUND(I122*H122,2)</f>
        <v>0</v>
      </c>
      <c r="BL122" s="12" t="s">
        <v>132</v>
      </c>
      <c r="BM122" s="12" t="s">
        <v>176</v>
      </c>
    </row>
    <row r="123" spans="2:65" s="1" customFormat="1" ht="16.5" customHeight="1">
      <c r="B123" s="130"/>
      <c r="C123" s="131" t="s">
        <v>177</v>
      </c>
      <c r="D123" s="131" t="s">
        <v>127</v>
      </c>
      <c r="E123" s="132" t="s">
        <v>178</v>
      </c>
      <c r="F123" s="133" t="s">
        <v>179</v>
      </c>
      <c r="G123" s="134" t="s">
        <v>159</v>
      </c>
      <c r="H123" s="135">
        <v>0.302</v>
      </c>
      <c r="I123" s="136"/>
      <c r="J123" s="137">
        <f>ROUND(I123*H123,2)</f>
        <v>0</v>
      </c>
      <c r="K123" s="133" t="s">
        <v>131</v>
      </c>
      <c r="L123" s="26"/>
      <c r="M123" s="138" t="s">
        <v>1</v>
      </c>
      <c r="N123" s="139" t="s">
        <v>39</v>
      </c>
      <c r="O123" s="45"/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2" t="s">
        <v>132</v>
      </c>
      <c r="AT123" s="12" t="s">
        <v>127</v>
      </c>
      <c r="AU123" s="12" t="s">
        <v>78</v>
      </c>
      <c r="AY123" s="12" t="s">
        <v>124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2" t="s">
        <v>76</v>
      </c>
      <c r="BK123" s="142">
        <f>ROUND(I123*H123,2)</f>
        <v>0</v>
      </c>
      <c r="BL123" s="12" t="s">
        <v>132</v>
      </c>
      <c r="BM123" s="12" t="s">
        <v>180</v>
      </c>
    </row>
    <row r="124" spans="2:65" s="1" customFormat="1" ht="16.5" customHeight="1">
      <c r="B124" s="130"/>
      <c r="C124" s="131" t="s">
        <v>181</v>
      </c>
      <c r="D124" s="131" t="s">
        <v>127</v>
      </c>
      <c r="E124" s="132" t="s">
        <v>182</v>
      </c>
      <c r="F124" s="133" t="s">
        <v>183</v>
      </c>
      <c r="G124" s="134" t="s">
        <v>159</v>
      </c>
      <c r="H124" s="135">
        <v>1.591</v>
      </c>
      <c r="I124" s="136"/>
      <c r="J124" s="137">
        <f>ROUND(I124*H124,2)</f>
        <v>0</v>
      </c>
      <c r="K124" s="133" t="s">
        <v>131</v>
      </c>
      <c r="L124" s="26"/>
      <c r="M124" s="138" t="s">
        <v>1</v>
      </c>
      <c r="N124" s="139" t="s">
        <v>39</v>
      </c>
      <c r="O124" s="45"/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2" t="s">
        <v>132</v>
      </c>
      <c r="AT124" s="12" t="s">
        <v>127</v>
      </c>
      <c r="AU124" s="12" t="s">
        <v>78</v>
      </c>
      <c r="AY124" s="12" t="s">
        <v>124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2" t="s">
        <v>76</v>
      </c>
      <c r="BK124" s="142">
        <f>ROUND(I124*H124,2)</f>
        <v>0</v>
      </c>
      <c r="BL124" s="12" t="s">
        <v>132</v>
      </c>
      <c r="BM124" s="12" t="s">
        <v>184</v>
      </c>
    </row>
    <row r="125" spans="2:63" s="10" customFormat="1" ht="22.9" customHeight="1">
      <c r="B125" s="117"/>
      <c r="D125" s="118" t="s">
        <v>67</v>
      </c>
      <c r="E125" s="128" t="s">
        <v>185</v>
      </c>
      <c r="F125" s="128" t="s">
        <v>186</v>
      </c>
      <c r="I125" s="120"/>
      <c r="J125" s="129">
        <f>BK125</f>
        <v>0</v>
      </c>
      <c r="L125" s="117"/>
      <c r="M125" s="122"/>
      <c r="N125" s="123"/>
      <c r="O125" s="123"/>
      <c r="P125" s="124">
        <f>P126</f>
        <v>0</v>
      </c>
      <c r="Q125" s="123"/>
      <c r="R125" s="124">
        <f>R126</f>
        <v>0</v>
      </c>
      <c r="S125" s="123"/>
      <c r="T125" s="125">
        <f>T126</f>
        <v>0</v>
      </c>
      <c r="AR125" s="118" t="s">
        <v>76</v>
      </c>
      <c r="AT125" s="126" t="s">
        <v>67</v>
      </c>
      <c r="AU125" s="126" t="s">
        <v>76</v>
      </c>
      <c r="AY125" s="118" t="s">
        <v>124</v>
      </c>
      <c r="BK125" s="127">
        <f>BK126</f>
        <v>0</v>
      </c>
    </row>
    <row r="126" spans="2:65" s="1" customFormat="1" ht="16.5" customHeight="1">
      <c r="B126" s="130"/>
      <c r="C126" s="131" t="s">
        <v>187</v>
      </c>
      <c r="D126" s="131" t="s">
        <v>127</v>
      </c>
      <c r="E126" s="132" t="s">
        <v>188</v>
      </c>
      <c r="F126" s="133" t="s">
        <v>189</v>
      </c>
      <c r="G126" s="134" t="s">
        <v>159</v>
      </c>
      <c r="H126" s="135">
        <v>0.906</v>
      </c>
      <c r="I126" s="136"/>
      <c r="J126" s="137">
        <f>ROUND(I126*H126,2)</f>
        <v>0</v>
      </c>
      <c r="K126" s="133" t="s">
        <v>131</v>
      </c>
      <c r="L126" s="26"/>
      <c r="M126" s="138" t="s">
        <v>1</v>
      </c>
      <c r="N126" s="139" t="s">
        <v>39</v>
      </c>
      <c r="O126" s="45"/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2" t="s">
        <v>132</v>
      </c>
      <c r="AT126" s="12" t="s">
        <v>127</v>
      </c>
      <c r="AU126" s="12" t="s">
        <v>78</v>
      </c>
      <c r="AY126" s="12" t="s">
        <v>124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2" t="s">
        <v>76</v>
      </c>
      <c r="BK126" s="142">
        <f>ROUND(I126*H126,2)</f>
        <v>0</v>
      </c>
      <c r="BL126" s="12" t="s">
        <v>132</v>
      </c>
      <c r="BM126" s="12" t="s">
        <v>190</v>
      </c>
    </row>
    <row r="127" spans="2:63" s="10" customFormat="1" ht="25.9" customHeight="1">
      <c r="B127" s="117"/>
      <c r="D127" s="118" t="s">
        <v>67</v>
      </c>
      <c r="E127" s="119" t="s">
        <v>191</v>
      </c>
      <c r="F127" s="119" t="s">
        <v>192</v>
      </c>
      <c r="I127" s="120"/>
      <c r="J127" s="121">
        <f>BK127</f>
        <v>0</v>
      </c>
      <c r="L127" s="117"/>
      <c r="M127" s="122"/>
      <c r="N127" s="123"/>
      <c r="O127" s="123"/>
      <c r="P127" s="124">
        <f>P128+P131+P138+P146+P161+P179+P184+P199+P203+P219+P229</f>
        <v>0</v>
      </c>
      <c r="Q127" s="123"/>
      <c r="R127" s="124">
        <f>R128+R131+R138+R146+R161+R179+R184+R199+R203+R219+R229</f>
        <v>3.23861485</v>
      </c>
      <c r="S127" s="123"/>
      <c r="T127" s="125">
        <f>T128+T131+T138+T146+T161+T179+T184+T199+T203+T219+T229</f>
        <v>1.9813413</v>
      </c>
      <c r="AR127" s="118" t="s">
        <v>78</v>
      </c>
      <c r="AT127" s="126" t="s">
        <v>67</v>
      </c>
      <c r="AU127" s="126" t="s">
        <v>68</v>
      </c>
      <c r="AY127" s="118" t="s">
        <v>124</v>
      </c>
      <c r="BK127" s="127">
        <f>BK128+BK131+BK138+BK146+BK161+BK179+BK184+BK199+BK203+BK219+BK229</f>
        <v>0</v>
      </c>
    </row>
    <row r="128" spans="2:63" s="10" customFormat="1" ht="22.9" customHeight="1">
      <c r="B128" s="117"/>
      <c r="D128" s="118" t="s">
        <v>67</v>
      </c>
      <c r="E128" s="128" t="s">
        <v>193</v>
      </c>
      <c r="F128" s="128" t="s">
        <v>194</v>
      </c>
      <c r="I128" s="120"/>
      <c r="J128" s="129">
        <f>BK128</f>
        <v>0</v>
      </c>
      <c r="L128" s="117"/>
      <c r="M128" s="122"/>
      <c r="N128" s="123"/>
      <c r="O128" s="123"/>
      <c r="P128" s="124">
        <f>SUM(P129:P130)</f>
        <v>0</v>
      </c>
      <c r="Q128" s="123"/>
      <c r="R128" s="124">
        <f>SUM(R129:R130)</f>
        <v>0.00187</v>
      </c>
      <c r="S128" s="123"/>
      <c r="T128" s="125">
        <f>SUM(T129:T130)</f>
        <v>0</v>
      </c>
      <c r="AR128" s="118" t="s">
        <v>78</v>
      </c>
      <c r="AT128" s="126" t="s">
        <v>67</v>
      </c>
      <c r="AU128" s="126" t="s">
        <v>76</v>
      </c>
      <c r="AY128" s="118" t="s">
        <v>124</v>
      </c>
      <c r="BK128" s="127">
        <f>SUM(BK129:BK130)</f>
        <v>0</v>
      </c>
    </row>
    <row r="129" spans="2:65" s="1" customFormat="1" ht="16.5" customHeight="1">
      <c r="B129" s="130"/>
      <c r="C129" s="131" t="s">
        <v>195</v>
      </c>
      <c r="D129" s="131" t="s">
        <v>127</v>
      </c>
      <c r="E129" s="132" t="s">
        <v>196</v>
      </c>
      <c r="F129" s="133" t="s">
        <v>197</v>
      </c>
      <c r="G129" s="134" t="s">
        <v>198</v>
      </c>
      <c r="H129" s="135">
        <v>1</v>
      </c>
      <c r="I129" s="136"/>
      <c r="J129" s="137">
        <f>ROUND(I129*H129,2)</f>
        <v>0</v>
      </c>
      <c r="K129" s="133" t="s">
        <v>1</v>
      </c>
      <c r="L129" s="26"/>
      <c r="M129" s="138" t="s">
        <v>1</v>
      </c>
      <c r="N129" s="139" t="s">
        <v>39</v>
      </c>
      <c r="O129" s="45"/>
      <c r="P129" s="140">
        <f>O129*H129</f>
        <v>0</v>
      </c>
      <c r="Q129" s="140">
        <v>0.00187</v>
      </c>
      <c r="R129" s="140">
        <f>Q129*H129</f>
        <v>0.00187</v>
      </c>
      <c r="S129" s="140">
        <v>0</v>
      </c>
      <c r="T129" s="141">
        <f>S129*H129</f>
        <v>0</v>
      </c>
      <c r="AR129" s="12" t="s">
        <v>199</v>
      </c>
      <c r="AT129" s="12" t="s">
        <v>127</v>
      </c>
      <c r="AU129" s="12" t="s">
        <v>78</v>
      </c>
      <c r="AY129" s="12" t="s">
        <v>124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2" t="s">
        <v>76</v>
      </c>
      <c r="BK129" s="142">
        <f>ROUND(I129*H129,2)</f>
        <v>0</v>
      </c>
      <c r="BL129" s="12" t="s">
        <v>199</v>
      </c>
      <c r="BM129" s="12" t="s">
        <v>200</v>
      </c>
    </row>
    <row r="130" spans="2:47" s="1" customFormat="1" ht="19.5">
      <c r="B130" s="26"/>
      <c r="D130" s="143" t="s">
        <v>134</v>
      </c>
      <c r="F130" s="144" t="s">
        <v>201</v>
      </c>
      <c r="I130" s="76"/>
      <c r="L130" s="26"/>
      <c r="M130" s="145"/>
      <c r="N130" s="45"/>
      <c r="O130" s="45"/>
      <c r="P130" s="45"/>
      <c r="Q130" s="45"/>
      <c r="R130" s="45"/>
      <c r="S130" s="45"/>
      <c r="T130" s="46"/>
      <c r="AT130" s="12" t="s">
        <v>134</v>
      </c>
      <c r="AU130" s="12" t="s">
        <v>78</v>
      </c>
    </row>
    <row r="131" spans="2:63" s="10" customFormat="1" ht="22.9" customHeight="1">
      <c r="B131" s="117"/>
      <c r="D131" s="118" t="s">
        <v>67</v>
      </c>
      <c r="E131" s="128" t="s">
        <v>202</v>
      </c>
      <c r="F131" s="128" t="s">
        <v>203</v>
      </c>
      <c r="I131" s="120"/>
      <c r="J131" s="129">
        <f>BK131</f>
        <v>0</v>
      </c>
      <c r="L131" s="117"/>
      <c r="M131" s="122"/>
      <c r="N131" s="123"/>
      <c r="O131" s="123"/>
      <c r="P131" s="124">
        <f>SUM(P132:P137)</f>
        <v>0</v>
      </c>
      <c r="Q131" s="123"/>
      <c r="R131" s="124">
        <f>SUM(R132:R137)</f>
        <v>0.00764</v>
      </c>
      <c r="S131" s="123"/>
      <c r="T131" s="125">
        <f>SUM(T132:T137)</f>
        <v>0.2672</v>
      </c>
      <c r="AR131" s="118" t="s">
        <v>78</v>
      </c>
      <c r="AT131" s="126" t="s">
        <v>67</v>
      </c>
      <c r="AU131" s="126" t="s">
        <v>76</v>
      </c>
      <c r="AY131" s="118" t="s">
        <v>124</v>
      </c>
      <c r="BK131" s="127">
        <f>SUM(BK132:BK137)</f>
        <v>0</v>
      </c>
    </row>
    <row r="132" spans="2:65" s="1" customFormat="1" ht="16.5" customHeight="1">
      <c r="B132" s="130"/>
      <c r="C132" s="131" t="s">
        <v>8</v>
      </c>
      <c r="D132" s="131" t="s">
        <v>127</v>
      </c>
      <c r="E132" s="132" t="s">
        <v>204</v>
      </c>
      <c r="F132" s="133" t="s">
        <v>205</v>
      </c>
      <c r="G132" s="134" t="s">
        <v>198</v>
      </c>
      <c r="H132" s="135">
        <v>1</v>
      </c>
      <c r="I132" s="136"/>
      <c r="J132" s="137">
        <f>ROUND(I132*H132,2)</f>
        <v>0</v>
      </c>
      <c r="K132" s="133" t="s">
        <v>1</v>
      </c>
      <c r="L132" s="26"/>
      <c r="M132" s="138" t="s">
        <v>1</v>
      </c>
      <c r="N132" s="139" t="s">
        <v>39</v>
      </c>
      <c r="O132" s="45"/>
      <c r="P132" s="140">
        <f>O132*H132</f>
        <v>0</v>
      </c>
      <c r="Q132" s="140">
        <v>0.00382</v>
      </c>
      <c r="R132" s="140">
        <f>Q132*H132</f>
        <v>0.00382</v>
      </c>
      <c r="S132" s="140">
        <v>0</v>
      </c>
      <c r="T132" s="141">
        <f>S132*H132</f>
        <v>0</v>
      </c>
      <c r="AR132" s="12" t="s">
        <v>199</v>
      </c>
      <c r="AT132" s="12" t="s">
        <v>127</v>
      </c>
      <c r="AU132" s="12" t="s">
        <v>78</v>
      </c>
      <c r="AY132" s="12" t="s">
        <v>124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2" t="s">
        <v>76</v>
      </c>
      <c r="BK132" s="142">
        <f>ROUND(I132*H132,2)</f>
        <v>0</v>
      </c>
      <c r="BL132" s="12" t="s">
        <v>199</v>
      </c>
      <c r="BM132" s="12" t="s">
        <v>206</v>
      </c>
    </row>
    <row r="133" spans="2:47" s="1" customFormat="1" ht="19.5">
      <c r="B133" s="26"/>
      <c r="D133" s="143" t="s">
        <v>134</v>
      </c>
      <c r="F133" s="144" t="s">
        <v>207</v>
      </c>
      <c r="I133" s="76"/>
      <c r="L133" s="26"/>
      <c r="M133" s="145"/>
      <c r="N133" s="45"/>
      <c r="O133" s="45"/>
      <c r="P133" s="45"/>
      <c r="Q133" s="45"/>
      <c r="R133" s="45"/>
      <c r="S133" s="45"/>
      <c r="T133" s="46"/>
      <c r="AT133" s="12" t="s">
        <v>134</v>
      </c>
      <c r="AU133" s="12" t="s">
        <v>78</v>
      </c>
    </row>
    <row r="134" spans="2:65" s="1" customFormat="1" ht="16.5" customHeight="1">
      <c r="B134" s="130"/>
      <c r="C134" s="131" t="s">
        <v>199</v>
      </c>
      <c r="D134" s="131" t="s">
        <v>127</v>
      </c>
      <c r="E134" s="132" t="s">
        <v>208</v>
      </c>
      <c r="F134" s="133" t="s">
        <v>209</v>
      </c>
      <c r="G134" s="134" t="s">
        <v>198</v>
      </c>
      <c r="H134" s="135">
        <v>1</v>
      </c>
      <c r="I134" s="136"/>
      <c r="J134" s="137">
        <f>ROUND(I134*H134,2)</f>
        <v>0</v>
      </c>
      <c r="K134" s="133" t="s">
        <v>1</v>
      </c>
      <c r="L134" s="26"/>
      <c r="M134" s="138" t="s">
        <v>1</v>
      </c>
      <c r="N134" s="139" t="s">
        <v>39</v>
      </c>
      <c r="O134" s="45"/>
      <c r="P134" s="140">
        <f>O134*H134</f>
        <v>0</v>
      </c>
      <c r="Q134" s="140">
        <v>0.00382</v>
      </c>
      <c r="R134" s="140">
        <f>Q134*H134</f>
        <v>0.00382</v>
      </c>
      <c r="S134" s="140">
        <v>0</v>
      </c>
      <c r="T134" s="141">
        <f>S134*H134</f>
        <v>0</v>
      </c>
      <c r="AR134" s="12" t="s">
        <v>199</v>
      </c>
      <c r="AT134" s="12" t="s">
        <v>127</v>
      </c>
      <c r="AU134" s="12" t="s">
        <v>78</v>
      </c>
      <c r="AY134" s="12" t="s">
        <v>124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2" t="s">
        <v>76</v>
      </c>
      <c r="BK134" s="142">
        <f>ROUND(I134*H134,2)</f>
        <v>0</v>
      </c>
      <c r="BL134" s="12" t="s">
        <v>199</v>
      </c>
      <c r="BM134" s="12" t="s">
        <v>210</v>
      </c>
    </row>
    <row r="135" spans="2:65" s="1" customFormat="1" ht="16.5" customHeight="1">
      <c r="B135" s="130"/>
      <c r="C135" s="131" t="s">
        <v>211</v>
      </c>
      <c r="D135" s="131" t="s">
        <v>127</v>
      </c>
      <c r="E135" s="132" t="s">
        <v>212</v>
      </c>
      <c r="F135" s="133" t="s">
        <v>213</v>
      </c>
      <c r="G135" s="134" t="s">
        <v>198</v>
      </c>
      <c r="H135" s="135">
        <v>1</v>
      </c>
      <c r="I135" s="136"/>
      <c r="J135" s="137">
        <f>ROUND(I135*H135,2)</f>
        <v>0</v>
      </c>
      <c r="K135" s="133" t="s">
        <v>1</v>
      </c>
      <c r="L135" s="26"/>
      <c r="M135" s="138" t="s">
        <v>1</v>
      </c>
      <c r="N135" s="139" t="s">
        <v>39</v>
      </c>
      <c r="O135" s="45"/>
      <c r="P135" s="140">
        <f>O135*H135</f>
        <v>0</v>
      </c>
      <c r="Q135" s="140">
        <v>0</v>
      </c>
      <c r="R135" s="140">
        <f>Q135*H135</f>
        <v>0</v>
      </c>
      <c r="S135" s="140">
        <v>0.25</v>
      </c>
      <c r="T135" s="141">
        <f>S135*H135</f>
        <v>0.25</v>
      </c>
      <c r="AR135" s="12" t="s">
        <v>199</v>
      </c>
      <c r="AT135" s="12" t="s">
        <v>127</v>
      </c>
      <c r="AU135" s="12" t="s">
        <v>78</v>
      </c>
      <c r="AY135" s="12" t="s">
        <v>124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2" t="s">
        <v>76</v>
      </c>
      <c r="BK135" s="142">
        <f>ROUND(I135*H135,2)</f>
        <v>0</v>
      </c>
      <c r="BL135" s="12" t="s">
        <v>199</v>
      </c>
      <c r="BM135" s="12" t="s">
        <v>214</v>
      </c>
    </row>
    <row r="136" spans="2:47" s="1" customFormat="1" ht="29.25">
      <c r="B136" s="26"/>
      <c r="D136" s="143" t="s">
        <v>134</v>
      </c>
      <c r="F136" s="144" t="s">
        <v>215</v>
      </c>
      <c r="I136" s="76"/>
      <c r="L136" s="26"/>
      <c r="M136" s="145"/>
      <c r="N136" s="45"/>
      <c r="O136" s="45"/>
      <c r="P136" s="45"/>
      <c r="Q136" s="45"/>
      <c r="R136" s="45"/>
      <c r="S136" s="45"/>
      <c r="T136" s="46"/>
      <c r="AT136" s="12" t="s">
        <v>134</v>
      </c>
      <c r="AU136" s="12" t="s">
        <v>78</v>
      </c>
    </row>
    <row r="137" spans="2:65" s="1" customFormat="1" ht="16.5" customHeight="1">
      <c r="B137" s="130"/>
      <c r="C137" s="131" t="s">
        <v>216</v>
      </c>
      <c r="D137" s="131" t="s">
        <v>127</v>
      </c>
      <c r="E137" s="132" t="s">
        <v>217</v>
      </c>
      <c r="F137" s="133" t="s">
        <v>218</v>
      </c>
      <c r="G137" s="134" t="s">
        <v>198</v>
      </c>
      <c r="H137" s="135">
        <v>1</v>
      </c>
      <c r="I137" s="136"/>
      <c r="J137" s="137">
        <f>ROUND(I137*H137,2)</f>
        <v>0</v>
      </c>
      <c r="K137" s="133" t="s">
        <v>1</v>
      </c>
      <c r="L137" s="26"/>
      <c r="M137" s="138" t="s">
        <v>1</v>
      </c>
      <c r="N137" s="139" t="s">
        <v>39</v>
      </c>
      <c r="O137" s="45"/>
      <c r="P137" s="140">
        <f>O137*H137</f>
        <v>0</v>
      </c>
      <c r="Q137" s="140">
        <v>0</v>
      </c>
      <c r="R137" s="140">
        <f>Q137*H137</f>
        <v>0</v>
      </c>
      <c r="S137" s="140">
        <v>0.0172</v>
      </c>
      <c r="T137" s="141">
        <f>S137*H137</f>
        <v>0.0172</v>
      </c>
      <c r="AR137" s="12" t="s">
        <v>199</v>
      </c>
      <c r="AT137" s="12" t="s">
        <v>127</v>
      </c>
      <c r="AU137" s="12" t="s">
        <v>78</v>
      </c>
      <c r="AY137" s="12" t="s">
        <v>124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2" t="s">
        <v>76</v>
      </c>
      <c r="BK137" s="142">
        <f>ROUND(I137*H137,2)</f>
        <v>0</v>
      </c>
      <c r="BL137" s="12" t="s">
        <v>199</v>
      </c>
      <c r="BM137" s="12" t="s">
        <v>219</v>
      </c>
    </row>
    <row r="138" spans="2:63" s="10" customFormat="1" ht="22.9" customHeight="1">
      <c r="B138" s="117"/>
      <c r="D138" s="118" t="s">
        <v>67</v>
      </c>
      <c r="E138" s="128" t="s">
        <v>220</v>
      </c>
      <c r="F138" s="128" t="s">
        <v>221</v>
      </c>
      <c r="I138" s="120"/>
      <c r="J138" s="129">
        <f>BK138</f>
        <v>0</v>
      </c>
      <c r="L138" s="117"/>
      <c r="M138" s="122"/>
      <c r="N138" s="123"/>
      <c r="O138" s="123"/>
      <c r="P138" s="124">
        <f>SUM(P139:P145)</f>
        <v>0</v>
      </c>
      <c r="Q138" s="123"/>
      <c r="R138" s="124">
        <f>SUM(R139:R145)</f>
        <v>0</v>
      </c>
      <c r="S138" s="123"/>
      <c r="T138" s="125">
        <f>SUM(T139:T145)</f>
        <v>0.0523</v>
      </c>
      <c r="AR138" s="118" t="s">
        <v>78</v>
      </c>
      <c r="AT138" s="126" t="s">
        <v>67</v>
      </c>
      <c r="AU138" s="126" t="s">
        <v>76</v>
      </c>
      <c r="AY138" s="118" t="s">
        <v>124</v>
      </c>
      <c r="BK138" s="127">
        <f>SUM(BK139:BK145)</f>
        <v>0</v>
      </c>
    </row>
    <row r="139" spans="2:65" s="1" customFormat="1" ht="16.5" customHeight="1">
      <c r="B139" s="130"/>
      <c r="C139" s="131" t="s">
        <v>222</v>
      </c>
      <c r="D139" s="131" t="s">
        <v>127</v>
      </c>
      <c r="E139" s="132" t="s">
        <v>223</v>
      </c>
      <c r="F139" s="133" t="s">
        <v>224</v>
      </c>
      <c r="G139" s="134" t="s">
        <v>198</v>
      </c>
      <c r="H139" s="135">
        <v>1</v>
      </c>
      <c r="I139" s="136"/>
      <c r="J139" s="137">
        <f>ROUND(I139*H139,2)</f>
        <v>0</v>
      </c>
      <c r="K139" s="133" t="s">
        <v>1</v>
      </c>
      <c r="L139" s="26"/>
      <c r="M139" s="138" t="s">
        <v>1</v>
      </c>
      <c r="N139" s="139" t="s">
        <v>39</v>
      </c>
      <c r="O139" s="45"/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2" t="s">
        <v>199</v>
      </c>
      <c r="AT139" s="12" t="s">
        <v>127</v>
      </c>
      <c r="AU139" s="12" t="s">
        <v>78</v>
      </c>
      <c r="AY139" s="12" t="s">
        <v>124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2" t="s">
        <v>76</v>
      </c>
      <c r="BK139" s="142">
        <f>ROUND(I139*H139,2)</f>
        <v>0</v>
      </c>
      <c r="BL139" s="12" t="s">
        <v>199</v>
      </c>
      <c r="BM139" s="12" t="s">
        <v>225</v>
      </c>
    </row>
    <row r="140" spans="2:47" s="1" customFormat="1" ht="29.25">
      <c r="B140" s="26"/>
      <c r="D140" s="143" t="s">
        <v>134</v>
      </c>
      <c r="F140" s="144" t="s">
        <v>226</v>
      </c>
      <c r="I140" s="76"/>
      <c r="L140" s="26"/>
      <c r="M140" s="145"/>
      <c r="N140" s="45"/>
      <c r="O140" s="45"/>
      <c r="P140" s="45"/>
      <c r="Q140" s="45"/>
      <c r="R140" s="45"/>
      <c r="S140" s="45"/>
      <c r="T140" s="46"/>
      <c r="AT140" s="12" t="s">
        <v>134</v>
      </c>
      <c r="AU140" s="12" t="s">
        <v>78</v>
      </c>
    </row>
    <row r="141" spans="2:65" s="1" customFormat="1" ht="16.5" customHeight="1">
      <c r="B141" s="130"/>
      <c r="C141" s="131" t="s">
        <v>227</v>
      </c>
      <c r="D141" s="131" t="s">
        <v>127</v>
      </c>
      <c r="E141" s="132" t="s">
        <v>228</v>
      </c>
      <c r="F141" s="133" t="s">
        <v>229</v>
      </c>
      <c r="G141" s="134" t="s">
        <v>198</v>
      </c>
      <c r="H141" s="135">
        <v>1</v>
      </c>
      <c r="I141" s="136"/>
      <c r="J141" s="137">
        <f>ROUND(I141*H141,2)</f>
        <v>0</v>
      </c>
      <c r="K141" s="133" t="s">
        <v>1</v>
      </c>
      <c r="L141" s="26"/>
      <c r="M141" s="138" t="s">
        <v>1</v>
      </c>
      <c r="N141" s="139" t="s">
        <v>39</v>
      </c>
      <c r="O141" s="45"/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2" t="s">
        <v>199</v>
      </c>
      <c r="AT141" s="12" t="s">
        <v>127</v>
      </c>
      <c r="AU141" s="12" t="s">
        <v>78</v>
      </c>
      <c r="AY141" s="12" t="s">
        <v>124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2" t="s">
        <v>76</v>
      </c>
      <c r="BK141" s="142">
        <f>ROUND(I141*H141,2)</f>
        <v>0</v>
      </c>
      <c r="BL141" s="12" t="s">
        <v>199</v>
      </c>
      <c r="BM141" s="12" t="s">
        <v>230</v>
      </c>
    </row>
    <row r="142" spans="2:65" s="1" customFormat="1" ht="16.5" customHeight="1">
      <c r="B142" s="130"/>
      <c r="C142" s="131" t="s">
        <v>7</v>
      </c>
      <c r="D142" s="131" t="s">
        <v>127</v>
      </c>
      <c r="E142" s="132" t="s">
        <v>231</v>
      </c>
      <c r="F142" s="133" t="s">
        <v>232</v>
      </c>
      <c r="G142" s="134" t="s">
        <v>233</v>
      </c>
      <c r="H142" s="135">
        <v>21</v>
      </c>
      <c r="I142" s="136"/>
      <c r="J142" s="137">
        <f>ROUND(I142*H142,2)</f>
        <v>0</v>
      </c>
      <c r="K142" s="133" t="s">
        <v>131</v>
      </c>
      <c r="L142" s="26"/>
      <c r="M142" s="138" t="s">
        <v>1</v>
      </c>
      <c r="N142" s="139" t="s">
        <v>39</v>
      </c>
      <c r="O142" s="45"/>
      <c r="P142" s="140">
        <f>O142*H142</f>
        <v>0</v>
      </c>
      <c r="Q142" s="140">
        <v>0</v>
      </c>
      <c r="R142" s="140">
        <f>Q142*H142</f>
        <v>0</v>
      </c>
      <c r="S142" s="140">
        <v>0.0013</v>
      </c>
      <c r="T142" s="141">
        <f>S142*H142</f>
        <v>0.027299999999999998</v>
      </c>
      <c r="AR142" s="12" t="s">
        <v>199</v>
      </c>
      <c r="AT142" s="12" t="s">
        <v>127</v>
      </c>
      <c r="AU142" s="12" t="s">
        <v>78</v>
      </c>
      <c r="AY142" s="12" t="s">
        <v>124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2" t="s">
        <v>76</v>
      </c>
      <c r="BK142" s="142">
        <f>ROUND(I142*H142,2)</f>
        <v>0</v>
      </c>
      <c r="BL142" s="12" t="s">
        <v>199</v>
      </c>
      <c r="BM142" s="12" t="s">
        <v>234</v>
      </c>
    </row>
    <row r="143" spans="2:47" s="1" customFormat="1" ht="19.5">
      <c r="B143" s="26"/>
      <c r="D143" s="143" t="s">
        <v>134</v>
      </c>
      <c r="F143" s="144" t="s">
        <v>235</v>
      </c>
      <c r="I143" s="76"/>
      <c r="L143" s="26"/>
      <c r="M143" s="145"/>
      <c r="N143" s="45"/>
      <c r="O143" s="45"/>
      <c r="P143" s="45"/>
      <c r="Q143" s="45"/>
      <c r="R143" s="45"/>
      <c r="S143" s="45"/>
      <c r="T143" s="46"/>
      <c r="AT143" s="12" t="s">
        <v>134</v>
      </c>
      <c r="AU143" s="12" t="s">
        <v>78</v>
      </c>
    </row>
    <row r="144" spans="2:65" s="1" customFormat="1" ht="16.5" customHeight="1">
      <c r="B144" s="130"/>
      <c r="C144" s="131" t="s">
        <v>236</v>
      </c>
      <c r="D144" s="131" t="s">
        <v>127</v>
      </c>
      <c r="E144" s="132" t="s">
        <v>237</v>
      </c>
      <c r="F144" s="133" t="s">
        <v>238</v>
      </c>
      <c r="G144" s="134" t="s">
        <v>233</v>
      </c>
      <c r="H144" s="135">
        <v>5</v>
      </c>
      <c r="I144" s="136"/>
      <c r="J144" s="137">
        <f>ROUND(I144*H144,2)</f>
        <v>0</v>
      </c>
      <c r="K144" s="133" t="s">
        <v>131</v>
      </c>
      <c r="L144" s="26"/>
      <c r="M144" s="138" t="s">
        <v>1</v>
      </c>
      <c r="N144" s="139" t="s">
        <v>39</v>
      </c>
      <c r="O144" s="45"/>
      <c r="P144" s="140">
        <f>O144*H144</f>
        <v>0</v>
      </c>
      <c r="Q144" s="140">
        <v>0</v>
      </c>
      <c r="R144" s="140">
        <f>Q144*H144</f>
        <v>0</v>
      </c>
      <c r="S144" s="140">
        <v>0.005</v>
      </c>
      <c r="T144" s="141">
        <f>S144*H144</f>
        <v>0.025</v>
      </c>
      <c r="AR144" s="12" t="s">
        <v>199</v>
      </c>
      <c r="AT144" s="12" t="s">
        <v>127</v>
      </c>
      <c r="AU144" s="12" t="s">
        <v>78</v>
      </c>
      <c r="AY144" s="12" t="s">
        <v>124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2" t="s">
        <v>76</v>
      </c>
      <c r="BK144" s="142">
        <f>ROUND(I144*H144,2)</f>
        <v>0</v>
      </c>
      <c r="BL144" s="12" t="s">
        <v>199</v>
      </c>
      <c r="BM144" s="12" t="s">
        <v>239</v>
      </c>
    </row>
    <row r="145" spans="2:47" s="1" customFormat="1" ht="19.5">
      <c r="B145" s="26"/>
      <c r="D145" s="143" t="s">
        <v>134</v>
      </c>
      <c r="F145" s="144" t="s">
        <v>240</v>
      </c>
      <c r="I145" s="76"/>
      <c r="L145" s="26"/>
      <c r="M145" s="145"/>
      <c r="N145" s="45"/>
      <c r="O145" s="45"/>
      <c r="P145" s="45"/>
      <c r="Q145" s="45"/>
      <c r="R145" s="45"/>
      <c r="S145" s="45"/>
      <c r="T145" s="46"/>
      <c r="AT145" s="12" t="s">
        <v>134</v>
      </c>
      <c r="AU145" s="12" t="s">
        <v>78</v>
      </c>
    </row>
    <row r="146" spans="2:63" s="10" customFormat="1" ht="22.9" customHeight="1">
      <c r="B146" s="117"/>
      <c r="D146" s="118" t="s">
        <v>67</v>
      </c>
      <c r="E146" s="128" t="s">
        <v>241</v>
      </c>
      <c r="F146" s="128" t="s">
        <v>242</v>
      </c>
      <c r="I146" s="120"/>
      <c r="J146" s="129">
        <f>BK146</f>
        <v>0</v>
      </c>
      <c r="L146" s="117"/>
      <c r="M146" s="122"/>
      <c r="N146" s="123"/>
      <c r="O146" s="123"/>
      <c r="P146" s="124">
        <f>SUM(P147:P160)</f>
        <v>0</v>
      </c>
      <c r="Q146" s="123"/>
      <c r="R146" s="124">
        <f>SUM(R147:R160)</f>
        <v>1.303896</v>
      </c>
      <c r="S146" s="123"/>
      <c r="T146" s="125">
        <f>SUM(T147:T160)</f>
        <v>0.16002</v>
      </c>
      <c r="AR146" s="118" t="s">
        <v>78</v>
      </c>
      <c r="AT146" s="126" t="s">
        <v>67</v>
      </c>
      <c r="AU146" s="126" t="s">
        <v>76</v>
      </c>
      <c r="AY146" s="118" t="s">
        <v>124</v>
      </c>
      <c r="BK146" s="127">
        <f>SUM(BK147:BK160)</f>
        <v>0</v>
      </c>
    </row>
    <row r="147" spans="2:65" s="1" customFormat="1" ht="16.5" customHeight="1">
      <c r="B147" s="130"/>
      <c r="C147" s="131" t="s">
        <v>243</v>
      </c>
      <c r="D147" s="131" t="s">
        <v>127</v>
      </c>
      <c r="E147" s="132" t="s">
        <v>244</v>
      </c>
      <c r="F147" s="133" t="s">
        <v>245</v>
      </c>
      <c r="G147" s="134" t="s">
        <v>130</v>
      </c>
      <c r="H147" s="135">
        <v>6.72</v>
      </c>
      <c r="I147" s="136"/>
      <c r="J147" s="137">
        <f>ROUND(I147*H147,2)</f>
        <v>0</v>
      </c>
      <c r="K147" s="133" t="s">
        <v>131</v>
      </c>
      <c r="L147" s="26"/>
      <c r="M147" s="138" t="s">
        <v>1</v>
      </c>
      <c r="N147" s="139" t="s">
        <v>39</v>
      </c>
      <c r="O147" s="45"/>
      <c r="P147" s="140">
        <f>O147*H147</f>
        <v>0</v>
      </c>
      <c r="Q147" s="140">
        <v>0.0462</v>
      </c>
      <c r="R147" s="140">
        <f>Q147*H147</f>
        <v>0.31046399999999996</v>
      </c>
      <c r="S147" s="140">
        <v>0</v>
      </c>
      <c r="T147" s="141">
        <f>S147*H147</f>
        <v>0</v>
      </c>
      <c r="AR147" s="12" t="s">
        <v>199</v>
      </c>
      <c r="AT147" s="12" t="s">
        <v>127</v>
      </c>
      <c r="AU147" s="12" t="s">
        <v>78</v>
      </c>
      <c r="AY147" s="12" t="s">
        <v>124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2" t="s">
        <v>76</v>
      </c>
      <c r="BK147" s="142">
        <f>ROUND(I147*H147,2)</f>
        <v>0</v>
      </c>
      <c r="BL147" s="12" t="s">
        <v>199</v>
      </c>
      <c r="BM147" s="12" t="s">
        <v>246</v>
      </c>
    </row>
    <row r="148" spans="2:47" s="1" customFormat="1" ht="19.5">
      <c r="B148" s="26"/>
      <c r="D148" s="143" t="s">
        <v>134</v>
      </c>
      <c r="F148" s="144" t="s">
        <v>247</v>
      </c>
      <c r="I148" s="76"/>
      <c r="L148" s="26"/>
      <c r="M148" s="145"/>
      <c r="N148" s="45"/>
      <c r="O148" s="45"/>
      <c r="P148" s="45"/>
      <c r="Q148" s="45"/>
      <c r="R148" s="45"/>
      <c r="S148" s="45"/>
      <c r="T148" s="46"/>
      <c r="AT148" s="12" t="s">
        <v>134</v>
      </c>
      <c r="AU148" s="12" t="s">
        <v>78</v>
      </c>
    </row>
    <row r="149" spans="2:65" s="1" customFormat="1" ht="16.5" customHeight="1">
      <c r="B149" s="130"/>
      <c r="C149" s="131" t="s">
        <v>248</v>
      </c>
      <c r="D149" s="131" t="s">
        <v>127</v>
      </c>
      <c r="E149" s="132" t="s">
        <v>249</v>
      </c>
      <c r="F149" s="133" t="s">
        <v>250</v>
      </c>
      <c r="G149" s="134" t="s">
        <v>130</v>
      </c>
      <c r="H149" s="135">
        <v>5.04</v>
      </c>
      <c r="I149" s="136"/>
      <c r="J149" s="137">
        <f>ROUND(I149*H149,2)</f>
        <v>0</v>
      </c>
      <c r="K149" s="133" t="s">
        <v>131</v>
      </c>
      <c r="L149" s="26"/>
      <c r="M149" s="138" t="s">
        <v>1</v>
      </c>
      <c r="N149" s="139" t="s">
        <v>39</v>
      </c>
      <c r="O149" s="45"/>
      <c r="P149" s="140">
        <f>O149*H149</f>
        <v>0</v>
      </c>
      <c r="Q149" s="140">
        <v>0</v>
      </c>
      <c r="R149" s="140">
        <f>Q149*H149</f>
        <v>0</v>
      </c>
      <c r="S149" s="140">
        <v>0.03175</v>
      </c>
      <c r="T149" s="141">
        <f>S149*H149</f>
        <v>0.16002</v>
      </c>
      <c r="AR149" s="12" t="s">
        <v>199</v>
      </c>
      <c r="AT149" s="12" t="s">
        <v>127</v>
      </c>
      <c r="AU149" s="12" t="s">
        <v>78</v>
      </c>
      <c r="AY149" s="12" t="s">
        <v>124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2" t="s">
        <v>76</v>
      </c>
      <c r="BK149" s="142">
        <f>ROUND(I149*H149,2)</f>
        <v>0</v>
      </c>
      <c r="BL149" s="12" t="s">
        <v>199</v>
      </c>
      <c r="BM149" s="12" t="s">
        <v>251</v>
      </c>
    </row>
    <row r="150" spans="2:47" s="1" customFormat="1" ht="19.5">
      <c r="B150" s="26"/>
      <c r="D150" s="143" t="s">
        <v>134</v>
      </c>
      <c r="F150" s="144" t="s">
        <v>252</v>
      </c>
      <c r="I150" s="76"/>
      <c r="L150" s="26"/>
      <c r="M150" s="145"/>
      <c r="N150" s="45"/>
      <c r="O150" s="45"/>
      <c r="P150" s="45"/>
      <c r="Q150" s="45"/>
      <c r="R150" s="45"/>
      <c r="S150" s="45"/>
      <c r="T150" s="46"/>
      <c r="AT150" s="12" t="s">
        <v>134</v>
      </c>
      <c r="AU150" s="12" t="s">
        <v>78</v>
      </c>
    </row>
    <row r="151" spans="2:65" s="1" customFormat="1" ht="16.5" customHeight="1">
      <c r="B151" s="130"/>
      <c r="C151" s="131" t="s">
        <v>253</v>
      </c>
      <c r="D151" s="131" t="s">
        <v>127</v>
      </c>
      <c r="E151" s="132" t="s">
        <v>254</v>
      </c>
      <c r="F151" s="133" t="s">
        <v>255</v>
      </c>
      <c r="G151" s="134" t="s">
        <v>130</v>
      </c>
      <c r="H151" s="135">
        <v>29.56</v>
      </c>
      <c r="I151" s="136"/>
      <c r="J151" s="137">
        <f>ROUND(I151*H151,2)</f>
        <v>0</v>
      </c>
      <c r="K151" s="133" t="s">
        <v>131</v>
      </c>
      <c r="L151" s="26"/>
      <c r="M151" s="138" t="s">
        <v>1</v>
      </c>
      <c r="N151" s="139" t="s">
        <v>39</v>
      </c>
      <c r="O151" s="45"/>
      <c r="P151" s="140">
        <f>O151*H151</f>
        <v>0</v>
      </c>
      <c r="Q151" s="140">
        <v>0.01236</v>
      </c>
      <c r="R151" s="140">
        <f>Q151*H151</f>
        <v>0.36536159999999995</v>
      </c>
      <c r="S151" s="140">
        <v>0</v>
      </c>
      <c r="T151" s="141">
        <f>S151*H151</f>
        <v>0</v>
      </c>
      <c r="AR151" s="12" t="s">
        <v>199</v>
      </c>
      <c r="AT151" s="12" t="s">
        <v>127</v>
      </c>
      <c r="AU151" s="12" t="s">
        <v>78</v>
      </c>
      <c r="AY151" s="12" t="s">
        <v>124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2" t="s">
        <v>76</v>
      </c>
      <c r="BK151" s="142">
        <f>ROUND(I151*H151,2)</f>
        <v>0</v>
      </c>
      <c r="BL151" s="12" t="s">
        <v>199</v>
      </c>
      <c r="BM151" s="12" t="s">
        <v>256</v>
      </c>
    </row>
    <row r="152" spans="2:47" s="1" customFormat="1" ht="19.5">
      <c r="B152" s="26"/>
      <c r="D152" s="143" t="s">
        <v>134</v>
      </c>
      <c r="F152" s="144" t="s">
        <v>257</v>
      </c>
      <c r="I152" s="76"/>
      <c r="L152" s="26"/>
      <c r="M152" s="145"/>
      <c r="N152" s="45"/>
      <c r="O152" s="45"/>
      <c r="P152" s="45"/>
      <c r="Q152" s="45"/>
      <c r="R152" s="45"/>
      <c r="S152" s="45"/>
      <c r="T152" s="46"/>
      <c r="AT152" s="12" t="s">
        <v>134</v>
      </c>
      <c r="AU152" s="12" t="s">
        <v>78</v>
      </c>
    </row>
    <row r="153" spans="2:65" s="1" customFormat="1" ht="16.5" customHeight="1">
      <c r="B153" s="130"/>
      <c r="C153" s="131" t="s">
        <v>258</v>
      </c>
      <c r="D153" s="131" t="s">
        <v>127</v>
      </c>
      <c r="E153" s="132" t="s">
        <v>259</v>
      </c>
      <c r="F153" s="133" t="s">
        <v>260</v>
      </c>
      <c r="G153" s="134" t="s">
        <v>233</v>
      </c>
      <c r="H153" s="135">
        <v>5</v>
      </c>
      <c r="I153" s="136"/>
      <c r="J153" s="137">
        <f>ROUND(I153*H153,2)</f>
        <v>0</v>
      </c>
      <c r="K153" s="133" t="s">
        <v>1</v>
      </c>
      <c r="L153" s="26"/>
      <c r="M153" s="138" t="s">
        <v>1</v>
      </c>
      <c r="N153" s="139" t="s">
        <v>39</v>
      </c>
      <c r="O153" s="45"/>
      <c r="P153" s="140">
        <f>O153*H153</f>
        <v>0</v>
      </c>
      <c r="Q153" s="140">
        <v>0.01236</v>
      </c>
      <c r="R153" s="140">
        <f>Q153*H153</f>
        <v>0.061799999999999994</v>
      </c>
      <c r="S153" s="140">
        <v>0</v>
      </c>
      <c r="T153" s="141">
        <f>S153*H153</f>
        <v>0</v>
      </c>
      <c r="AR153" s="12" t="s">
        <v>199</v>
      </c>
      <c r="AT153" s="12" t="s">
        <v>127</v>
      </c>
      <c r="AU153" s="12" t="s">
        <v>78</v>
      </c>
      <c r="AY153" s="12" t="s">
        <v>124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2" t="s">
        <v>76</v>
      </c>
      <c r="BK153" s="142">
        <f>ROUND(I153*H153,2)</f>
        <v>0</v>
      </c>
      <c r="BL153" s="12" t="s">
        <v>199</v>
      </c>
      <c r="BM153" s="12" t="s">
        <v>261</v>
      </c>
    </row>
    <row r="154" spans="2:65" s="1" customFormat="1" ht="16.5" customHeight="1">
      <c r="B154" s="130"/>
      <c r="C154" s="131" t="s">
        <v>262</v>
      </c>
      <c r="D154" s="131" t="s">
        <v>127</v>
      </c>
      <c r="E154" s="132" t="s">
        <v>263</v>
      </c>
      <c r="F154" s="133" t="s">
        <v>264</v>
      </c>
      <c r="G154" s="134" t="s">
        <v>130</v>
      </c>
      <c r="H154" s="135">
        <v>6.58</v>
      </c>
      <c r="I154" s="136"/>
      <c r="J154" s="137">
        <f>ROUND(I154*H154,2)</f>
        <v>0</v>
      </c>
      <c r="K154" s="133" t="s">
        <v>131</v>
      </c>
      <c r="L154" s="26"/>
      <c r="M154" s="138" t="s">
        <v>1</v>
      </c>
      <c r="N154" s="139" t="s">
        <v>39</v>
      </c>
      <c r="O154" s="45"/>
      <c r="P154" s="140">
        <f>O154*H154</f>
        <v>0</v>
      </c>
      <c r="Q154" s="140">
        <v>0.01254</v>
      </c>
      <c r="R154" s="140">
        <f>Q154*H154</f>
        <v>0.08251320000000001</v>
      </c>
      <c r="S154" s="140">
        <v>0</v>
      </c>
      <c r="T154" s="141">
        <f>S154*H154</f>
        <v>0</v>
      </c>
      <c r="AR154" s="12" t="s">
        <v>199</v>
      </c>
      <c r="AT154" s="12" t="s">
        <v>127</v>
      </c>
      <c r="AU154" s="12" t="s">
        <v>78</v>
      </c>
      <c r="AY154" s="12" t="s">
        <v>124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2" t="s">
        <v>76</v>
      </c>
      <c r="BK154" s="142">
        <f>ROUND(I154*H154,2)</f>
        <v>0</v>
      </c>
      <c r="BL154" s="12" t="s">
        <v>199</v>
      </c>
      <c r="BM154" s="12" t="s">
        <v>265</v>
      </c>
    </row>
    <row r="155" spans="2:47" s="1" customFormat="1" ht="19.5">
      <c r="B155" s="26"/>
      <c r="D155" s="143" t="s">
        <v>134</v>
      </c>
      <c r="F155" s="144" t="s">
        <v>240</v>
      </c>
      <c r="I155" s="76"/>
      <c r="L155" s="26"/>
      <c r="M155" s="145"/>
      <c r="N155" s="45"/>
      <c r="O155" s="45"/>
      <c r="P155" s="45"/>
      <c r="Q155" s="45"/>
      <c r="R155" s="45"/>
      <c r="S155" s="45"/>
      <c r="T155" s="46"/>
      <c r="AT155" s="12" t="s">
        <v>134</v>
      </c>
      <c r="AU155" s="12" t="s">
        <v>78</v>
      </c>
    </row>
    <row r="156" spans="2:65" s="1" customFormat="1" ht="16.5" customHeight="1">
      <c r="B156" s="130"/>
      <c r="C156" s="131" t="s">
        <v>266</v>
      </c>
      <c r="D156" s="131" t="s">
        <v>127</v>
      </c>
      <c r="E156" s="132" t="s">
        <v>267</v>
      </c>
      <c r="F156" s="133" t="s">
        <v>268</v>
      </c>
      <c r="G156" s="134" t="s">
        <v>130</v>
      </c>
      <c r="H156" s="135">
        <v>64.76</v>
      </c>
      <c r="I156" s="136"/>
      <c r="J156" s="137">
        <f>ROUND(I156*H156,2)</f>
        <v>0</v>
      </c>
      <c r="K156" s="133" t="s">
        <v>131</v>
      </c>
      <c r="L156" s="26"/>
      <c r="M156" s="138" t="s">
        <v>1</v>
      </c>
      <c r="N156" s="139" t="s">
        <v>39</v>
      </c>
      <c r="O156" s="45"/>
      <c r="P156" s="140">
        <f>O156*H156</f>
        <v>0</v>
      </c>
      <c r="Q156" s="140">
        <v>0.00117</v>
      </c>
      <c r="R156" s="140">
        <f>Q156*H156</f>
        <v>0.07576920000000001</v>
      </c>
      <c r="S156" s="140">
        <v>0</v>
      </c>
      <c r="T156" s="141">
        <f>S156*H156</f>
        <v>0</v>
      </c>
      <c r="AR156" s="12" t="s">
        <v>199</v>
      </c>
      <c r="AT156" s="12" t="s">
        <v>127</v>
      </c>
      <c r="AU156" s="12" t="s">
        <v>78</v>
      </c>
      <c r="AY156" s="12" t="s">
        <v>124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2" t="s">
        <v>76</v>
      </c>
      <c r="BK156" s="142">
        <f>ROUND(I156*H156,2)</f>
        <v>0</v>
      </c>
      <c r="BL156" s="12" t="s">
        <v>199</v>
      </c>
      <c r="BM156" s="12" t="s">
        <v>269</v>
      </c>
    </row>
    <row r="157" spans="2:47" s="1" customFormat="1" ht="19.5">
      <c r="B157" s="26"/>
      <c r="D157" s="143" t="s">
        <v>134</v>
      </c>
      <c r="F157" s="144" t="s">
        <v>235</v>
      </c>
      <c r="I157" s="76"/>
      <c r="L157" s="26"/>
      <c r="M157" s="145"/>
      <c r="N157" s="45"/>
      <c r="O157" s="45"/>
      <c r="P157" s="45"/>
      <c r="Q157" s="45"/>
      <c r="R157" s="45"/>
      <c r="S157" s="45"/>
      <c r="T157" s="46"/>
      <c r="AT157" s="12" t="s">
        <v>134</v>
      </c>
      <c r="AU157" s="12" t="s">
        <v>78</v>
      </c>
    </row>
    <row r="158" spans="2:65" s="1" customFormat="1" ht="16.5" customHeight="1">
      <c r="B158" s="130"/>
      <c r="C158" s="146" t="s">
        <v>270</v>
      </c>
      <c r="D158" s="146" t="s">
        <v>271</v>
      </c>
      <c r="E158" s="147" t="s">
        <v>272</v>
      </c>
      <c r="F158" s="148" t="s">
        <v>273</v>
      </c>
      <c r="G158" s="149" t="s">
        <v>130</v>
      </c>
      <c r="H158" s="150">
        <v>67.998</v>
      </c>
      <c r="I158" s="151"/>
      <c r="J158" s="152">
        <f>ROUND(I158*H158,2)</f>
        <v>0</v>
      </c>
      <c r="K158" s="148" t="s">
        <v>131</v>
      </c>
      <c r="L158" s="153"/>
      <c r="M158" s="154" t="s">
        <v>1</v>
      </c>
      <c r="N158" s="155" t="s">
        <v>39</v>
      </c>
      <c r="O158" s="45"/>
      <c r="P158" s="140">
        <f>O158*H158</f>
        <v>0</v>
      </c>
      <c r="Q158" s="140">
        <v>0.006</v>
      </c>
      <c r="R158" s="140">
        <f>Q158*H158</f>
        <v>0.407988</v>
      </c>
      <c r="S158" s="140">
        <v>0</v>
      </c>
      <c r="T158" s="141">
        <f>S158*H158</f>
        <v>0</v>
      </c>
      <c r="AR158" s="12" t="s">
        <v>274</v>
      </c>
      <c r="AT158" s="12" t="s">
        <v>271</v>
      </c>
      <c r="AU158" s="12" t="s">
        <v>78</v>
      </c>
      <c r="AY158" s="12" t="s">
        <v>124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2" t="s">
        <v>76</v>
      </c>
      <c r="BK158" s="142">
        <f>ROUND(I158*H158,2)</f>
        <v>0</v>
      </c>
      <c r="BL158" s="12" t="s">
        <v>199</v>
      </c>
      <c r="BM158" s="12" t="s">
        <v>275</v>
      </c>
    </row>
    <row r="159" spans="2:47" s="1" customFormat="1" ht="29.25">
      <c r="B159" s="26"/>
      <c r="D159" s="143" t="s">
        <v>134</v>
      </c>
      <c r="F159" s="144" t="s">
        <v>276</v>
      </c>
      <c r="I159" s="76"/>
      <c r="L159" s="26"/>
      <c r="M159" s="145"/>
      <c r="N159" s="45"/>
      <c r="O159" s="45"/>
      <c r="P159" s="45"/>
      <c r="Q159" s="45"/>
      <c r="R159" s="45"/>
      <c r="S159" s="45"/>
      <c r="T159" s="46"/>
      <c r="AT159" s="12" t="s">
        <v>134</v>
      </c>
      <c r="AU159" s="12" t="s">
        <v>78</v>
      </c>
    </row>
    <row r="160" spans="2:65" s="1" customFormat="1" ht="16.5" customHeight="1">
      <c r="B160" s="130"/>
      <c r="C160" s="131" t="s">
        <v>277</v>
      </c>
      <c r="D160" s="131" t="s">
        <v>127</v>
      </c>
      <c r="E160" s="132" t="s">
        <v>278</v>
      </c>
      <c r="F160" s="133" t="s">
        <v>279</v>
      </c>
      <c r="G160" s="134" t="s">
        <v>280</v>
      </c>
      <c r="H160" s="156"/>
      <c r="I160" s="136"/>
      <c r="J160" s="137">
        <f>ROUND(I160*H160,2)</f>
        <v>0</v>
      </c>
      <c r="K160" s="133" t="s">
        <v>131</v>
      </c>
      <c r="L160" s="26"/>
      <c r="M160" s="138" t="s">
        <v>1</v>
      </c>
      <c r="N160" s="139" t="s">
        <v>39</v>
      </c>
      <c r="O160" s="45"/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2" t="s">
        <v>199</v>
      </c>
      <c r="AT160" s="12" t="s">
        <v>127</v>
      </c>
      <c r="AU160" s="12" t="s">
        <v>78</v>
      </c>
      <c r="AY160" s="12" t="s">
        <v>124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2" t="s">
        <v>76</v>
      </c>
      <c r="BK160" s="142">
        <f>ROUND(I160*H160,2)</f>
        <v>0</v>
      </c>
      <c r="BL160" s="12" t="s">
        <v>199</v>
      </c>
      <c r="BM160" s="12" t="s">
        <v>281</v>
      </c>
    </row>
    <row r="161" spans="2:63" s="10" customFormat="1" ht="22.9" customHeight="1">
      <c r="B161" s="117"/>
      <c r="D161" s="118" t="s">
        <v>67</v>
      </c>
      <c r="E161" s="128" t="s">
        <v>282</v>
      </c>
      <c r="F161" s="128" t="s">
        <v>283</v>
      </c>
      <c r="I161" s="120"/>
      <c r="J161" s="129">
        <f>BK161</f>
        <v>0</v>
      </c>
      <c r="L161" s="117"/>
      <c r="M161" s="122"/>
      <c r="N161" s="123"/>
      <c r="O161" s="123"/>
      <c r="P161" s="124">
        <f>SUM(P162:P178)</f>
        <v>0</v>
      </c>
      <c r="Q161" s="123"/>
      <c r="R161" s="124">
        <f>SUM(R162:R178)</f>
        <v>0.177</v>
      </c>
      <c r="S161" s="123"/>
      <c r="T161" s="125">
        <f>SUM(T162:T178)</f>
        <v>0.28800000000000003</v>
      </c>
      <c r="AR161" s="118" t="s">
        <v>78</v>
      </c>
      <c r="AT161" s="126" t="s">
        <v>67</v>
      </c>
      <c r="AU161" s="126" t="s">
        <v>76</v>
      </c>
      <c r="AY161" s="118" t="s">
        <v>124</v>
      </c>
      <c r="BK161" s="127">
        <f>SUM(BK162:BK178)</f>
        <v>0</v>
      </c>
    </row>
    <row r="162" spans="2:65" s="1" customFormat="1" ht="16.5" customHeight="1">
      <c r="B162" s="130"/>
      <c r="C162" s="131" t="s">
        <v>284</v>
      </c>
      <c r="D162" s="131" t="s">
        <v>127</v>
      </c>
      <c r="E162" s="132" t="s">
        <v>285</v>
      </c>
      <c r="F162" s="133" t="s">
        <v>286</v>
      </c>
      <c r="G162" s="134" t="s">
        <v>233</v>
      </c>
      <c r="H162" s="135">
        <v>7</v>
      </c>
      <c r="I162" s="136"/>
      <c r="J162" s="137">
        <f>ROUND(I162*H162,2)</f>
        <v>0</v>
      </c>
      <c r="K162" s="133" t="s">
        <v>131</v>
      </c>
      <c r="L162" s="26"/>
      <c r="M162" s="138" t="s">
        <v>1</v>
      </c>
      <c r="N162" s="139" t="s">
        <v>39</v>
      </c>
      <c r="O162" s="45"/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2" t="s">
        <v>199</v>
      </c>
      <c r="AT162" s="12" t="s">
        <v>127</v>
      </c>
      <c r="AU162" s="12" t="s">
        <v>78</v>
      </c>
      <c r="AY162" s="12" t="s">
        <v>124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2" t="s">
        <v>76</v>
      </c>
      <c r="BK162" s="142">
        <f>ROUND(I162*H162,2)</f>
        <v>0</v>
      </c>
      <c r="BL162" s="12" t="s">
        <v>199</v>
      </c>
      <c r="BM162" s="12" t="s">
        <v>287</v>
      </c>
    </row>
    <row r="163" spans="2:47" s="1" customFormat="1" ht="19.5">
      <c r="B163" s="26"/>
      <c r="D163" s="143" t="s">
        <v>134</v>
      </c>
      <c r="F163" s="144" t="s">
        <v>288</v>
      </c>
      <c r="I163" s="76"/>
      <c r="L163" s="26"/>
      <c r="M163" s="145"/>
      <c r="N163" s="45"/>
      <c r="O163" s="45"/>
      <c r="P163" s="45"/>
      <c r="Q163" s="45"/>
      <c r="R163" s="45"/>
      <c r="S163" s="45"/>
      <c r="T163" s="46"/>
      <c r="AT163" s="12" t="s">
        <v>134</v>
      </c>
      <c r="AU163" s="12" t="s">
        <v>78</v>
      </c>
    </row>
    <row r="164" spans="2:65" s="1" customFormat="1" ht="16.5" customHeight="1">
      <c r="B164" s="130"/>
      <c r="C164" s="146" t="s">
        <v>274</v>
      </c>
      <c r="D164" s="146" t="s">
        <v>271</v>
      </c>
      <c r="E164" s="147" t="s">
        <v>289</v>
      </c>
      <c r="F164" s="148" t="s">
        <v>290</v>
      </c>
      <c r="G164" s="149" t="s">
        <v>233</v>
      </c>
      <c r="H164" s="150">
        <v>5</v>
      </c>
      <c r="I164" s="151"/>
      <c r="J164" s="152">
        <f>ROUND(I164*H164,2)</f>
        <v>0</v>
      </c>
      <c r="K164" s="148" t="s">
        <v>131</v>
      </c>
      <c r="L164" s="153"/>
      <c r="M164" s="154" t="s">
        <v>1</v>
      </c>
      <c r="N164" s="155" t="s">
        <v>39</v>
      </c>
      <c r="O164" s="45"/>
      <c r="P164" s="140">
        <f>O164*H164</f>
        <v>0</v>
      </c>
      <c r="Q164" s="140">
        <v>0.013</v>
      </c>
      <c r="R164" s="140">
        <f>Q164*H164</f>
        <v>0.065</v>
      </c>
      <c r="S164" s="140">
        <v>0</v>
      </c>
      <c r="T164" s="141">
        <f>S164*H164</f>
        <v>0</v>
      </c>
      <c r="AR164" s="12" t="s">
        <v>274</v>
      </c>
      <c r="AT164" s="12" t="s">
        <v>271</v>
      </c>
      <c r="AU164" s="12" t="s">
        <v>78</v>
      </c>
      <c r="AY164" s="12" t="s">
        <v>124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2" t="s">
        <v>76</v>
      </c>
      <c r="BK164" s="142">
        <f>ROUND(I164*H164,2)</f>
        <v>0</v>
      </c>
      <c r="BL164" s="12" t="s">
        <v>199</v>
      </c>
      <c r="BM164" s="12" t="s">
        <v>291</v>
      </c>
    </row>
    <row r="165" spans="2:47" s="1" customFormat="1" ht="29.25">
      <c r="B165" s="26"/>
      <c r="D165" s="143" t="s">
        <v>134</v>
      </c>
      <c r="F165" s="144" t="s">
        <v>292</v>
      </c>
      <c r="I165" s="76"/>
      <c r="L165" s="26"/>
      <c r="M165" s="145"/>
      <c r="N165" s="45"/>
      <c r="O165" s="45"/>
      <c r="P165" s="45"/>
      <c r="Q165" s="45"/>
      <c r="R165" s="45"/>
      <c r="S165" s="45"/>
      <c r="T165" s="46"/>
      <c r="AT165" s="12" t="s">
        <v>134</v>
      </c>
      <c r="AU165" s="12" t="s">
        <v>78</v>
      </c>
    </row>
    <row r="166" spans="2:65" s="1" customFormat="1" ht="16.5" customHeight="1">
      <c r="B166" s="130"/>
      <c r="C166" s="146" t="s">
        <v>293</v>
      </c>
      <c r="D166" s="146" t="s">
        <v>271</v>
      </c>
      <c r="E166" s="147" t="s">
        <v>294</v>
      </c>
      <c r="F166" s="148" t="s">
        <v>295</v>
      </c>
      <c r="G166" s="149" t="s">
        <v>233</v>
      </c>
      <c r="H166" s="150">
        <v>2</v>
      </c>
      <c r="I166" s="151"/>
      <c r="J166" s="152">
        <f>ROUND(I166*H166,2)</f>
        <v>0</v>
      </c>
      <c r="K166" s="148" t="s">
        <v>131</v>
      </c>
      <c r="L166" s="153"/>
      <c r="M166" s="154" t="s">
        <v>1</v>
      </c>
      <c r="N166" s="155" t="s">
        <v>39</v>
      </c>
      <c r="O166" s="45"/>
      <c r="P166" s="140">
        <f>O166*H166</f>
        <v>0</v>
      </c>
      <c r="Q166" s="140">
        <v>0.016</v>
      </c>
      <c r="R166" s="140">
        <f>Q166*H166</f>
        <v>0.032</v>
      </c>
      <c r="S166" s="140">
        <v>0</v>
      </c>
      <c r="T166" s="141">
        <f>S166*H166</f>
        <v>0</v>
      </c>
      <c r="AR166" s="12" t="s">
        <v>274</v>
      </c>
      <c r="AT166" s="12" t="s">
        <v>271</v>
      </c>
      <c r="AU166" s="12" t="s">
        <v>78</v>
      </c>
      <c r="AY166" s="12" t="s">
        <v>124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2" t="s">
        <v>76</v>
      </c>
      <c r="BK166" s="142">
        <f>ROUND(I166*H166,2)</f>
        <v>0</v>
      </c>
      <c r="BL166" s="12" t="s">
        <v>199</v>
      </c>
      <c r="BM166" s="12" t="s">
        <v>296</v>
      </c>
    </row>
    <row r="167" spans="2:47" s="1" customFormat="1" ht="29.25">
      <c r="B167" s="26"/>
      <c r="D167" s="143" t="s">
        <v>134</v>
      </c>
      <c r="F167" s="144" t="s">
        <v>297</v>
      </c>
      <c r="I167" s="76"/>
      <c r="L167" s="26"/>
      <c r="M167" s="145"/>
      <c r="N167" s="45"/>
      <c r="O167" s="45"/>
      <c r="P167" s="45"/>
      <c r="Q167" s="45"/>
      <c r="R167" s="45"/>
      <c r="S167" s="45"/>
      <c r="T167" s="46"/>
      <c r="AT167" s="12" t="s">
        <v>134</v>
      </c>
      <c r="AU167" s="12" t="s">
        <v>78</v>
      </c>
    </row>
    <row r="168" spans="2:65" s="1" customFormat="1" ht="16.5" customHeight="1">
      <c r="B168" s="130"/>
      <c r="C168" s="131" t="s">
        <v>14</v>
      </c>
      <c r="D168" s="131" t="s">
        <v>127</v>
      </c>
      <c r="E168" s="132" t="s">
        <v>298</v>
      </c>
      <c r="F168" s="133" t="s">
        <v>299</v>
      </c>
      <c r="G168" s="134" t="s">
        <v>233</v>
      </c>
      <c r="H168" s="135">
        <v>5</v>
      </c>
      <c r="I168" s="136"/>
      <c r="J168" s="137">
        <f>ROUND(I168*H168,2)</f>
        <v>0</v>
      </c>
      <c r="K168" s="133" t="s">
        <v>1</v>
      </c>
      <c r="L168" s="26"/>
      <c r="M168" s="138" t="s">
        <v>1</v>
      </c>
      <c r="N168" s="139" t="s">
        <v>39</v>
      </c>
      <c r="O168" s="45"/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2" t="s">
        <v>199</v>
      </c>
      <c r="AT168" s="12" t="s">
        <v>127</v>
      </c>
      <c r="AU168" s="12" t="s">
        <v>78</v>
      </c>
      <c r="AY168" s="12" t="s">
        <v>124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2" t="s">
        <v>76</v>
      </c>
      <c r="BK168" s="142">
        <f>ROUND(I168*H168,2)</f>
        <v>0</v>
      </c>
      <c r="BL168" s="12" t="s">
        <v>199</v>
      </c>
      <c r="BM168" s="12" t="s">
        <v>300</v>
      </c>
    </row>
    <row r="169" spans="2:47" s="1" customFormat="1" ht="19.5">
      <c r="B169" s="26"/>
      <c r="D169" s="143" t="s">
        <v>134</v>
      </c>
      <c r="F169" s="144" t="s">
        <v>301</v>
      </c>
      <c r="I169" s="76"/>
      <c r="L169" s="26"/>
      <c r="M169" s="145"/>
      <c r="N169" s="45"/>
      <c r="O169" s="45"/>
      <c r="P169" s="45"/>
      <c r="Q169" s="45"/>
      <c r="R169" s="45"/>
      <c r="S169" s="45"/>
      <c r="T169" s="46"/>
      <c r="AT169" s="12" t="s">
        <v>134</v>
      </c>
      <c r="AU169" s="12" t="s">
        <v>78</v>
      </c>
    </row>
    <row r="170" spans="2:65" s="1" customFormat="1" ht="16.5" customHeight="1">
      <c r="B170" s="130"/>
      <c r="C170" s="146" t="s">
        <v>302</v>
      </c>
      <c r="D170" s="146" t="s">
        <v>271</v>
      </c>
      <c r="E170" s="147" t="s">
        <v>294</v>
      </c>
      <c r="F170" s="148" t="s">
        <v>295</v>
      </c>
      <c r="G170" s="149" t="s">
        <v>233</v>
      </c>
      <c r="H170" s="150">
        <v>5</v>
      </c>
      <c r="I170" s="151"/>
      <c r="J170" s="152">
        <f>ROUND(I170*H170,2)</f>
        <v>0</v>
      </c>
      <c r="K170" s="148" t="s">
        <v>131</v>
      </c>
      <c r="L170" s="153"/>
      <c r="M170" s="154" t="s">
        <v>1</v>
      </c>
      <c r="N170" s="155" t="s">
        <v>39</v>
      </c>
      <c r="O170" s="45"/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2" t="s">
        <v>274</v>
      </c>
      <c r="AT170" s="12" t="s">
        <v>271</v>
      </c>
      <c r="AU170" s="12" t="s">
        <v>78</v>
      </c>
      <c r="AY170" s="12" t="s">
        <v>124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2" t="s">
        <v>76</v>
      </c>
      <c r="BK170" s="142">
        <f>ROUND(I170*H170,2)</f>
        <v>0</v>
      </c>
      <c r="BL170" s="12" t="s">
        <v>199</v>
      </c>
      <c r="BM170" s="12" t="s">
        <v>303</v>
      </c>
    </row>
    <row r="171" spans="2:47" s="1" customFormat="1" ht="29.25">
      <c r="B171" s="26"/>
      <c r="D171" s="143" t="s">
        <v>134</v>
      </c>
      <c r="F171" s="144" t="s">
        <v>304</v>
      </c>
      <c r="I171" s="76"/>
      <c r="L171" s="26"/>
      <c r="M171" s="145"/>
      <c r="N171" s="45"/>
      <c r="O171" s="45"/>
      <c r="P171" s="45"/>
      <c r="Q171" s="45"/>
      <c r="R171" s="45"/>
      <c r="S171" s="45"/>
      <c r="T171" s="46"/>
      <c r="AT171" s="12" t="s">
        <v>134</v>
      </c>
      <c r="AU171" s="12" t="s">
        <v>78</v>
      </c>
    </row>
    <row r="172" spans="2:65" s="1" customFormat="1" ht="16.5" customHeight="1">
      <c r="B172" s="130"/>
      <c r="C172" s="146" t="s">
        <v>305</v>
      </c>
      <c r="D172" s="146" t="s">
        <v>271</v>
      </c>
      <c r="E172" s="147" t="s">
        <v>306</v>
      </c>
      <c r="F172" s="148" t="s">
        <v>307</v>
      </c>
      <c r="G172" s="149" t="s">
        <v>233</v>
      </c>
      <c r="H172" s="150">
        <v>5</v>
      </c>
      <c r="I172" s="151"/>
      <c r="J172" s="152">
        <f>ROUND(I172*H172,2)</f>
        <v>0</v>
      </c>
      <c r="K172" s="148" t="s">
        <v>1</v>
      </c>
      <c r="L172" s="153"/>
      <c r="M172" s="154" t="s">
        <v>1</v>
      </c>
      <c r="N172" s="155" t="s">
        <v>39</v>
      </c>
      <c r="O172" s="45"/>
      <c r="P172" s="140">
        <f>O172*H172</f>
        <v>0</v>
      </c>
      <c r="Q172" s="140">
        <v>0.016</v>
      </c>
      <c r="R172" s="140">
        <f>Q172*H172</f>
        <v>0.08</v>
      </c>
      <c r="S172" s="140">
        <v>0</v>
      </c>
      <c r="T172" s="141">
        <f>S172*H172</f>
        <v>0</v>
      </c>
      <c r="AR172" s="12" t="s">
        <v>274</v>
      </c>
      <c r="AT172" s="12" t="s">
        <v>271</v>
      </c>
      <c r="AU172" s="12" t="s">
        <v>78</v>
      </c>
      <c r="AY172" s="12" t="s">
        <v>124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2" t="s">
        <v>76</v>
      </c>
      <c r="BK172" s="142">
        <f>ROUND(I172*H172,2)</f>
        <v>0</v>
      </c>
      <c r="BL172" s="12" t="s">
        <v>199</v>
      </c>
      <c r="BM172" s="12" t="s">
        <v>308</v>
      </c>
    </row>
    <row r="173" spans="2:47" s="1" customFormat="1" ht="29.25">
      <c r="B173" s="26"/>
      <c r="D173" s="143" t="s">
        <v>134</v>
      </c>
      <c r="F173" s="144" t="s">
        <v>304</v>
      </c>
      <c r="I173" s="76"/>
      <c r="L173" s="26"/>
      <c r="M173" s="145"/>
      <c r="N173" s="45"/>
      <c r="O173" s="45"/>
      <c r="P173" s="45"/>
      <c r="Q173" s="45"/>
      <c r="R173" s="45"/>
      <c r="S173" s="45"/>
      <c r="T173" s="46"/>
      <c r="AT173" s="12" t="s">
        <v>134</v>
      </c>
      <c r="AU173" s="12" t="s">
        <v>78</v>
      </c>
    </row>
    <row r="174" spans="2:65" s="1" customFormat="1" ht="16.5" customHeight="1">
      <c r="B174" s="130"/>
      <c r="C174" s="131" t="s">
        <v>309</v>
      </c>
      <c r="D174" s="131" t="s">
        <v>127</v>
      </c>
      <c r="E174" s="132" t="s">
        <v>310</v>
      </c>
      <c r="F174" s="133" t="s">
        <v>311</v>
      </c>
      <c r="G174" s="134" t="s">
        <v>233</v>
      </c>
      <c r="H174" s="135">
        <v>12</v>
      </c>
      <c r="I174" s="136"/>
      <c r="J174" s="137">
        <f>ROUND(I174*H174,2)</f>
        <v>0</v>
      </c>
      <c r="K174" s="133" t="s">
        <v>131</v>
      </c>
      <c r="L174" s="26"/>
      <c r="M174" s="138" t="s">
        <v>1</v>
      </c>
      <c r="N174" s="139" t="s">
        <v>39</v>
      </c>
      <c r="O174" s="45"/>
      <c r="P174" s="140">
        <f>O174*H174</f>
        <v>0</v>
      </c>
      <c r="Q174" s="140">
        <v>0</v>
      </c>
      <c r="R174" s="140">
        <f>Q174*H174</f>
        <v>0</v>
      </c>
      <c r="S174" s="140">
        <v>0.024</v>
      </c>
      <c r="T174" s="141">
        <f>S174*H174</f>
        <v>0.28800000000000003</v>
      </c>
      <c r="AR174" s="12" t="s">
        <v>199</v>
      </c>
      <c r="AT174" s="12" t="s">
        <v>127</v>
      </c>
      <c r="AU174" s="12" t="s">
        <v>78</v>
      </c>
      <c r="AY174" s="12" t="s">
        <v>124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2" t="s">
        <v>76</v>
      </c>
      <c r="BK174" s="142">
        <f>ROUND(I174*H174,2)</f>
        <v>0</v>
      </c>
      <c r="BL174" s="12" t="s">
        <v>199</v>
      </c>
      <c r="BM174" s="12" t="s">
        <v>312</v>
      </c>
    </row>
    <row r="175" spans="2:47" s="1" customFormat="1" ht="19.5">
      <c r="B175" s="26"/>
      <c r="D175" s="143" t="s">
        <v>134</v>
      </c>
      <c r="F175" s="144" t="s">
        <v>313</v>
      </c>
      <c r="I175" s="76"/>
      <c r="L175" s="26"/>
      <c r="M175" s="145"/>
      <c r="N175" s="45"/>
      <c r="O175" s="45"/>
      <c r="P175" s="45"/>
      <c r="Q175" s="45"/>
      <c r="R175" s="45"/>
      <c r="S175" s="45"/>
      <c r="T175" s="46"/>
      <c r="AT175" s="12" t="s">
        <v>134</v>
      </c>
      <c r="AU175" s="12" t="s">
        <v>78</v>
      </c>
    </row>
    <row r="176" spans="2:65" s="1" customFormat="1" ht="16.5" customHeight="1">
      <c r="B176" s="130"/>
      <c r="C176" s="131" t="s">
        <v>314</v>
      </c>
      <c r="D176" s="131" t="s">
        <v>127</v>
      </c>
      <c r="E176" s="132" t="s">
        <v>315</v>
      </c>
      <c r="F176" s="133" t="s">
        <v>316</v>
      </c>
      <c r="G176" s="134" t="s">
        <v>198</v>
      </c>
      <c r="H176" s="135">
        <v>1</v>
      </c>
      <c r="I176" s="136"/>
      <c r="J176" s="137">
        <f>ROUND(I176*H176,2)</f>
        <v>0</v>
      </c>
      <c r="K176" s="133" t="s">
        <v>1</v>
      </c>
      <c r="L176" s="26"/>
      <c r="M176" s="138" t="s">
        <v>1</v>
      </c>
      <c r="N176" s="139" t="s">
        <v>39</v>
      </c>
      <c r="O176" s="45"/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2" t="s">
        <v>199</v>
      </c>
      <c r="AT176" s="12" t="s">
        <v>127</v>
      </c>
      <c r="AU176" s="12" t="s">
        <v>78</v>
      </c>
      <c r="AY176" s="12" t="s">
        <v>124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2" t="s">
        <v>76</v>
      </c>
      <c r="BK176" s="142">
        <f>ROUND(I176*H176,2)</f>
        <v>0</v>
      </c>
      <c r="BL176" s="12" t="s">
        <v>199</v>
      </c>
      <c r="BM176" s="12" t="s">
        <v>317</v>
      </c>
    </row>
    <row r="177" spans="2:47" s="1" customFormat="1" ht="19.5">
      <c r="B177" s="26"/>
      <c r="D177" s="143" t="s">
        <v>134</v>
      </c>
      <c r="F177" s="144" t="s">
        <v>513</v>
      </c>
      <c r="I177" s="76"/>
      <c r="L177" s="26"/>
      <c r="M177" s="145"/>
      <c r="N177" s="45"/>
      <c r="O177" s="45"/>
      <c r="P177" s="45"/>
      <c r="Q177" s="45"/>
      <c r="R177" s="45"/>
      <c r="S177" s="45"/>
      <c r="T177" s="46"/>
      <c r="AT177" s="12" t="s">
        <v>134</v>
      </c>
      <c r="AU177" s="12" t="s">
        <v>78</v>
      </c>
    </row>
    <row r="178" spans="2:65" s="1" customFormat="1" ht="16.5" customHeight="1">
      <c r="B178" s="130"/>
      <c r="C178" s="131" t="s">
        <v>318</v>
      </c>
      <c r="D178" s="131" t="s">
        <v>127</v>
      </c>
      <c r="E178" s="132" t="s">
        <v>319</v>
      </c>
      <c r="F178" s="133" t="s">
        <v>320</v>
      </c>
      <c r="G178" s="134" t="s">
        <v>280</v>
      </c>
      <c r="H178" s="156"/>
      <c r="I178" s="136"/>
      <c r="J178" s="137">
        <f>ROUND(I178*H178,2)</f>
        <v>0</v>
      </c>
      <c r="K178" s="133" t="s">
        <v>131</v>
      </c>
      <c r="L178" s="26"/>
      <c r="M178" s="138" t="s">
        <v>1</v>
      </c>
      <c r="N178" s="139" t="s">
        <v>39</v>
      </c>
      <c r="O178" s="45"/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2" t="s">
        <v>199</v>
      </c>
      <c r="AT178" s="12" t="s">
        <v>127</v>
      </c>
      <c r="AU178" s="12" t="s">
        <v>78</v>
      </c>
      <c r="AY178" s="12" t="s">
        <v>124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2" t="s">
        <v>76</v>
      </c>
      <c r="BK178" s="142">
        <f>ROUND(I178*H178,2)</f>
        <v>0</v>
      </c>
      <c r="BL178" s="12" t="s">
        <v>199</v>
      </c>
      <c r="BM178" s="12" t="s">
        <v>321</v>
      </c>
    </row>
    <row r="179" spans="2:63" s="10" customFormat="1" ht="22.9" customHeight="1">
      <c r="B179" s="117"/>
      <c r="D179" s="118" t="s">
        <v>67</v>
      </c>
      <c r="E179" s="128" t="s">
        <v>322</v>
      </c>
      <c r="F179" s="128" t="s">
        <v>323</v>
      </c>
      <c r="I179" s="120"/>
      <c r="J179" s="129">
        <f>BK179</f>
        <v>0</v>
      </c>
      <c r="L179" s="117"/>
      <c r="M179" s="122"/>
      <c r="N179" s="123"/>
      <c r="O179" s="123"/>
      <c r="P179" s="124">
        <f>SUM(P180:P183)</f>
        <v>0</v>
      </c>
      <c r="Q179" s="123"/>
      <c r="R179" s="124">
        <f>SUM(R180:R183)</f>
        <v>0</v>
      </c>
      <c r="S179" s="123"/>
      <c r="T179" s="125">
        <f>SUM(T180:T183)</f>
        <v>0.42804</v>
      </c>
      <c r="AR179" s="118" t="s">
        <v>78</v>
      </c>
      <c r="AT179" s="126" t="s">
        <v>67</v>
      </c>
      <c r="AU179" s="126" t="s">
        <v>76</v>
      </c>
      <c r="AY179" s="118" t="s">
        <v>124</v>
      </c>
      <c r="BK179" s="127">
        <f>SUM(BK180:BK183)</f>
        <v>0</v>
      </c>
    </row>
    <row r="180" spans="2:65" s="1" customFormat="1" ht="16.5" customHeight="1">
      <c r="B180" s="130"/>
      <c r="C180" s="131" t="s">
        <v>324</v>
      </c>
      <c r="D180" s="131" t="s">
        <v>127</v>
      </c>
      <c r="E180" s="132" t="s">
        <v>325</v>
      </c>
      <c r="F180" s="133" t="s">
        <v>326</v>
      </c>
      <c r="G180" s="134" t="s">
        <v>130</v>
      </c>
      <c r="H180" s="135">
        <v>71.34</v>
      </c>
      <c r="I180" s="136"/>
      <c r="J180" s="137">
        <f>ROUND(I180*H180,2)</f>
        <v>0</v>
      </c>
      <c r="K180" s="133" t="s">
        <v>131</v>
      </c>
      <c r="L180" s="26"/>
      <c r="M180" s="138" t="s">
        <v>1</v>
      </c>
      <c r="N180" s="139" t="s">
        <v>39</v>
      </c>
      <c r="O180" s="45"/>
      <c r="P180" s="140">
        <f>O180*H180</f>
        <v>0</v>
      </c>
      <c r="Q180" s="140">
        <v>0</v>
      </c>
      <c r="R180" s="140">
        <f>Q180*H180</f>
        <v>0</v>
      </c>
      <c r="S180" s="140">
        <v>0.004</v>
      </c>
      <c r="T180" s="141">
        <f>S180*H180</f>
        <v>0.28536</v>
      </c>
      <c r="AR180" s="12" t="s">
        <v>199</v>
      </c>
      <c r="AT180" s="12" t="s">
        <v>127</v>
      </c>
      <c r="AU180" s="12" t="s">
        <v>78</v>
      </c>
      <c r="AY180" s="12" t="s">
        <v>124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2" t="s">
        <v>76</v>
      </c>
      <c r="BK180" s="142">
        <f>ROUND(I180*H180,2)</f>
        <v>0</v>
      </c>
      <c r="BL180" s="12" t="s">
        <v>199</v>
      </c>
      <c r="BM180" s="12" t="s">
        <v>327</v>
      </c>
    </row>
    <row r="181" spans="2:47" s="1" customFormat="1" ht="19.5">
      <c r="B181" s="26"/>
      <c r="D181" s="143" t="s">
        <v>134</v>
      </c>
      <c r="F181" s="144" t="s">
        <v>313</v>
      </c>
      <c r="I181" s="76"/>
      <c r="L181" s="26"/>
      <c r="M181" s="145"/>
      <c r="N181" s="45"/>
      <c r="O181" s="45"/>
      <c r="P181" s="45"/>
      <c r="Q181" s="45"/>
      <c r="R181" s="45"/>
      <c r="S181" s="45"/>
      <c r="T181" s="46"/>
      <c r="AT181" s="12" t="s">
        <v>134</v>
      </c>
      <c r="AU181" s="12" t="s">
        <v>78</v>
      </c>
    </row>
    <row r="182" spans="2:65" s="1" customFormat="1" ht="16.5" customHeight="1">
      <c r="B182" s="130"/>
      <c r="C182" s="131" t="s">
        <v>328</v>
      </c>
      <c r="D182" s="131" t="s">
        <v>127</v>
      </c>
      <c r="E182" s="132" t="s">
        <v>329</v>
      </c>
      <c r="F182" s="133" t="s">
        <v>330</v>
      </c>
      <c r="G182" s="134" t="s">
        <v>130</v>
      </c>
      <c r="H182" s="135">
        <v>71.34</v>
      </c>
      <c r="I182" s="136"/>
      <c r="J182" s="137">
        <f>ROUND(I182*H182,2)</f>
        <v>0</v>
      </c>
      <c r="K182" s="133" t="s">
        <v>131</v>
      </c>
      <c r="L182" s="26"/>
      <c r="M182" s="138" t="s">
        <v>1</v>
      </c>
      <c r="N182" s="139" t="s">
        <v>39</v>
      </c>
      <c r="O182" s="45"/>
      <c r="P182" s="140">
        <f>O182*H182</f>
        <v>0</v>
      </c>
      <c r="Q182" s="140">
        <v>0</v>
      </c>
      <c r="R182" s="140">
        <f>Q182*H182</f>
        <v>0</v>
      </c>
      <c r="S182" s="140">
        <v>0.002</v>
      </c>
      <c r="T182" s="141">
        <f>S182*H182</f>
        <v>0.14268</v>
      </c>
      <c r="AR182" s="12" t="s">
        <v>199</v>
      </c>
      <c r="AT182" s="12" t="s">
        <v>127</v>
      </c>
      <c r="AU182" s="12" t="s">
        <v>78</v>
      </c>
      <c r="AY182" s="12" t="s">
        <v>124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2" t="s">
        <v>76</v>
      </c>
      <c r="BK182" s="142">
        <f>ROUND(I182*H182,2)</f>
        <v>0</v>
      </c>
      <c r="BL182" s="12" t="s">
        <v>199</v>
      </c>
      <c r="BM182" s="12" t="s">
        <v>331</v>
      </c>
    </row>
    <row r="183" spans="2:47" s="1" customFormat="1" ht="19.5">
      <c r="B183" s="26"/>
      <c r="D183" s="143" t="s">
        <v>134</v>
      </c>
      <c r="F183" s="144" t="s">
        <v>313</v>
      </c>
      <c r="I183" s="76"/>
      <c r="L183" s="26"/>
      <c r="M183" s="145"/>
      <c r="N183" s="45"/>
      <c r="O183" s="45"/>
      <c r="P183" s="45"/>
      <c r="Q183" s="45"/>
      <c r="R183" s="45"/>
      <c r="S183" s="45"/>
      <c r="T183" s="46"/>
      <c r="AT183" s="12" t="s">
        <v>134</v>
      </c>
      <c r="AU183" s="12" t="s">
        <v>78</v>
      </c>
    </row>
    <row r="184" spans="2:63" s="10" customFormat="1" ht="22.9" customHeight="1">
      <c r="B184" s="117"/>
      <c r="D184" s="118" t="s">
        <v>67</v>
      </c>
      <c r="E184" s="128" t="s">
        <v>332</v>
      </c>
      <c r="F184" s="128" t="s">
        <v>333</v>
      </c>
      <c r="I184" s="120"/>
      <c r="J184" s="129">
        <f>BK184</f>
        <v>0</v>
      </c>
      <c r="L184" s="117"/>
      <c r="M184" s="122"/>
      <c r="N184" s="123"/>
      <c r="O184" s="123"/>
      <c r="P184" s="124">
        <f>SUM(P185:P198)</f>
        <v>0</v>
      </c>
      <c r="Q184" s="123"/>
      <c r="R184" s="124">
        <f>SUM(R185:R198)</f>
        <v>0.5167094999999999</v>
      </c>
      <c r="S184" s="123"/>
      <c r="T184" s="125">
        <f>SUM(T185:T198)</f>
        <v>0.68080175</v>
      </c>
      <c r="AR184" s="118" t="s">
        <v>78</v>
      </c>
      <c r="AT184" s="126" t="s">
        <v>67</v>
      </c>
      <c r="AU184" s="126" t="s">
        <v>76</v>
      </c>
      <c r="AY184" s="118" t="s">
        <v>124</v>
      </c>
      <c r="BK184" s="127">
        <f>SUM(BK185:BK198)</f>
        <v>0</v>
      </c>
    </row>
    <row r="185" spans="2:65" s="1" customFormat="1" ht="16.5" customHeight="1">
      <c r="B185" s="130"/>
      <c r="C185" s="131" t="s">
        <v>334</v>
      </c>
      <c r="D185" s="131" t="s">
        <v>127</v>
      </c>
      <c r="E185" s="132" t="s">
        <v>335</v>
      </c>
      <c r="F185" s="133" t="s">
        <v>336</v>
      </c>
      <c r="G185" s="134" t="s">
        <v>130</v>
      </c>
      <c r="H185" s="135">
        <v>18.11</v>
      </c>
      <c r="I185" s="136"/>
      <c r="J185" s="137">
        <f>ROUND(I185*H185,2)</f>
        <v>0</v>
      </c>
      <c r="K185" s="133" t="s">
        <v>131</v>
      </c>
      <c r="L185" s="26"/>
      <c r="M185" s="138" t="s">
        <v>1</v>
      </c>
      <c r="N185" s="139" t="s">
        <v>39</v>
      </c>
      <c r="O185" s="45"/>
      <c r="P185" s="140">
        <f>O185*H185</f>
        <v>0</v>
      </c>
      <c r="Q185" s="140">
        <v>0</v>
      </c>
      <c r="R185" s="140">
        <f>Q185*H185</f>
        <v>0</v>
      </c>
      <c r="S185" s="140">
        <v>0.0353</v>
      </c>
      <c r="T185" s="141">
        <f>S185*H185</f>
        <v>0.6392829999999999</v>
      </c>
      <c r="AR185" s="12" t="s">
        <v>199</v>
      </c>
      <c r="AT185" s="12" t="s">
        <v>127</v>
      </c>
      <c r="AU185" s="12" t="s">
        <v>78</v>
      </c>
      <c r="AY185" s="12" t="s">
        <v>124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2" t="s">
        <v>76</v>
      </c>
      <c r="BK185" s="142">
        <f>ROUND(I185*H185,2)</f>
        <v>0</v>
      </c>
      <c r="BL185" s="12" t="s">
        <v>199</v>
      </c>
      <c r="BM185" s="12" t="s">
        <v>337</v>
      </c>
    </row>
    <row r="186" spans="2:47" s="1" customFormat="1" ht="19.5">
      <c r="B186" s="26"/>
      <c r="D186" s="143" t="s">
        <v>134</v>
      </c>
      <c r="F186" s="144" t="s">
        <v>338</v>
      </c>
      <c r="I186" s="76"/>
      <c r="L186" s="26"/>
      <c r="M186" s="145"/>
      <c r="N186" s="45"/>
      <c r="O186" s="45"/>
      <c r="P186" s="45"/>
      <c r="Q186" s="45"/>
      <c r="R186" s="45"/>
      <c r="S186" s="45"/>
      <c r="T186" s="46"/>
      <c r="AT186" s="12" t="s">
        <v>134</v>
      </c>
      <c r="AU186" s="12" t="s">
        <v>78</v>
      </c>
    </row>
    <row r="187" spans="2:65" s="1" customFormat="1" ht="16.5" customHeight="1">
      <c r="B187" s="130"/>
      <c r="C187" s="131" t="s">
        <v>339</v>
      </c>
      <c r="D187" s="131" t="s">
        <v>127</v>
      </c>
      <c r="E187" s="132" t="s">
        <v>340</v>
      </c>
      <c r="F187" s="133" t="s">
        <v>341</v>
      </c>
      <c r="G187" s="134" t="s">
        <v>342</v>
      </c>
      <c r="H187" s="135">
        <v>12.775</v>
      </c>
      <c r="I187" s="136"/>
      <c r="J187" s="137">
        <f>ROUND(I187*H187,2)</f>
        <v>0</v>
      </c>
      <c r="K187" s="133" t="s">
        <v>131</v>
      </c>
      <c r="L187" s="26"/>
      <c r="M187" s="138" t="s">
        <v>1</v>
      </c>
      <c r="N187" s="139" t="s">
        <v>39</v>
      </c>
      <c r="O187" s="45"/>
      <c r="P187" s="140">
        <f>O187*H187</f>
        <v>0</v>
      </c>
      <c r="Q187" s="140">
        <v>0</v>
      </c>
      <c r="R187" s="140">
        <f>Q187*H187</f>
        <v>0</v>
      </c>
      <c r="S187" s="140">
        <v>0.00325</v>
      </c>
      <c r="T187" s="141">
        <f>S187*H187</f>
        <v>0.04151875</v>
      </c>
      <c r="AR187" s="12" t="s">
        <v>199</v>
      </c>
      <c r="AT187" s="12" t="s">
        <v>127</v>
      </c>
      <c r="AU187" s="12" t="s">
        <v>78</v>
      </c>
      <c r="AY187" s="12" t="s">
        <v>124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2" t="s">
        <v>76</v>
      </c>
      <c r="BK187" s="142">
        <f>ROUND(I187*H187,2)</f>
        <v>0</v>
      </c>
      <c r="BL187" s="12" t="s">
        <v>199</v>
      </c>
      <c r="BM187" s="12" t="s">
        <v>343</v>
      </c>
    </row>
    <row r="188" spans="2:47" s="1" customFormat="1" ht="19.5">
      <c r="B188" s="26"/>
      <c r="D188" s="143" t="s">
        <v>134</v>
      </c>
      <c r="F188" s="144" t="s">
        <v>338</v>
      </c>
      <c r="I188" s="76"/>
      <c r="L188" s="26"/>
      <c r="M188" s="145"/>
      <c r="N188" s="45"/>
      <c r="O188" s="45"/>
      <c r="P188" s="45"/>
      <c r="Q188" s="45"/>
      <c r="R188" s="45"/>
      <c r="S188" s="45"/>
      <c r="T188" s="46"/>
      <c r="AT188" s="12" t="s">
        <v>134</v>
      </c>
      <c r="AU188" s="12" t="s">
        <v>78</v>
      </c>
    </row>
    <row r="189" spans="2:65" s="1" customFormat="1" ht="16.5" customHeight="1">
      <c r="B189" s="130"/>
      <c r="C189" s="131" t="s">
        <v>344</v>
      </c>
      <c r="D189" s="131" t="s">
        <v>127</v>
      </c>
      <c r="E189" s="132" t="s">
        <v>345</v>
      </c>
      <c r="F189" s="133" t="s">
        <v>346</v>
      </c>
      <c r="G189" s="134" t="s">
        <v>130</v>
      </c>
      <c r="H189" s="135">
        <v>18.11</v>
      </c>
      <c r="I189" s="136"/>
      <c r="J189" s="137">
        <f>ROUND(I189*H189,2)</f>
        <v>0</v>
      </c>
      <c r="K189" s="133" t="s">
        <v>131</v>
      </c>
      <c r="L189" s="26"/>
      <c r="M189" s="138" t="s">
        <v>1</v>
      </c>
      <c r="N189" s="139" t="s">
        <v>39</v>
      </c>
      <c r="O189" s="45"/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2" t="s">
        <v>199</v>
      </c>
      <c r="AT189" s="12" t="s">
        <v>127</v>
      </c>
      <c r="AU189" s="12" t="s">
        <v>78</v>
      </c>
      <c r="AY189" s="12" t="s">
        <v>124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2" t="s">
        <v>76</v>
      </c>
      <c r="BK189" s="142">
        <f>ROUND(I189*H189,2)</f>
        <v>0</v>
      </c>
      <c r="BL189" s="12" t="s">
        <v>199</v>
      </c>
      <c r="BM189" s="12" t="s">
        <v>347</v>
      </c>
    </row>
    <row r="190" spans="2:65" s="1" customFormat="1" ht="16.5" customHeight="1">
      <c r="B190" s="130"/>
      <c r="C190" s="131" t="s">
        <v>348</v>
      </c>
      <c r="D190" s="131" t="s">
        <v>127</v>
      </c>
      <c r="E190" s="132" t="s">
        <v>349</v>
      </c>
      <c r="F190" s="133" t="s">
        <v>350</v>
      </c>
      <c r="G190" s="134" t="s">
        <v>130</v>
      </c>
      <c r="H190" s="135">
        <v>18.11</v>
      </c>
      <c r="I190" s="136"/>
      <c r="J190" s="137">
        <f>ROUND(I190*H190,2)</f>
        <v>0</v>
      </c>
      <c r="K190" s="133" t="s">
        <v>131</v>
      </c>
      <c r="L190" s="26"/>
      <c r="M190" s="138" t="s">
        <v>1</v>
      </c>
      <c r="N190" s="139" t="s">
        <v>39</v>
      </c>
      <c r="O190" s="45"/>
      <c r="P190" s="140">
        <f>O190*H190</f>
        <v>0</v>
      </c>
      <c r="Q190" s="140">
        <v>0.0003</v>
      </c>
      <c r="R190" s="140">
        <f>Q190*H190</f>
        <v>0.0054329999999999995</v>
      </c>
      <c r="S190" s="140">
        <v>0</v>
      </c>
      <c r="T190" s="141">
        <f>S190*H190</f>
        <v>0</v>
      </c>
      <c r="AR190" s="12" t="s">
        <v>199</v>
      </c>
      <c r="AT190" s="12" t="s">
        <v>127</v>
      </c>
      <c r="AU190" s="12" t="s">
        <v>78</v>
      </c>
      <c r="AY190" s="12" t="s">
        <v>124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2" t="s">
        <v>76</v>
      </c>
      <c r="BK190" s="142">
        <f>ROUND(I190*H190,2)</f>
        <v>0</v>
      </c>
      <c r="BL190" s="12" t="s">
        <v>199</v>
      </c>
      <c r="BM190" s="12" t="s">
        <v>351</v>
      </c>
    </row>
    <row r="191" spans="2:65" s="1" customFormat="1" ht="16.5" customHeight="1">
      <c r="B191" s="130"/>
      <c r="C191" s="131" t="s">
        <v>352</v>
      </c>
      <c r="D191" s="131" t="s">
        <v>127</v>
      </c>
      <c r="E191" s="132" t="s">
        <v>353</v>
      </c>
      <c r="F191" s="133" t="s">
        <v>354</v>
      </c>
      <c r="G191" s="134" t="s">
        <v>342</v>
      </c>
      <c r="H191" s="135">
        <v>15.075</v>
      </c>
      <c r="I191" s="136"/>
      <c r="J191" s="137">
        <f>ROUND(I191*H191,2)</f>
        <v>0</v>
      </c>
      <c r="K191" s="133" t="s">
        <v>131</v>
      </c>
      <c r="L191" s="26"/>
      <c r="M191" s="138" t="s">
        <v>1</v>
      </c>
      <c r="N191" s="139" t="s">
        <v>39</v>
      </c>
      <c r="O191" s="45"/>
      <c r="P191" s="140">
        <f>O191*H191</f>
        <v>0</v>
      </c>
      <c r="Q191" s="140">
        <v>0.00058</v>
      </c>
      <c r="R191" s="140">
        <f>Q191*H191</f>
        <v>0.0087435</v>
      </c>
      <c r="S191" s="140">
        <v>0</v>
      </c>
      <c r="T191" s="141">
        <f>S191*H191</f>
        <v>0</v>
      </c>
      <c r="AR191" s="12" t="s">
        <v>199</v>
      </c>
      <c r="AT191" s="12" t="s">
        <v>127</v>
      </c>
      <c r="AU191" s="12" t="s">
        <v>78</v>
      </c>
      <c r="AY191" s="12" t="s">
        <v>124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2" t="s">
        <v>76</v>
      </c>
      <c r="BK191" s="142">
        <f>ROUND(I191*H191,2)</f>
        <v>0</v>
      </c>
      <c r="BL191" s="12" t="s">
        <v>199</v>
      </c>
      <c r="BM191" s="12" t="s">
        <v>355</v>
      </c>
    </row>
    <row r="192" spans="2:47" s="1" customFormat="1" ht="19.5">
      <c r="B192" s="26"/>
      <c r="D192" s="143" t="s">
        <v>134</v>
      </c>
      <c r="F192" s="144" t="s">
        <v>356</v>
      </c>
      <c r="I192" s="76"/>
      <c r="L192" s="26"/>
      <c r="M192" s="145"/>
      <c r="N192" s="45"/>
      <c r="O192" s="45"/>
      <c r="P192" s="45"/>
      <c r="Q192" s="45"/>
      <c r="R192" s="45"/>
      <c r="S192" s="45"/>
      <c r="T192" s="46"/>
      <c r="AT192" s="12" t="s">
        <v>134</v>
      </c>
      <c r="AU192" s="12" t="s">
        <v>78</v>
      </c>
    </row>
    <row r="193" spans="2:65" s="1" customFormat="1" ht="16.5" customHeight="1">
      <c r="B193" s="130"/>
      <c r="C193" s="131" t="s">
        <v>357</v>
      </c>
      <c r="D193" s="131" t="s">
        <v>127</v>
      </c>
      <c r="E193" s="132" t="s">
        <v>358</v>
      </c>
      <c r="F193" s="133" t="s">
        <v>359</v>
      </c>
      <c r="G193" s="134" t="s">
        <v>130</v>
      </c>
      <c r="H193" s="135">
        <v>18.11</v>
      </c>
      <c r="I193" s="136"/>
      <c r="J193" s="137">
        <f>ROUND(I193*H193,2)</f>
        <v>0</v>
      </c>
      <c r="K193" s="133" t="s">
        <v>131</v>
      </c>
      <c r="L193" s="26"/>
      <c r="M193" s="138" t="s">
        <v>1</v>
      </c>
      <c r="N193" s="139" t="s">
        <v>39</v>
      </c>
      <c r="O193" s="45"/>
      <c r="P193" s="140">
        <f>O193*H193</f>
        <v>0</v>
      </c>
      <c r="Q193" s="140">
        <v>0.0063</v>
      </c>
      <c r="R193" s="140">
        <f>Q193*H193</f>
        <v>0.114093</v>
      </c>
      <c r="S193" s="140">
        <v>0</v>
      </c>
      <c r="T193" s="141">
        <f>S193*H193</f>
        <v>0</v>
      </c>
      <c r="AR193" s="12" t="s">
        <v>199</v>
      </c>
      <c r="AT193" s="12" t="s">
        <v>127</v>
      </c>
      <c r="AU193" s="12" t="s">
        <v>78</v>
      </c>
      <c r="AY193" s="12" t="s">
        <v>124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2" t="s">
        <v>76</v>
      </c>
      <c r="BK193" s="142">
        <f>ROUND(I193*H193,2)</f>
        <v>0</v>
      </c>
      <c r="BL193" s="12" t="s">
        <v>199</v>
      </c>
      <c r="BM193" s="12" t="s">
        <v>360</v>
      </c>
    </row>
    <row r="194" spans="2:47" s="1" customFormat="1" ht="19.5">
      <c r="B194" s="26"/>
      <c r="D194" s="143" t="s">
        <v>134</v>
      </c>
      <c r="F194" s="144" t="s">
        <v>288</v>
      </c>
      <c r="I194" s="76"/>
      <c r="L194" s="26"/>
      <c r="M194" s="145"/>
      <c r="N194" s="45"/>
      <c r="O194" s="45"/>
      <c r="P194" s="45"/>
      <c r="Q194" s="45"/>
      <c r="R194" s="45"/>
      <c r="S194" s="45"/>
      <c r="T194" s="46"/>
      <c r="AT194" s="12" t="s">
        <v>134</v>
      </c>
      <c r="AU194" s="12" t="s">
        <v>78</v>
      </c>
    </row>
    <row r="195" spans="2:65" s="1" customFormat="1" ht="16.5" customHeight="1">
      <c r="B195" s="130"/>
      <c r="C195" s="146" t="s">
        <v>361</v>
      </c>
      <c r="D195" s="146" t="s">
        <v>271</v>
      </c>
      <c r="E195" s="147" t="s">
        <v>362</v>
      </c>
      <c r="F195" s="148" t="s">
        <v>363</v>
      </c>
      <c r="G195" s="149" t="s">
        <v>130</v>
      </c>
      <c r="H195" s="150">
        <v>21.58</v>
      </c>
      <c r="I195" s="151"/>
      <c r="J195" s="152">
        <f>ROUND(I195*H195,2)</f>
        <v>0</v>
      </c>
      <c r="K195" s="148" t="s">
        <v>131</v>
      </c>
      <c r="L195" s="153"/>
      <c r="M195" s="154" t="s">
        <v>1</v>
      </c>
      <c r="N195" s="155" t="s">
        <v>39</v>
      </c>
      <c r="O195" s="45"/>
      <c r="P195" s="140">
        <f>O195*H195</f>
        <v>0</v>
      </c>
      <c r="Q195" s="140">
        <v>0.018</v>
      </c>
      <c r="R195" s="140">
        <f>Q195*H195</f>
        <v>0.38843999999999995</v>
      </c>
      <c r="S195" s="140">
        <v>0</v>
      </c>
      <c r="T195" s="141">
        <f>S195*H195</f>
        <v>0</v>
      </c>
      <c r="AR195" s="12" t="s">
        <v>274</v>
      </c>
      <c r="AT195" s="12" t="s">
        <v>271</v>
      </c>
      <c r="AU195" s="12" t="s">
        <v>78</v>
      </c>
      <c r="AY195" s="12" t="s">
        <v>124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2" t="s">
        <v>76</v>
      </c>
      <c r="BK195" s="142">
        <f>ROUND(I195*H195,2)</f>
        <v>0</v>
      </c>
      <c r="BL195" s="12" t="s">
        <v>199</v>
      </c>
      <c r="BM195" s="12" t="s">
        <v>364</v>
      </c>
    </row>
    <row r="196" spans="2:47" s="1" customFormat="1" ht="19.5">
      <c r="B196" s="26"/>
      <c r="D196" s="143" t="s">
        <v>134</v>
      </c>
      <c r="F196" s="144" t="s">
        <v>514</v>
      </c>
      <c r="I196" s="76"/>
      <c r="L196" s="26"/>
      <c r="M196" s="145"/>
      <c r="N196" s="45"/>
      <c r="O196" s="45"/>
      <c r="P196" s="45"/>
      <c r="Q196" s="45"/>
      <c r="R196" s="45"/>
      <c r="S196" s="45"/>
      <c r="T196" s="46"/>
      <c r="AT196" s="12" t="s">
        <v>134</v>
      </c>
      <c r="AU196" s="12" t="s">
        <v>78</v>
      </c>
    </row>
    <row r="197" spans="2:65" s="1" customFormat="1" ht="16.5" customHeight="1">
      <c r="B197" s="130"/>
      <c r="C197" s="131" t="s">
        <v>365</v>
      </c>
      <c r="D197" s="131" t="s">
        <v>127</v>
      </c>
      <c r="E197" s="132" t="s">
        <v>366</v>
      </c>
      <c r="F197" s="133" t="s">
        <v>367</v>
      </c>
      <c r="G197" s="134" t="s">
        <v>130</v>
      </c>
      <c r="H197" s="135">
        <v>6.58</v>
      </c>
      <c r="I197" s="136"/>
      <c r="J197" s="137">
        <f>ROUND(I197*H197,2)</f>
        <v>0</v>
      </c>
      <c r="K197" s="133" t="s">
        <v>131</v>
      </c>
      <c r="L197" s="26"/>
      <c r="M197" s="138" t="s">
        <v>1</v>
      </c>
      <c r="N197" s="139" t="s">
        <v>39</v>
      </c>
      <c r="O197" s="45"/>
      <c r="P197" s="140">
        <f>O197*H197</f>
        <v>0</v>
      </c>
      <c r="Q197" s="140">
        <v>0</v>
      </c>
      <c r="R197" s="140">
        <f>Q197*H197</f>
        <v>0</v>
      </c>
      <c r="S197" s="140">
        <v>0</v>
      </c>
      <c r="T197" s="141">
        <f>S197*H197</f>
        <v>0</v>
      </c>
      <c r="AR197" s="12" t="s">
        <v>199</v>
      </c>
      <c r="AT197" s="12" t="s">
        <v>127</v>
      </c>
      <c r="AU197" s="12" t="s">
        <v>78</v>
      </c>
      <c r="AY197" s="12" t="s">
        <v>124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2" t="s">
        <v>76</v>
      </c>
      <c r="BK197" s="142">
        <f>ROUND(I197*H197,2)</f>
        <v>0</v>
      </c>
      <c r="BL197" s="12" t="s">
        <v>199</v>
      </c>
      <c r="BM197" s="12" t="s">
        <v>368</v>
      </c>
    </row>
    <row r="198" spans="2:65" s="1" customFormat="1" ht="16.5" customHeight="1">
      <c r="B198" s="130"/>
      <c r="C198" s="131" t="s">
        <v>369</v>
      </c>
      <c r="D198" s="131" t="s">
        <v>127</v>
      </c>
      <c r="E198" s="132" t="s">
        <v>370</v>
      </c>
      <c r="F198" s="133" t="s">
        <v>371</v>
      </c>
      <c r="G198" s="134" t="s">
        <v>280</v>
      </c>
      <c r="H198" s="156"/>
      <c r="I198" s="136"/>
      <c r="J198" s="137">
        <f>ROUND(I198*H198,2)</f>
        <v>0</v>
      </c>
      <c r="K198" s="133" t="s">
        <v>131</v>
      </c>
      <c r="L198" s="26"/>
      <c r="M198" s="138" t="s">
        <v>1</v>
      </c>
      <c r="N198" s="139" t="s">
        <v>39</v>
      </c>
      <c r="O198" s="45"/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2" t="s">
        <v>199</v>
      </c>
      <c r="AT198" s="12" t="s">
        <v>127</v>
      </c>
      <c r="AU198" s="12" t="s">
        <v>78</v>
      </c>
      <c r="AY198" s="12" t="s">
        <v>124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2" t="s">
        <v>76</v>
      </c>
      <c r="BK198" s="142">
        <f>ROUND(I198*H198,2)</f>
        <v>0</v>
      </c>
      <c r="BL198" s="12" t="s">
        <v>199</v>
      </c>
      <c r="BM198" s="12" t="s">
        <v>372</v>
      </c>
    </row>
    <row r="199" spans="2:63" s="10" customFormat="1" ht="22.9" customHeight="1">
      <c r="B199" s="117"/>
      <c r="D199" s="118" t="s">
        <v>67</v>
      </c>
      <c r="E199" s="128" t="s">
        <v>373</v>
      </c>
      <c r="F199" s="128" t="s">
        <v>374</v>
      </c>
      <c r="I199" s="120"/>
      <c r="J199" s="129">
        <f>BK199</f>
        <v>0</v>
      </c>
      <c r="L199" s="117"/>
      <c r="M199" s="122"/>
      <c r="N199" s="123"/>
      <c r="O199" s="123"/>
      <c r="P199" s="124">
        <f>SUM(P200:P202)</f>
        <v>0</v>
      </c>
      <c r="Q199" s="123"/>
      <c r="R199" s="124">
        <f>SUM(R200:R202)</f>
        <v>0.001974</v>
      </c>
      <c r="S199" s="123"/>
      <c r="T199" s="125">
        <f>SUM(T200:T202)</f>
        <v>0</v>
      </c>
      <c r="AR199" s="118" t="s">
        <v>78</v>
      </c>
      <c r="AT199" s="126" t="s">
        <v>67</v>
      </c>
      <c r="AU199" s="126" t="s">
        <v>76</v>
      </c>
      <c r="AY199" s="118" t="s">
        <v>124</v>
      </c>
      <c r="BK199" s="127">
        <f>SUM(BK200:BK202)</f>
        <v>0</v>
      </c>
    </row>
    <row r="200" spans="2:65" s="1" customFormat="1" ht="16.5" customHeight="1">
      <c r="B200" s="130"/>
      <c r="C200" s="131" t="s">
        <v>375</v>
      </c>
      <c r="D200" s="131" t="s">
        <v>127</v>
      </c>
      <c r="E200" s="132" t="s">
        <v>376</v>
      </c>
      <c r="F200" s="133" t="s">
        <v>377</v>
      </c>
      <c r="G200" s="134" t="s">
        <v>342</v>
      </c>
      <c r="H200" s="135">
        <v>9.4</v>
      </c>
      <c r="I200" s="136"/>
      <c r="J200" s="137">
        <f>ROUND(I200*H200,2)</f>
        <v>0</v>
      </c>
      <c r="K200" s="133" t="s">
        <v>131</v>
      </c>
      <c r="L200" s="26"/>
      <c r="M200" s="138" t="s">
        <v>1</v>
      </c>
      <c r="N200" s="139" t="s">
        <v>39</v>
      </c>
      <c r="O200" s="45"/>
      <c r="P200" s="140">
        <f>O200*H200</f>
        <v>0</v>
      </c>
      <c r="Q200" s="140">
        <v>4E-05</v>
      </c>
      <c r="R200" s="140">
        <f>Q200*H200</f>
        <v>0.00037600000000000003</v>
      </c>
      <c r="S200" s="140">
        <v>0</v>
      </c>
      <c r="T200" s="141">
        <f>S200*H200</f>
        <v>0</v>
      </c>
      <c r="AR200" s="12" t="s">
        <v>199</v>
      </c>
      <c r="AT200" s="12" t="s">
        <v>127</v>
      </c>
      <c r="AU200" s="12" t="s">
        <v>78</v>
      </c>
      <c r="AY200" s="12" t="s">
        <v>124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2" t="s">
        <v>76</v>
      </c>
      <c r="BK200" s="142">
        <f>ROUND(I200*H200,2)</f>
        <v>0</v>
      </c>
      <c r="BL200" s="12" t="s">
        <v>199</v>
      </c>
      <c r="BM200" s="12" t="s">
        <v>378</v>
      </c>
    </row>
    <row r="201" spans="2:65" s="1" customFormat="1" ht="16.5" customHeight="1">
      <c r="B201" s="130"/>
      <c r="C201" s="146" t="s">
        <v>379</v>
      </c>
      <c r="D201" s="146" t="s">
        <v>271</v>
      </c>
      <c r="E201" s="147" t="s">
        <v>380</v>
      </c>
      <c r="F201" s="148" t="s">
        <v>381</v>
      </c>
      <c r="G201" s="149" t="s">
        <v>342</v>
      </c>
      <c r="H201" s="150">
        <v>9.4</v>
      </c>
      <c r="I201" s="151"/>
      <c r="J201" s="152">
        <f>ROUND(I201*H201,2)</f>
        <v>0</v>
      </c>
      <c r="K201" s="148" t="s">
        <v>131</v>
      </c>
      <c r="L201" s="153"/>
      <c r="M201" s="154" t="s">
        <v>1</v>
      </c>
      <c r="N201" s="155" t="s">
        <v>39</v>
      </c>
      <c r="O201" s="45"/>
      <c r="P201" s="140">
        <f>O201*H201</f>
        <v>0</v>
      </c>
      <c r="Q201" s="140">
        <v>0.00017</v>
      </c>
      <c r="R201" s="140">
        <f>Q201*H201</f>
        <v>0.0015980000000000002</v>
      </c>
      <c r="S201" s="140">
        <v>0</v>
      </c>
      <c r="T201" s="141">
        <f>S201*H201</f>
        <v>0</v>
      </c>
      <c r="AR201" s="12" t="s">
        <v>274</v>
      </c>
      <c r="AT201" s="12" t="s">
        <v>271</v>
      </c>
      <c r="AU201" s="12" t="s">
        <v>78</v>
      </c>
      <c r="AY201" s="12" t="s">
        <v>124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2" t="s">
        <v>76</v>
      </c>
      <c r="BK201" s="142">
        <f>ROUND(I201*H201,2)</f>
        <v>0</v>
      </c>
      <c r="BL201" s="12" t="s">
        <v>199</v>
      </c>
      <c r="BM201" s="12" t="s">
        <v>382</v>
      </c>
    </row>
    <row r="202" spans="2:65" s="1" customFormat="1" ht="16.5" customHeight="1">
      <c r="B202" s="130"/>
      <c r="C202" s="131" t="s">
        <v>383</v>
      </c>
      <c r="D202" s="131" t="s">
        <v>127</v>
      </c>
      <c r="E202" s="132" t="s">
        <v>384</v>
      </c>
      <c r="F202" s="133" t="s">
        <v>385</v>
      </c>
      <c r="G202" s="134" t="s">
        <v>280</v>
      </c>
      <c r="H202" s="156"/>
      <c r="I202" s="136"/>
      <c r="J202" s="137">
        <f>ROUND(I202*H202,2)</f>
        <v>0</v>
      </c>
      <c r="K202" s="133" t="s">
        <v>131</v>
      </c>
      <c r="L202" s="26"/>
      <c r="M202" s="138" t="s">
        <v>1</v>
      </c>
      <c r="N202" s="139" t="s">
        <v>39</v>
      </c>
      <c r="O202" s="45"/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2" t="s">
        <v>199</v>
      </c>
      <c r="AT202" s="12" t="s">
        <v>127</v>
      </c>
      <c r="AU202" s="12" t="s">
        <v>78</v>
      </c>
      <c r="AY202" s="12" t="s">
        <v>124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2" t="s">
        <v>76</v>
      </c>
      <c r="BK202" s="142">
        <f>ROUND(I202*H202,2)</f>
        <v>0</v>
      </c>
      <c r="BL202" s="12" t="s">
        <v>199</v>
      </c>
      <c r="BM202" s="12" t="s">
        <v>386</v>
      </c>
    </row>
    <row r="203" spans="2:63" s="10" customFormat="1" ht="22.9" customHeight="1">
      <c r="B203" s="117"/>
      <c r="D203" s="118" t="s">
        <v>67</v>
      </c>
      <c r="E203" s="128" t="s">
        <v>387</v>
      </c>
      <c r="F203" s="128" t="s">
        <v>388</v>
      </c>
      <c r="I203" s="120"/>
      <c r="J203" s="129">
        <f>BK203</f>
        <v>0</v>
      </c>
      <c r="L203" s="117"/>
      <c r="M203" s="122"/>
      <c r="N203" s="123"/>
      <c r="O203" s="123"/>
      <c r="P203" s="124">
        <f>SUM(P204:P218)</f>
        <v>0</v>
      </c>
      <c r="Q203" s="123"/>
      <c r="R203" s="124">
        <f>SUM(R204:R218)</f>
        <v>0.7269656</v>
      </c>
      <c r="S203" s="123"/>
      <c r="T203" s="125">
        <f>SUM(T204:T218)</f>
        <v>0.0064600000000000005</v>
      </c>
      <c r="AR203" s="118" t="s">
        <v>78</v>
      </c>
      <c r="AT203" s="126" t="s">
        <v>67</v>
      </c>
      <c r="AU203" s="126" t="s">
        <v>76</v>
      </c>
      <c r="AY203" s="118" t="s">
        <v>124</v>
      </c>
      <c r="BK203" s="127">
        <f>SUM(BK204:BK218)</f>
        <v>0</v>
      </c>
    </row>
    <row r="204" spans="2:65" s="1" customFormat="1" ht="16.5" customHeight="1">
      <c r="B204" s="130"/>
      <c r="C204" s="131" t="s">
        <v>389</v>
      </c>
      <c r="D204" s="131" t="s">
        <v>127</v>
      </c>
      <c r="E204" s="132" t="s">
        <v>390</v>
      </c>
      <c r="F204" s="133" t="s">
        <v>391</v>
      </c>
      <c r="G204" s="134" t="s">
        <v>342</v>
      </c>
      <c r="H204" s="135">
        <v>34</v>
      </c>
      <c r="I204" s="136"/>
      <c r="J204" s="137">
        <f>ROUND(I204*H204,2)</f>
        <v>0</v>
      </c>
      <c r="K204" s="133" t="s">
        <v>131</v>
      </c>
      <c r="L204" s="26"/>
      <c r="M204" s="138" t="s">
        <v>1</v>
      </c>
      <c r="N204" s="139" t="s">
        <v>39</v>
      </c>
      <c r="O204" s="45"/>
      <c r="P204" s="140">
        <f>O204*H204</f>
        <v>0</v>
      </c>
      <c r="Q204" s="140">
        <v>0</v>
      </c>
      <c r="R204" s="140">
        <f>Q204*H204</f>
        <v>0</v>
      </c>
      <c r="S204" s="140">
        <v>0.00019</v>
      </c>
      <c r="T204" s="141">
        <f>S204*H204</f>
        <v>0.0064600000000000005</v>
      </c>
      <c r="AR204" s="12" t="s">
        <v>199</v>
      </c>
      <c r="AT204" s="12" t="s">
        <v>127</v>
      </c>
      <c r="AU204" s="12" t="s">
        <v>78</v>
      </c>
      <c r="AY204" s="12" t="s">
        <v>124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2" t="s">
        <v>76</v>
      </c>
      <c r="BK204" s="142">
        <f>ROUND(I204*H204,2)</f>
        <v>0</v>
      </c>
      <c r="BL204" s="12" t="s">
        <v>199</v>
      </c>
      <c r="BM204" s="12" t="s">
        <v>392</v>
      </c>
    </row>
    <row r="205" spans="2:65" s="1" customFormat="1" ht="16.5" customHeight="1">
      <c r="B205" s="130"/>
      <c r="C205" s="131" t="s">
        <v>393</v>
      </c>
      <c r="D205" s="131" t="s">
        <v>127</v>
      </c>
      <c r="E205" s="132" t="s">
        <v>394</v>
      </c>
      <c r="F205" s="133" t="s">
        <v>395</v>
      </c>
      <c r="G205" s="134" t="s">
        <v>130</v>
      </c>
      <c r="H205" s="135">
        <v>37.22</v>
      </c>
      <c r="I205" s="136"/>
      <c r="J205" s="137">
        <f>ROUND(I205*H205,2)</f>
        <v>0</v>
      </c>
      <c r="K205" s="133" t="s">
        <v>131</v>
      </c>
      <c r="L205" s="26"/>
      <c r="M205" s="138" t="s">
        <v>1</v>
      </c>
      <c r="N205" s="139" t="s">
        <v>39</v>
      </c>
      <c r="O205" s="45"/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2" t="s">
        <v>199</v>
      </c>
      <c r="AT205" s="12" t="s">
        <v>127</v>
      </c>
      <c r="AU205" s="12" t="s">
        <v>78</v>
      </c>
      <c r="AY205" s="12" t="s">
        <v>124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2" t="s">
        <v>76</v>
      </c>
      <c r="BK205" s="142">
        <f>ROUND(I205*H205,2)</f>
        <v>0</v>
      </c>
      <c r="BL205" s="12" t="s">
        <v>199</v>
      </c>
      <c r="BM205" s="12" t="s">
        <v>396</v>
      </c>
    </row>
    <row r="206" spans="2:65" s="1" customFormat="1" ht="16.5" customHeight="1">
      <c r="B206" s="130"/>
      <c r="C206" s="131" t="s">
        <v>397</v>
      </c>
      <c r="D206" s="131" t="s">
        <v>127</v>
      </c>
      <c r="E206" s="132" t="s">
        <v>398</v>
      </c>
      <c r="F206" s="133" t="s">
        <v>399</v>
      </c>
      <c r="G206" s="134" t="s">
        <v>130</v>
      </c>
      <c r="H206" s="135">
        <v>37.22</v>
      </c>
      <c r="I206" s="136"/>
      <c r="J206" s="137">
        <f>ROUND(I206*H206,2)</f>
        <v>0</v>
      </c>
      <c r="K206" s="133" t="s">
        <v>131</v>
      </c>
      <c r="L206" s="26"/>
      <c r="M206" s="138" t="s">
        <v>1</v>
      </c>
      <c r="N206" s="139" t="s">
        <v>39</v>
      </c>
      <c r="O206" s="45"/>
      <c r="P206" s="140">
        <f>O206*H206</f>
        <v>0</v>
      </c>
      <c r="Q206" s="140">
        <v>0.0003</v>
      </c>
      <c r="R206" s="140">
        <f>Q206*H206</f>
        <v>0.011165999999999999</v>
      </c>
      <c r="S206" s="140">
        <v>0</v>
      </c>
      <c r="T206" s="141">
        <f>S206*H206</f>
        <v>0</v>
      </c>
      <c r="AR206" s="12" t="s">
        <v>199</v>
      </c>
      <c r="AT206" s="12" t="s">
        <v>127</v>
      </c>
      <c r="AU206" s="12" t="s">
        <v>78</v>
      </c>
      <c r="AY206" s="12" t="s">
        <v>124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2" t="s">
        <v>76</v>
      </c>
      <c r="BK206" s="142">
        <f>ROUND(I206*H206,2)</f>
        <v>0</v>
      </c>
      <c r="BL206" s="12" t="s">
        <v>199</v>
      </c>
      <c r="BM206" s="12" t="s">
        <v>400</v>
      </c>
    </row>
    <row r="207" spans="2:65" s="1" customFormat="1" ht="16.5" customHeight="1">
      <c r="B207" s="130"/>
      <c r="C207" s="131" t="s">
        <v>401</v>
      </c>
      <c r="D207" s="131" t="s">
        <v>127</v>
      </c>
      <c r="E207" s="132" t="s">
        <v>402</v>
      </c>
      <c r="F207" s="133" t="s">
        <v>403</v>
      </c>
      <c r="G207" s="134" t="s">
        <v>130</v>
      </c>
      <c r="H207" s="135">
        <v>34.52</v>
      </c>
      <c r="I207" s="136"/>
      <c r="J207" s="137">
        <f>ROUND(I207*H207,2)</f>
        <v>0</v>
      </c>
      <c r="K207" s="133" t="s">
        <v>131</v>
      </c>
      <c r="L207" s="26"/>
      <c r="M207" s="138" t="s">
        <v>1</v>
      </c>
      <c r="N207" s="139" t="s">
        <v>39</v>
      </c>
      <c r="O207" s="45"/>
      <c r="P207" s="140">
        <f>O207*H207</f>
        <v>0</v>
      </c>
      <c r="Q207" s="140">
        <v>0.006</v>
      </c>
      <c r="R207" s="140">
        <f>Q207*H207</f>
        <v>0.20712000000000003</v>
      </c>
      <c r="S207" s="140">
        <v>0</v>
      </c>
      <c r="T207" s="141">
        <f>S207*H207</f>
        <v>0</v>
      </c>
      <c r="AR207" s="12" t="s">
        <v>199</v>
      </c>
      <c r="AT207" s="12" t="s">
        <v>127</v>
      </c>
      <c r="AU207" s="12" t="s">
        <v>78</v>
      </c>
      <c r="AY207" s="12" t="s">
        <v>124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2" t="s">
        <v>76</v>
      </c>
      <c r="BK207" s="142">
        <f>ROUND(I207*H207,2)</f>
        <v>0</v>
      </c>
      <c r="BL207" s="12" t="s">
        <v>199</v>
      </c>
      <c r="BM207" s="12" t="s">
        <v>404</v>
      </c>
    </row>
    <row r="208" spans="2:47" s="1" customFormat="1" ht="19.5">
      <c r="B208" s="26"/>
      <c r="D208" s="143" t="s">
        <v>134</v>
      </c>
      <c r="F208" s="144" t="s">
        <v>405</v>
      </c>
      <c r="I208" s="76"/>
      <c r="L208" s="26"/>
      <c r="M208" s="145"/>
      <c r="N208" s="45"/>
      <c r="O208" s="45"/>
      <c r="P208" s="45"/>
      <c r="Q208" s="45"/>
      <c r="R208" s="45"/>
      <c r="S208" s="45"/>
      <c r="T208" s="46"/>
      <c r="AT208" s="12" t="s">
        <v>134</v>
      </c>
      <c r="AU208" s="12" t="s">
        <v>78</v>
      </c>
    </row>
    <row r="209" spans="2:65" s="1" customFormat="1" ht="16.5" customHeight="1">
      <c r="B209" s="130"/>
      <c r="C209" s="146" t="s">
        <v>406</v>
      </c>
      <c r="D209" s="146" t="s">
        <v>271</v>
      </c>
      <c r="E209" s="147" t="s">
        <v>407</v>
      </c>
      <c r="F209" s="148" t="s">
        <v>408</v>
      </c>
      <c r="G209" s="149" t="s">
        <v>130</v>
      </c>
      <c r="H209" s="150">
        <v>37.972</v>
      </c>
      <c r="I209" s="151"/>
      <c r="J209" s="152">
        <f>ROUND(I209*H209,2)</f>
        <v>0</v>
      </c>
      <c r="K209" s="148" t="s">
        <v>131</v>
      </c>
      <c r="L209" s="153"/>
      <c r="M209" s="154" t="s">
        <v>1</v>
      </c>
      <c r="N209" s="155" t="s">
        <v>39</v>
      </c>
      <c r="O209" s="45"/>
      <c r="P209" s="140">
        <f>O209*H209</f>
        <v>0</v>
      </c>
      <c r="Q209" s="140">
        <v>0.0118</v>
      </c>
      <c r="R209" s="140">
        <f>Q209*H209</f>
        <v>0.4480696</v>
      </c>
      <c r="S209" s="140">
        <v>0</v>
      </c>
      <c r="T209" s="141">
        <f>S209*H209</f>
        <v>0</v>
      </c>
      <c r="AR209" s="12" t="s">
        <v>274</v>
      </c>
      <c r="AT209" s="12" t="s">
        <v>271</v>
      </c>
      <c r="AU209" s="12" t="s">
        <v>78</v>
      </c>
      <c r="AY209" s="12" t="s">
        <v>124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2" t="s">
        <v>76</v>
      </c>
      <c r="BK209" s="142">
        <f>ROUND(I209*H209,2)</f>
        <v>0</v>
      </c>
      <c r="BL209" s="12" t="s">
        <v>199</v>
      </c>
      <c r="BM209" s="12" t="s">
        <v>409</v>
      </c>
    </row>
    <row r="210" spans="2:47" s="1" customFormat="1" ht="19.5">
      <c r="B210" s="26"/>
      <c r="D210" s="143" t="s">
        <v>134</v>
      </c>
      <c r="F210" s="144" t="s">
        <v>513</v>
      </c>
      <c r="I210" s="76"/>
      <c r="L210" s="26"/>
      <c r="M210" s="145"/>
      <c r="N210" s="45"/>
      <c r="O210" s="45"/>
      <c r="P210" s="45"/>
      <c r="Q210" s="45"/>
      <c r="R210" s="45"/>
      <c r="S210" s="45"/>
      <c r="T210" s="46"/>
      <c r="AT210" s="12" t="s">
        <v>134</v>
      </c>
      <c r="AU210" s="12" t="s">
        <v>78</v>
      </c>
    </row>
    <row r="211" spans="2:65" s="1" customFormat="1" ht="16.5" customHeight="1">
      <c r="B211" s="130"/>
      <c r="C211" s="131" t="s">
        <v>410</v>
      </c>
      <c r="D211" s="131" t="s">
        <v>127</v>
      </c>
      <c r="E211" s="132" t="s">
        <v>411</v>
      </c>
      <c r="F211" s="133" t="s">
        <v>412</v>
      </c>
      <c r="G211" s="134" t="s">
        <v>130</v>
      </c>
      <c r="H211" s="135">
        <v>2.7</v>
      </c>
      <c r="I211" s="136"/>
      <c r="J211" s="137">
        <f>ROUND(I211*H211,2)</f>
        <v>0</v>
      </c>
      <c r="K211" s="133" t="s">
        <v>131</v>
      </c>
      <c r="L211" s="26"/>
      <c r="M211" s="138" t="s">
        <v>1</v>
      </c>
      <c r="N211" s="139" t="s">
        <v>39</v>
      </c>
      <c r="O211" s="45"/>
      <c r="P211" s="140">
        <f>O211*H211</f>
        <v>0</v>
      </c>
      <c r="Q211" s="140">
        <v>0.0053</v>
      </c>
      <c r="R211" s="140">
        <f>Q211*H211</f>
        <v>0.014310000000000002</v>
      </c>
      <c r="S211" s="140">
        <v>0</v>
      </c>
      <c r="T211" s="141">
        <f>S211*H211</f>
        <v>0</v>
      </c>
      <c r="AR211" s="12" t="s">
        <v>199</v>
      </c>
      <c r="AT211" s="12" t="s">
        <v>127</v>
      </c>
      <c r="AU211" s="12" t="s">
        <v>78</v>
      </c>
      <c r="AY211" s="12" t="s">
        <v>124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2" t="s">
        <v>76</v>
      </c>
      <c r="BK211" s="142">
        <f>ROUND(I211*H211,2)</f>
        <v>0</v>
      </c>
      <c r="BL211" s="12" t="s">
        <v>199</v>
      </c>
      <c r="BM211" s="12" t="s">
        <v>413</v>
      </c>
    </row>
    <row r="212" spans="2:47" s="1" customFormat="1" ht="19.5">
      <c r="B212" s="26"/>
      <c r="D212" s="143" t="s">
        <v>134</v>
      </c>
      <c r="F212" s="144" t="s">
        <v>414</v>
      </c>
      <c r="I212" s="76"/>
      <c r="L212" s="26"/>
      <c r="M212" s="145"/>
      <c r="N212" s="45"/>
      <c r="O212" s="45"/>
      <c r="P212" s="45"/>
      <c r="Q212" s="45"/>
      <c r="R212" s="45"/>
      <c r="S212" s="45"/>
      <c r="T212" s="46"/>
      <c r="AT212" s="12" t="s">
        <v>134</v>
      </c>
      <c r="AU212" s="12" t="s">
        <v>78</v>
      </c>
    </row>
    <row r="213" spans="2:65" s="1" customFormat="1" ht="16.5" customHeight="1">
      <c r="B213" s="130"/>
      <c r="C213" s="146" t="s">
        <v>415</v>
      </c>
      <c r="D213" s="146" t="s">
        <v>271</v>
      </c>
      <c r="E213" s="147" t="s">
        <v>416</v>
      </c>
      <c r="F213" s="148" t="s">
        <v>417</v>
      </c>
      <c r="G213" s="149" t="s">
        <v>130</v>
      </c>
      <c r="H213" s="150">
        <v>2.97</v>
      </c>
      <c r="I213" s="151"/>
      <c r="J213" s="152">
        <f>ROUND(I213*H213,2)</f>
        <v>0</v>
      </c>
      <c r="K213" s="148" t="s">
        <v>131</v>
      </c>
      <c r="L213" s="153"/>
      <c r="M213" s="154" t="s">
        <v>1</v>
      </c>
      <c r="N213" s="155" t="s">
        <v>39</v>
      </c>
      <c r="O213" s="45"/>
      <c r="P213" s="140">
        <f>O213*H213</f>
        <v>0</v>
      </c>
      <c r="Q213" s="140">
        <v>0.0126</v>
      </c>
      <c r="R213" s="140">
        <f>Q213*H213</f>
        <v>0.037422000000000004</v>
      </c>
      <c r="S213" s="140">
        <v>0</v>
      </c>
      <c r="T213" s="141">
        <f>S213*H213</f>
        <v>0</v>
      </c>
      <c r="AR213" s="12" t="s">
        <v>274</v>
      </c>
      <c r="AT213" s="12" t="s">
        <v>271</v>
      </c>
      <c r="AU213" s="12" t="s">
        <v>78</v>
      </c>
      <c r="AY213" s="12" t="s">
        <v>124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2" t="s">
        <v>76</v>
      </c>
      <c r="BK213" s="142">
        <f>ROUND(I213*H213,2)</f>
        <v>0</v>
      </c>
      <c r="BL213" s="12" t="s">
        <v>199</v>
      </c>
      <c r="BM213" s="12" t="s">
        <v>418</v>
      </c>
    </row>
    <row r="214" spans="2:47" s="1" customFormat="1" ht="19.5">
      <c r="B214" s="26"/>
      <c r="D214" s="143" t="s">
        <v>134</v>
      </c>
      <c r="F214" s="144" t="s">
        <v>513</v>
      </c>
      <c r="I214" s="76"/>
      <c r="L214" s="26"/>
      <c r="M214" s="145"/>
      <c r="N214" s="45"/>
      <c r="O214" s="45"/>
      <c r="P214" s="45"/>
      <c r="Q214" s="45"/>
      <c r="R214" s="45"/>
      <c r="S214" s="45"/>
      <c r="T214" s="46"/>
      <c r="AT214" s="12" t="s">
        <v>134</v>
      </c>
      <c r="AU214" s="12" t="s">
        <v>78</v>
      </c>
    </row>
    <row r="215" spans="2:65" s="1" customFormat="1" ht="16.5" customHeight="1">
      <c r="B215" s="130"/>
      <c r="C215" s="131" t="s">
        <v>419</v>
      </c>
      <c r="D215" s="131" t="s">
        <v>127</v>
      </c>
      <c r="E215" s="132" t="s">
        <v>420</v>
      </c>
      <c r="F215" s="133" t="s">
        <v>421</v>
      </c>
      <c r="G215" s="134" t="s">
        <v>130</v>
      </c>
      <c r="H215" s="135">
        <v>6.58</v>
      </c>
      <c r="I215" s="136"/>
      <c r="J215" s="137">
        <f>ROUND(I215*H215,2)</f>
        <v>0</v>
      </c>
      <c r="K215" s="133" t="s">
        <v>131</v>
      </c>
      <c r="L215" s="26"/>
      <c r="M215" s="138" t="s">
        <v>1</v>
      </c>
      <c r="N215" s="139" t="s">
        <v>39</v>
      </c>
      <c r="O215" s="45"/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2" t="s">
        <v>199</v>
      </c>
      <c r="AT215" s="12" t="s">
        <v>127</v>
      </c>
      <c r="AU215" s="12" t="s">
        <v>78</v>
      </c>
      <c r="AY215" s="12" t="s">
        <v>124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2" t="s">
        <v>76</v>
      </c>
      <c r="BK215" s="142">
        <f>ROUND(I215*H215,2)</f>
        <v>0</v>
      </c>
      <c r="BL215" s="12" t="s">
        <v>199</v>
      </c>
      <c r="BM215" s="12" t="s">
        <v>422</v>
      </c>
    </row>
    <row r="216" spans="2:65" s="1" customFormat="1" ht="16.5" customHeight="1">
      <c r="B216" s="130"/>
      <c r="C216" s="131" t="s">
        <v>423</v>
      </c>
      <c r="D216" s="131" t="s">
        <v>127</v>
      </c>
      <c r="E216" s="132" t="s">
        <v>424</v>
      </c>
      <c r="F216" s="133" t="s">
        <v>425</v>
      </c>
      <c r="G216" s="134" t="s">
        <v>342</v>
      </c>
      <c r="H216" s="135">
        <v>1.8</v>
      </c>
      <c r="I216" s="136"/>
      <c r="J216" s="137">
        <f>ROUND(I216*H216,2)</f>
        <v>0</v>
      </c>
      <c r="K216" s="133" t="s">
        <v>131</v>
      </c>
      <c r="L216" s="26"/>
      <c r="M216" s="138" t="s">
        <v>1</v>
      </c>
      <c r="N216" s="139" t="s">
        <v>39</v>
      </c>
      <c r="O216" s="45"/>
      <c r="P216" s="140">
        <f>O216*H216</f>
        <v>0</v>
      </c>
      <c r="Q216" s="140">
        <v>0.00031</v>
      </c>
      <c r="R216" s="140">
        <f>Q216*H216</f>
        <v>0.000558</v>
      </c>
      <c r="S216" s="140">
        <v>0</v>
      </c>
      <c r="T216" s="141">
        <f>S216*H216</f>
        <v>0</v>
      </c>
      <c r="AR216" s="12" t="s">
        <v>199</v>
      </c>
      <c r="AT216" s="12" t="s">
        <v>127</v>
      </c>
      <c r="AU216" s="12" t="s">
        <v>78</v>
      </c>
      <c r="AY216" s="12" t="s">
        <v>124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2" t="s">
        <v>76</v>
      </c>
      <c r="BK216" s="142">
        <f>ROUND(I216*H216,2)</f>
        <v>0</v>
      </c>
      <c r="BL216" s="12" t="s">
        <v>199</v>
      </c>
      <c r="BM216" s="12" t="s">
        <v>426</v>
      </c>
    </row>
    <row r="217" spans="2:65" s="1" customFormat="1" ht="16.5" customHeight="1">
      <c r="B217" s="130"/>
      <c r="C217" s="131" t="s">
        <v>427</v>
      </c>
      <c r="D217" s="131" t="s">
        <v>127</v>
      </c>
      <c r="E217" s="132" t="s">
        <v>428</v>
      </c>
      <c r="F217" s="133" t="s">
        <v>429</v>
      </c>
      <c r="G217" s="134" t="s">
        <v>342</v>
      </c>
      <c r="H217" s="135">
        <v>32</v>
      </c>
      <c r="I217" s="136"/>
      <c r="J217" s="137">
        <f>ROUND(I217*H217,2)</f>
        <v>0</v>
      </c>
      <c r="K217" s="133" t="s">
        <v>131</v>
      </c>
      <c r="L217" s="26"/>
      <c r="M217" s="138" t="s">
        <v>1</v>
      </c>
      <c r="N217" s="139" t="s">
        <v>39</v>
      </c>
      <c r="O217" s="45"/>
      <c r="P217" s="140">
        <f>O217*H217</f>
        <v>0</v>
      </c>
      <c r="Q217" s="140">
        <v>0.00026</v>
      </c>
      <c r="R217" s="140">
        <f>Q217*H217</f>
        <v>0.00832</v>
      </c>
      <c r="S217" s="140">
        <v>0</v>
      </c>
      <c r="T217" s="141">
        <f>S217*H217</f>
        <v>0</v>
      </c>
      <c r="AR217" s="12" t="s">
        <v>199</v>
      </c>
      <c r="AT217" s="12" t="s">
        <v>127</v>
      </c>
      <c r="AU217" s="12" t="s">
        <v>78</v>
      </c>
      <c r="AY217" s="12" t="s">
        <v>124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2" t="s">
        <v>76</v>
      </c>
      <c r="BK217" s="142">
        <f>ROUND(I217*H217,2)</f>
        <v>0</v>
      </c>
      <c r="BL217" s="12" t="s">
        <v>199</v>
      </c>
      <c r="BM217" s="12" t="s">
        <v>430</v>
      </c>
    </row>
    <row r="218" spans="2:65" s="1" customFormat="1" ht="16.5" customHeight="1">
      <c r="B218" s="130"/>
      <c r="C218" s="131" t="s">
        <v>431</v>
      </c>
      <c r="D218" s="131" t="s">
        <v>127</v>
      </c>
      <c r="E218" s="132" t="s">
        <v>432</v>
      </c>
      <c r="F218" s="133" t="s">
        <v>433</v>
      </c>
      <c r="G218" s="134" t="s">
        <v>280</v>
      </c>
      <c r="H218" s="156"/>
      <c r="I218" s="136"/>
      <c r="J218" s="137">
        <f>ROUND(I218*H218,2)</f>
        <v>0</v>
      </c>
      <c r="K218" s="133" t="s">
        <v>131</v>
      </c>
      <c r="L218" s="26"/>
      <c r="M218" s="138" t="s">
        <v>1</v>
      </c>
      <c r="N218" s="139" t="s">
        <v>39</v>
      </c>
      <c r="O218" s="45"/>
      <c r="P218" s="140">
        <f>O218*H218</f>
        <v>0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2" t="s">
        <v>199</v>
      </c>
      <c r="AT218" s="12" t="s">
        <v>127</v>
      </c>
      <c r="AU218" s="12" t="s">
        <v>78</v>
      </c>
      <c r="AY218" s="12" t="s">
        <v>124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2" t="s">
        <v>76</v>
      </c>
      <c r="BK218" s="142">
        <f>ROUND(I218*H218,2)</f>
        <v>0</v>
      </c>
      <c r="BL218" s="12" t="s">
        <v>199</v>
      </c>
      <c r="BM218" s="12" t="s">
        <v>434</v>
      </c>
    </row>
    <row r="219" spans="2:63" s="10" customFormat="1" ht="22.9" customHeight="1">
      <c r="B219" s="117"/>
      <c r="D219" s="118" t="s">
        <v>67</v>
      </c>
      <c r="E219" s="128" t="s">
        <v>435</v>
      </c>
      <c r="F219" s="128" t="s">
        <v>436</v>
      </c>
      <c r="I219" s="120"/>
      <c r="J219" s="129">
        <f>BK219</f>
        <v>0</v>
      </c>
      <c r="L219" s="117"/>
      <c r="M219" s="122"/>
      <c r="N219" s="123"/>
      <c r="O219" s="123"/>
      <c r="P219" s="124">
        <f>SUM(P220:P228)</f>
        <v>0</v>
      </c>
      <c r="Q219" s="123"/>
      <c r="R219" s="124">
        <f>SUM(R220:R228)</f>
        <v>0.0062208</v>
      </c>
      <c r="S219" s="123"/>
      <c r="T219" s="125">
        <f>SUM(T220:T228)</f>
        <v>0</v>
      </c>
      <c r="AR219" s="118" t="s">
        <v>78</v>
      </c>
      <c r="AT219" s="126" t="s">
        <v>67</v>
      </c>
      <c r="AU219" s="126" t="s">
        <v>76</v>
      </c>
      <c r="AY219" s="118" t="s">
        <v>124</v>
      </c>
      <c r="BK219" s="127">
        <f>SUM(BK220:BK228)</f>
        <v>0</v>
      </c>
    </row>
    <row r="220" spans="2:65" s="1" customFormat="1" ht="16.5" customHeight="1">
      <c r="B220" s="130"/>
      <c r="C220" s="131" t="s">
        <v>437</v>
      </c>
      <c r="D220" s="131" t="s">
        <v>127</v>
      </c>
      <c r="E220" s="132" t="s">
        <v>438</v>
      </c>
      <c r="F220" s="133" t="s">
        <v>439</v>
      </c>
      <c r="G220" s="134" t="s">
        <v>130</v>
      </c>
      <c r="H220" s="135">
        <v>19.68</v>
      </c>
      <c r="I220" s="136"/>
      <c r="J220" s="137">
        <f>ROUND(I220*H220,2)</f>
        <v>0</v>
      </c>
      <c r="K220" s="133" t="s">
        <v>131</v>
      </c>
      <c r="L220" s="26"/>
      <c r="M220" s="138" t="s">
        <v>1</v>
      </c>
      <c r="N220" s="139" t="s">
        <v>39</v>
      </c>
      <c r="O220" s="45"/>
      <c r="P220" s="140">
        <f>O220*H220</f>
        <v>0</v>
      </c>
      <c r="Q220" s="140">
        <v>7E-05</v>
      </c>
      <c r="R220" s="140">
        <f>Q220*H220</f>
        <v>0.0013775999999999999</v>
      </c>
      <c r="S220" s="140">
        <v>0</v>
      </c>
      <c r="T220" s="141">
        <f>S220*H220</f>
        <v>0</v>
      </c>
      <c r="AR220" s="12" t="s">
        <v>199</v>
      </c>
      <c r="AT220" s="12" t="s">
        <v>127</v>
      </c>
      <c r="AU220" s="12" t="s">
        <v>78</v>
      </c>
      <c r="AY220" s="12" t="s">
        <v>124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2" t="s">
        <v>76</v>
      </c>
      <c r="BK220" s="142">
        <f>ROUND(I220*H220,2)</f>
        <v>0</v>
      </c>
      <c r="BL220" s="12" t="s">
        <v>199</v>
      </c>
      <c r="BM220" s="12" t="s">
        <v>440</v>
      </c>
    </row>
    <row r="221" spans="2:47" s="1" customFormat="1" ht="19.5">
      <c r="B221" s="26"/>
      <c r="D221" s="143" t="s">
        <v>134</v>
      </c>
      <c r="F221" s="144" t="s">
        <v>441</v>
      </c>
      <c r="I221" s="76"/>
      <c r="L221" s="26"/>
      <c r="M221" s="145"/>
      <c r="N221" s="45"/>
      <c r="O221" s="45"/>
      <c r="P221" s="45"/>
      <c r="Q221" s="45"/>
      <c r="R221" s="45"/>
      <c r="S221" s="45"/>
      <c r="T221" s="46"/>
      <c r="AT221" s="12" t="s">
        <v>134</v>
      </c>
      <c r="AU221" s="12" t="s">
        <v>78</v>
      </c>
    </row>
    <row r="222" spans="2:65" s="1" customFormat="1" ht="16.5" customHeight="1">
      <c r="B222" s="130"/>
      <c r="C222" s="131" t="s">
        <v>442</v>
      </c>
      <c r="D222" s="131" t="s">
        <v>127</v>
      </c>
      <c r="E222" s="132" t="s">
        <v>443</v>
      </c>
      <c r="F222" s="133" t="s">
        <v>444</v>
      </c>
      <c r="G222" s="134" t="s">
        <v>130</v>
      </c>
      <c r="H222" s="135">
        <v>19.68</v>
      </c>
      <c r="I222" s="136"/>
      <c r="J222" s="137">
        <f>ROUND(I222*H222,2)</f>
        <v>0</v>
      </c>
      <c r="K222" s="133" t="s">
        <v>131</v>
      </c>
      <c r="L222" s="26"/>
      <c r="M222" s="138" t="s">
        <v>1</v>
      </c>
      <c r="N222" s="139" t="s">
        <v>39</v>
      </c>
      <c r="O222" s="45"/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2" t="s">
        <v>199</v>
      </c>
      <c r="AT222" s="12" t="s">
        <v>127</v>
      </c>
      <c r="AU222" s="12" t="s">
        <v>78</v>
      </c>
      <c r="AY222" s="12" t="s">
        <v>124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2" t="s">
        <v>76</v>
      </c>
      <c r="BK222" s="142">
        <f>ROUND(I222*H222,2)</f>
        <v>0</v>
      </c>
      <c r="BL222" s="12" t="s">
        <v>199</v>
      </c>
      <c r="BM222" s="12" t="s">
        <v>445</v>
      </c>
    </row>
    <row r="223" spans="2:47" s="1" customFormat="1" ht="19.5">
      <c r="B223" s="26"/>
      <c r="D223" s="143" t="s">
        <v>134</v>
      </c>
      <c r="F223" s="144" t="s">
        <v>441</v>
      </c>
      <c r="I223" s="76"/>
      <c r="L223" s="26"/>
      <c r="M223" s="145"/>
      <c r="N223" s="45"/>
      <c r="O223" s="45"/>
      <c r="P223" s="45"/>
      <c r="Q223" s="45"/>
      <c r="R223" s="45"/>
      <c r="S223" s="45"/>
      <c r="T223" s="46"/>
      <c r="AT223" s="12" t="s">
        <v>134</v>
      </c>
      <c r="AU223" s="12" t="s">
        <v>78</v>
      </c>
    </row>
    <row r="224" spans="2:65" s="1" customFormat="1" ht="16.5" customHeight="1">
      <c r="B224" s="130"/>
      <c r="C224" s="131" t="s">
        <v>446</v>
      </c>
      <c r="D224" s="131" t="s">
        <v>127</v>
      </c>
      <c r="E224" s="132" t="s">
        <v>447</v>
      </c>
      <c r="F224" s="133" t="s">
        <v>448</v>
      </c>
      <c r="G224" s="134" t="s">
        <v>130</v>
      </c>
      <c r="H224" s="135">
        <v>19.68</v>
      </c>
      <c r="I224" s="136"/>
      <c r="J224" s="137">
        <f>ROUND(I224*H224,2)</f>
        <v>0</v>
      </c>
      <c r="K224" s="133" t="s">
        <v>131</v>
      </c>
      <c r="L224" s="26"/>
      <c r="M224" s="138" t="s">
        <v>1</v>
      </c>
      <c r="N224" s="139" t="s">
        <v>39</v>
      </c>
      <c r="O224" s="45"/>
      <c r="P224" s="140">
        <f>O224*H224</f>
        <v>0</v>
      </c>
      <c r="Q224" s="140">
        <v>0.00012</v>
      </c>
      <c r="R224" s="140">
        <f>Q224*H224</f>
        <v>0.0023616</v>
      </c>
      <c r="S224" s="140">
        <v>0</v>
      </c>
      <c r="T224" s="141">
        <f>S224*H224</f>
        <v>0</v>
      </c>
      <c r="AR224" s="12" t="s">
        <v>199</v>
      </c>
      <c r="AT224" s="12" t="s">
        <v>127</v>
      </c>
      <c r="AU224" s="12" t="s">
        <v>78</v>
      </c>
      <c r="AY224" s="12" t="s">
        <v>124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2" t="s">
        <v>76</v>
      </c>
      <c r="BK224" s="142">
        <f>ROUND(I224*H224,2)</f>
        <v>0</v>
      </c>
      <c r="BL224" s="12" t="s">
        <v>199</v>
      </c>
      <c r="BM224" s="12" t="s">
        <v>449</v>
      </c>
    </row>
    <row r="225" spans="2:47" s="1" customFormat="1" ht="19.5">
      <c r="B225" s="26"/>
      <c r="D225" s="143" t="s">
        <v>134</v>
      </c>
      <c r="F225" s="144" t="s">
        <v>441</v>
      </c>
      <c r="I225" s="76"/>
      <c r="L225" s="26"/>
      <c r="M225" s="145"/>
      <c r="N225" s="45"/>
      <c r="O225" s="45"/>
      <c r="P225" s="45"/>
      <c r="Q225" s="45"/>
      <c r="R225" s="45"/>
      <c r="S225" s="45"/>
      <c r="T225" s="46"/>
      <c r="AT225" s="12" t="s">
        <v>134</v>
      </c>
      <c r="AU225" s="12" t="s">
        <v>78</v>
      </c>
    </row>
    <row r="226" spans="2:65" s="1" customFormat="1" ht="16.5" customHeight="1">
      <c r="B226" s="130"/>
      <c r="C226" s="131" t="s">
        <v>450</v>
      </c>
      <c r="D226" s="131" t="s">
        <v>127</v>
      </c>
      <c r="E226" s="132" t="s">
        <v>451</v>
      </c>
      <c r="F226" s="133" t="s">
        <v>452</v>
      </c>
      <c r="G226" s="134" t="s">
        <v>130</v>
      </c>
      <c r="H226" s="135">
        <v>19.68</v>
      </c>
      <c r="I226" s="136"/>
      <c r="J226" s="137">
        <f>ROUND(I226*H226,2)</f>
        <v>0</v>
      </c>
      <c r="K226" s="133" t="s">
        <v>131</v>
      </c>
      <c r="L226" s="26"/>
      <c r="M226" s="138" t="s">
        <v>1</v>
      </c>
      <c r="N226" s="139" t="s">
        <v>39</v>
      </c>
      <c r="O226" s="45"/>
      <c r="P226" s="140">
        <f>O226*H226</f>
        <v>0</v>
      </c>
      <c r="Q226" s="140">
        <v>0.00012</v>
      </c>
      <c r="R226" s="140">
        <f>Q226*H226</f>
        <v>0.0023616</v>
      </c>
      <c r="S226" s="140">
        <v>0</v>
      </c>
      <c r="T226" s="141">
        <f>S226*H226</f>
        <v>0</v>
      </c>
      <c r="AR226" s="12" t="s">
        <v>199</v>
      </c>
      <c r="AT226" s="12" t="s">
        <v>127</v>
      </c>
      <c r="AU226" s="12" t="s">
        <v>78</v>
      </c>
      <c r="AY226" s="12" t="s">
        <v>124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12" t="s">
        <v>76</v>
      </c>
      <c r="BK226" s="142">
        <f>ROUND(I226*H226,2)</f>
        <v>0</v>
      </c>
      <c r="BL226" s="12" t="s">
        <v>199</v>
      </c>
      <c r="BM226" s="12" t="s">
        <v>453</v>
      </c>
    </row>
    <row r="227" spans="2:47" s="1" customFormat="1" ht="19.5">
      <c r="B227" s="26"/>
      <c r="D227" s="143" t="s">
        <v>134</v>
      </c>
      <c r="F227" s="144" t="s">
        <v>441</v>
      </c>
      <c r="I227" s="76"/>
      <c r="L227" s="26"/>
      <c r="M227" s="145"/>
      <c r="N227" s="45"/>
      <c r="O227" s="45"/>
      <c r="P227" s="45"/>
      <c r="Q227" s="45"/>
      <c r="R227" s="45"/>
      <c r="S227" s="45"/>
      <c r="T227" s="46"/>
      <c r="AT227" s="12" t="s">
        <v>134</v>
      </c>
      <c r="AU227" s="12" t="s">
        <v>78</v>
      </c>
    </row>
    <row r="228" spans="2:65" s="1" customFormat="1" ht="16.5" customHeight="1">
      <c r="B228" s="130"/>
      <c r="C228" s="131" t="s">
        <v>454</v>
      </c>
      <c r="D228" s="131" t="s">
        <v>127</v>
      </c>
      <c r="E228" s="132" t="s">
        <v>455</v>
      </c>
      <c r="F228" s="133" t="s">
        <v>456</v>
      </c>
      <c r="G228" s="134" t="s">
        <v>198</v>
      </c>
      <c r="H228" s="135">
        <v>1</v>
      </c>
      <c r="I228" s="136"/>
      <c r="J228" s="137">
        <f>ROUND(I228*H228,2)</f>
        <v>0</v>
      </c>
      <c r="K228" s="133" t="s">
        <v>1</v>
      </c>
      <c r="L228" s="26"/>
      <c r="M228" s="138" t="s">
        <v>1</v>
      </c>
      <c r="N228" s="139" t="s">
        <v>39</v>
      </c>
      <c r="O228" s="45"/>
      <c r="P228" s="140">
        <f>O228*H228</f>
        <v>0</v>
      </c>
      <c r="Q228" s="140">
        <v>0.00012</v>
      </c>
      <c r="R228" s="140">
        <f>Q228*H228</f>
        <v>0.00012</v>
      </c>
      <c r="S228" s="140">
        <v>0</v>
      </c>
      <c r="T228" s="141">
        <f>S228*H228</f>
        <v>0</v>
      </c>
      <c r="AR228" s="12" t="s">
        <v>199</v>
      </c>
      <c r="AT228" s="12" t="s">
        <v>127</v>
      </c>
      <c r="AU228" s="12" t="s">
        <v>78</v>
      </c>
      <c r="AY228" s="12" t="s">
        <v>124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2" t="s">
        <v>76</v>
      </c>
      <c r="BK228" s="142">
        <f>ROUND(I228*H228,2)</f>
        <v>0</v>
      </c>
      <c r="BL228" s="12" t="s">
        <v>199</v>
      </c>
      <c r="BM228" s="12" t="s">
        <v>457</v>
      </c>
    </row>
    <row r="229" spans="2:63" s="10" customFormat="1" ht="22.9" customHeight="1">
      <c r="B229" s="117"/>
      <c r="D229" s="118" t="s">
        <v>67</v>
      </c>
      <c r="E229" s="128" t="s">
        <v>458</v>
      </c>
      <c r="F229" s="128" t="s">
        <v>459</v>
      </c>
      <c r="I229" s="120"/>
      <c r="J229" s="129">
        <f>BK229</f>
        <v>0</v>
      </c>
      <c r="L229" s="117"/>
      <c r="M229" s="122"/>
      <c r="N229" s="123"/>
      <c r="O229" s="123"/>
      <c r="P229" s="124">
        <f>SUM(P230:P241)</f>
        <v>0</v>
      </c>
      <c r="Q229" s="123"/>
      <c r="R229" s="124">
        <f>SUM(R230:R241)</f>
        <v>0.49633895000000006</v>
      </c>
      <c r="S229" s="123"/>
      <c r="T229" s="125">
        <f>SUM(T230:T241)</f>
        <v>0.09851955</v>
      </c>
      <c r="AR229" s="118" t="s">
        <v>78</v>
      </c>
      <c r="AT229" s="126" t="s">
        <v>67</v>
      </c>
      <c r="AU229" s="126" t="s">
        <v>76</v>
      </c>
      <c r="AY229" s="118" t="s">
        <v>124</v>
      </c>
      <c r="BK229" s="127">
        <f>SUM(BK230:BK241)</f>
        <v>0</v>
      </c>
    </row>
    <row r="230" spans="2:65" s="1" customFormat="1" ht="16.5" customHeight="1">
      <c r="B230" s="130"/>
      <c r="C230" s="131" t="s">
        <v>460</v>
      </c>
      <c r="D230" s="131" t="s">
        <v>127</v>
      </c>
      <c r="E230" s="132" t="s">
        <v>461</v>
      </c>
      <c r="F230" s="133" t="s">
        <v>462</v>
      </c>
      <c r="G230" s="134" t="s">
        <v>130</v>
      </c>
      <c r="H230" s="135">
        <v>317.805</v>
      </c>
      <c r="I230" s="136"/>
      <c r="J230" s="137">
        <f>ROUND(I230*H230,2)</f>
        <v>0</v>
      </c>
      <c r="K230" s="133" t="s">
        <v>131</v>
      </c>
      <c r="L230" s="26"/>
      <c r="M230" s="138" t="s">
        <v>1</v>
      </c>
      <c r="N230" s="139" t="s">
        <v>39</v>
      </c>
      <c r="O230" s="45"/>
      <c r="P230" s="140">
        <f>O230*H230</f>
        <v>0</v>
      </c>
      <c r="Q230" s="140">
        <v>0.001</v>
      </c>
      <c r="R230" s="140">
        <f>Q230*H230</f>
        <v>0.317805</v>
      </c>
      <c r="S230" s="140">
        <v>0.00031</v>
      </c>
      <c r="T230" s="141">
        <f>S230*H230</f>
        <v>0.09851955</v>
      </c>
      <c r="AR230" s="12" t="s">
        <v>199</v>
      </c>
      <c r="AT230" s="12" t="s">
        <v>127</v>
      </c>
      <c r="AU230" s="12" t="s">
        <v>78</v>
      </c>
      <c r="AY230" s="12" t="s">
        <v>124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2" t="s">
        <v>76</v>
      </c>
      <c r="BK230" s="142">
        <f>ROUND(I230*H230,2)</f>
        <v>0</v>
      </c>
      <c r="BL230" s="12" t="s">
        <v>199</v>
      </c>
      <c r="BM230" s="12" t="s">
        <v>463</v>
      </c>
    </row>
    <row r="231" spans="2:47" s="1" customFormat="1" ht="19.5">
      <c r="B231" s="26"/>
      <c r="D231" s="143" t="s">
        <v>134</v>
      </c>
      <c r="F231" s="144" t="s">
        <v>464</v>
      </c>
      <c r="I231" s="76"/>
      <c r="L231" s="26"/>
      <c r="M231" s="145"/>
      <c r="N231" s="45"/>
      <c r="O231" s="45"/>
      <c r="P231" s="45"/>
      <c r="Q231" s="45"/>
      <c r="R231" s="45"/>
      <c r="S231" s="45"/>
      <c r="T231" s="46"/>
      <c r="AT231" s="12" t="s">
        <v>134</v>
      </c>
      <c r="AU231" s="12" t="s">
        <v>78</v>
      </c>
    </row>
    <row r="232" spans="2:65" s="1" customFormat="1" ht="16.5" customHeight="1">
      <c r="B232" s="130"/>
      <c r="C232" s="131" t="s">
        <v>465</v>
      </c>
      <c r="D232" s="131" t="s">
        <v>127</v>
      </c>
      <c r="E232" s="132" t="s">
        <v>466</v>
      </c>
      <c r="F232" s="133" t="s">
        <v>467</v>
      </c>
      <c r="G232" s="134" t="s">
        <v>130</v>
      </c>
      <c r="H232" s="135">
        <v>317.805</v>
      </c>
      <c r="I232" s="136"/>
      <c r="J232" s="137">
        <f>ROUND(I232*H232,2)</f>
        <v>0</v>
      </c>
      <c r="K232" s="133" t="s">
        <v>131</v>
      </c>
      <c r="L232" s="26"/>
      <c r="M232" s="138" t="s">
        <v>1</v>
      </c>
      <c r="N232" s="139" t="s">
        <v>39</v>
      </c>
      <c r="O232" s="45"/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2" t="s">
        <v>199</v>
      </c>
      <c r="AT232" s="12" t="s">
        <v>127</v>
      </c>
      <c r="AU232" s="12" t="s">
        <v>78</v>
      </c>
      <c r="AY232" s="12" t="s">
        <v>124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2" t="s">
        <v>76</v>
      </c>
      <c r="BK232" s="142">
        <f>ROUND(I232*H232,2)</f>
        <v>0</v>
      </c>
      <c r="BL232" s="12" t="s">
        <v>199</v>
      </c>
      <c r="BM232" s="12" t="s">
        <v>468</v>
      </c>
    </row>
    <row r="233" spans="2:47" s="1" customFormat="1" ht="19.5">
      <c r="B233" s="26"/>
      <c r="D233" s="143" t="s">
        <v>134</v>
      </c>
      <c r="F233" s="144" t="s">
        <v>464</v>
      </c>
      <c r="I233" s="76"/>
      <c r="L233" s="26"/>
      <c r="M233" s="145"/>
      <c r="N233" s="45"/>
      <c r="O233" s="45"/>
      <c r="P233" s="45"/>
      <c r="Q233" s="45"/>
      <c r="R233" s="45"/>
      <c r="S233" s="45"/>
      <c r="T233" s="46"/>
      <c r="AT233" s="12" t="s">
        <v>134</v>
      </c>
      <c r="AU233" s="12" t="s">
        <v>78</v>
      </c>
    </row>
    <row r="234" spans="2:65" s="1" customFormat="1" ht="16.5" customHeight="1">
      <c r="B234" s="130"/>
      <c r="C234" s="131" t="s">
        <v>469</v>
      </c>
      <c r="D234" s="131" t="s">
        <v>127</v>
      </c>
      <c r="E234" s="132" t="s">
        <v>470</v>
      </c>
      <c r="F234" s="133" t="s">
        <v>471</v>
      </c>
      <c r="G234" s="134" t="s">
        <v>130</v>
      </c>
      <c r="H234" s="135">
        <v>103.22</v>
      </c>
      <c r="I234" s="136"/>
      <c r="J234" s="137">
        <f>ROUND(I234*H234,2)</f>
        <v>0</v>
      </c>
      <c r="K234" s="133" t="s">
        <v>131</v>
      </c>
      <c r="L234" s="26"/>
      <c r="M234" s="138" t="s">
        <v>1</v>
      </c>
      <c r="N234" s="139" t="s">
        <v>39</v>
      </c>
      <c r="O234" s="45"/>
      <c r="P234" s="140">
        <f>O234*H234</f>
        <v>0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2" t="s">
        <v>199</v>
      </c>
      <c r="AT234" s="12" t="s">
        <v>127</v>
      </c>
      <c r="AU234" s="12" t="s">
        <v>78</v>
      </c>
      <c r="AY234" s="12" t="s">
        <v>124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2" t="s">
        <v>76</v>
      </c>
      <c r="BK234" s="142">
        <f>ROUND(I234*H234,2)</f>
        <v>0</v>
      </c>
      <c r="BL234" s="12" t="s">
        <v>199</v>
      </c>
      <c r="BM234" s="12" t="s">
        <v>472</v>
      </c>
    </row>
    <row r="235" spans="2:65" s="1" customFormat="1" ht="16.5" customHeight="1">
      <c r="B235" s="130"/>
      <c r="C235" s="146" t="s">
        <v>473</v>
      </c>
      <c r="D235" s="146" t="s">
        <v>271</v>
      </c>
      <c r="E235" s="147" t="s">
        <v>474</v>
      </c>
      <c r="F235" s="148" t="s">
        <v>475</v>
      </c>
      <c r="G235" s="149" t="s">
        <v>130</v>
      </c>
      <c r="H235" s="150">
        <v>108.381</v>
      </c>
      <c r="I235" s="151"/>
      <c r="J235" s="152">
        <f>ROUND(I235*H235,2)</f>
        <v>0</v>
      </c>
      <c r="K235" s="148" t="s">
        <v>131</v>
      </c>
      <c r="L235" s="153"/>
      <c r="M235" s="154" t="s">
        <v>1</v>
      </c>
      <c r="N235" s="155" t="s">
        <v>39</v>
      </c>
      <c r="O235" s="45"/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2" t="s">
        <v>274</v>
      </c>
      <c r="AT235" s="12" t="s">
        <v>271</v>
      </c>
      <c r="AU235" s="12" t="s">
        <v>78</v>
      </c>
      <c r="AY235" s="12" t="s">
        <v>124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2" t="s">
        <v>76</v>
      </c>
      <c r="BK235" s="142">
        <f>ROUND(I235*H235,2)</f>
        <v>0</v>
      </c>
      <c r="BL235" s="12" t="s">
        <v>199</v>
      </c>
      <c r="BM235" s="12" t="s">
        <v>476</v>
      </c>
    </row>
    <row r="236" spans="2:65" s="1" customFormat="1" ht="16.5" customHeight="1">
      <c r="B236" s="130"/>
      <c r="C236" s="131" t="s">
        <v>477</v>
      </c>
      <c r="D236" s="131" t="s">
        <v>127</v>
      </c>
      <c r="E236" s="132" t="s">
        <v>478</v>
      </c>
      <c r="F236" s="133" t="s">
        <v>479</v>
      </c>
      <c r="G236" s="134" t="s">
        <v>130</v>
      </c>
      <c r="H236" s="135">
        <v>11.88</v>
      </c>
      <c r="I236" s="136"/>
      <c r="J236" s="137">
        <f>ROUND(I236*H236,2)</f>
        <v>0</v>
      </c>
      <c r="K236" s="133" t="s">
        <v>131</v>
      </c>
      <c r="L236" s="26"/>
      <c r="M236" s="138" t="s">
        <v>1</v>
      </c>
      <c r="N236" s="139" t="s">
        <v>39</v>
      </c>
      <c r="O236" s="45"/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2" t="s">
        <v>199</v>
      </c>
      <c r="AT236" s="12" t="s">
        <v>127</v>
      </c>
      <c r="AU236" s="12" t="s">
        <v>78</v>
      </c>
      <c r="AY236" s="12" t="s">
        <v>124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2" t="s">
        <v>76</v>
      </c>
      <c r="BK236" s="142">
        <f>ROUND(I236*H236,2)</f>
        <v>0</v>
      </c>
      <c r="BL236" s="12" t="s">
        <v>199</v>
      </c>
      <c r="BM236" s="12" t="s">
        <v>480</v>
      </c>
    </row>
    <row r="237" spans="2:65" s="1" customFormat="1" ht="16.5" customHeight="1">
      <c r="B237" s="130"/>
      <c r="C237" s="146" t="s">
        <v>481</v>
      </c>
      <c r="D237" s="146" t="s">
        <v>271</v>
      </c>
      <c r="E237" s="147" t="s">
        <v>474</v>
      </c>
      <c r="F237" s="148" t="s">
        <v>475</v>
      </c>
      <c r="G237" s="149" t="s">
        <v>130</v>
      </c>
      <c r="H237" s="150">
        <v>12.474</v>
      </c>
      <c r="I237" s="151"/>
      <c r="J237" s="152">
        <f>ROUND(I237*H237,2)</f>
        <v>0</v>
      </c>
      <c r="K237" s="148" t="s">
        <v>131</v>
      </c>
      <c r="L237" s="153"/>
      <c r="M237" s="154" t="s">
        <v>1</v>
      </c>
      <c r="N237" s="155" t="s">
        <v>39</v>
      </c>
      <c r="O237" s="45"/>
      <c r="P237" s="140">
        <f>O237*H237</f>
        <v>0</v>
      </c>
      <c r="Q237" s="140">
        <v>0</v>
      </c>
      <c r="R237" s="140">
        <f>Q237*H237</f>
        <v>0</v>
      </c>
      <c r="S237" s="140">
        <v>0</v>
      </c>
      <c r="T237" s="141">
        <f>S237*H237</f>
        <v>0</v>
      </c>
      <c r="AR237" s="12" t="s">
        <v>274</v>
      </c>
      <c r="AT237" s="12" t="s">
        <v>271</v>
      </c>
      <c r="AU237" s="12" t="s">
        <v>78</v>
      </c>
      <c r="AY237" s="12" t="s">
        <v>124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2" t="s">
        <v>76</v>
      </c>
      <c r="BK237" s="142">
        <f>ROUND(I237*H237,2)</f>
        <v>0</v>
      </c>
      <c r="BL237" s="12" t="s">
        <v>199</v>
      </c>
      <c r="BM237" s="12" t="s">
        <v>482</v>
      </c>
    </row>
    <row r="238" spans="2:65" s="1" customFormat="1" ht="16.5" customHeight="1">
      <c r="B238" s="130"/>
      <c r="C238" s="131" t="s">
        <v>483</v>
      </c>
      <c r="D238" s="131" t="s">
        <v>127</v>
      </c>
      <c r="E238" s="132" t="s">
        <v>484</v>
      </c>
      <c r="F238" s="133" t="s">
        <v>485</v>
      </c>
      <c r="G238" s="134" t="s">
        <v>130</v>
      </c>
      <c r="H238" s="135">
        <v>364.355</v>
      </c>
      <c r="I238" s="136"/>
      <c r="J238" s="137">
        <f>ROUND(I238*H238,2)</f>
        <v>0</v>
      </c>
      <c r="K238" s="133" t="s">
        <v>131</v>
      </c>
      <c r="L238" s="26"/>
      <c r="M238" s="138" t="s">
        <v>1</v>
      </c>
      <c r="N238" s="139" t="s">
        <v>39</v>
      </c>
      <c r="O238" s="45"/>
      <c r="P238" s="140">
        <f>O238*H238</f>
        <v>0</v>
      </c>
      <c r="Q238" s="140">
        <v>0.0002</v>
      </c>
      <c r="R238" s="140">
        <f>Q238*H238</f>
        <v>0.072871</v>
      </c>
      <c r="S238" s="140">
        <v>0</v>
      </c>
      <c r="T238" s="141">
        <f>S238*H238</f>
        <v>0</v>
      </c>
      <c r="AR238" s="12" t="s">
        <v>199</v>
      </c>
      <c r="AT238" s="12" t="s">
        <v>127</v>
      </c>
      <c r="AU238" s="12" t="s">
        <v>78</v>
      </c>
      <c r="AY238" s="12" t="s">
        <v>124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2" t="s">
        <v>76</v>
      </c>
      <c r="BK238" s="142">
        <f>ROUND(I238*H238,2)</f>
        <v>0</v>
      </c>
      <c r="BL238" s="12" t="s">
        <v>199</v>
      </c>
      <c r="BM238" s="12" t="s">
        <v>486</v>
      </c>
    </row>
    <row r="239" spans="2:47" s="1" customFormat="1" ht="19.5">
      <c r="B239" s="26"/>
      <c r="D239" s="143" t="s">
        <v>134</v>
      </c>
      <c r="F239" s="144" t="s">
        <v>487</v>
      </c>
      <c r="I239" s="76"/>
      <c r="L239" s="26"/>
      <c r="M239" s="145"/>
      <c r="N239" s="45"/>
      <c r="O239" s="45"/>
      <c r="P239" s="45"/>
      <c r="Q239" s="45"/>
      <c r="R239" s="45"/>
      <c r="S239" s="45"/>
      <c r="T239" s="46"/>
      <c r="AT239" s="12" t="s">
        <v>134</v>
      </c>
      <c r="AU239" s="12" t="s">
        <v>78</v>
      </c>
    </row>
    <row r="240" spans="2:65" s="1" customFormat="1" ht="16.5" customHeight="1">
      <c r="B240" s="130"/>
      <c r="C240" s="131" t="s">
        <v>488</v>
      </c>
      <c r="D240" s="131" t="s">
        <v>127</v>
      </c>
      <c r="E240" s="132" t="s">
        <v>489</v>
      </c>
      <c r="F240" s="133" t="s">
        <v>490</v>
      </c>
      <c r="G240" s="134" t="s">
        <v>130</v>
      </c>
      <c r="H240" s="135">
        <v>364.355</v>
      </c>
      <c r="I240" s="136"/>
      <c r="J240" s="137">
        <f>ROUND(I240*H240,2)</f>
        <v>0</v>
      </c>
      <c r="K240" s="133" t="s">
        <v>131</v>
      </c>
      <c r="L240" s="26"/>
      <c r="M240" s="138" t="s">
        <v>1</v>
      </c>
      <c r="N240" s="139" t="s">
        <v>39</v>
      </c>
      <c r="O240" s="45"/>
      <c r="P240" s="140">
        <f>O240*H240</f>
        <v>0</v>
      </c>
      <c r="Q240" s="140">
        <v>0.00029</v>
      </c>
      <c r="R240" s="140">
        <f>Q240*H240</f>
        <v>0.10566295</v>
      </c>
      <c r="S240" s="140">
        <v>0</v>
      </c>
      <c r="T240" s="141">
        <f>S240*H240</f>
        <v>0</v>
      </c>
      <c r="AR240" s="12" t="s">
        <v>199</v>
      </c>
      <c r="AT240" s="12" t="s">
        <v>127</v>
      </c>
      <c r="AU240" s="12" t="s">
        <v>78</v>
      </c>
      <c r="AY240" s="12" t="s">
        <v>124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2" t="s">
        <v>76</v>
      </c>
      <c r="BK240" s="142">
        <f>ROUND(I240*H240,2)</f>
        <v>0</v>
      </c>
      <c r="BL240" s="12" t="s">
        <v>199</v>
      </c>
      <c r="BM240" s="12" t="s">
        <v>491</v>
      </c>
    </row>
    <row r="241" spans="2:47" s="1" customFormat="1" ht="19.5">
      <c r="B241" s="26"/>
      <c r="D241" s="143" t="s">
        <v>134</v>
      </c>
      <c r="F241" s="144" t="s">
        <v>487</v>
      </c>
      <c r="I241" s="76"/>
      <c r="L241" s="26"/>
      <c r="M241" s="145"/>
      <c r="N241" s="45"/>
      <c r="O241" s="45"/>
      <c r="P241" s="45"/>
      <c r="Q241" s="45"/>
      <c r="R241" s="45"/>
      <c r="S241" s="45"/>
      <c r="T241" s="46"/>
      <c r="AT241" s="12" t="s">
        <v>134</v>
      </c>
      <c r="AU241" s="12" t="s">
        <v>78</v>
      </c>
    </row>
    <row r="242" spans="2:63" s="10" customFormat="1" ht="25.9" customHeight="1">
      <c r="B242" s="117"/>
      <c r="D242" s="118" t="s">
        <v>67</v>
      </c>
      <c r="E242" s="119" t="s">
        <v>492</v>
      </c>
      <c r="F242" s="119" t="s">
        <v>493</v>
      </c>
      <c r="I242" s="120"/>
      <c r="J242" s="121">
        <f>BK242</f>
        <v>0</v>
      </c>
      <c r="L242" s="117"/>
      <c r="M242" s="122"/>
      <c r="N242" s="123"/>
      <c r="O242" s="123"/>
      <c r="P242" s="124">
        <f>P243</f>
        <v>0</v>
      </c>
      <c r="Q242" s="123"/>
      <c r="R242" s="124">
        <f>R243</f>
        <v>0</v>
      </c>
      <c r="S242" s="123"/>
      <c r="T242" s="125">
        <f>T243</f>
        <v>0</v>
      </c>
      <c r="AR242" s="118" t="s">
        <v>132</v>
      </c>
      <c r="AT242" s="126" t="s">
        <v>67</v>
      </c>
      <c r="AU242" s="126" t="s">
        <v>68</v>
      </c>
      <c r="AY242" s="118" t="s">
        <v>124</v>
      </c>
      <c r="BK242" s="127">
        <f>BK243</f>
        <v>0</v>
      </c>
    </row>
    <row r="243" spans="2:65" s="1" customFormat="1" ht="16.5" customHeight="1">
      <c r="B243" s="130"/>
      <c r="C243" s="131" t="s">
        <v>494</v>
      </c>
      <c r="D243" s="131" t="s">
        <v>127</v>
      </c>
      <c r="E243" s="132" t="s">
        <v>495</v>
      </c>
      <c r="F243" s="133" t="s">
        <v>496</v>
      </c>
      <c r="G243" s="134" t="s">
        <v>497</v>
      </c>
      <c r="H243" s="135">
        <v>20</v>
      </c>
      <c r="I243" s="136"/>
      <c r="J243" s="137">
        <f>ROUND(I243*H243,2)</f>
        <v>0</v>
      </c>
      <c r="K243" s="133" t="s">
        <v>131</v>
      </c>
      <c r="L243" s="26"/>
      <c r="M243" s="138" t="s">
        <v>1</v>
      </c>
      <c r="N243" s="139" t="s">
        <v>39</v>
      </c>
      <c r="O243" s="45"/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2" t="s">
        <v>498</v>
      </c>
      <c r="AT243" s="12" t="s">
        <v>127</v>
      </c>
      <c r="AU243" s="12" t="s">
        <v>76</v>
      </c>
      <c r="AY243" s="12" t="s">
        <v>124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2" t="s">
        <v>76</v>
      </c>
      <c r="BK243" s="142">
        <f>ROUND(I243*H243,2)</f>
        <v>0</v>
      </c>
      <c r="BL243" s="12" t="s">
        <v>498</v>
      </c>
      <c r="BM243" s="12" t="s">
        <v>499</v>
      </c>
    </row>
    <row r="244" spans="2:63" s="10" customFormat="1" ht="25.9" customHeight="1">
      <c r="B244" s="117"/>
      <c r="D244" s="118" t="s">
        <v>67</v>
      </c>
      <c r="E244" s="119" t="s">
        <v>500</v>
      </c>
      <c r="F244" s="119" t="s">
        <v>501</v>
      </c>
      <c r="I244" s="120"/>
      <c r="J244" s="121">
        <f>BK244</f>
        <v>0</v>
      </c>
      <c r="L244" s="117"/>
      <c r="M244" s="122"/>
      <c r="N244" s="123"/>
      <c r="O244" s="123"/>
      <c r="P244" s="124">
        <f>P245+P247</f>
        <v>0</v>
      </c>
      <c r="Q244" s="123"/>
      <c r="R244" s="124">
        <f>R245+R247</f>
        <v>0</v>
      </c>
      <c r="S244" s="123"/>
      <c r="T244" s="125">
        <f>T245+T247</f>
        <v>0</v>
      </c>
      <c r="AR244" s="118" t="s">
        <v>150</v>
      </c>
      <c r="AT244" s="126" t="s">
        <v>67</v>
      </c>
      <c r="AU244" s="126" t="s">
        <v>68</v>
      </c>
      <c r="AY244" s="118" t="s">
        <v>124</v>
      </c>
      <c r="BK244" s="127">
        <f>BK245+BK247</f>
        <v>0</v>
      </c>
    </row>
    <row r="245" spans="2:63" s="10" customFormat="1" ht="22.9" customHeight="1">
      <c r="B245" s="117"/>
      <c r="D245" s="118" t="s">
        <v>67</v>
      </c>
      <c r="E245" s="128" t="s">
        <v>502</v>
      </c>
      <c r="F245" s="128" t="s">
        <v>503</v>
      </c>
      <c r="I245" s="120"/>
      <c r="J245" s="129">
        <f>BK245</f>
        <v>0</v>
      </c>
      <c r="L245" s="117"/>
      <c r="M245" s="122"/>
      <c r="N245" s="123"/>
      <c r="O245" s="123"/>
      <c r="P245" s="124">
        <f>P246</f>
        <v>0</v>
      </c>
      <c r="Q245" s="123"/>
      <c r="R245" s="124">
        <f>R246</f>
        <v>0</v>
      </c>
      <c r="S245" s="123"/>
      <c r="T245" s="125">
        <f>T246</f>
        <v>0</v>
      </c>
      <c r="AR245" s="118" t="s">
        <v>150</v>
      </c>
      <c r="AT245" s="126" t="s">
        <v>67</v>
      </c>
      <c r="AU245" s="126" t="s">
        <v>76</v>
      </c>
      <c r="AY245" s="118" t="s">
        <v>124</v>
      </c>
      <c r="BK245" s="127">
        <f>BK246</f>
        <v>0</v>
      </c>
    </row>
    <row r="246" spans="2:65" s="1" customFormat="1" ht="16.5" customHeight="1">
      <c r="B246" s="130"/>
      <c r="C246" s="131" t="s">
        <v>504</v>
      </c>
      <c r="D246" s="131" t="s">
        <v>127</v>
      </c>
      <c r="E246" s="132" t="s">
        <v>505</v>
      </c>
      <c r="F246" s="133" t="s">
        <v>503</v>
      </c>
      <c r="G246" s="134" t="s">
        <v>198</v>
      </c>
      <c r="H246" s="135">
        <v>1</v>
      </c>
      <c r="I246" s="136"/>
      <c r="J246" s="137">
        <f>ROUND(I246*H246,2)</f>
        <v>0</v>
      </c>
      <c r="K246" s="133" t="s">
        <v>131</v>
      </c>
      <c r="L246" s="26"/>
      <c r="M246" s="138" t="s">
        <v>1</v>
      </c>
      <c r="N246" s="139" t="s">
        <v>39</v>
      </c>
      <c r="O246" s="45"/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2" t="s">
        <v>506</v>
      </c>
      <c r="AT246" s="12" t="s">
        <v>127</v>
      </c>
      <c r="AU246" s="12" t="s">
        <v>78</v>
      </c>
      <c r="AY246" s="12" t="s">
        <v>124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2" t="s">
        <v>76</v>
      </c>
      <c r="BK246" s="142">
        <f>ROUND(I246*H246,2)</f>
        <v>0</v>
      </c>
      <c r="BL246" s="12" t="s">
        <v>506</v>
      </c>
      <c r="BM246" s="12" t="s">
        <v>507</v>
      </c>
    </row>
    <row r="247" spans="2:63" s="10" customFormat="1" ht="22.9" customHeight="1">
      <c r="B247" s="117"/>
      <c r="D247" s="118" t="s">
        <v>67</v>
      </c>
      <c r="E247" s="128" t="s">
        <v>508</v>
      </c>
      <c r="F247" s="128" t="s">
        <v>509</v>
      </c>
      <c r="I247" s="120"/>
      <c r="J247" s="129">
        <f>BK247</f>
        <v>0</v>
      </c>
      <c r="L247" s="117"/>
      <c r="M247" s="122"/>
      <c r="N247" s="123"/>
      <c r="O247" s="123"/>
      <c r="P247" s="124">
        <f>P248</f>
        <v>0</v>
      </c>
      <c r="Q247" s="123"/>
      <c r="R247" s="124">
        <f>R248</f>
        <v>0</v>
      </c>
      <c r="S247" s="123"/>
      <c r="T247" s="125">
        <f>T248</f>
        <v>0</v>
      </c>
      <c r="AR247" s="118" t="s">
        <v>150</v>
      </c>
      <c r="AT247" s="126" t="s">
        <v>67</v>
      </c>
      <c r="AU247" s="126" t="s">
        <v>76</v>
      </c>
      <c r="AY247" s="118" t="s">
        <v>124</v>
      </c>
      <c r="BK247" s="127">
        <f>BK248</f>
        <v>0</v>
      </c>
    </row>
    <row r="248" spans="2:65" s="1" customFormat="1" ht="16.5" customHeight="1">
      <c r="B248" s="130"/>
      <c r="C248" s="131" t="s">
        <v>510</v>
      </c>
      <c r="D248" s="131" t="s">
        <v>127</v>
      </c>
      <c r="E248" s="132" t="s">
        <v>511</v>
      </c>
      <c r="F248" s="133" t="s">
        <v>509</v>
      </c>
      <c r="G248" s="134" t="s">
        <v>198</v>
      </c>
      <c r="H248" s="135">
        <v>1</v>
      </c>
      <c r="I248" s="136"/>
      <c r="J248" s="137">
        <f>ROUND(I248*H248,2)</f>
        <v>0</v>
      </c>
      <c r="K248" s="133" t="s">
        <v>131</v>
      </c>
      <c r="L248" s="26"/>
      <c r="M248" s="157" t="s">
        <v>1</v>
      </c>
      <c r="N248" s="158" t="s">
        <v>39</v>
      </c>
      <c r="O248" s="159"/>
      <c r="P248" s="160">
        <f>O248*H248</f>
        <v>0</v>
      </c>
      <c r="Q248" s="160">
        <v>0</v>
      </c>
      <c r="R248" s="160">
        <f>Q248*H248</f>
        <v>0</v>
      </c>
      <c r="S248" s="160">
        <v>0</v>
      </c>
      <c r="T248" s="161">
        <f>S248*H248</f>
        <v>0</v>
      </c>
      <c r="AR248" s="12" t="s">
        <v>506</v>
      </c>
      <c r="AT248" s="12" t="s">
        <v>127</v>
      </c>
      <c r="AU248" s="12" t="s">
        <v>78</v>
      </c>
      <c r="AY248" s="12" t="s">
        <v>124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2" t="s">
        <v>76</v>
      </c>
      <c r="BK248" s="142">
        <f>ROUND(I248*H248,2)</f>
        <v>0</v>
      </c>
      <c r="BL248" s="12" t="s">
        <v>506</v>
      </c>
      <c r="BM248" s="12" t="s">
        <v>512</v>
      </c>
    </row>
    <row r="249" spans="2:12" s="1" customFormat="1" ht="6.95" customHeight="1">
      <c r="B249" s="35"/>
      <c r="C249" s="36"/>
      <c r="D249" s="36"/>
      <c r="E249" s="36"/>
      <c r="F249" s="36"/>
      <c r="G249" s="36"/>
      <c r="H249" s="36"/>
      <c r="I249" s="92"/>
      <c r="J249" s="36"/>
      <c r="K249" s="36"/>
      <c r="L249" s="26"/>
    </row>
  </sheetData>
  <autoFilter ref="C100:K248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2019-06-10T12:21:34Z</dcterms:created>
  <dcterms:modified xsi:type="dcterms:W3CDTF">2019-06-10T14:38:26Z</dcterms:modified>
  <cp:category/>
  <cp:version/>
  <cp:contentType/>
  <cp:contentStatus/>
</cp:coreProperties>
</file>