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.240\data\IPROS\Ipros-data_2017\Zdenek\BN\231\"/>
    </mc:Choice>
  </mc:AlternateContent>
  <xr:revisionPtr revIDLastSave="0" documentId="13_ncr:1_{623ECD8E-7B4E-4398-9293-69E113E3DD66}" xr6:coauthVersionLast="43" xr6:coauthVersionMax="43" xr10:uidLastSave="{00000000-0000-0000-0000-000000000000}"/>
  <bookViews>
    <workbookView xWindow="-120" yWindow="-120" windowWidth="386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Pol'!$A$1:$U$79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C69" i="12" l="1"/>
  <c r="F39" i="1" s="1"/>
  <c r="O8" i="12"/>
  <c r="G9" i="12"/>
  <c r="G8" i="12" s="1"/>
  <c r="I9" i="12"/>
  <c r="I8" i="12" s="1"/>
  <c r="K9" i="12"/>
  <c r="K8" i="12" s="1"/>
  <c r="O9" i="12"/>
  <c r="Q9" i="12"/>
  <c r="Q8" i="12" s="1"/>
  <c r="U9" i="12"/>
  <c r="U8" i="12" s="1"/>
  <c r="G11" i="12"/>
  <c r="I11" i="12"/>
  <c r="K11" i="12"/>
  <c r="M11" i="12"/>
  <c r="O11" i="12"/>
  <c r="Q11" i="12"/>
  <c r="U11" i="12"/>
  <c r="G12" i="12"/>
  <c r="M12" i="12" s="1"/>
  <c r="I12" i="12"/>
  <c r="K12" i="12"/>
  <c r="O12" i="12"/>
  <c r="Q12" i="12"/>
  <c r="U12" i="12"/>
  <c r="G13" i="12"/>
  <c r="M13" i="12" s="1"/>
  <c r="I13" i="12"/>
  <c r="K13" i="12"/>
  <c r="O13" i="12"/>
  <c r="Q13" i="12"/>
  <c r="U13" i="12"/>
  <c r="G15" i="12"/>
  <c r="I15" i="12"/>
  <c r="I14" i="12" s="1"/>
  <c r="K15" i="12"/>
  <c r="M15" i="12"/>
  <c r="O15" i="12"/>
  <c r="Q15" i="12"/>
  <c r="U15" i="12"/>
  <c r="G16" i="12"/>
  <c r="M16" i="12" s="1"/>
  <c r="I16" i="12"/>
  <c r="K16" i="12"/>
  <c r="K14" i="12" s="1"/>
  <c r="O16" i="12"/>
  <c r="O14" i="12" s="1"/>
  <c r="Q16" i="12"/>
  <c r="U16" i="12"/>
  <c r="O17" i="12"/>
  <c r="G18" i="12"/>
  <c r="G17" i="12" s="1"/>
  <c r="I50" i="1" s="1"/>
  <c r="I18" i="12"/>
  <c r="I17" i="12" s="1"/>
  <c r="K18" i="12"/>
  <c r="K17" i="12" s="1"/>
  <c r="O18" i="12"/>
  <c r="Q18" i="12"/>
  <c r="Q17" i="12" s="1"/>
  <c r="U18" i="12"/>
  <c r="U17" i="12" s="1"/>
  <c r="G20" i="12"/>
  <c r="I20" i="12"/>
  <c r="I19" i="12" s="1"/>
  <c r="K20" i="12"/>
  <c r="M20" i="12"/>
  <c r="O20" i="12"/>
  <c r="Q20" i="12"/>
  <c r="U20" i="12"/>
  <c r="G21" i="12"/>
  <c r="G19" i="12" s="1"/>
  <c r="I51" i="1" s="1"/>
  <c r="I21" i="12"/>
  <c r="K21" i="12"/>
  <c r="K19" i="12" s="1"/>
  <c r="O21" i="12"/>
  <c r="O19" i="12" s="1"/>
  <c r="Q21" i="12"/>
  <c r="U21" i="12"/>
  <c r="I22" i="12"/>
  <c r="G23" i="12"/>
  <c r="G22" i="12" s="1"/>
  <c r="I52" i="1" s="1"/>
  <c r="I23" i="12"/>
  <c r="K23" i="12"/>
  <c r="K22" i="12" s="1"/>
  <c r="O23" i="12"/>
  <c r="O22" i="12" s="1"/>
  <c r="Q23" i="12"/>
  <c r="Q22" i="12" s="1"/>
  <c r="U23" i="12"/>
  <c r="U22" i="12" s="1"/>
  <c r="G25" i="12"/>
  <c r="I25" i="12"/>
  <c r="K25" i="12"/>
  <c r="K24" i="12" s="1"/>
  <c r="O25" i="12"/>
  <c r="Q25" i="12"/>
  <c r="U25" i="12"/>
  <c r="G26" i="12"/>
  <c r="M26" i="12" s="1"/>
  <c r="I26" i="12"/>
  <c r="K26" i="12"/>
  <c r="O26" i="12"/>
  <c r="Q26" i="12"/>
  <c r="U26" i="12"/>
  <c r="K27" i="12"/>
  <c r="U27" i="12"/>
  <c r="G28" i="12"/>
  <c r="M28" i="12" s="1"/>
  <c r="M27" i="12" s="1"/>
  <c r="I28" i="12"/>
  <c r="I27" i="12" s="1"/>
  <c r="K28" i="12"/>
  <c r="O28" i="12"/>
  <c r="O27" i="12" s="1"/>
  <c r="Q28" i="12"/>
  <c r="Q27" i="12" s="1"/>
  <c r="U28" i="12"/>
  <c r="G30" i="12"/>
  <c r="M30" i="12" s="1"/>
  <c r="I30" i="12"/>
  <c r="K30" i="12"/>
  <c r="O30" i="12"/>
  <c r="Q30" i="12"/>
  <c r="U30" i="12"/>
  <c r="G31" i="12"/>
  <c r="I31" i="12"/>
  <c r="K31" i="12"/>
  <c r="O31" i="12"/>
  <c r="O29" i="12" s="1"/>
  <c r="Q31" i="12"/>
  <c r="U31" i="12"/>
  <c r="G32" i="12"/>
  <c r="M32" i="12" s="1"/>
  <c r="I32" i="12"/>
  <c r="K32" i="12"/>
  <c r="O32" i="12"/>
  <c r="Q32" i="12"/>
  <c r="U32" i="12"/>
  <c r="G34" i="12"/>
  <c r="I34" i="12"/>
  <c r="K34" i="12"/>
  <c r="M34" i="12"/>
  <c r="O34" i="12"/>
  <c r="Q34" i="12"/>
  <c r="U34" i="12"/>
  <c r="G35" i="12"/>
  <c r="I35" i="12"/>
  <c r="K35" i="12"/>
  <c r="O35" i="12"/>
  <c r="O33" i="12" s="1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9" i="12"/>
  <c r="G38" i="12" s="1"/>
  <c r="I57" i="1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G41" i="12"/>
  <c r="M41" i="12" s="1"/>
  <c r="I41" i="12"/>
  <c r="K41" i="12"/>
  <c r="O41" i="12"/>
  <c r="Q41" i="12"/>
  <c r="U41" i="12"/>
  <c r="G42" i="12"/>
  <c r="M42" i="12" s="1"/>
  <c r="I42" i="12"/>
  <c r="K42" i="12"/>
  <c r="O42" i="12"/>
  <c r="Q42" i="12"/>
  <c r="U42" i="12"/>
  <c r="G43" i="12"/>
  <c r="M43" i="12" s="1"/>
  <c r="I43" i="12"/>
  <c r="K43" i="12"/>
  <c r="O43" i="12"/>
  <c r="Q43" i="12"/>
  <c r="U43" i="12"/>
  <c r="I44" i="12"/>
  <c r="Q44" i="12"/>
  <c r="G45" i="12"/>
  <c r="G44" i="12" s="1"/>
  <c r="I58" i="1" s="1"/>
  <c r="I45" i="12"/>
  <c r="K45" i="12"/>
  <c r="K44" i="12" s="1"/>
  <c r="O45" i="12"/>
  <c r="O44" i="12" s="1"/>
  <c r="Q45" i="12"/>
  <c r="U45" i="12"/>
  <c r="U44" i="12" s="1"/>
  <c r="G47" i="12"/>
  <c r="G46" i="12" s="1"/>
  <c r="I59" i="1" s="1"/>
  <c r="I47" i="12"/>
  <c r="K47" i="12"/>
  <c r="O47" i="12"/>
  <c r="Q47" i="12"/>
  <c r="U47" i="12"/>
  <c r="G48" i="12"/>
  <c r="I48" i="12"/>
  <c r="K48" i="12"/>
  <c r="M48" i="12"/>
  <c r="O48" i="12"/>
  <c r="Q48" i="12"/>
  <c r="U48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M51" i="12" s="1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4" i="12"/>
  <c r="M54" i="12" s="1"/>
  <c r="I54" i="12"/>
  <c r="K54" i="12"/>
  <c r="O54" i="12"/>
  <c r="Q54" i="12"/>
  <c r="U54" i="12"/>
  <c r="G55" i="12"/>
  <c r="I55" i="12"/>
  <c r="K55" i="12"/>
  <c r="O55" i="12"/>
  <c r="Q55" i="12"/>
  <c r="U55" i="12"/>
  <c r="G56" i="12"/>
  <c r="M56" i="12" s="1"/>
  <c r="I56" i="12"/>
  <c r="K56" i="12"/>
  <c r="O56" i="12"/>
  <c r="Q56" i="12"/>
  <c r="U56" i="12"/>
  <c r="G57" i="12"/>
  <c r="M57" i="12" s="1"/>
  <c r="I57" i="12"/>
  <c r="K57" i="12"/>
  <c r="O57" i="12"/>
  <c r="Q57" i="12"/>
  <c r="U57" i="12"/>
  <c r="G58" i="12"/>
  <c r="I58" i="12"/>
  <c r="K58" i="12"/>
  <c r="M58" i="12"/>
  <c r="O58" i="12"/>
  <c r="Q58" i="12"/>
  <c r="U58" i="12"/>
  <c r="G59" i="12"/>
  <c r="M59" i="12" s="1"/>
  <c r="I59" i="12"/>
  <c r="K59" i="12"/>
  <c r="O59" i="12"/>
  <c r="Q59" i="12"/>
  <c r="U59" i="12"/>
  <c r="G60" i="12"/>
  <c r="M60" i="12" s="1"/>
  <c r="I60" i="12"/>
  <c r="K60" i="12"/>
  <c r="O60" i="12"/>
  <c r="Q60" i="12"/>
  <c r="U60" i="12"/>
  <c r="G62" i="12"/>
  <c r="I62" i="12"/>
  <c r="K62" i="12"/>
  <c r="M62" i="12"/>
  <c r="O62" i="12"/>
  <c r="Q62" i="12"/>
  <c r="U62" i="12"/>
  <c r="G63" i="12"/>
  <c r="G61" i="12" s="1"/>
  <c r="I61" i="1" s="1"/>
  <c r="I19" i="1" s="1"/>
  <c r="I63" i="12"/>
  <c r="K63" i="12"/>
  <c r="O63" i="12"/>
  <c r="Q63" i="12"/>
  <c r="U63" i="12"/>
  <c r="G64" i="12"/>
  <c r="M64" i="12" s="1"/>
  <c r="I64" i="12"/>
  <c r="K64" i="12"/>
  <c r="O64" i="12"/>
  <c r="Q64" i="12"/>
  <c r="U64" i="12"/>
  <c r="G65" i="12"/>
  <c r="M65" i="12" s="1"/>
  <c r="I65" i="12"/>
  <c r="K65" i="12"/>
  <c r="O65" i="12"/>
  <c r="Q65" i="12"/>
  <c r="U65" i="12"/>
  <c r="G66" i="12"/>
  <c r="I66" i="12"/>
  <c r="K66" i="12"/>
  <c r="M66" i="12"/>
  <c r="O66" i="12"/>
  <c r="Q66" i="12"/>
  <c r="U66" i="12"/>
  <c r="G67" i="12"/>
  <c r="M67" i="12" s="1"/>
  <c r="I67" i="12"/>
  <c r="K67" i="12"/>
  <c r="O67" i="12"/>
  <c r="Q67" i="12"/>
  <c r="U67" i="12"/>
  <c r="I20" i="1"/>
  <c r="I18" i="1"/>
  <c r="G27" i="1"/>
  <c r="F40" i="1"/>
  <c r="G40" i="1"/>
  <c r="G25" i="1" s="1"/>
  <c r="G26" i="1" s="1"/>
  <c r="H40" i="1"/>
  <c r="I40" i="1"/>
  <c r="J39" i="1" s="1"/>
  <c r="J40" i="1"/>
  <c r="J28" i="1"/>
  <c r="J26" i="1"/>
  <c r="G38" i="1"/>
  <c r="F38" i="1"/>
  <c r="H32" i="1"/>
  <c r="J23" i="1"/>
  <c r="J24" i="1"/>
  <c r="J25" i="1"/>
  <c r="J27" i="1"/>
  <c r="E24" i="1"/>
  <c r="E26" i="1"/>
  <c r="I47" i="1" l="1"/>
  <c r="Q53" i="12"/>
  <c r="U61" i="12"/>
  <c r="O53" i="12"/>
  <c r="U46" i="12"/>
  <c r="U38" i="12"/>
  <c r="G33" i="12"/>
  <c r="I56" i="1" s="1"/>
  <c r="G29" i="12"/>
  <c r="I55" i="1" s="1"/>
  <c r="Q24" i="12"/>
  <c r="I24" i="12"/>
  <c r="O24" i="12"/>
  <c r="U19" i="12"/>
  <c r="M18" i="12"/>
  <c r="M17" i="12" s="1"/>
  <c r="U14" i="12"/>
  <c r="U10" i="12"/>
  <c r="M9" i="12"/>
  <c r="M8" i="12" s="1"/>
  <c r="AD69" i="12"/>
  <c r="G39" i="1" s="1"/>
  <c r="H39" i="1" s="1"/>
  <c r="I39" i="1" s="1"/>
  <c r="K53" i="12"/>
  <c r="I53" i="12"/>
  <c r="O61" i="12"/>
  <c r="U53" i="12"/>
  <c r="Q46" i="12"/>
  <c r="I46" i="12"/>
  <c r="O46" i="12"/>
  <c r="Q38" i="12"/>
  <c r="I38" i="12"/>
  <c r="O38" i="12"/>
  <c r="K33" i="12"/>
  <c r="Q33" i="12"/>
  <c r="I33" i="12"/>
  <c r="K29" i="12"/>
  <c r="Q29" i="12"/>
  <c r="I29" i="12"/>
  <c r="G27" i="12"/>
  <c r="I54" i="1" s="1"/>
  <c r="U24" i="12"/>
  <c r="O10" i="12"/>
  <c r="K61" i="12"/>
  <c r="Q61" i="12"/>
  <c r="I61" i="12"/>
  <c r="G53" i="12"/>
  <c r="I60" i="1" s="1"/>
  <c r="I17" i="1" s="1"/>
  <c r="K46" i="12"/>
  <c r="K38" i="12"/>
  <c r="U33" i="12"/>
  <c r="U29" i="12"/>
  <c r="G24" i="12"/>
  <c r="I53" i="1" s="1"/>
  <c r="Q19" i="12"/>
  <c r="Q14" i="12"/>
  <c r="K10" i="12"/>
  <c r="Q10" i="12"/>
  <c r="I10" i="12"/>
  <c r="G28" i="1"/>
  <c r="G23" i="1"/>
  <c r="M19" i="12"/>
  <c r="M14" i="12"/>
  <c r="M10" i="12"/>
  <c r="M33" i="12"/>
  <c r="M63" i="12"/>
  <c r="M61" i="12" s="1"/>
  <c r="M55" i="12"/>
  <c r="M53" i="12" s="1"/>
  <c r="M47" i="12"/>
  <c r="M46" i="12" s="1"/>
  <c r="M45" i="12"/>
  <c r="M44" i="12" s="1"/>
  <c r="M39" i="12"/>
  <c r="M38" i="12" s="1"/>
  <c r="M35" i="12"/>
  <c r="M31" i="12"/>
  <c r="M29" i="12" s="1"/>
  <c r="M25" i="12"/>
  <c r="M24" i="12" s="1"/>
  <c r="M23" i="12"/>
  <c r="M22" i="12" s="1"/>
  <c r="M21" i="12"/>
  <c r="G14" i="12"/>
  <c r="I49" i="1" s="1"/>
  <c r="G10" i="12"/>
  <c r="I48" i="1" s="1"/>
  <c r="G69" i="12" l="1"/>
  <c r="I62" i="1"/>
  <c r="I16" i="1"/>
  <c r="I21" i="1" s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<sst xmlns="http://schemas.openxmlformats.org/spreadsheetml/2006/main" count="400" uniqueCount="213">
  <si>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</si>
  <si>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</si>
  <si>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</si>
  <si>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</si>
  <si>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</si>
  <si>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</si>
  <si>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</si>
  <si>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</si>
  <si>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</si>
  <si>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</si>
  <si>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</si>
  <si>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</si>
  <si>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</si>
  <si>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</si>
  <si>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</si>
  <si>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</si>
  <si>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</si>
  <si>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</si>
  <si>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</si>
  <si>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</si>
  <si>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</si>
  <si>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</si>
  <si>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</si>
  <si>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</si>
  <si>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</si>
  <si>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</si>
  <si>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</si>
  <si>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</si>
  <si>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</si>
  <si>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</si>
  <si>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</si>
  <si>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</si>
  <si>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</si>
  <si>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</si>
  <si>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</si>
  <si>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</si>
  <si>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</si>
  <si>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</si>
  <si>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</si>
  <si>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</si>
  <si>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</si>
  <si>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</si>
  <si>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</si>
  <si>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 xml:space="preserve">Malé Náměstí č.p.231, Benešov </t>
  </si>
  <si>
    <t>Rozpočet:</t>
  </si>
  <si>
    <t>Misto</t>
  </si>
  <si>
    <t>Výměna výloh, Malé Náměstí č.p.231</t>
  </si>
  <si>
    <t>Město Benešov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</si>
  <si>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</si>
  <si>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</si>
  <si>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</si>
  <si>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</si>
  <si>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</si>
  <si>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</si>
  <si>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</si>
  <si>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</si>
  <si>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</si>
  <si>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60</t>
  </si>
  <si>
    <t>Úpravy povrchů, omítky</t>
  </si>
  <si>
    <t>61</t>
  </si>
  <si>
    <t>Upravy povrchů vnitřní</t>
  </si>
  <si>
    <t>62</t>
  </si>
  <si>
    <t>Upravy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</si>
  <si>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</si>
  <si>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</si>
  <si>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</si>
  <si>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</si>
  <si>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</si>
  <si>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</si>
  <si>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</si>
  <si>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</si>
  <si>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</si>
  <si>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</si>
  <si>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</si>
  <si>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</si>
  <si>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</si>
  <si>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</si>
  <si>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766</t>
  </si>
  <si>
    <t>Konstrukce truhlářské</t>
  </si>
  <si>
    <t>781</t>
  </si>
  <si>
    <t>Obklady keramické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</si>
  <si>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</si>
  <si>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</si>
  <si>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</si>
  <si>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</si>
  <si>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</si>
  <si>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</si>
  <si>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</si>
  <si>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</si>
  <si>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</si>
  <si>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</si>
  <si>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</si>
  <si>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</si>
  <si>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</si>
  <si>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</si>
  <si>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</si>
  <si>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</si>
  <si>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</si>
  <si>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</si>
  <si>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</si>
  <si>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</si>
  <si>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</si>
  <si>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</si>
  <si>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</si>
  <si>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</si>
  <si>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</si>
  <si>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</si>
  <si>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</si>
  <si>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</si>
  <si>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</si>
  <si>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346275115R00</t>
  </si>
  <si>
    <t>Přizdívky z desek Ytong tl. 150 mm</t>
  </si>
  <si>
    <t>m2</t>
  </si>
  <si>
    <t>POL1_0</t>
  </si>
  <si>
    <t>434191421R00</t>
  </si>
  <si>
    <t>Osazení stupňů kamenných na desku, broušených</t>
  </si>
  <si>
    <t>m</t>
  </si>
  <si>
    <t>R434 99991</t>
  </si>
  <si>
    <t>Zaříznutí a úprava kamenného stupně , (dodávka investora)</t>
  </si>
  <si>
    <t>kus</t>
  </si>
  <si>
    <t>R434 99992</t>
  </si>
  <si>
    <t>Úprava lože pro montáž stupně, NC</t>
  </si>
  <si>
    <t>soubor</t>
  </si>
  <si>
    <t>602015191R00</t>
  </si>
  <si>
    <t>Podkladní nátěr stěn pod tenkovrstvé omítky</t>
  </si>
  <si>
    <t>R602 01-5189</t>
  </si>
  <si>
    <t>Omítka tenkovrst. silikonsilik, zatíraná, zrnitost 2,0 mm</t>
  </si>
  <si>
    <t>612409991R00</t>
  </si>
  <si>
    <t>Začištění omítek kolem oken,dveří apod.</t>
  </si>
  <si>
    <t>622481113R00</t>
  </si>
  <si>
    <t>Potažení vnějších stěn sklotex. pletivem, vypnutí</t>
  </si>
  <si>
    <t>622300131R00</t>
  </si>
  <si>
    <t>Vyrovnávací tmel tl. do 5 mm</t>
  </si>
  <si>
    <t>632451022R00</t>
  </si>
  <si>
    <t>Vyrovnávací potěr MC 15, v pásu, tl. 30 mm</t>
  </si>
  <si>
    <t>641954451R00</t>
  </si>
  <si>
    <t>Osazení rámů okenních dř.dvojitých, pl. do 10 m2</t>
  </si>
  <si>
    <t>648991113R00</t>
  </si>
  <si>
    <t>Osazení parapet.desek plast. a lamin. š.nad 20cm</t>
  </si>
  <si>
    <t>941955001R00</t>
  </si>
  <si>
    <t>Lešení lehké pomocné, výška podlahy do 1,2 m</t>
  </si>
  <si>
    <t>952901111R00</t>
  </si>
  <si>
    <t>Vyčištění budov o výšce podlaží do 4 m</t>
  </si>
  <si>
    <t>R950 99991</t>
  </si>
  <si>
    <t>Drobné opravy om.ostění, doplnění maleb a pod. , NC</t>
  </si>
  <si>
    <t>hod</t>
  </si>
  <si>
    <t>R950 99992</t>
  </si>
  <si>
    <t>Materiál pro drobné opravy, NC</t>
  </si>
  <si>
    <t>968072747R00</t>
  </si>
  <si>
    <t>Vybourání kovových stěn výkladních pl. nad 4 m2</t>
  </si>
  <si>
    <t>968061125R00</t>
  </si>
  <si>
    <t>Vyvěšení dřevěných dveřních křídel pl. do 2 m2</t>
  </si>
  <si>
    <t>968072876R00</t>
  </si>
  <si>
    <t>Vybourání rolet svinovacích mřížových pl. nad 2 m2</t>
  </si>
  <si>
    <t>R960 99991</t>
  </si>
  <si>
    <t>Bourací práce nespecifikované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</si>
  <si>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</si>
  <si>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</si>
  <si>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</si>
  <si>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</si>
  <si>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</si>
  <si>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979081111R00</t>
  </si>
  <si>
    <t>Odvoz suti a vybour. hmot na skládku do 1 km</t>
  </si>
  <si>
    <t>979081121R00</t>
  </si>
  <si>
    <t>Příplatek k odvozu za každý další 1 km</t>
  </si>
  <si>
    <t>R979 99-0109</t>
  </si>
  <si>
    <t>Poplatek za skládku suti - směs</t>
  </si>
  <si>
    <t>999281111R00</t>
  </si>
  <si>
    <t>Přesun hmot pro opravy a údržbu do výšky 25 m</t>
  </si>
  <si>
    <t>766711031R00</t>
  </si>
  <si>
    <t>Montáž zasklených stěn s vypěněním</t>
  </si>
  <si>
    <t>R766 99991</t>
  </si>
  <si>
    <t>Dodávka stěn a výloh dřevěných EURO 78 vč.dveří, parametry dle tab.prvků pol.1-4 - NC</t>
  </si>
  <si>
    <t>766601216R00</t>
  </si>
  <si>
    <t>Těsnění oken.spáry, ostění, PT folie + PP páska</t>
  </si>
  <si>
    <t>766694123R00</t>
  </si>
  <si>
    <t>Montáž parapetních desek š.nad 30 cm,dl.do 260 cm</t>
  </si>
  <si>
    <t>R766 99992</t>
  </si>
  <si>
    <t>Dodávka parapetní desky z lamina š.610mm</t>
  </si>
  <si>
    <t>998766201R00</t>
  </si>
  <si>
    <t>Přesun hmot pro truhlářské konstr., výšky do 6 m</t>
  </si>
  <si>
    <t>781101210R00</t>
  </si>
  <si>
    <t>Penetrace podkladu pod obklady</t>
  </si>
  <si>
    <t>781735011R00</t>
  </si>
  <si>
    <t>Montáž cihelných pásků 250x65x10 mm, do tmele</t>
  </si>
  <si>
    <t>781739711R00</t>
  </si>
  <si>
    <t>Příplatek k obklad.vnějším cihel.za plochu do 10m2</t>
  </si>
  <si>
    <t>781739701R00</t>
  </si>
  <si>
    <t>Příplatek k obklad.vnějším cihel.,za ztížení práce</t>
  </si>
  <si>
    <t>R781 99991</t>
  </si>
  <si>
    <t>Dodávka tmele a spárovací hmoty</t>
  </si>
  <si>
    <t>R781 99992</t>
  </si>
  <si>
    <t>Dodávka venkovního obkladu dle výběru investora</t>
  </si>
  <si>
    <t>998781201R00</t>
  </si>
  <si>
    <t>Přesun hmot pro obklady keramické, výšky do 6 m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</si>
  <si>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</si>
  <si>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</si>
  <si>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</si>
  <si>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</si>
  <si>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</si>
  <si>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</si>
  <si>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</si>
  <si>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</si>
  <si>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</si>
  <si>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005211030R</t>
  </si>
  <si>
    <t xml:space="preserve">Dočasná dopravní opatření </t>
  </si>
  <si>
    <t>005211040R</t>
  </si>
  <si>
    <t xml:space="preserve">Užívání veřejných ploch a prostranství  </t>
  </si>
  <si>
    <t/>
  </si>
  <si>
    <t>SUM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</si>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</sst>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199" t="s">
        <v>39</v>
      </c>
      <c r="B2" s="199"/>
      <c r="C2" s="199"/>
      <c r="D2" s="199"/>
      <c r="E2" s="199"/>
      <c r="F2" s="199"/>
      <c r="G2" s="199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5"/>
  <sheetViews>
    <sheetView showGridLines="0" topLeftCell="B15" zoomScaleSheetLayoutView="75" workbookViewId="0">
      <selection activeCell="P17" sqref="P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1" t="s">
        <v>42</v>
      </c>
      <c r="C1" s="232"/>
      <c r="D1" s="232"/>
      <c r="E1" s="232"/>
      <c r="F1" s="232"/>
      <c r="G1" s="232"/>
      <c r="H1" s="232"/>
      <c r="I1" s="232"/>
      <c r="J1" s="233"/>
    </row>
    <row r="2" spans="1:15" ht="23.25" customHeight="1" x14ac:dyDescent="0.2">
      <c r="A2" s="4"/>
      <c r="B2" s="81" t="s">
        <v>40</v>
      </c>
      <c r="C2" s="82"/>
      <c r="D2" s="216" t="s">
        <v>46</v>
      </c>
      <c r="E2" s="217"/>
      <c r="F2" s="217"/>
      <c r="G2" s="217"/>
      <c r="H2" s="217"/>
      <c r="I2" s="217"/>
      <c r="J2" s="218"/>
      <c r="O2" s="2"/>
    </row>
    <row r="3" spans="1:15" ht="23.25" customHeight="1" x14ac:dyDescent="0.2">
      <c r="A3" s="4"/>
      <c r="B3" s="83" t="s">
        <v>45</v>
      </c>
      <c r="C3" s="84"/>
      <c r="D3" s="244" t="s">
        <v>43</v>
      </c>
      <c r="E3" s="245"/>
      <c r="F3" s="245"/>
      <c r="G3" s="245"/>
      <c r="H3" s="245"/>
      <c r="I3" s="245"/>
      <c r="J3" s="246"/>
    </row>
    <row r="4" spans="1:15" ht="23.25" hidden="1" customHeight="1" x14ac:dyDescent="0.2">
      <c r="A4" s="4"/>
      <c r="B4" s="85" t="s">
        <v>44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 t="s">
        <v>47</v>
      </c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3"/>
      <c r="E11" s="223"/>
      <c r="F11" s="223"/>
      <c r="G11" s="223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2"/>
      <c r="E12" s="242"/>
      <c r="F12" s="242"/>
      <c r="G12" s="242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3"/>
      <c r="E13" s="243"/>
      <c r="F13" s="243"/>
      <c r="G13" s="243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2"/>
      <c r="F15" s="222"/>
      <c r="G15" s="240"/>
      <c r="H15" s="240"/>
      <c r="I15" s="240" t="s">
        <v>28</v>
      </c>
      <c r="J15" s="241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19"/>
      <c r="F16" s="220"/>
      <c r="G16" s="219"/>
      <c r="H16" s="220"/>
      <c r="I16" s="219">
        <f>SUMIF(F47:F61,A16,I47:I61)+SUMIF(F47:F61,"PSU",I47:I61)</f>
        <v>0</v>
      </c>
      <c r="J16" s="221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19"/>
      <c r="F17" s="220"/>
      <c r="G17" s="219"/>
      <c r="H17" s="220"/>
      <c r="I17" s="219">
        <f>SUMIF(F47:F61,A17,I47:I61)</f>
        <v>0</v>
      </c>
      <c r="J17" s="221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19"/>
      <c r="F18" s="220"/>
      <c r="G18" s="219"/>
      <c r="H18" s="220"/>
      <c r="I18" s="219">
        <f>SUMIF(F47:F61,A18,I47:I61)</f>
        <v>0</v>
      </c>
      <c r="J18" s="221"/>
    </row>
    <row r="19" spans="1:10" ht="23.25" customHeight="1" x14ac:dyDescent="0.2">
      <c r="A19" s="141" t="s">
        <v>81</v>
      </c>
      <c r="B19" s="142" t="s">
        <v>26</v>
      </c>
      <c r="C19" s="58"/>
      <c r="D19" s="59"/>
      <c r="E19" s="219"/>
      <c r="F19" s="220"/>
      <c r="G19" s="219"/>
      <c r="H19" s="220"/>
      <c r="I19" s="219">
        <f>SUMIF(F47:F61,A19,I47:I61)</f>
        <v>0</v>
      </c>
      <c r="J19" s="221"/>
    </row>
    <row r="20" spans="1:10" ht="23.25" customHeight="1" x14ac:dyDescent="0.2">
      <c r="A20" s="141" t="s">
        <v>82</v>
      </c>
      <c r="B20" s="142" t="s">
        <v>27</v>
      </c>
      <c r="C20" s="58"/>
      <c r="D20" s="59"/>
      <c r="E20" s="219"/>
      <c r="F20" s="220"/>
      <c r="G20" s="219"/>
      <c r="H20" s="220"/>
      <c r="I20" s="219">
        <f>SUMIF(F47:F61,A20,I47:I61)</f>
        <v>0</v>
      </c>
      <c r="J20" s="221"/>
    </row>
    <row r="21" spans="1:10" ht="23.25" customHeight="1" x14ac:dyDescent="0.2">
      <c r="A21" s="4"/>
      <c r="B21" s="74" t="s">
        <v>28</v>
      </c>
      <c r="C21" s="75"/>
      <c r="D21" s="76"/>
      <c r="E21" s="229"/>
      <c r="F21" s="238"/>
      <c r="G21" s="229"/>
      <c r="H21" s="238"/>
      <c r="I21" s="229">
        <f>SUM(I16:J20)</f>
        <v>0</v>
      </c>
      <c r="J21" s="230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5">
        <f>ZakladDPHSni*SazbaDPH1/100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4">
        <f>ZakladDPHZakl*SazbaDPH2/100</f>
        <v>0</v>
      </c>
      <c r="H26" s="235"/>
      <c r="I26" s="235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6">
        <f>0</f>
        <v>0</v>
      </c>
      <c r="H27" s="236"/>
      <c r="I27" s="236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39">
        <f>ZakladDPHSniVypocet+ZakladDPHZaklVypocet</f>
        <v>0</v>
      </c>
      <c r="H28" s="239"/>
      <c r="I28" s="239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37">
        <f>ZakladDPHSni+DPHSni+ZakladDPHZakl+DPHZakl+Zaokrouhleni</f>
        <v>0</v>
      </c>
      <c r="H29" s="237"/>
      <c r="I29" s="237"/>
      <c r="J29" s="119" t="s">
        <v>50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f ca="1">TODAY()</f>
        <v>43705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4" t="s">
        <v>2</v>
      </c>
      <c r="E35" s="224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0</v>
      </c>
      <c r="B39" s="103" t="s">
        <v>48</v>
      </c>
      <c r="C39" s="207" t="s">
        <v>46</v>
      </c>
      <c r="D39" s="208"/>
      <c r="E39" s="208"/>
      <c r="F39" s="108">
        <f>'Rozpočet Pol'!AC69</f>
        <v>0</v>
      </c>
      <c r="G39" s="109">
        <f>'Rozpočet Pol'!AD69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09" t="s">
        <v>49</v>
      </c>
      <c r="C40" s="210"/>
      <c r="D40" s="210"/>
      <c r="E40" s="211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51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52</v>
      </c>
      <c r="G46" s="129"/>
      <c r="H46" s="129"/>
      <c r="I46" s="212" t="s">
        <v>28</v>
      </c>
      <c r="J46" s="212"/>
    </row>
    <row r="47" spans="1:10" ht="25.5" customHeight="1" x14ac:dyDescent="0.2">
      <c r="A47" s="122"/>
      <c r="B47" s="130" t="s">
        <v>53</v>
      </c>
      <c r="C47" s="214" t="s">
        <v>54</v>
      </c>
      <c r="D47" s="215"/>
      <c r="E47" s="215"/>
      <c r="F47" s="132" t="s">
        <v>23</v>
      </c>
      <c r="G47" s="133"/>
      <c r="H47" s="133"/>
      <c r="I47" s="213">
        <f>'Rozpočet Pol'!G8</f>
        <v>0</v>
      </c>
      <c r="J47" s="213"/>
    </row>
    <row r="48" spans="1:10" ht="25.5" customHeight="1" x14ac:dyDescent="0.2">
      <c r="A48" s="122"/>
      <c r="B48" s="124" t="s">
        <v>55</v>
      </c>
      <c r="C48" s="205" t="s">
        <v>56</v>
      </c>
      <c r="D48" s="206"/>
      <c r="E48" s="206"/>
      <c r="F48" s="134" t="s">
        <v>23</v>
      </c>
      <c r="G48" s="135"/>
      <c r="H48" s="135"/>
      <c r="I48" s="204">
        <f>'Rozpočet Pol'!G10</f>
        <v>0</v>
      </c>
      <c r="J48" s="204"/>
    </row>
    <row r="49" spans="1:10" ht="25.5" customHeight="1" x14ac:dyDescent="0.2">
      <c r="A49" s="122"/>
      <c r="B49" s="124" t="s">
        <v>57</v>
      </c>
      <c r="C49" s="205" t="s">
        <v>58</v>
      </c>
      <c r="D49" s="206"/>
      <c r="E49" s="206"/>
      <c r="F49" s="134" t="s">
        <v>23</v>
      </c>
      <c r="G49" s="135"/>
      <c r="H49" s="135"/>
      <c r="I49" s="204">
        <f>'Rozpočet Pol'!G14</f>
        <v>0</v>
      </c>
      <c r="J49" s="204"/>
    </row>
    <row r="50" spans="1:10" ht="25.5" customHeight="1" x14ac:dyDescent="0.2">
      <c r="A50" s="122"/>
      <c r="B50" s="124" t="s">
        <v>59</v>
      </c>
      <c r="C50" s="205" t="s">
        <v>60</v>
      </c>
      <c r="D50" s="206"/>
      <c r="E50" s="206"/>
      <c r="F50" s="134" t="s">
        <v>23</v>
      </c>
      <c r="G50" s="135"/>
      <c r="H50" s="135"/>
      <c r="I50" s="204">
        <f>'Rozpočet Pol'!G17</f>
        <v>0</v>
      </c>
      <c r="J50" s="204"/>
    </row>
    <row r="51" spans="1:10" ht="25.5" customHeight="1" x14ac:dyDescent="0.2">
      <c r="A51" s="122"/>
      <c r="B51" s="124" t="s">
        <v>61</v>
      </c>
      <c r="C51" s="205" t="s">
        <v>62</v>
      </c>
      <c r="D51" s="206"/>
      <c r="E51" s="206"/>
      <c r="F51" s="134" t="s">
        <v>23</v>
      </c>
      <c r="G51" s="135"/>
      <c r="H51" s="135"/>
      <c r="I51" s="204">
        <f>'Rozpočet Pol'!G19</f>
        <v>0</v>
      </c>
      <c r="J51" s="204"/>
    </row>
    <row r="52" spans="1:10" ht="25.5" customHeight="1" x14ac:dyDescent="0.2">
      <c r="A52" s="122"/>
      <c r="B52" s="124" t="s">
        <v>63</v>
      </c>
      <c r="C52" s="205" t="s">
        <v>64</v>
      </c>
      <c r="D52" s="206"/>
      <c r="E52" s="206"/>
      <c r="F52" s="134" t="s">
        <v>23</v>
      </c>
      <c r="G52" s="135"/>
      <c r="H52" s="135"/>
      <c r="I52" s="204">
        <f>'Rozpočet Pol'!G22</f>
        <v>0</v>
      </c>
      <c r="J52" s="204"/>
    </row>
    <row r="53" spans="1:10" ht="25.5" customHeight="1" x14ac:dyDescent="0.2">
      <c r="A53" s="122"/>
      <c r="B53" s="124" t="s">
        <v>65</v>
      </c>
      <c r="C53" s="205" t="s">
        <v>66</v>
      </c>
      <c r="D53" s="206"/>
      <c r="E53" s="206"/>
      <c r="F53" s="134" t="s">
        <v>23</v>
      </c>
      <c r="G53" s="135"/>
      <c r="H53" s="135"/>
      <c r="I53" s="204">
        <f>'Rozpočet Pol'!G24</f>
        <v>0</v>
      </c>
      <c r="J53" s="204"/>
    </row>
    <row r="54" spans="1:10" ht="25.5" customHeight="1" x14ac:dyDescent="0.2">
      <c r="A54" s="122"/>
      <c r="B54" s="124" t="s">
        <v>67</v>
      </c>
      <c r="C54" s="205" t="s">
        <v>68</v>
      </c>
      <c r="D54" s="206"/>
      <c r="E54" s="206"/>
      <c r="F54" s="134" t="s">
        <v>23</v>
      </c>
      <c r="G54" s="135"/>
      <c r="H54" s="135"/>
      <c r="I54" s="204">
        <f>'Rozpočet Pol'!G27</f>
        <v>0</v>
      </c>
      <c r="J54" s="204"/>
    </row>
    <row r="55" spans="1:10" ht="25.5" customHeight="1" x14ac:dyDescent="0.2">
      <c r="A55" s="122"/>
      <c r="B55" s="124" t="s">
        <v>69</v>
      </c>
      <c r="C55" s="205" t="s">
        <v>70</v>
      </c>
      <c r="D55" s="206"/>
      <c r="E55" s="206"/>
      <c r="F55" s="134" t="s">
        <v>23</v>
      </c>
      <c r="G55" s="135"/>
      <c r="H55" s="135"/>
      <c r="I55" s="204">
        <f>'Rozpočet Pol'!G29</f>
        <v>0</v>
      </c>
      <c r="J55" s="204"/>
    </row>
    <row r="56" spans="1:10" ht="25.5" customHeight="1" x14ac:dyDescent="0.2">
      <c r="A56" s="122"/>
      <c r="B56" s="124" t="s">
        <v>71</v>
      </c>
      <c r="C56" s="205" t="s">
        <v>72</v>
      </c>
      <c r="D56" s="206"/>
      <c r="E56" s="206"/>
      <c r="F56" s="134" t="s">
        <v>23</v>
      </c>
      <c r="G56" s="135"/>
      <c r="H56" s="135"/>
      <c r="I56" s="204">
        <f>'Rozpočet Pol'!G33</f>
        <v>0</v>
      </c>
      <c r="J56" s="204"/>
    </row>
    <row r="57" spans="1:10" ht="25.5" customHeight="1" x14ac:dyDescent="0.2">
      <c r="A57" s="122"/>
      <c r="B57" s="124" t="s">
        <v>73</v>
      </c>
      <c r="C57" s="205" t="s">
        <v>74</v>
      </c>
      <c r="D57" s="206"/>
      <c r="E57" s="206"/>
      <c r="F57" s="134" t="s">
        <v>23</v>
      </c>
      <c r="G57" s="135"/>
      <c r="H57" s="135"/>
      <c r="I57" s="204">
        <f>'Rozpočet Pol'!G38</f>
        <v>0</v>
      </c>
      <c r="J57" s="204"/>
    </row>
    <row r="58" spans="1:10" ht="25.5" customHeight="1" x14ac:dyDescent="0.2">
      <c r="A58" s="122"/>
      <c r="B58" s="124" t="s">
        <v>75</v>
      </c>
      <c r="C58" s="205" t="s">
        <v>76</v>
      </c>
      <c r="D58" s="206"/>
      <c r="E58" s="206"/>
      <c r="F58" s="134" t="s">
        <v>23</v>
      </c>
      <c r="G58" s="135"/>
      <c r="H58" s="135"/>
      <c r="I58" s="204">
        <f>'Rozpočet Pol'!G44</f>
        <v>0</v>
      </c>
      <c r="J58" s="204"/>
    </row>
    <row r="59" spans="1:10" ht="25.5" customHeight="1" x14ac:dyDescent="0.2">
      <c r="A59" s="122"/>
      <c r="B59" s="124" t="s">
        <v>77</v>
      </c>
      <c r="C59" s="205" t="s">
        <v>78</v>
      </c>
      <c r="D59" s="206"/>
      <c r="E59" s="206"/>
      <c r="F59" s="134" t="s">
        <v>24</v>
      </c>
      <c r="G59" s="135"/>
      <c r="H59" s="135"/>
      <c r="I59" s="204">
        <f>'Rozpočet Pol'!G46</f>
        <v>0</v>
      </c>
      <c r="J59" s="204"/>
    </row>
    <row r="60" spans="1:10" ht="25.5" customHeight="1" x14ac:dyDescent="0.2">
      <c r="A60" s="122"/>
      <c r="B60" s="124" t="s">
        <v>79</v>
      </c>
      <c r="C60" s="205" t="s">
        <v>80</v>
      </c>
      <c r="D60" s="206"/>
      <c r="E60" s="206"/>
      <c r="F60" s="134" t="s">
        <v>24</v>
      </c>
      <c r="G60" s="135"/>
      <c r="H60" s="135"/>
      <c r="I60" s="204">
        <f>'Rozpočet Pol'!G53</f>
        <v>0</v>
      </c>
      <c r="J60" s="204"/>
    </row>
    <row r="61" spans="1:10" ht="25.5" customHeight="1" x14ac:dyDescent="0.2">
      <c r="A61" s="122"/>
      <c r="B61" s="131" t="s">
        <v>81</v>
      </c>
      <c r="C61" s="201" t="s">
        <v>26</v>
      </c>
      <c r="D61" s="202"/>
      <c r="E61" s="202"/>
      <c r="F61" s="136" t="s">
        <v>81</v>
      </c>
      <c r="G61" s="137"/>
      <c r="H61" s="137"/>
      <c r="I61" s="200">
        <f>'Rozpočet Pol'!G61</f>
        <v>0</v>
      </c>
      <c r="J61" s="200"/>
    </row>
    <row r="62" spans="1:10" ht="25.5" customHeight="1" x14ac:dyDescent="0.2">
      <c r="A62" s="123"/>
      <c r="B62" s="127" t="s">
        <v>1</v>
      </c>
      <c r="C62" s="127"/>
      <c r="D62" s="128"/>
      <c r="E62" s="128"/>
      <c r="F62" s="138"/>
      <c r="G62" s="139"/>
      <c r="H62" s="139"/>
      <c r="I62" s="203">
        <f>SUM(I47:I61)</f>
        <v>0</v>
      </c>
      <c r="J62" s="203"/>
    </row>
    <row r="63" spans="1:10" x14ac:dyDescent="0.2">
      <c r="F63" s="140"/>
      <c r="G63" s="96"/>
      <c r="H63" s="140"/>
      <c r="I63" s="96"/>
      <c r="J63" s="96"/>
    </row>
    <row r="64" spans="1:10" x14ac:dyDescent="0.2">
      <c r="F64" s="140"/>
      <c r="G64" s="96"/>
      <c r="H64" s="140"/>
      <c r="I64" s="96"/>
      <c r="J64" s="96"/>
    </row>
    <row r="65" spans="6:10" x14ac:dyDescent="0.2">
      <c r="F65" s="140"/>
      <c r="G65" s="96"/>
      <c r="H65" s="140"/>
      <c r="I65" s="96"/>
      <c r="J65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2:J52"/>
    <mergeCell ref="C52:E52"/>
    <mergeCell ref="I53:J53"/>
    <mergeCell ref="C53:E53"/>
    <mergeCell ref="I54:J54"/>
    <mergeCell ref="C54:E54"/>
    <mergeCell ref="I55:J55"/>
    <mergeCell ref="C55:E55"/>
    <mergeCell ref="I56:J56"/>
    <mergeCell ref="C56:E56"/>
    <mergeCell ref="I57:J57"/>
    <mergeCell ref="C57:E57"/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79" t="s">
        <v>41</v>
      </c>
      <c r="B2" s="78"/>
      <c r="C2" s="249"/>
      <c r="D2" s="249"/>
      <c r="E2" s="249"/>
      <c r="F2" s="249"/>
      <c r="G2" s="250"/>
    </row>
    <row r="3" spans="1:7" ht="24.95" hidden="1" customHeight="1" x14ac:dyDescent="0.2">
      <c r="A3" s="79" t="s">
        <v>7</v>
      </c>
      <c r="B3" s="78"/>
      <c r="C3" s="249"/>
      <c r="D3" s="249"/>
      <c r="E3" s="249"/>
      <c r="F3" s="249"/>
      <c r="G3" s="250"/>
    </row>
    <row r="4" spans="1:7" ht="24.95" hidden="1" customHeight="1" x14ac:dyDescent="0.2">
      <c r="A4" s="79" t="s">
        <v>8</v>
      </c>
      <c r="B4" s="78"/>
      <c r="C4" s="249"/>
      <c r="D4" s="249"/>
      <c r="E4" s="249"/>
      <c r="F4" s="249"/>
      <c r="G4" s="250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79"/>
  <sheetViews>
    <sheetView tabSelected="1" workbookViewId="0">
      <selection activeCell="Y17" sqref="Y17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72" t="s">
        <v>212</v>
      </c>
      <c r="B1" s="251"/>
      <c r="C1" s="251"/>
      <c r="D1" s="251"/>
      <c r="E1" s="251"/>
      <c r="F1" s="251"/>
      <c r="G1" s="251"/>
      <c r="AE1" t="s">
        <v>84</v>
      </c>
    </row>
    <row r="2" spans="1:60" ht="24.95" customHeight="1" x14ac:dyDescent="0.2">
      <c r="A2" s="145" t="s">
        <v>83</v>
      </c>
      <c r="B2" s="143"/>
      <c r="C2" s="252" t="s">
        <v>46</v>
      </c>
      <c r="D2" s="253"/>
      <c r="E2" s="253"/>
      <c r="F2" s="253"/>
      <c r="G2" s="254"/>
      <c r="AE2" t="s">
        <v>85</v>
      </c>
    </row>
    <row r="3" spans="1:60" ht="24.95" customHeight="1" x14ac:dyDescent="0.2">
      <c r="A3" s="146" t="s">
        <v>7</v>
      </c>
      <c r="B3" s="144"/>
      <c r="C3" s="255" t="s">
        <v>43</v>
      </c>
      <c r="D3" s="256"/>
      <c r="E3" s="256"/>
      <c r="F3" s="256"/>
      <c r="G3" s="257"/>
      <c r="AE3" t="s">
        <v>86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87</v>
      </c>
    </row>
    <row r="5" spans="1:60" hidden="1" x14ac:dyDescent="0.2">
      <c r="A5" s="147" t="s">
        <v>88</v>
      </c>
      <c r="B5" s="148"/>
      <c r="C5" s="149"/>
      <c r="D5" s="150"/>
      <c r="E5" s="150"/>
      <c r="F5" s="150"/>
      <c r="G5" s="151"/>
      <c r="AE5" t="s">
        <v>89</v>
      </c>
    </row>
    <row r="7" spans="1:60" ht="38.25" x14ac:dyDescent="0.2">
      <c r="A7" s="156" t="s">
        <v>90</v>
      </c>
      <c r="B7" s="157" t="s">
        <v>91</v>
      </c>
      <c r="C7" s="157" t="s">
        <v>92</v>
      </c>
      <c r="D7" s="156" t="s">
        <v>93</v>
      </c>
      <c r="E7" s="156" t="s">
        <v>94</v>
      </c>
      <c r="F7" s="152" t="s">
        <v>95</v>
      </c>
      <c r="G7" s="173" t="s">
        <v>28</v>
      </c>
      <c r="H7" s="174" t="s">
        <v>29</v>
      </c>
      <c r="I7" s="174" t="s">
        <v>96</v>
      </c>
      <c r="J7" s="174" t="s">
        <v>30</v>
      </c>
      <c r="K7" s="174" t="s">
        <v>97</v>
      </c>
      <c r="L7" s="174" t="s">
        <v>98</v>
      </c>
      <c r="M7" s="174" t="s">
        <v>99</v>
      </c>
      <c r="N7" s="174" t="s">
        <v>100</v>
      </c>
      <c r="O7" s="174" t="s">
        <v>101</v>
      </c>
      <c r="P7" s="174" t="s">
        <v>102</v>
      </c>
      <c r="Q7" s="174" t="s">
        <v>103</v>
      </c>
      <c r="R7" s="174" t="s">
        <v>104</v>
      </c>
      <c r="S7" s="174" t="s">
        <v>105</v>
      </c>
      <c r="T7" s="174" t="s">
        <v>106</v>
      </c>
      <c r="U7" s="159" t="s">
        <v>107</v>
      </c>
    </row>
    <row r="8" spans="1:60" x14ac:dyDescent="0.2">
      <c r="A8" s="175" t="s">
        <v>108</v>
      </c>
      <c r="B8" s="176" t="s">
        <v>53</v>
      </c>
      <c r="C8" s="177" t="s">
        <v>54</v>
      </c>
      <c r="D8" s="178"/>
      <c r="E8" s="179"/>
      <c r="F8" s="180"/>
      <c r="G8" s="180">
        <f>SUMIF(AE9:AE9,"&lt;&gt;NOR",G9:G9)</f>
        <v>0</v>
      </c>
      <c r="H8" s="180"/>
      <c r="I8" s="180">
        <f>SUM(I9:I9)</f>
        <v>0</v>
      </c>
      <c r="J8" s="180"/>
      <c r="K8" s="180">
        <f>SUM(K9:K9)</f>
        <v>0</v>
      </c>
      <c r="L8" s="180"/>
      <c r="M8" s="180">
        <f>SUM(M9:M9)</f>
        <v>0</v>
      </c>
      <c r="N8" s="158"/>
      <c r="O8" s="158">
        <f>SUM(O9:O9)</f>
        <v>0.14560999999999999</v>
      </c>
      <c r="P8" s="158"/>
      <c r="Q8" s="158">
        <f>SUM(Q9:Q9)</f>
        <v>0</v>
      </c>
      <c r="R8" s="158"/>
      <c r="S8" s="158"/>
      <c r="T8" s="175"/>
      <c r="U8" s="158">
        <f>SUM(U9:U9)</f>
        <v>0.64</v>
      </c>
      <c r="AE8" t="s">
        <v>109</v>
      </c>
    </row>
    <row r="9" spans="1:60" outlineLevel="1" x14ac:dyDescent="0.2">
      <c r="A9" s="154">
        <v>1</v>
      </c>
      <c r="B9" s="160" t="s">
        <v>110</v>
      </c>
      <c r="C9" s="193" t="s">
        <v>111</v>
      </c>
      <c r="D9" s="162" t="s">
        <v>112</v>
      </c>
      <c r="E9" s="168">
        <v>0.91400000000000003</v>
      </c>
      <c r="F9" s="170"/>
      <c r="G9" s="171">
        <f>ROUND(E9*F9,2)</f>
        <v>0</v>
      </c>
      <c r="H9" s="170"/>
      <c r="I9" s="171">
        <f>ROUND(E9*H9,2)</f>
        <v>0</v>
      </c>
      <c r="J9" s="170"/>
      <c r="K9" s="171">
        <f>ROUND(E9*J9,2)</f>
        <v>0</v>
      </c>
      <c r="L9" s="171">
        <v>21</v>
      </c>
      <c r="M9" s="171">
        <f>G9*(1+L9/100)</f>
        <v>0</v>
      </c>
      <c r="N9" s="163">
        <v>0.15931000000000001</v>
      </c>
      <c r="O9" s="163">
        <f>ROUND(E9*N9,5)</f>
        <v>0.14560999999999999</v>
      </c>
      <c r="P9" s="163">
        <v>0</v>
      </c>
      <c r="Q9" s="163">
        <f>ROUND(E9*P9,5)</f>
        <v>0</v>
      </c>
      <c r="R9" s="163"/>
      <c r="S9" s="163"/>
      <c r="T9" s="164">
        <v>0.70399999999999996</v>
      </c>
      <c r="U9" s="163">
        <f>ROUND(E9*T9,2)</f>
        <v>0.64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113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x14ac:dyDescent="0.2">
      <c r="A10" s="155" t="s">
        <v>108</v>
      </c>
      <c r="B10" s="161" t="s">
        <v>55</v>
      </c>
      <c r="C10" s="194" t="s">
        <v>56</v>
      </c>
      <c r="D10" s="165"/>
      <c r="E10" s="169"/>
      <c r="F10" s="172"/>
      <c r="G10" s="172">
        <f>SUMIF(AE11:AE13,"&lt;&gt;NOR",G11:G13)</f>
        <v>0</v>
      </c>
      <c r="H10" s="172"/>
      <c r="I10" s="172">
        <f>SUM(I11:I13)</f>
        <v>0</v>
      </c>
      <c r="J10" s="172"/>
      <c r="K10" s="172">
        <f>SUM(K11:K13)</f>
        <v>0</v>
      </c>
      <c r="L10" s="172"/>
      <c r="M10" s="172">
        <f>SUM(M11:M13)</f>
        <v>0</v>
      </c>
      <c r="N10" s="166"/>
      <c r="O10" s="166">
        <f>SUM(O11:O13)</f>
        <v>0.18634000000000001</v>
      </c>
      <c r="P10" s="166"/>
      <c r="Q10" s="166">
        <f>SUM(Q11:Q13)</f>
        <v>0</v>
      </c>
      <c r="R10" s="166"/>
      <c r="S10" s="166"/>
      <c r="T10" s="167"/>
      <c r="U10" s="166">
        <f>SUM(U11:U13)</f>
        <v>1.42</v>
      </c>
      <c r="AE10" t="s">
        <v>109</v>
      </c>
    </row>
    <row r="11" spans="1:60" outlineLevel="1" x14ac:dyDescent="0.2">
      <c r="A11" s="154">
        <v>2</v>
      </c>
      <c r="B11" s="160" t="s">
        <v>114</v>
      </c>
      <c r="C11" s="193" t="s">
        <v>115</v>
      </c>
      <c r="D11" s="162" t="s">
        <v>116</v>
      </c>
      <c r="E11" s="168">
        <v>1.05</v>
      </c>
      <c r="F11" s="170"/>
      <c r="G11" s="171">
        <f>ROUND(E11*F11,2)</f>
        <v>0</v>
      </c>
      <c r="H11" s="170"/>
      <c r="I11" s="171">
        <f>ROUND(E11*H11,2)</f>
        <v>0</v>
      </c>
      <c r="J11" s="170"/>
      <c r="K11" s="171">
        <f>ROUND(E11*J11,2)</f>
        <v>0</v>
      </c>
      <c r="L11" s="171">
        <v>21</v>
      </c>
      <c r="M11" s="171">
        <f>G11*(1+L11/100)</f>
        <v>0</v>
      </c>
      <c r="N11" s="163">
        <v>3.4610000000000002E-2</v>
      </c>
      <c r="O11" s="163">
        <f>ROUND(E11*N11,5)</f>
        <v>3.6339999999999997E-2</v>
      </c>
      <c r="P11" s="163">
        <v>0</v>
      </c>
      <c r="Q11" s="163">
        <f>ROUND(E11*P11,5)</f>
        <v>0</v>
      </c>
      <c r="R11" s="163"/>
      <c r="S11" s="163"/>
      <c r="T11" s="164">
        <v>1.349</v>
      </c>
      <c r="U11" s="163">
        <f>ROUND(E11*T11,2)</f>
        <v>1.42</v>
      </c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113</v>
      </c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54">
        <v>3</v>
      </c>
      <c r="B12" s="160" t="s">
        <v>117</v>
      </c>
      <c r="C12" s="193" t="s">
        <v>118</v>
      </c>
      <c r="D12" s="162" t="s">
        <v>119</v>
      </c>
      <c r="E12" s="168">
        <v>1</v>
      </c>
      <c r="F12" s="170"/>
      <c r="G12" s="171">
        <f>ROUND(E12*F12,2)</f>
        <v>0</v>
      </c>
      <c r="H12" s="170"/>
      <c r="I12" s="171">
        <f>ROUND(E12*H12,2)</f>
        <v>0</v>
      </c>
      <c r="J12" s="170"/>
      <c r="K12" s="171">
        <f>ROUND(E12*J12,2)</f>
        <v>0</v>
      </c>
      <c r="L12" s="171">
        <v>21</v>
      </c>
      <c r="M12" s="171">
        <f>G12*(1+L12/100)</f>
        <v>0</v>
      </c>
      <c r="N12" s="163">
        <v>0.15</v>
      </c>
      <c r="O12" s="163">
        <f>ROUND(E12*N12,5)</f>
        <v>0.15</v>
      </c>
      <c r="P12" s="163">
        <v>0</v>
      </c>
      <c r="Q12" s="163">
        <f>ROUND(E12*P12,5)</f>
        <v>0</v>
      </c>
      <c r="R12" s="163"/>
      <c r="S12" s="163"/>
      <c r="T12" s="164">
        <v>0</v>
      </c>
      <c r="U12" s="163">
        <f>ROUND(E12*T12,2)</f>
        <v>0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113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>
        <v>4</v>
      </c>
      <c r="B13" s="160" t="s">
        <v>120</v>
      </c>
      <c r="C13" s="193" t="s">
        <v>121</v>
      </c>
      <c r="D13" s="162" t="s">
        <v>122</v>
      </c>
      <c r="E13" s="168">
        <v>1</v>
      </c>
      <c r="F13" s="170"/>
      <c r="G13" s="171">
        <f>ROUND(E13*F13,2)</f>
        <v>0</v>
      </c>
      <c r="H13" s="170"/>
      <c r="I13" s="171">
        <f>ROUND(E13*H13,2)</f>
        <v>0</v>
      </c>
      <c r="J13" s="170"/>
      <c r="K13" s="171">
        <f>ROUND(E13*J13,2)</f>
        <v>0</v>
      </c>
      <c r="L13" s="171">
        <v>21</v>
      </c>
      <c r="M13" s="171">
        <f>G13*(1+L13/100)</f>
        <v>0</v>
      </c>
      <c r="N13" s="163">
        <v>0</v>
      </c>
      <c r="O13" s="163">
        <f>ROUND(E13*N13,5)</f>
        <v>0</v>
      </c>
      <c r="P13" s="163">
        <v>0</v>
      </c>
      <c r="Q13" s="163">
        <f>ROUND(E13*P13,5)</f>
        <v>0</v>
      </c>
      <c r="R13" s="163"/>
      <c r="S13" s="163"/>
      <c r="T13" s="164">
        <v>0</v>
      </c>
      <c r="U13" s="163">
        <f>ROUND(E13*T13,2)</f>
        <v>0</v>
      </c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113</v>
      </c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x14ac:dyDescent="0.2">
      <c r="A14" s="155" t="s">
        <v>108</v>
      </c>
      <c r="B14" s="161" t="s">
        <v>57</v>
      </c>
      <c r="C14" s="194" t="s">
        <v>58</v>
      </c>
      <c r="D14" s="165"/>
      <c r="E14" s="169"/>
      <c r="F14" s="172"/>
      <c r="G14" s="172">
        <f>SUMIF(AE15:AE16,"&lt;&gt;NOR",G15:G16)</f>
        <v>0</v>
      </c>
      <c r="H14" s="172"/>
      <c r="I14" s="172">
        <f>SUM(I15:I16)</f>
        <v>0</v>
      </c>
      <c r="J14" s="172"/>
      <c r="K14" s="172">
        <f>SUM(K15:K16)</f>
        <v>0</v>
      </c>
      <c r="L14" s="172"/>
      <c r="M14" s="172">
        <f>SUM(M15:M16)</f>
        <v>0</v>
      </c>
      <c r="N14" s="166"/>
      <c r="O14" s="166">
        <f>SUM(O15:O16)</f>
        <v>1.07E-3</v>
      </c>
      <c r="P14" s="166"/>
      <c r="Q14" s="166">
        <f>SUM(Q15:Q16)</f>
        <v>0</v>
      </c>
      <c r="R14" s="166"/>
      <c r="S14" s="166"/>
      <c r="T14" s="167"/>
      <c r="U14" s="166">
        <f>SUM(U15:U16)</f>
        <v>0.08</v>
      </c>
      <c r="AE14" t="s">
        <v>109</v>
      </c>
    </row>
    <row r="15" spans="1:60" outlineLevel="1" x14ac:dyDescent="0.2">
      <c r="A15" s="154">
        <v>5</v>
      </c>
      <c r="B15" s="160" t="s">
        <v>123</v>
      </c>
      <c r="C15" s="193" t="s">
        <v>124</v>
      </c>
      <c r="D15" s="162" t="s">
        <v>112</v>
      </c>
      <c r="E15" s="168">
        <v>0.28999999999999998</v>
      </c>
      <c r="F15" s="170"/>
      <c r="G15" s="171">
        <f>ROUND(E15*F15,2)</f>
        <v>0</v>
      </c>
      <c r="H15" s="170"/>
      <c r="I15" s="171">
        <f>ROUND(E15*H15,2)</f>
        <v>0</v>
      </c>
      <c r="J15" s="170"/>
      <c r="K15" s="171">
        <f>ROUND(E15*J15,2)</f>
        <v>0</v>
      </c>
      <c r="L15" s="171">
        <v>21</v>
      </c>
      <c r="M15" s="171">
        <f>G15*(1+L15/100)</f>
        <v>0</v>
      </c>
      <c r="N15" s="163">
        <v>1.9000000000000001E-4</v>
      </c>
      <c r="O15" s="163">
        <f>ROUND(E15*N15,5)</f>
        <v>6.0000000000000002E-5</v>
      </c>
      <c r="P15" s="163">
        <v>0</v>
      </c>
      <c r="Q15" s="163">
        <f>ROUND(E15*P15,5)</f>
        <v>0</v>
      </c>
      <c r="R15" s="163"/>
      <c r="S15" s="163"/>
      <c r="T15" s="164">
        <v>7.0000000000000007E-2</v>
      </c>
      <c r="U15" s="163">
        <f>ROUND(E15*T15,2)</f>
        <v>0.02</v>
      </c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113</v>
      </c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54">
        <v>6</v>
      </c>
      <c r="B16" s="160" t="s">
        <v>125</v>
      </c>
      <c r="C16" s="193" t="s">
        <v>126</v>
      </c>
      <c r="D16" s="162" t="s">
        <v>112</v>
      </c>
      <c r="E16" s="168">
        <v>0.28999999999999998</v>
      </c>
      <c r="F16" s="170"/>
      <c r="G16" s="171">
        <f>ROUND(E16*F16,2)</f>
        <v>0</v>
      </c>
      <c r="H16" s="170"/>
      <c r="I16" s="171">
        <f>ROUND(E16*H16,2)</f>
        <v>0</v>
      </c>
      <c r="J16" s="170"/>
      <c r="K16" s="171">
        <f>ROUND(E16*J16,2)</f>
        <v>0</v>
      </c>
      <c r="L16" s="171">
        <v>21</v>
      </c>
      <c r="M16" s="171">
        <f>G16*(1+L16/100)</f>
        <v>0</v>
      </c>
      <c r="N16" s="163">
        <v>3.47E-3</v>
      </c>
      <c r="O16" s="163">
        <f>ROUND(E16*N16,5)</f>
        <v>1.01E-3</v>
      </c>
      <c r="P16" s="163">
        <v>0</v>
      </c>
      <c r="Q16" s="163">
        <f>ROUND(E16*P16,5)</f>
        <v>0</v>
      </c>
      <c r="R16" s="163"/>
      <c r="S16" s="163"/>
      <c r="T16" s="164">
        <v>0.22400999999999999</v>
      </c>
      <c r="U16" s="163">
        <f>ROUND(E16*T16,2)</f>
        <v>0.06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113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x14ac:dyDescent="0.2">
      <c r="A17" s="155" t="s">
        <v>108</v>
      </c>
      <c r="B17" s="161" t="s">
        <v>59</v>
      </c>
      <c r="C17" s="194" t="s">
        <v>60</v>
      </c>
      <c r="D17" s="165"/>
      <c r="E17" s="169"/>
      <c r="F17" s="172"/>
      <c r="G17" s="172">
        <f>SUMIF(AE18:AE18,"&lt;&gt;NOR",G18:G18)</f>
        <v>0</v>
      </c>
      <c r="H17" s="172"/>
      <c r="I17" s="172">
        <f>SUM(I18:I18)</f>
        <v>0</v>
      </c>
      <c r="J17" s="172"/>
      <c r="K17" s="172">
        <f>SUM(K18:K18)</f>
        <v>0</v>
      </c>
      <c r="L17" s="172"/>
      <c r="M17" s="172">
        <f>SUM(M18:M18)</f>
        <v>0</v>
      </c>
      <c r="N17" s="166"/>
      <c r="O17" s="166">
        <f>SUM(O18:O18)</f>
        <v>3.3020000000000001E-2</v>
      </c>
      <c r="P17" s="166"/>
      <c r="Q17" s="166">
        <f>SUM(Q18:Q18)</f>
        <v>0</v>
      </c>
      <c r="R17" s="166"/>
      <c r="S17" s="166"/>
      <c r="T17" s="167"/>
      <c r="U17" s="166">
        <f>SUM(U18:U18)</f>
        <v>1.62</v>
      </c>
      <c r="AE17" t="s">
        <v>109</v>
      </c>
    </row>
    <row r="18" spans="1:60" outlineLevel="1" x14ac:dyDescent="0.2">
      <c r="A18" s="154">
        <v>7</v>
      </c>
      <c r="B18" s="160" t="s">
        <v>127</v>
      </c>
      <c r="C18" s="193" t="s">
        <v>128</v>
      </c>
      <c r="D18" s="162" t="s">
        <v>116</v>
      </c>
      <c r="E18" s="168">
        <v>8.9</v>
      </c>
      <c r="F18" s="170"/>
      <c r="G18" s="171">
        <f>ROUND(E18*F18,2)</f>
        <v>0</v>
      </c>
      <c r="H18" s="170"/>
      <c r="I18" s="171">
        <f>ROUND(E18*H18,2)</f>
        <v>0</v>
      </c>
      <c r="J18" s="170"/>
      <c r="K18" s="171">
        <f>ROUND(E18*J18,2)</f>
        <v>0</v>
      </c>
      <c r="L18" s="171">
        <v>21</v>
      </c>
      <c r="M18" s="171">
        <f>G18*(1+L18/100)</f>
        <v>0</v>
      </c>
      <c r="N18" s="163">
        <v>3.7100000000000002E-3</v>
      </c>
      <c r="O18" s="163">
        <f>ROUND(E18*N18,5)</f>
        <v>3.3020000000000001E-2</v>
      </c>
      <c r="P18" s="163">
        <v>0</v>
      </c>
      <c r="Q18" s="163">
        <f>ROUND(E18*P18,5)</f>
        <v>0</v>
      </c>
      <c r="R18" s="163"/>
      <c r="S18" s="163"/>
      <c r="T18" s="164">
        <v>0.18179999999999999</v>
      </c>
      <c r="U18" s="163">
        <f>ROUND(E18*T18,2)</f>
        <v>1.62</v>
      </c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113</v>
      </c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x14ac:dyDescent="0.2">
      <c r="A19" s="155" t="s">
        <v>108</v>
      </c>
      <c r="B19" s="161" t="s">
        <v>61</v>
      </c>
      <c r="C19" s="194" t="s">
        <v>62</v>
      </c>
      <c r="D19" s="165"/>
      <c r="E19" s="169"/>
      <c r="F19" s="172"/>
      <c r="G19" s="172">
        <f>SUMIF(AE20:AE21,"&lt;&gt;NOR",G20:G21)</f>
        <v>0</v>
      </c>
      <c r="H19" s="172"/>
      <c r="I19" s="172">
        <f>SUM(I20:I21)</f>
        <v>0</v>
      </c>
      <c r="J19" s="172"/>
      <c r="K19" s="172">
        <f>SUM(K20:K21)</f>
        <v>0</v>
      </c>
      <c r="L19" s="172"/>
      <c r="M19" s="172">
        <f>SUM(M20:M21)</f>
        <v>0</v>
      </c>
      <c r="N19" s="166"/>
      <c r="O19" s="166">
        <f>SUM(O20:O21)</f>
        <v>8.5000000000000006E-3</v>
      </c>
      <c r="P19" s="166"/>
      <c r="Q19" s="166">
        <f>SUM(Q20:Q21)</f>
        <v>0</v>
      </c>
      <c r="R19" s="166"/>
      <c r="S19" s="166"/>
      <c r="T19" s="167"/>
      <c r="U19" s="166">
        <f>SUM(U20:U21)</f>
        <v>0.34</v>
      </c>
      <c r="AE19" t="s">
        <v>109</v>
      </c>
    </row>
    <row r="20" spans="1:60" outlineLevel="1" x14ac:dyDescent="0.2">
      <c r="A20" s="154">
        <v>8</v>
      </c>
      <c r="B20" s="160" t="s">
        <v>129</v>
      </c>
      <c r="C20" s="193" t="s">
        <v>130</v>
      </c>
      <c r="D20" s="162" t="s">
        <v>112</v>
      </c>
      <c r="E20" s="168">
        <v>1.01</v>
      </c>
      <c r="F20" s="170"/>
      <c r="G20" s="171">
        <f>ROUND(E20*F20,2)</f>
        <v>0</v>
      </c>
      <c r="H20" s="170"/>
      <c r="I20" s="171">
        <f>ROUND(E20*H20,2)</f>
        <v>0</v>
      </c>
      <c r="J20" s="170"/>
      <c r="K20" s="171">
        <f>ROUND(E20*J20,2)</f>
        <v>0</v>
      </c>
      <c r="L20" s="171">
        <v>21</v>
      </c>
      <c r="M20" s="171">
        <f>G20*(1+L20/100)</f>
        <v>0</v>
      </c>
      <c r="N20" s="163">
        <v>4.8999999999999998E-4</v>
      </c>
      <c r="O20" s="163">
        <f>ROUND(E20*N20,5)</f>
        <v>4.8999999999999998E-4</v>
      </c>
      <c r="P20" s="163">
        <v>0</v>
      </c>
      <c r="Q20" s="163">
        <f>ROUND(E20*P20,5)</f>
        <v>0</v>
      </c>
      <c r="R20" s="163"/>
      <c r="S20" s="163"/>
      <c r="T20" s="164">
        <v>0.23100000000000001</v>
      </c>
      <c r="U20" s="163">
        <f>ROUND(E20*T20,2)</f>
        <v>0.23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113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9</v>
      </c>
      <c r="B21" s="160" t="s">
        <v>131</v>
      </c>
      <c r="C21" s="193" t="s">
        <v>132</v>
      </c>
      <c r="D21" s="162" t="s">
        <v>112</v>
      </c>
      <c r="E21" s="168">
        <v>1.0009999999999999</v>
      </c>
      <c r="F21" s="170"/>
      <c r="G21" s="171">
        <f>ROUND(E21*F21,2)</f>
        <v>0</v>
      </c>
      <c r="H21" s="170"/>
      <c r="I21" s="171">
        <f>ROUND(E21*H21,2)</f>
        <v>0</v>
      </c>
      <c r="J21" s="170"/>
      <c r="K21" s="171">
        <f>ROUND(E21*J21,2)</f>
        <v>0</v>
      </c>
      <c r="L21" s="171">
        <v>21</v>
      </c>
      <c r="M21" s="171">
        <f>G21*(1+L21/100)</f>
        <v>0</v>
      </c>
      <c r="N21" s="163">
        <v>8.0000000000000002E-3</v>
      </c>
      <c r="O21" s="163">
        <f>ROUND(E21*N21,5)</f>
        <v>8.0099999999999998E-3</v>
      </c>
      <c r="P21" s="163">
        <v>0</v>
      </c>
      <c r="Q21" s="163">
        <f>ROUND(E21*P21,5)</f>
        <v>0</v>
      </c>
      <c r="R21" s="163"/>
      <c r="S21" s="163"/>
      <c r="T21" s="164">
        <v>0.111</v>
      </c>
      <c r="U21" s="163">
        <f>ROUND(E21*T21,2)</f>
        <v>0.11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113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x14ac:dyDescent="0.2">
      <c r="A22" s="155" t="s">
        <v>108</v>
      </c>
      <c r="B22" s="161" t="s">
        <v>63</v>
      </c>
      <c r="C22" s="194" t="s">
        <v>64</v>
      </c>
      <c r="D22" s="165"/>
      <c r="E22" s="169"/>
      <c r="F22" s="172"/>
      <c r="G22" s="172">
        <f>SUMIF(AE23:AE23,"&lt;&gt;NOR",G23:G23)</f>
        <v>0</v>
      </c>
      <c r="H22" s="172"/>
      <c r="I22" s="172">
        <f>SUM(I23:I23)</f>
        <v>0</v>
      </c>
      <c r="J22" s="172"/>
      <c r="K22" s="172">
        <f>SUM(K23:K23)</f>
        <v>0</v>
      </c>
      <c r="L22" s="172"/>
      <c r="M22" s="172">
        <f>SUM(M23:M23)</f>
        <v>0</v>
      </c>
      <c r="N22" s="166"/>
      <c r="O22" s="166">
        <f>SUM(O23:O23)</f>
        <v>7.3370000000000005E-2</v>
      </c>
      <c r="P22" s="166"/>
      <c r="Q22" s="166">
        <f>SUM(Q23:Q23)</f>
        <v>0</v>
      </c>
      <c r="R22" s="166"/>
      <c r="S22" s="166"/>
      <c r="T22" s="167"/>
      <c r="U22" s="166">
        <f>SUM(U23:U23)</f>
        <v>0.37</v>
      </c>
      <c r="AE22" t="s">
        <v>109</v>
      </c>
    </row>
    <row r="23" spans="1:60" outlineLevel="1" x14ac:dyDescent="0.2">
      <c r="A23" s="154">
        <v>10</v>
      </c>
      <c r="B23" s="160" t="s">
        <v>133</v>
      </c>
      <c r="C23" s="193" t="s">
        <v>134</v>
      </c>
      <c r="D23" s="162" t="s">
        <v>112</v>
      </c>
      <c r="E23" s="168">
        <v>0.98799999999999999</v>
      </c>
      <c r="F23" s="170"/>
      <c r="G23" s="171">
        <f>ROUND(E23*F23,2)</f>
        <v>0</v>
      </c>
      <c r="H23" s="170"/>
      <c r="I23" s="171">
        <f>ROUND(E23*H23,2)</f>
        <v>0</v>
      </c>
      <c r="J23" s="170"/>
      <c r="K23" s="171">
        <f>ROUND(E23*J23,2)</f>
        <v>0</v>
      </c>
      <c r="L23" s="171">
        <v>21</v>
      </c>
      <c r="M23" s="171">
        <f>G23*(1+L23/100)</f>
        <v>0</v>
      </c>
      <c r="N23" s="163">
        <v>7.4260000000000007E-2</v>
      </c>
      <c r="O23" s="163">
        <f>ROUND(E23*N23,5)</f>
        <v>7.3370000000000005E-2</v>
      </c>
      <c r="P23" s="163">
        <v>0</v>
      </c>
      <c r="Q23" s="163">
        <f>ROUND(E23*P23,5)</f>
        <v>0</v>
      </c>
      <c r="R23" s="163"/>
      <c r="S23" s="163"/>
      <c r="T23" s="164">
        <v>0.373</v>
      </c>
      <c r="U23" s="163">
        <f>ROUND(E23*T23,2)</f>
        <v>0.37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113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x14ac:dyDescent="0.2">
      <c r="A24" s="155" t="s">
        <v>108</v>
      </c>
      <c r="B24" s="161" t="s">
        <v>65</v>
      </c>
      <c r="C24" s="194" t="s">
        <v>66</v>
      </c>
      <c r="D24" s="165"/>
      <c r="E24" s="169"/>
      <c r="F24" s="172"/>
      <c r="G24" s="172">
        <f>SUMIF(AE25:AE26,"&lt;&gt;NOR",G25:G26)</f>
        <v>0</v>
      </c>
      <c r="H24" s="172"/>
      <c r="I24" s="172">
        <f>SUM(I25:I26)</f>
        <v>0</v>
      </c>
      <c r="J24" s="172"/>
      <c r="K24" s="172">
        <f>SUM(K25:K26)</f>
        <v>0</v>
      </c>
      <c r="L24" s="172"/>
      <c r="M24" s="172">
        <f>SUM(M25:M26)</f>
        <v>0</v>
      </c>
      <c r="N24" s="166"/>
      <c r="O24" s="166">
        <f>SUM(O25:O26)</f>
        <v>9.8800000000000013E-2</v>
      </c>
      <c r="P24" s="166"/>
      <c r="Q24" s="166">
        <f>SUM(Q25:Q26)</f>
        <v>0</v>
      </c>
      <c r="R24" s="166"/>
      <c r="S24" s="166"/>
      <c r="T24" s="167"/>
      <c r="U24" s="166">
        <f>SUM(U25:U26)</f>
        <v>2.11</v>
      </c>
      <c r="AE24" t="s">
        <v>109</v>
      </c>
    </row>
    <row r="25" spans="1:60" outlineLevel="1" x14ac:dyDescent="0.2">
      <c r="A25" s="154">
        <v>11</v>
      </c>
      <c r="B25" s="160" t="s">
        <v>135</v>
      </c>
      <c r="C25" s="193" t="s">
        <v>136</v>
      </c>
      <c r="D25" s="162" t="s">
        <v>119</v>
      </c>
      <c r="E25" s="168">
        <v>1</v>
      </c>
      <c r="F25" s="170"/>
      <c r="G25" s="171">
        <f>ROUND(E25*F25,2)</f>
        <v>0</v>
      </c>
      <c r="H25" s="170"/>
      <c r="I25" s="171">
        <f>ROUND(E25*H25,2)</f>
        <v>0</v>
      </c>
      <c r="J25" s="170"/>
      <c r="K25" s="171">
        <f>ROUND(E25*J25,2)</f>
        <v>0</v>
      </c>
      <c r="L25" s="171">
        <v>21</v>
      </c>
      <c r="M25" s="171">
        <f>G25*(1+L25/100)</f>
        <v>0</v>
      </c>
      <c r="N25" s="163">
        <v>9.5200000000000007E-2</v>
      </c>
      <c r="O25" s="163">
        <f>ROUND(E25*N25,5)</f>
        <v>9.5200000000000007E-2</v>
      </c>
      <c r="P25" s="163">
        <v>0</v>
      </c>
      <c r="Q25" s="163">
        <f>ROUND(E25*P25,5)</f>
        <v>0</v>
      </c>
      <c r="R25" s="163"/>
      <c r="S25" s="163"/>
      <c r="T25" s="164">
        <v>1.42</v>
      </c>
      <c r="U25" s="163">
        <f>ROUND(E25*T25,2)</f>
        <v>1.42</v>
      </c>
      <c r="V25" s="153"/>
      <c r="W25" s="153"/>
      <c r="X25" s="153"/>
      <c r="Y25" s="153"/>
      <c r="Z25" s="153"/>
      <c r="AA25" s="153"/>
      <c r="AB25" s="153"/>
      <c r="AC25" s="153"/>
      <c r="AD25" s="153"/>
      <c r="AE25" s="153" t="s">
        <v>113</v>
      </c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54">
        <v>12</v>
      </c>
      <c r="B26" s="160" t="s">
        <v>137</v>
      </c>
      <c r="C26" s="193" t="s">
        <v>138</v>
      </c>
      <c r="D26" s="162" t="s">
        <v>116</v>
      </c>
      <c r="E26" s="168">
        <v>1.62</v>
      </c>
      <c r="F26" s="170"/>
      <c r="G26" s="171">
        <f>ROUND(E26*F26,2)</f>
        <v>0</v>
      </c>
      <c r="H26" s="170"/>
      <c r="I26" s="171">
        <f>ROUND(E26*H26,2)</f>
        <v>0</v>
      </c>
      <c r="J26" s="170"/>
      <c r="K26" s="171">
        <f>ROUND(E26*J26,2)</f>
        <v>0</v>
      </c>
      <c r="L26" s="171">
        <v>21</v>
      </c>
      <c r="M26" s="171">
        <f>G26*(1+L26/100)</f>
        <v>0</v>
      </c>
      <c r="N26" s="163">
        <v>2.2200000000000002E-3</v>
      </c>
      <c r="O26" s="163">
        <f>ROUND(E26*N26,5)</f>
        <v>3.5999999999999999E-3</v>
      </c>
      <c r="P26" s="163">
        <v>0</v>
      </c>
      <c r="Q26" s="163">
        <f>ROUND(E26*P26,5)</f>
        <v>0</v>
      </c>
      <c r="R26" s="163"/>
      <c r="S26" s="163"/>
      <c r="T26" s="164">
        <v>0.42499999999999999</v>
      </c>
      <c r="U26" s="163">
        <f>ROUND(E26*T26,2)</f>
        <v>0.69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113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x14ac:dyDescent="0.2">
      <c r="A27" s="155" t="s">
        <v>108</v>
      </c>
      <c r="B27" s="161" t="s">
        <v>67</v>
      </c>
      <c r="C27" s="194" t="s">
        <v>68</v>
      </c>
      <c r="D27" s="165"/>
      <c r="E27" s="169"/>
      <c r="F27" s="172"/>
      <c r="G27" s="172">
        <f>SUMIF(AE28:AE28,"&lt;&gt;NOR",G28:G28)</f>
        <v>0</v>
      </c>
      <c r="H27" s="172"/>
      <c r="I27" s="172">
        <f>SUM(I28:I28)</f>
        <v>0</v>
      </c>
      <c r="J27" s="172"/>
      <c r="K27" s="172">
        <f>SUM(K28:K28)</f>
        <v>0</v>
      </c>
      <c r="L27" s="172"/>
      <c r="M27" s="172">
        <f>SUM(M28:M28)</f>
        <v>0</v>
      </c>
      <c r="N27" s="166"/>
      <c r="O27" s="166">
        <f>SUM(O28:O28)</f>
        <v>6.0499999999999998E-3</v>
      </c>
      <c r="P27" s="166"/>
      <c r="Q27" s="166">
        <f>SUM(Q28:Q28)</f>
        <v>0</v>
      </c>
      <c r="R27" s="166"/>
      <c r="S27" s="166"/>
      <c r="T27" s="167"/>
      <c r="U27" s="166">
        <f>SUM(U28:U28)</f>
        <v>0.89</v>
      </c>
      <c r="AE27" t="s">
        <v>109</v>
      </c>
    </row>
    <row r="28" spans="1:60" outlineLevel="1" x14ac:dyDescent="0.2">
      <c r="A28" s="154">
        <v>13</v>
      </c>
      <c r="B28" s="160" t="s">
        <v>139</v>
      </c>
      <c r="C28" s="193" t="s">
        <v>140</v>
      </c>
      <c r="D28" s="162" t="s">
        <v>112</v>
      </c>
      <c r="E28" s="168">
        <v>5</v>
      </c>
      <c r="F28" s="170"/>
      <c r="G28" s="171">
        <f>ROUND(E28*F28,2)</f>
        <v>0</v>
      </c>
      <c r="H28" s="170"/>
      <c r="I28" s="171">
        <f>ROUND(E28*H28,2)</f>
        <v>0</v>
      </c>
      <c r="J28" s="170"/>
      <c r="K28" s="171">
        <f>ROUND(E28*J28,2)</f>
        <v>0</v>
      </c>
      <c r="L28" s="171">
        <v>21</v>
      </c>
      <c r="M28" s="171">
        <f>G28*(1+L28/100)</f>
        <v>0</v>
      </c>
      <c r="N28" s="163">
        <v>1.2099999999999999E-3</v>
      </c>
      <c r="O28" s="163">
        <f>ROUND(E28*N28,5)</f>
        <v>6.0499999999999998E-3</v>
      </c>
      <c r="P28" s="163">
        <v>0</v>
      </c>
      <c r="Q28" s="163">
        <f>ROUND(E28*P28,5)</f>
        <v>0</v>
      </c>
      <c r="R28" s="163"/>
      <c r="S28" s="163"/>
      <c r="T28" s="164">
        <v>0.17699999999999999</v>
      </c>
      <c r="U28" s="163">
        <f>ROUND(E28*T28,2)</f>
        <v>0.89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113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x14ac:dyDescent="0.2">
      <c r="A29" s="155" t="s">
        <v>108</v>
      </c>
      <c r="B29" s="161" t="s">
        <v>69</v>
      </c>
      <c r="C29" s="194" t="s">
        <v>70</v>
      </c>
      <c r="D29" s="165"/>
      <c r="E29" s="169"/>
      <c r="F29" s="172"/>
      <c r="G29" s="172">
        <f>SUMIF(AE30:AE32,"&lt;&gt;NOR",G30:G32)</f>
        <v>0</v>
      </c>
      <c r="H29" s="172"/>
      <c r="I29" s="172">
        <f>SUM(I30:I32)</f>
        <v>0</v>
      </c>
      <c r="J29" s="172"/>
      <c r="K29" s="172">
        <f>SUM(K30:K32)</f>
        <v>0</v>
      </c>
      <c r="L29" s="172"/>
      <c r="M29" s="172">
        <f>SUM(M30:M32)</f>
        <v>0</v>
      </c>
      <c r="N29" s="166"/>
      <c r="O29" s="166">
        <f>SUM(O30:O32)</f>
        <v>3.2000000000000003E-4</v>
      </c>
      <c r="P29" s="166"/>
      <c r="Q29" s="166">
        <f>SUM(Q30:Q32)</f>
        <v>0</v>
      </c>
      <c r="R29" s="166"/>
      <c r="S29" s="166"/>
      <c r="T29" s="167"/>
      <c r="U29" s="166">
        <f>SUM(U30:U32)</f>
        <v>2.46</v>
      </c>
      <c r="AE29" t="s">
        <v>109</v>
      </c>
    </row>
    <row r="30" spans="1:60" outlineLevel="1" x14ac:dyDescent="0.2">
      <c r="A30" s="154">
        <v>14</v>
      </c>
      <c r="B30" s="160" t="s">
        <v>141</v>
      </c>
      <c r="C30" s="193" t="s">
        <v>142</v>
      </c>
      <c r="D30" s="162" t="s">
        <v>112</v>
      </c>
      <c r="E30" s="168">
        <v>8</v>
      </c>
      <c r="F30" s="170"/>
      <c r="G30" s="171">
        <f>ROUND(E30*F30,2)</f>
        <v>0</v>
      </c>
      <c r="H30" s="170"/>
      <c r="I30" s="171">
        <f>ROUND(E30*H30,2)</f>
        <v>0</v>
      </c>
      <c r="J30" s="170"/>
      <c r="K30" s="171">
        <f>ROUND(E30*J30,2)</f>
        <v>0</v>
      </c>
      <c r="L30" s="171">
        <v>21</v>
      </c>
      <c r="M30" s="171">
        <f>G30*(1+L30/100)</f>
        <v>0</v>
      </c>
      <c r="N30" s="163">
        <v>4.0000000000000003E-5</v>
      </c>
      <c r="O30" s="163">
        <f>ROUND(E30*N30,5)</f>
        <v>3.2000000000000003E-4</v>
      </c>
      <c r="P30" s="163">
        <v>0</v>
      </c>
      <c r="Q30" s="163">
        <f>ROUND(E30*P30,5)</f>
        <v>0</v>
      </c>
      <c r="R30" s="163"/>
      <c r="S30" s="163"/>
      <c r="T30" s="164">
        <v>0.308</v>
      </c>
      <c r="U30" s="163">
        <f>ROUND(E30*T30,2)</f>
        <v>2.46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113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54">
        <v>15</v>
      </c>
      <c r="B31" s="160" t="s">
        <v>143</v>
      </c>
      <c r="C31" s="193" t="s">
        <v>144</v>
      </c>
      <c r="D31" s="162" t="s">
        <v>145</v>
      </c>
      <c r="E31" s="168">
        <v>5</v>
      </c>
      <c r="F31" s="170"/>
      <c r="G31" s="171">
        <f>ROUND(E31*F31,2)</f>
        <v>0</v>
      </c>
      <c r="H31" s="170"/>
      <c r="I31" s="171">
        <f>ROUND(E31*H31,2)</f>
        <v>0</v>
      </c>
      <c r="J31" s="170"/>
      <c r="K31" s="171">
        <f>ROUND(E31*J31,2)</f>
        <v>0</v>
      </c>
      <c r="L31" s="171">
        <v>21</v>
      </c>
      <c r="M31" s="171">
        <f>G31*(1+L31/100)</f>
        <v>0</v>
      </c>
      <c r="N31" s="163">
        <v>0</v>
      </c>
      <c r="O31" s="163">
        <f>ROUND(E31*N31,5)</f>
        <v>0</v>
      </c>
      <c r="P31" s="163">
        <v>0</v>
      </c>
      <c r="Q31" s="163">
        <f>ROUND(E31*P31,5)</f>
        <v>0</v>
      </c>
      <c r="R31" s="163"/>
      <c r="S31" s="163"/>
      <c r="T31" s="164">
        <v>0</v>
      </c>
      <c r="U31" s="163">
        <f>ROUND(E31*T31,2)</f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113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54">
        <v>16</v>
      </c>
      <c r="B32" s="160" t="s">
        <v>146</v>
      </c>
      <c r="C32" s="193" t="s">
        <v>147</v>
      </c>
      <c r="D32" s="162" t="s">
        <v>122</v>
      </c>
      <c r="E32" s="168">
        <v>1</v>
      </c>
      <c r="F32" s="170"/>
      <c r="G32" s="171">
        <f>ROUND(E32*F32,2)</f>
        <v>0</v>
      </c>
      <c r="H32" s="170"/>
      <c r="I32" s="171">
        <f>ROUND(E32*H32,2)</f>
        <v>0</v>
      </c>
      <c r="J32" s="170"/>
      <c r="K32" s="171">
        <f>ROUND(E32*J32,2)</f>
        <v>0</v>
      </c>
      <c r="L32" s="171">
        <v>21</v>
      </c>
      <c r="M32" s="171">
        <f>G32*(1+L32/100)</f>
        <v>0</v>
      </c>
      <c r="N32" s="163">
        <v>0</v>
      </c>
      <c r="O32" s="163">
        <f>ROUND(E32*N32,5)</f>
        <v>0</v>
      </c>
      <c r="P32" s="163">
        <v>0</v>
      </c>
      <c r="Q32" s="163">
        <f>ROUND(E32*P32,5)</f>
        <v>0</v>
      </c>
      <c r="R32" s="163"/>
      <c r="S32" s="163"/>
      <c r="T32" s="164">
        <v>0</v>
      </c>
      <c r="U32" s="163">
        <f>ROUND(E32*T32,2)</f>
        <v>0</v>
      </c>
      <c r="V32" s="153"/>
      <c r="W32" s="153"/>
      <c r="X32" s="153"/>
      <c r="Y32" s="153"/>
      <c r="Z32" s="153"/>
      <c r="AA32" s="153"/>
      <c r="AB32" s="153"/>
      <c r="AC32" s="153"/>
      <c r="AD32" s="153"/>
      <c r="AE32" s="153" t="s">
        <v>113</v>
      </c>
      <c r="AF32" s="153"/>
      <c r="AG32" s="153"/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x14ac:dyDescent="0.2">
      <c r="A33" s="155" t="s">
        <v>108</v>
      </c>
      <c r="B33" s="161" t="s">
        <v>71</v>
      </c>
      <c r="C33" s="194" t="s">
        <v>72</v>
      </c>
      <c r="D33" s="165"/>
      <c r="E33" s="169"/>
      <c r="F33" s="172"/>
      <c r="G33" s="172">
        <f>SUMIF(AE34:AE37,"&lt;&gt;NOR",G34:G37)</f>
        <v>0</v>
      </c>
      <c r="H33" s="172"/>
      <c r="I33" s="172">
        <f>SUM(I34:I37)</f>
        <v>0</v>
      </c>
      <c r="J33" s="172"/>
      <c r="K33" s="172">
        <f>SUM(K34:K37)</f>
        <v>0</v>
      </c>
      <c r="L33" s="172"/>
      <c r="M33" s="172">
        <f>SUM(M34:M37)</f>
        <v>0</v>
      </c>
      <c r="N33" s="166"/>
      <c r="O33" s="166">
        <f>SUM(O34:O37)</f>
        <v>4.13E-3</v>
      </c>
      <c r="P33" s="166"/>
      <c r="Q33" s="166">
        <f>SUM(Q34:Q37)</f>
        <v>0.17693</v>
      </c>
      <c r="R33" s="166"/>
      <c r="S33" s="166"/>
      <c r="T33" s="167"/>
      <c r="U33" s="166">
        <f>SUM(U34:U37)</f>
        <v>4.7899999999999991</v>
      </c>
      <c r="AE33" t="s">
        <v>109</v>
      </c>
    </row>
    <row r="34" spans="1:60" outlineLevel="1" x14ac:dyDescent="0.2">
      <c r="A34" s="154">
        <v>17</v>
      </c>
      <c r="B34" s="160" t="s">
        <v>148</v>
      </c>
      <c r="C34" s="193" t="s">
        <v>149</v>
      </c>
      <c r="D34" s="162" t="s">
        <v>112</v>
      </c>
      <c r="E34" s="168">
        <v>8.4250000000000007</v>
      </c>
      <c r="F34" s="170"/>
      <c r="G34" s="171">
        <f>ROUND(E34*F34,2)</f>
        <v>0</v>
      </c>
      <c r="H34" s="170"/>
      <c r="I34" s="171">
        <f>ROUND(E34*H34,2)</f>
        <v>0</v>
      </c>
      <c r="J34" s="170"/>
      <c r="K34" s="171">
        <f>ROUND(E34*J34,2)</f>
        <v>0</v>
      </c>
      <c r="L34" s="171">
        <v>21</v>
      </c>
      <c r="M34" s="171">
        <f>G34*(1+L34/100)</f>
        <v>0</v>
      </c>
      <c r="N34" s="163">
        <v>4.8999999999999998E-4</v>
      </c>
      <c r="O34" s="163">
        <f>ROUND(E34*N34,5)</f>
        <v>4.13E-3</v>
      </c>
      <c r="P34" s="163">
        <v>1.9E-2</v>
      </c>
      <c r="Q34" s="163">
        <f>ROUND(E34*P34,5)</f>
        <v>0.16008</v>
      </c>
      <c r="R34" s="163"/>
      <c r="S34" s="163"/>
      <c r="T34" s="164">
        <v>0.33900000000000002</v>
      </c>
      <c r="U34" s="163">
        <f>ROUND(E34*T34,2)</f>
        <v>2.86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113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>
        <v>18</v>
      </c>
      <c r="B35" s="160" t="s">
        <v>150</v>
      </c>
      <c r="C35" s="193" t="s">
        <v>151</v>
      </c>
      <c r="D35" s="162" t="s">
        <v>119</v>
      </c>
      <c r="E35" s="168">
        <v>1</v>
      </c>
      <c r="F35" s="170"/>
      <c r="G35" s="171">
        <f>ROUND(E35*F35,2)</f>
        <v>0</v>
      </c>
      <c r="H35" s="170"/>
      <c r="I35" s="171">
        <f>ROUND(E35*H35,2)</f>
        <v>0</v>
      </c>
      <c r="J35" s="170"/>
      <c r="K35" s="171">
        <f>ROUND(E35*J35,2)</f>
        <v>0</v>
      </c>
      <c r="L35" s="171">
        <v>21</v>
      </c>
      <c r="M35" s="171">
        <f>G35*(1+L35/100)</f>
        <v>0</v>
      </c>
      <c r="N35" s="163">
        <v>0</v>
      </c>
      <c r="O35" s="163">
        <f>ROUND(E35*N35,5)</f>
        <v>0</v>
      </c>
      <c r="P35" s="163">
        <v>0</v>
      </c>
      <c r="Q35" s="163">
        <f>ROUND(E35*P35,5)</f>
        <v>0</v>
      </c>
      <c r="R35" s="163"/>
      <c r="S35" s="163"/>
      <c r="T35" s="164">
        <v>0.05</v>
      </c>
      <c r="U35" s="163">
        <f>ROUND(E35*T35,2)</f>
        <v>0.05</v>
      </c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113</v>
      </c>
      <c r="AF35" s="153"/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>
        <v>19</v>
      </c>
      <c r="B36" s="160" t="s">
        <v>152</v>
      </c>
      <c r="C36" s="193" t="s">
        <v>153</v>
      </c>
      <c r="D36" s="162" t="s">
        <v>112</v>
      </c>
      <c r="E36" s="168">
        <v>8.4250000000000007</v>
      </c>
      <c r="F36" s="170"/>
      <c r="G36" s="171">
        <f>ROUND(E36*F36,2)</f>
        <v>0</v>
      </c>
      <c r="H36" s="170"/>
      <c r="I36" s="171">
        <f>ROUND(E36*H36,2)</f>
        <v>0</v>
      </c>
      <c r="J36" s="170"/>
      <c r="K36" s="171">
        <f>ROUND(E36*J36,2)</f>
        <v>0</v>
      </c>
      <c r="L36" s="171">
        <v>21</v>
      </c>
      <c r="M36" s="171">
        <f>G36*(1+L36/100)</f>
        <v>0</v>
      </c>
      <c r="N36" s="163">
        <v>0</v>
      </c>
      <c r="O36" s="163">
        <f>ROUND(E36*N36,5)</f>
        <v>0</v>
      </c>
      <c r="P36" s="163">
        <v>2E-3</v>
      </c>
      <c r="Q36" s="163">
        <f>ROUND(E36*P36,5)</f>
        <v>1.685E-2</v>
      </c>
      <c r="R36" s="163"/>
      <c r="S36" s="163"/>
      <c r="T36" s="164">
        <v>0.223</v>
      </c>
      <c r="U36" s="163">
        <f>ROUND(E36*T36,2)</f>
        <v>1.88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113</v>
      </c>
      <c r="AF36" s="153"/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20</v>
      </c>
      <c r="B37" s="160" t="s">
        <v>154</v>
      </c>
      <c r="C37" s="193" t="s">
        <v>155</v>
      </c>
      <c r="D37" s="162" t="s">
        <v>145</v>
      </c>
      <c r="E37" s="168">
        <v>4</v>
      </c>
      <c r="F37" s="170"/>
      <c r="G37" s="171">
        <f>ROUND(E37*F37,2)</f>
        <v>0</v>
      </c>
      <c r="H37" s="170"/>
      <c r="I37" s="171">
        <f>ROUND(E37*H37,2)</f>
        <v>0</v>
      </c>
      <c r="J37" s="170"/>
      <c r="K37" s="171">
        <f>ROUND(E37*J37,2)</f>
        <v>0</v>
      </c>
      <c r="L37" s="171">
        <v>21</v>
      </c>
      <c r="M37" s="171">
        <f>G37*(1+L37/100)</f>
        <v>0</v>
      </c>
      <c r="N37" s="163">
        <v>0</v>
      </c>
      <c r="O37" s="163">
        <f>ROUND(E37*N37,5)</f>
        <v>0</v>
      </c>
      <c r="P37" s="163">
        <v>0</v>
      </c>
      <c r="Q37" s="163">
        <f>ROUND(E37*P37,5)</f>
        <v>0</v>
      </c>
      <c r="R37" s="163"/>
      <c r="S37" s="163"/>
      <c r="T37" s="164">
        <v>0</v>
      </c>
      <c r="U37" s="163">
        <f>ROUND(E37*T37,2)</f>
        <v>0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113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x14ac:dyDescent="0.2">
      <c r="A38" s="155" t="s">
        <v>108</v>
      </c>
      <c r="B38" s="161" t="s">
        <v>73</v>
      </c>
      <c r="C38" s="194" t="s">
        <v>74</v>
      </c>
      <c r="D38" s="165"/>
      <c r="E38" s="169"/>
      <c r="F38" s="172"/>
      <c r="G38" s="172">
        <f>SUMIF(AE39:AE43,"&lt;&gt;NOR",G39:G43)</f>
        <v>0</v>
      </c>
      <c r="H38" s="172"/>
      <c r="I38" s="172">
        <f>SUM(I39:I43)</f>
        <v>0</v>
      </c>
      <c r="J38" s="172"/>
      <c r="K38" s="172">
        <f>SUM(K39:K43)</f>
        <v>0</v>
      </c>
      <c r="L38" s="172"/>
      <c r="M38" s="172">
        <f>SUM(M39:M43)</f>
        <v>0</v>
      </c>
      <c r="N38" s="166"/>
      <c r="O38" s="166">
        <f>SUM(O39:O43)</f>
        <v>0</v>
      </c>
      <c r="P38" s="166"/>
      <c r="Q38" s="166">
        <f>SUM(Q39:Q43)</f>
        <v>0</v>
      </c>
      <c r="R38" s="166"/>
      <c r="S38" s="166"/>
      <c r="T38" s="167"/>
      <c r="U38" s="166">
        <f>SUM(U39:U43)</f>
        <v>0.30000000000000004</v>
      </c>
      <c r="AE38" t="s">
        <v>109</v>
      </c>
    </row>
    <row r="39" spans="1:60" outlineLevel="1" x14ac:dyDescent="0.2">
      <c r="A39" s="154">
        <v>21</v>
      </c>
      <c r="B39" s="160" t="s">
        <v>156</v>
      </c>
      <c r="C39" s="193" t="s">
        <v>157</v>
      </c>
      <c r="D39" s="162" t="s">
        <v>158</v>
      </c>
      <c r="E39" s="168">
        <v>0.17699999999999999</v>
      </c>
      <c r="F39" s="170"/>
      <c r="G39" s="171">
        <f>ROUND(E39*F39,2)</f>
        <v>0</v>
      </c>
      <c r="H39" s="170"/>
      <c r="I39" s="171">
        <f>ROUND(E39*H39,2)</f>
        <v>0</v>
      </c>
      <c r="J39" s="170"/>
      <c r="K39" s="171">
        <f>ROUND(E39*J39,2)</f>
        <v>0</v>
      </c>
      <c r="L39" s="171">
        <v>21</v>
      </c>
      <c r="M39" s="171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0.94199999999999995</v>
      </c>
      <c r="U39" s="163">
        <f>ROUND(E39*T39,2)</f>
        <v>0.17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113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22</v>
      </c>
      <c r="B40" s="160" t="s">
        <v>159</v>
      </c>
      <c r="C40" s="193" t="s">
        <v>160</v>
      </c>
      <c r="D40" s="162" t="s">
        <v>158</v>
      </c>
      <c r="E40" s="168">
        <v>0.35399999999999998</v>
      </c>
      <c r="F40" s="170"/>
      <c r="G40" s="171">
        <f>ROUND(E40*F40,2)</f>
        <v>0</v>
      </c>
      <c r="H40" s="170"/>
      <c r="I40" s="171">
        <f>ROUND(E40*H40,2)</f>
        <v>0</v>
      </c>
      <c r="J40" s="170"/>
      <c r="K40" s="171">
        <f>ROUND(E40*J40,2)</f>
        <v>0</v>
      </c>
      <c r="L40" s="171">
        <v>21</v>
      </c>
      <c r="M40" s="171">
        <f>G40*(1+L40/100)</f>
        <v>0</v>
      </c>
      <c r="N40" s="163">
        <v>0</v>
      </c>
      <c r="O40" s="163">
        <f>ROUND(E40*N40,5)</f>
        <v>0</v>
      </c>
      <c r="P40" s="163">
        <v>0</v>
      </c>
      <c r="Q40" s="163">
        <f>ROUND(E40*P40,5)</f>
        <v>0</v>
      </c>
      <c r="R40" s="163"/>
      <c r="S40" s="163"/>
      <c r="T40" s="164">
        <v>0.105</v>
      </c>
      <c r="U40" s="163">
        <f>ROUND(E40*T40,2)</f>
        <v>0.04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113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23</v>
      </c>
      <c r="B41" s="160" t="s">
        <v>161</v>
      </c>
      <c r="C41" s="193" t="s">
        <v>162</v>
      </c>
      <c r="D41" s="162" t="s">
        <v>158</v>
      </c>
      <c r="E41" s="168">
        <v>0.17699999999999999</v>
      </c>
      <c r="F41" s="170"/>
      <c r="G41" s="171">
        <f>ROUND(E41*F41,2)</f>
        <v>0</v>
      </c>
      <c r="H41" s="170"/>
      <c r="I41" s="171">
        <f>ROUND(E41*H41,2)</f>
        <v>0</v>
      </c>
      <c r="J41" s="170"/>
      <c r="K41" s="171">
        <f>ROUND(E41*J41,2)</f>
        <v>0</v>
      </c>
      <c r="L41" s="171">
        <v>21</v>
      </c>
      <c r="M41" s="171">
        <f>G41*(1+L41/100)</f>
        <v>0</v>
      </c>
      <c r="N41" s="163">
        <v>0</v>
      </c>
      <c r="O41" s="163">
        <f>ROUND(E41*N41,5)</f>
        <v>0</v>
      </c>
      <c r="P41" s="163">
        <v>0</v>
      </c>
      <c r="Q41" s="163">
        <f>ROUND(E41*P41,5)</f>
        <v>0</v>
      </c>
      <c r="R41" s="163"/>
      <c r="S41" s="163"/>
      <c r="T41" s="164">
        <v>0.49</v>
      </c>
      <c r="U41" s="163">
        <f>ROUND(E41*T41,2)</f>
        <v>0.09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113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>
        <v>24</v>
      </c>
      <c r="B42" s="160" t="s">
        <v>163</v>
      </c>
      <c r="C42" s="193" t="s">
        <v>164</v>
      </c>
      <c r="D42" s="162" t="s">
        <v>158</v>
      </c>
      <c r="E42" s="168">
        <v>1.593</v>
      </c>
      <c r="F42" s="170"/>
      <c r="G42" s="171">
        <f>ROUND(E42*F42,2)</f>
        <v>0</v>
      </c>
      <c r="H42" s="170"/>
      <c r="I42" s="171">
        <f>ROUND(E42*H42,2)</f>
        <v>0</v>
      </c>
      <c r="J42" s="170"/>
      <c r="K42" s="171">
        <f>ROUND(E42*J42,2)</f>
        <v>0</v>
      </c>
      <c r="L42" s="171">
        <v>21</v>
      </c>
      <c r="M42" s="171">
        <f>G42*(1+L42/100)</f>
        <v>0</v>
      </c>
      <c r="N42" s="163">
        <v>0</v>
      </c>
      <c r="O42" s="163">
        <f>ROUND(E42*N42,5)</f>
        <v>0</v>
      </c>
      <c r="P42" s="163">
        <v>0</v>
      </c>
      <c r="Q42" s="163">
        <f>ROUND(E42*P42,5)</f>
        <v>0</v>
      </c>
      <c r="R42" s="163"/>
      <c r="S42" s="163"/>
      <c r="T42" s="164">
        <v>0</v>
      </c>
      <c r="U42" s="163">
        <f>ROUND(E42*T42,2)</f>
        <v>0</v>
      </c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113</v>
      </c>
      <c r="AF42" s="153"/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>
        <v>25</v>
      </c>
      <c r="B43" s="160" t="s">
        <v>165</v>
      </c>
      <c r="C43" s="193" t="s">
        <v>166</v>
      </c>
      <c r="D43" s="162" t="s">
        <v>158</v>
      </c>
      <c r="E43" s="168">
        <v>0.17699999999999999</v>
      </c>
      <c r="F43" s="170"/>
      <c r="G43" s="171">
        <f>ROUND(E43*F43,2)</f>
        <v>0</v>
      </c>
      <c r="H43" s="170"/>
      <c r="I43" s="171">
        <f>ROUND(E43*H43,2)</f>
        <v>0</v>
      </c>
      <c r="J43" s="170"/>
      <c r="K43" s="171">
        <f>ROUND(E43*J43,2)</f>
        <v>0</v>
      </c>
      <c r="L43" s="171">
        <v>21</v>
      </c>
      <c r="M43" s="171">
        <f>G43*(1+L43/100)</f>
        <v>0</v>
      </c>
      <c r="N43" s="163">
        <v>0</v>
      </c>
      <c r="O43" s="163">
        <f>ROUND(E43*N43,5)</f>
        <v>0</v>
      </c>
      <c r="P43" s="163">
        <v>0</v>
      </c>
      <c r="Q43" s="163">
        <f>ROUND(E43*P43,5)</f>
        <v>0</v>
      </c>
      <c r="R43" s="163"/>
      <c r="S43" s="163"/>
      <c r="T43" s="164">
        <v>0</v>
      </c>
      <c r="U43" s="163">
        <f>ROUND(E43*T43,2)</f>
        <v>0</v>
      </c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113</v>
      </c>
      <c r="AF43" s="153"/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x14ac:dyDescent="0.2">
      <c r="A44" s="155" t="s">
        <v>108</v>
      </c>
      <c r="B44" s="161" t="s">
        <v>75</v>
      </c>
      <c r="C44" s="194" t="s">
        <v>76</v>
      </c>
      <c r="D44" s="165"/>
      <c r="E44" s="169"/>
      <c r="F44" s="172"/>
      <c r="G44" s="172">
        <f>SUMIF(AE45:AE45,"&lt;&gt;NOR",G45:G45)</f>
        <v>0</v>
      </c>
      <c r="H44" s="172"/>
      <c r="I44" s="172">
        <f>SUM(I45:I45)</f>
        <v>0</v>
      </c>
      <c r="J44" s="172"/>
      <c r="K44" s="172">
        <f>SUM(K45:K45)</f>
        <v>0</v>
      </c>
      <c r="L44" s="172"/>
      <c r="M44" s="172">
        <f>SUM(M45:M45)</f>
        <v>0</v>
      </c>
      <c r="N44" s="166"/>
      <c r="O44" s="166">
        <f>SUM(O45:O45)</f>
        <v>0</v>
      </c>
      <c r="P44" s="166"/>
      <c r="Q44" s="166">
        <f>SUM(Q45:Q45)</f>
        <v>0</v>
      </c>
      <c r="R44" s="166"/>
      <c r="S44" s="166"/>
      <c r="T44" s="167"/>
      <c r="U44" s="166">
        <f>SUM(U45:U45)</f>
        <v>1.69</v>
      </c>
      <c r="AE44" t="s">
        <v>109</v>
      </c>
    </row>
    <row r="45" spans="1:60" outlineLevel="1" x14ac:dyDescent="0.2">
      <c r="A45" s="154">
        <v>26</v>
      </c>
      <c r="B45" s="160" t="s">
        <v>167</v>
      </c>
      <c r="C45" s="193" t="s">
        <v>168</v>
      </c>
      <c r="D45" s="162" t="s">
        <v>158</v>
      </c>
      <c r="E45" s="168">
        <v>0.65700000000000003</v>
      </c>
      <c r="F45" s="170"/>
      <c r="G45" s="171">
        <f>ROUND(E45*F45,2)</f>
        <v>0</v>
      </c>
      <c r="H45" s="170"/>
      <c r="I45" s="171">
        <f>ROUND(E45*H45,2)</f>
        <v>0</v>
      </c>
      <c r="J45" s="170"/>
      <c r="K45" s="171">
        <f>ROUND(E45*J45,2)</f>
        <v>0</v>
      </c>
      <c r="L45" s="171">
        <v>21</v>
      </c>
      <c r="M45" s="171">
        <f>G45*(1+L45/100)</f>
        <v>0</v>
      </c>
      <c r="N45" s="163">
        <v>0</v>
      </c>
      <c r="O45" s="163">
        <f>ROUND(E45*N45,5)</f>
        <v>0</v>
      </c>
      <c r="P45" s="163">
        <v>0</v>
      </c>
      <c r="Q45" s="163">
        <f>ROUND(E45*P45,5)</f>
        <v>0</v>
      </c>
      <c r="R45" s="163"/>
      <c r="S45" s="163"/>
      <c r="T45" s="164">
        <v>2.577</v>
      </c>
      <c r="U45" s="163">
        <f>ROUND(E45*T45,2)</f>
        <v>1.69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113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x14ac:dyDescent="0.2">
      <c r="A46" s="155" t="s">
        <v>108</v>
      </c>
      <c r="B46" s="161" t="s">
        <v>77</v>
      </c>
      <c r="C46" s="194" t="s">
        <v>78</v>
      </c>
      <c r="D46" s="165"/>
      <c r="E46" s="169"/>
      <c r="F46" s="172"/>
      <c r="G46" s="172">
        <f>SUMIF(AE47:AE52,"&lt;&gt;NOR",G47:G52)</f>
        <v>0</v>
      </c>
      <c r="H46" s="172"/>
      <c r="I46" s="172">
        <f>SUM(I47:I52)</f>
        <v>0</v>
      </c>
      <c r="J46" s="172"/>
      <c r="K46" s="172">
        <f>SUM(K47:K52)</f>
        <v>0</v>
      </c>
      <c r="L46" s="172"/>
      <c r="M46" s="172">
        <f>SUM(M47:M52)</f>
        <v>0</v>
      </c>
      <c r="N46" s="166"/>
      <c r="O46" s="166">
        <f>SUM(O47:O52)</f>
        <v>3.4499999999999999E-3</v>
      </c>
      <c r="P46" s="166"/>
      <c r="Q46" s="166">
        <f>SUM(Q47:Q52)</f>
        <v>0</v>
      </c>
      <c r="R46" s="166"/>
      <c r="S46" s="166"/>
      <c r="T46" s="167"/>
      <c r="U46" s="166">
        <f>SUM(U47:U52)</f>
        <v>10.16</v>
      </c>
      <c r="AE46" t="s">
        <v>109</v>
      </c>
    </row>
    <row r="47" spans="1:60" outlineLevel="1" x14ac:dyDescent="0.2">
      <c r="A47" s="154">
        <v>27</v>
      </c>
      <c r="B47" s="160" t="s">
        <v>169</v>
      </c>
      <c r="C47" s="193" t="s">
        <v>170</v>
      </c>
      <c r="D47" s="162" t="s">
        <v>116</v>
      </c>
      <c r="E47" s="168">
        <v>11.4</v>
      </c>
      <c r="F47" s="170"/>
      <c r="G47" s="171">
        <f t="shared" ref="G47:G52" si="0">ROUND(E47*F47,2)</f>
        <v>0</v>
      </c>
      <c r="H47" s="170"/>
      <c r="I47" s="171">
        <f t="shared" ref="I47:I52" si="1">ROUND(E47*H47,2)</f>
        <v>0</v>
      </c>
      <c r="J47" s="170"/>
      <c r="K47" s="171">
        <f t="shared" ref="K47:K52" si="2">ROUND(E47*J47,2)</f>
        <v>0</v>
      </c>
      <c r="L47" s="171">
        <v>21</v>
      </c>
      <c r="M47" s="171">
        <f t="shared" ref="M47:M52" si="3">G47*(1+L47/100)</f>
        <v>0</v>
      </c>
      <c r="N47" s="163">
        <v>2.9999999999999997E-4</v>
      </c>
      <c r="O47" s="163">
        <f t="shared" ref="O47:O52" si="4">ROUND(E47*N47,5)</f>
        <v>3.4199999999999999E-3</v>
      </c>
      <c r="P47" s="163">
        <v>0</v>
      </c>
      <c r="Q47" s="163">
        <f t="shared" ref="Q47:Q52" si="5">ROUND(E47*P47,5)</f>
        <v>0</v>
      </c>
      <c r="R47" s="163"/>
      <c r="S47" s="163"/>
      <c r="T47" s="164">
        <v>0.53200000000000003</v>
      </c>
      <c r="U47" s="163">
        <f t="shared" ref="U47:U52" si="6">ROUND(E47*T47,2)</f>
        <v>6.06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113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54">
        <v>28</v>
      </c>
      <c r="B48" s="160" t="s">
        <v>171</v>
      </c>
      <c r="C48" s="193" t="s">
        <v>172</v>
      </c>
      <c r="D48" s="162" t="s">
        <v>112</v>
      </c>
      <c r="E48" s="168">
        <v>7.2460000000000004</v>
      </c>
      <c r="F48" s="170"/>
      <c r="G48" s="171">
        <f t="shared" si="0"/>
        <v>0</v>
      </c>
      <c r="H48" s="170"/>
      <c r="I48" s="171">
        <f t="shared" si="1"/>
        <v>0</v>
      </c>
      <c r="J48" s="170"/>
      <c r="K48" s="171">
        <f t="shared" si="2"/>
        <v>0</v>
      </c>
      <c r="L48" s="171">
        <v>21</v>
      </c>
      <c r="M48" s="171">
        <f t="shared" si="3"/>
        <v>0</v>
      </c>
      <c r="N48" s="163">
        <v>0</v>
      </c>
      <c r="O48" s="163">
        <f t="shared" si="4"/>
        <v>0</v>
      </c>
      <c r="P48" s="163">
        <v>0</v>
      </c>
      <c r="Q48" s="163">
        <f t="shared" si="5"/>
        <v>0</v>
      </c>
      <c r="R48" s="163"/>
      <c r="S48" s="163"/>
      <c r="T48" s="164">
        <v>0</v>
      </c>
      <c r="U48" s="163">
        <f t="shared" si="6"/>
        <v>0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 t="s">
        <v>113</v>
      </c>
      <c r="AF48" s="153"/>
      <c r="AG48" s="153"/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54">
        <v>29</v>
      </c>
      <c r="B49" s="160" t="s">
        <v>173</v>
      </c>
      <c r="C49" s="193" t="s">
        <v>174</v>
      </c>
      <c r="D49" s="162" t="s">
        <v>116</v>
      </c>
      <c r="E49" s="168">
        <v>11.4</v>
      </c>
      <c r="F49" s="170"/>
      <c r="G49" s="171">
        <f t="shared" si="0"/>
        <v>0</v>
      </c>
      <c r="H49" s="170"/>
      <c r="I49" s="171">
        <f t="shared" si="1"/>
        <v>0</v>
      </c>
      <c r="J49" s="170"/>
      <c r="K49" s="171">
        <f t="shared" si="2"/>
        <v>0</v>
      </c>
      <c r="L49" s="171">
        <v>21</v>
      </c>
      <c r="M49" s="171">
        <f t="shared" si="3"/>
        <v>0</v>
      </c>
      <c r="N49" s="163">
        <v>0</v>
      </c>
      <c r="O49" s="163">
        <f t="shared" si="4"/>
        <v>0</v>
      </c>
      <c r="P49" s="163">
        <v>0</v>
      </c>
      <c r="Q49" s="163">
        <f t="shared" si="5"/>
        <v>0</v>
      </c>
      <c r="R49" s="163"/>
      <c r="S49" s="163"/>
      <c r="T49" s="164">
        <v>0.26</v>
      </c>
      <c r="U49" s="163">
        <f t="shared" si="6"/>
        <v>2.96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113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54">
        <v>30</v>
      </c>
      <c r="B50" s="160" t="s">
        <v>175</v>
      </c>
      <c r="C50" s="193" t="s">
        <v>176</v>
      </c>
      <c r="D50" s="162" t="s">
        <v>119</v>
      </c>
      <c r="E50" s="168">
        <v>1</v>
      </c>
      <c r="F50" s="170"/>
      <c r="G50" s="171">
        <f t="shared" si="0"/>
        <v>0</v>
      </c>
      <c r="H50" s="170"/>
      <c r="I50" s="171">
        <f t="shared" si="1"/>
        <v>0</v>
      </c>
      <c r="J50" s="170"/>
      <c r="K50" s="171">
        <f t="shared" si="2"/>
        <v>0</v>
      </c>
      <c r="L50" s="171">
        <v>21</v>
      </c>
      <c r="M50" s="171">
        <f t="shared" si="3"/>
        <v>0</v>
      </c>
      <c r="N50" s="163">
        <v>3.0000000000000001E-5</v>
      </c>
      <c r="O50" s="163">
        <f t="shared" si="4"/>
        <v>3.0000000000000001E-5</v>
      </c>
      <c r="P50" s="163">
        <v>0</v>
      </c>
      <c r="Q50" s="163">
        <f t="shared" si="5"/>
        <v>0</v>
      </c>
      <c r="R50" s="163"/>
      <c r="S50" s="163"/>
      <c r="T50" s="164">
        <v>1.13934</v>
      </c>
      <c r="U50" s="163">
        <f t="shared" si="6"/>
        <v>1.1399999999999999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113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54">
        <v>31</v>
      </c>
      <c r="B51" s="160" t="s">
        <v>177</v>
      </c>
      <c r="C51" s="193" t="s">
        <v>178</v>
      </c>
      <c r="D51" s="162" t="s">
        <v>116</v>
      </c>
      <c r="E51" s="168">
        <v>1.782</v>
      </c>
      <c r="F51" s="170"/>
      <c r="G51" s="171">
        <f t="shared" si="0"/>
        <v>0</v>
      </c>
      <c r="H51" s="170"/>
      <c r="I51" s="171">
        <f t="shared" si="1"/>
        <v>0</v>
      </c>
      <c r="J51" s="170"/>
      <c r="K51" s="171">
        <f t="shared" si="2"/>
        <v>0</v>
      </c>
      <c r="L51" s="171">
        <v>21</v>
      </c>
      <c r="M51" s="171">
        <f t="shared" si="3"/>
        <v>0</v>
      </c>
      <c r="N51" s="163">
        <v>0</v>
      </c>
      <c r="O51" s="163">
        <f t="shared" si="4"/>
        <v>0</v>
      </c>
      <c r="P51" s="163">
        <v>0</v>
      </c>
      <c r="Q51" s="163">
        <f t="shared" si="5"/>
        <v>0</v>
      </c>
      <c r="R51" s="163"/>
      <c r="S51" s="163"/>
      <c r="T51" s="164">
        <v>0</v>
      </c>
      <c r="U51" s="163">
        <f t="shared" si="6"/>
        <v>0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113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54">
        <v>32</v>
      </c>
      <c r="B52" s="160" t="s">
        <v>179</v>
      </c>
      <c r="C52" s="193" t="s">
        <v>180</v>
      </c>
      <c r="D52" s="162" t="s">
        <v>0</v>
      </c>
      <c r="E52" s="168">
        <v>590.04999999999995</v>
      </c>
      <c r="F52" s="170"/>
      <c r="G52" s="171">
        <f t="shared" si="0"/>
        <v>0</v>
      </c>
      <c r="H52" s="170"/>
      <c r="I52" s="171">
        <f t="shared" si="1"/>
        <v>0</v>
      </c>
      <c r="J52" s="170"/>
      <c r="K52" s="171">
        <f t="shared" si="2"/>
        <v>0</v>
      </c>
      <c r="L52" s="171">
        <v>21</v>
      </c>
      <c r="M52" s="171">
        <f t="shared" si="3"/>
        <v>0</v>
      </c>
      <c r="N52" s="163">
        <v>0</v>
      </c>
      <c r="O52" s="163">
        <f t="shared" si="4"/>
        <v>0</v>
      </c>
      <c r="P52" s="163">
        <v>0</v>
      </c>
      <c r="Q52" s="163">
        <f t="shared" si="5"/>
        <v>0</v>
      </c>
      <c r="R52" s="163"/>
      <c r="S52" s="163"/>
      <c r="T52" s="164">
        <v>0</v>
      </c>
      <c r="U52" s="163">
        <f t="shared" si="6"/>
        <v>0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113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155" t="s">
        <v>108</v>
      </c>
      <c r="B53" s="161" t="s">
        <v>79</v>
      </c>
      <c r="C53" s="194" t="s">
        <v>80</v>
      </c>
      <c r="D53" s="165"/>
      <c r="E53" s="169"/>
      <c r="F53" s="172"/>
      <c r="G53" s="172">
        <f>SUMIF(AE54:AE60,"&lt;&gt;NOR",G54:G60)</f>
        <v>0</v>
      </c>
      <c r="H53" s="172"/>
      <c r="I53" s="172">
        <f>SUM(I54:I60)</f>
        <v>0</v>
      </c>
      <c r="J53" s="172"/>
      <c r="K53" s="172">
        <f>SUM(K54:K60)</f>
        <v>0</v>
      </c>
      <c r="L53" s="172"/>
      <c r="M53" s="172">
        <f>SUM(M54:M60)</f>
        <v>0</v>
      </c>
      <c r="N53" s="166"/>
      <c r="O53" s="166">
        <f>SUM(O54:O60)</f>
        <v>6.13E-3</v>
      </c>
      <c r="P53" s="166"/>
      <c r="Q53" s="166">
        <f>SUM(Q54:Q60)</f>
        <v>0</v>
      </c>
      <c r="R53" s="166"/>
      <c r="S53" s="166"/>
      <c r="T53" s="167"/>
      <c r="U53" s="166">
        <f>SUM(U54:U60)</f>
        <v>1.94</v>
      </c>
      <c r="AE53" t="s">
        <v>109</v>
      </c>
    </row>
    <row r="54" spans="1:60" outlineLevel="1" x14ac:dyDescent="0.2">
      <c r="A54" s="154">
        <v>33</v>
      </c>
      <c r="B54" s="160" t="s">
        <v>181</v>
      </c>
      <c r="C54" s="193" t="s">
        <v>182</v>
      </c>
      <c r="D54" s="162" t="s">
        <v>112</v>
      </c>
      <c r="E54" s="168">
        <v>0.71099999999999997</v>
      </c>
      <c r="F54" s="170"/>
      <c r="G54" s="171">
        <f t="shared" ref="G54:G60" si="7">ROUND(E54*F54,2)</f>
        <v>0</v>
      </c>
      <c r="H54" s="170"/>
      <c r="I54" s="171">
        <f t="shared" ref="I54:I60" si="8">ROUND(E54*H54,2)</f>
        <v>0</v>
      </c>
      <c r="J54" s="170"/>
      <c r="K54" s="171">
        <f t="shared" ref="K54:K60" si="9">ROUND(E54*J54,2)</f>
        <v>0</v>
      </c>
      <c r="L54" s="171">
        <v>21</v>
      </c>
      <c r="M54" s="171">
        <f t="shared" ref="M54:M60" si="10">G54*(1+L54/100)</f>
        <v>0</v>
      </c>
      <c r="N54" s="163">
        <v>2.1000000000000001E-4</v>
      </c>
      <c r="O54" s="163">
        <f t="shared" ref="O54:O60" si="11">ROUND(E54*N54,5)</f>
        <v>1.4999999999999999E-4</v>
      </c>
      <c r="P54" s="163">
        <v>0</v>
      </c>
      <c r="Q54" s="163">
        <f t="shared" ref="Q54:Q60" si="12">ROUND(E54*P54,5)</f>
        <v>0</v>
      </c>
      <c r="R54" s="163"/>
      <c r="S54" s="163"/>
      <c r="T54" s="164">
        <v>0.05</v>
      </c>
      <c r="U54" s="163">
        <f t="shared" ref="U54:U60" si="13">ROUND(E54*T54,2)</f>
        <v>0.04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113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>
        <v>34</v>
      </c>
      <c r="B55" s="160" t="s">
        <v>183</v>
      </c>
      <c r="C55" s="193" t="s">
        <v>184</v>
      </c>
      <c r="D55" s="162" t="s">
        <v>112</v>
      </c>
      <c r="E55" s="168">
        <v>0.71099999999999997</v>
      </c>
      <c r="F55" s="170"/>
      <c r="G55" s="171">
        <f t="shared" si="7"/>
        <v>0</v>
      </c>
      <c r="H55" s="170"/>
      <c r="I55" s="171">
        <f t="shared" si="8"/>
        <v>0</v>
      </c>
      <c r="J55" s="170"/>
      <c r="K55" s="171">
        <f t="shared" si="9"/>
        <v>0</v>
      </c>
      <c r="L55" s="171">
        <v>21</v>
      </c>
      <c r="M55" s="171">
        <f t="shared" si="10"/>
        <v>0</v>
      </c>
      <c r="N55" s="163">
        <v>8.4100000000000008E-3</v>
      </c>
      <c r="O55" s="163">
        <f t="shared" si="11"/>
        <v>5.9800000000000001E-3</v>
      </c>
      <c r="P55" s="163">
        <v>0</v>
      </c>
      <c r="Q55" s="163">
        <f t="shared" si="12"/>
        <v>0</v>
      </c>
      <c r="R55" s="163"/>
      <c r="S55" s="163"/>
      <c r="T55" s="164">
        <v>2.024</v>
      </c>
      <c r="U55" s="163">
        <f t="shared" si="13"/>
        <v>1.44</v>
      </c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113</v>
      </c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35</v>
      </c>
      <c r="B56" s="160" t="s">
        <v>185</v>
      </c>
      <c r="C56" s="193" t="s">
        <v>186</v>
      </c>
      <c r="D56" s="162" t="s">
        <v>112</v>
      </c>
      <c r="E56" s="168">
        <v>0.71099999999999997</v>
      </c>
      <c r="F56" s="170"/>
      <c r="G56" s="171">
        <f t="shared" si="7"/>
        <v>0</v>
      </c>
      <c r="H56" s="170"/>
      <c r="I56" s="171">
        <f t="shared" si="8"/>
        <v>0</v>
      </c>
      <c r="J56" s="170"/>
      <c r="K56" s="171">
        <f t="shared" si="9"/>
        <v>0</v>
      </c>
      <c r="L56" s="171">
        <v>21</v>
      </c>
      <c r="M56" s="171">
        <f t="shared" si="10"/>
        <v>0</v>
      </c>
      <c r="N56" s="163">
        <v>0</v>
      </c>
      <c r="O56" s="163">
        <f t="shared" si="11"/>
        <v>0</v>
      </c>
      <c r="P56" s="163">
        <v>0</v>
      </c>
      <c r="Q56" s="163">
        <f t="shared" si="12"/>
        <v>0</v>
      </c>
      <c r="R56" s="163"/>
      <c r="S56" s="163"/>
      <c r="T56" s="164">
        <v>0.16</v>
      </c>
      <c r="U56" s="163">
        <f t="shared" si="13"/>
        <v>0.11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113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54">
        <v>36</v>
      </c>
      <c r="B57" s="160" t="s">
        <v>187</v>
      </c>
      <c r="C57" s="193" t="s">
        <v>188</v>
      </c>
      <c r="D57" s="162" t="s">
        <v>112</v>
      </c>
      <c r="E57" s="168">
        <v>0.71099999999999997</v>
      </c>
      <c r="F57" s="170"/>
      <c r="G57" s="171">
        <f t="shared" si="7"/>
        <v>0</v>
      </c>
      <c r="H57" s="170"/>
      <c r="I57" s="171">
        <f t="shared" si="8"/>
        <v>0</v>
      </c>
      <c r="J57" s="170"/>
      <c r="K57" s="171">
        <f t="shared" si="9"/>
        <v>0</v>
      </c>
      <c r="L57" s="171">
        <v>21</v>
      </c>
      <c r="M57" s="171">
        <f t="shared" si="10"/>
        <v>0</v>
      </c>
      <c r="N57" s="163">
        <v>0</v>
      </c>
      <c r="O57" s="163">
        <f t="shared" si="11"/>
        <v>0</v>
      </c>
      <c r="P57" s="163">
        <v>0</v>
      </c>
      <c r="Q57" s="163">
        <f t="shared" si="12"/>
        <v>0</v>
      </c>
      <c r="R57" s="163"/>
      <c r="S57" s="163"/>
      <c r="T57" s="164">
        <v>0.49399999999999999</v>
      </c>
      <c r="U57" s="163">
        <f t="shared" si="13"/>
        <v>0.35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113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37</v>
      </c>
      <c r="B58" s="160" t="s">
        <v>189</v>
      </c>
      <c r="C58" s="193" t="s">
        <v>190</v>
      </c>
      <c r="D58" s="162" t="s">
        <v>112</v>
      </c>
      <c r="E58" s="168">
        <v>0.71099999999999997</v>
      </c>
      <c r="F58" s="170"/>
      <c r="G58" s="171">
        <f t="shared" si="7"/>
        <v>0</v>
      </c>
      <c r="H58" s="170"/>
      <c r="I58" s="171">
        <f t="shared" si="8"/>
        <v>0</v>
      </c>
      <c r="J58" s="170"/>
      <c r="K58" s="171">
        <f t="shared" si="9"/>
        <v>0</v>
      </c>
      <c r="L58" s="171">
        <v>21</v>
      </c>
      <c r="M58" s="171">
        <f t="shared" si="10"/>
        <v>0</v>
      </c>
      <c r="N58" s="163">
        <v>0</v>
      </c>
      <c r="O58" s="163">
        <f t="shared" si="11"/>
        <v>0</v>
      </c>
      <c r="P58" s="163">
        <v>0</v>
      </c>
      <c r="Q58" s="163">
        <f t="shared" si="12"/>
        <v>0</v>
      </c>
      <c r="R58" s="163"/>
      <c r="S58" s="163"/>
      <c r="T58" s="164">
        <v>0</v>
      </c>
      <c r="U58" s="163">
        <f t="shared" si="13"/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113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54">
        <v>38</v>
      </c>
      <c r="B59" s="160" t="s">
        <v>191</v>
      </c>
      <c r="C59" s="193" t="s">
        <v>192</v>
      </c>
      <c r="D59" s="162" t="s">
        <v>112</v>
      </c>
      <c r="E59" s="168">
        <v>0.78200000000000003</v>
      </c>
      <c r="F59" s="170"/>
      <c r="G59" s="171">
        <f t="shared" si="7"/>
        <v>0</v>
      </c>
      <c r="H59" s="170"/>
      <c r="I59" s="171">
        <f t="shared" si="8"/>
        <v>0</v>
      </c>
      <c r="J59" s="170"/>
      <c r="K59" s="171">
        <f t="shared" si="9"/>
        <v>0</v>
      </c>
      <c r="L59" s="171">
        <v>21</v>
      </c>
      <c r="M59" s="171">
        <f t="shared" si="10"/>
        <v>0</v>
      </c>
      <c r="N59" s="163">
        <v>0</v>
      </c>
      <c r="O59" s="163">
        <f t="shared" si="11"/>
        <v>0</v>
      </c>
      <c r="P59" s="163">
        <v>0</v>
      </c>
      <c r="Q59" s="163">
        <f t="shared" si="12"/>
        <v>0</v>
      </c>
      <c r="R59" s="163"/>
      <c r="S59" s="163"/>
      <c r="T59" s="164">
        <v>0</v>
      </c>
      <c r="U59" s="163">
        <f t="shared" si="13"/>
        <v>0</v>
      </c>
      <c r="V59" s="153"/>
      <c r="W59" s="153"/>
      <c r="X59" s="153"/>
      <c r="Y59" s="153"/>
      <c r="Z59" s="153"/>
      <c r="AA59" s="153"/>
      <c r="AB59" s="153"/>
      <c r="AC59" s="153"/>
      <c r="AD59" s="153"/>
      <c r="AE59" s="153" t="s">
        <v>113</v>
      </c>
      <c r="AF59" s="153"/>
      <c r="AG59" s="153"/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54">
        <v>39</v>
      </c>
      <c r="B60" s="160" t="s">
        <v>193</v>
      </c>
      <c r="C60" s="193" t="s">
        <v>194</v>
      </c>
      <c r="D60" s="162" t="s">
        <v>0</v>
      </c>
      <c r="E60" s="168">
        <v>18.18</v>
      </c>
      <c r="F60" s="170"/>
      <c r="G60" s="171">
        <f t="shared" si="7"/>
        <v>0</v>
      </c>
      <c r="H60" s="170"/>
      <c r="I60" s="171">
        <f t="shared" si="8"/>
        <v>0</v>
      </c>
      <c r="J60" s="170"/>
      <c r="K60" s="171">
        <f t="shared" si="9"/>
        <v>0</v>
      </c>
      <c r="L60" s="171">
        <v>21</v>
      </c>
      <c r="M60" s="171">
        <f t="shared" si="10"/>
        <v>0</v>
      </c>
      <c r="N60" s="163">
        <v>0</v>
      </c>
      <c r="O60" s="163">
        <f t="shared" si="11"/>
        <v>0</v>
      </c>
      <c r="P60" s="163">
        <v>0</v>
      </c>
      <c r="Q60" s="163">
        <f t="shared" si="12"/>
        <v>0</v>
      </c>
      <c r="R60" s="163"/>
      <c r="S60" s="163"/>
      <c r="T60" s="164">
        <v>0</v>
      </c>
      <c r="U60" s="163">
        <f t="shared" si="13"/>
        <v>0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113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55" t="s">
        <v>108</v>
      </c>
      <c r="B61" s="161" t="s">
        <v>81</v>
      </c>
      <c r="C61" s="194" t="s">
        <v>26</v>
      </c>
      <c r="D61" s="165"/>
      <c r="E61" s="169"/>
      <c r="F61" s="172"/>
      <c r="G61" s="172">
        <f>SUMIF(AE62:AE67,"&lt;&gt;NOR",G62:G67)</f>
        <v>0</v>
      </c>
      <c r="H61" s="172"/>
      <c r="I61" s="172">
        <f>SUM(I62:I67)</f>
        <v>0</v>
      </c>
      <c r="J61" s="172"/>
      <c r="K61" s="172">
        <f>SUM(K62:K67)</f>
        <v>0</v>
      </c>
      <c r="L61" s="172"/>
      <c r="M61" s="172">
        <f>SUM(M62:M67)</f>
        <v>0</v>
      </c>
      <c r="N61" s="166"/>
      <c r="O61" s="166">
        <f>SUM(O62:O67)</f>
        <v>0</v>
      </c>
      <c r="P61" s="166"/>
      <c r="Q61" s="166">
        <f>SUM(Q62:Q67)</f>
        <v>0</v>
      </c>
      <c r="R61" s="166"/>
      <c r="S61" s="166"/>
      <c r="T61" s="167"/>
      <c r="U61" s="166">
        <f>SUM(U62:U67)</f>
        <v>0</v>
      </c>
      <c r="AE61" t="s">
        <v>109</v>
      </c>
    </row>
    <row r="62" spans="1:60" outlineLevel="1" x14ac:dyDescent="0.2">
      <c r="A62" s="154">
        <v>40</v>
      </c>
      <c r="B62" s="160" t="s">
        <v>195</v>
      </c>
      <c r="C62" s="193" t="s">
        <v>196</v>
      </c>
      <c r="D62" s="162" t="s">
        <v>197</v>
      </c>
      <c r="E62" s="168">
        <v>1</v>
      </c>
      <c r="F62" s="170"/>
      <c r="G62" s="171">
        <f t="shared" ref="G62:G67" si="14">ROUND(E62*F62,2)</f>
        <v>0</v>
      </c>
      <c r="H62" s="170"/>
      <c r="I62" s="171">
        <f t="shared" ref="I62:I67" si="15">ROUND(E62*H62,2)</f>
        <v>0</v>
      </c>
      <c r="J62" s="170"/>
      <c r="K62" s="171">
        <f t="shared" ref="K62:K67" si="16">ROUND(E62*J62,2)</f>
        <v>0</v>
      </c>
      <c r="L62" s="171">
        <v>21</v>
      </c>
      <c r="M62" s="171">
        <f t="shared" ref="M62:M67" si="17">G62*(1+L62/100)</f>
        <v>0</v>
      </c>
      <c r="N62" s="163">
        <v>0</v>
      </c>
      <c r="O62" s="163">
        <f t="shared" ref="O62:O67" si="18">ROUND(E62*N62,5)</f>
        <v>0</v>
      </c>
      <c r="P62" s="163">
        <v>0</v>
      </c>
      <c r="Q62" s="163">
        <f t="shared" ref="Q62:Q67" si="19">ROUND(E62*P62,5)</f>
        <v>0</v>
      </c>
      <c r="R62" s="163"/>
      <c r="S62" s="163"/>
      <c r="T62" s="164">
        <v>0</v>
      </c>
      <c r="U62" s="163">
        <f t="shared" ref="U62:U67" si="20">ROUND(E62*T62,2)</f>
        <v>0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113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54">
        <v>41</v>
      </c>
      <c r="B63" s="160" t="s">
        <v>198</v>
      </c>
      <c r="C63" s="193" t="s">
        <v>199</v>
      </c>
      <c r="D63" s="162" t="s">
        <v>197</v>
      </c>
      <c r="E63" s="168">
        <v>1</v>
      </c>
      <c r="F63" s="170"/>
      <c r="G63" s="171">
        <f t="shared" si="14"/>
        <v>0</v>
      </c>
      <c r="H63" s="170"/>
      <c r="I63" s="171">
        <f t="shared" si="15"/>
        <v>0</v>
      </c>
      <c r="J63" s="170"/>
      <c r="K63" s="171">
        <f t="shared" si="16"/>
        <v>0</v>
      </c>
      <c r="L63" s="171">
        <v>21</v>
      </c>
      <c r="M63" s="171">
        <f t="shared" si="17"/>
        <v>0</v>
      </c>
      <c r="N63" s="163">
        <v>0</v>
      </c>
      <c r="O63" s="163">
        <f t="shared" si="18"/>
        <v>0</v>
      </c>
      <c r="P63" s="163">
        <v>0</v>
      </c>
      <c r="Q63" s="163">
        <f t="shared" si="19"/>
        <v>0</v>
      </c>
      <c r="R63" s="163"/>
      <c r="S63" s="163"/>
      <c r="T63" s="164">
        <v>0</v>
      </c>
      <c r="U63" s="163">
        <f t="shared" si="20"/>
        <v>0</v>
      </c>
      <c r="V63" s="153"/>
      <c r="W63" s="153"/>
      <c r="X63" s="153"/>
      <c r="Y63" s="153"/>
      <c r="Z63" s="153"/>
      <c r="AA63" s="153"/>
      <c r="AB63" s="153"/>
      <c r="AC63" s="153"/>
      <c r="AD63" s="153"/>
      <c r="AE63" s="153" t="s">
        <v>113</v>
      </c>
      <c r="AF63" s="153"/>
      <c r="AG63" s="153"/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54">
        <v>42</v>
      </c>
      <c r="B64" s="160" t="s">
        <v>200</v>
      </c>
      <c r="C64" s="193" t="s">
        <v>201</v>
      </c>
      <c r="D64" s="162" t="s">
        <v>197</v>
      </c>
      <c r="E64" s="168">
        <v>1</v>
      </c>
      <c r="F64" s="170"/>
      <c r="G64" s="171">
        <f t="shared" si="14"/>
        <v>0</v>
      </c>
      <c r="H64" s="170"/>
      <c r="I64" s="171">
        <f t="shared" si="15"/>
        <v>0</v>
      </c>
      <c r="J64" s="170"/>
      <c r="K64" s="171">
        <f t="shared" si="16"/>
        <v>0</v>
      </c>
      <c r="L64" s="171">
        <v>21</v>
      </c>
      <c r="M64" s="171">
        <f t="shared" si="17"/>
        <v>0</v>
      </c>
      <c r="N64" s="163">
        <v>0</v>
      </c>
      <c r="O64" s="163">
        <f t="shared" si="18"/>
        <v>0</v>
      </c>
      <c r="P64" s="163">
        <v>0</v>
      </c>
      <c r="Q64" s="163">
        <f t="shared" si="19"/>
        <v>0</v>
      </c>
      <c r="R64" s="163"/>
      <c r="S64" s="163"/>
      <c r="T64" s="164">
        <v>0</v>
      </c>
      <c r="U64" s="163">
        <f t="shared" si="20"/>
        <v>0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113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54">
        <v>43</v>
      </c>
      <c r="B65" s="160" t="s">
        <v>202</v>
      </c>
      <c r="C65" s="193" t="s">
        <v>203</v>
      </c>
      <c r="D65" s="162" t="s">
        <v>197</v>
      </c>
      <c r="E65" s="168">
        <v>1</v>
      </c>
      <c r="F65" s="170"/>
      <c r="G65" s="171">
        <f t="shared" si="14"/>
        <v>0</v>
      </c>
      <c r="H65" s="170"/>
      <c r="I65" s="171">
        <f t="shared" si="15"/>
        <v>0</v>
      </c>
      <c r="J65" s="170"/>
      <c r="K65" s="171">
        <f t="shared" si="16"/>
        <v>0</v>
      </c>
      <c r="L65" s="171">
        <v>21</v>
      </c>
      <c r="M65" s="171">
        <f t="shared" si="17"/>
        <v>0</v>
      </c>
      <c r="N65" s="163">
        <v>0</v>
      </c>
      <c r="O65" s="163">
        <f t="shared" si="18"/>
        <v>0</v>
      </c>
      <c r="P65" s="163">
        <v>0</v>
      </c>
      <c r="Q65" s="163">
        <f t="shared" si="19"/>
        <v>0</v>
      </c>
      <c r="R65" s="163"/>
      <c r="S65" s="163"/>
      <c r="T65" s="164">
        <v>0</v>
      </c>
      <c r="U65" s="163">
        <f t="shared" si="20"/>
        <v>0</v>
      </c>
      <c r="V65" s="153"/>
      <c r="W65" s="153"/>
      <c r="X65" s="153"/>
      <c r="Y65" s="153"/>
      <c r="Z65" s="153"/>
      <c r="AA65" s="153"/>
      <c r="AB65" s="153"/>
      <c r="AC65" s="153"/>
      <c r="AD65" s="153"/>
      <c r="AE65" s="153" t="s">
        <v>113</v>
      </c>
      <c r="AF65" s="153"/>
      <c r="AG65" s="153"/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54">
        <v>44</v>
      </c>
      <c r="B66" s="160" t="s">
        <v>204</v>
      </c>
      <c r="C66" s="193" t="s">
        <v>205</v>
      </c>
      <c r="D66" s="162" t="s">
        <v>197</v>
      </c>
      <c r="E66" s="168">
        <v>1</v>
      </c>
      <c r="F66" s="170"/>
      <c r="G66" s="171">
        <f t="shared" si="14"/>
        <v>0</v>
      </c>
      <c r="H66" s="170"/>
      <c r="I66" s="171">
        <f t="shared" si="15"/>
        <v>0</v>
      </c>
      <c r="J66" s="170"/>
      <c r="K66" s="171">
        <f t="shared" si="16"/>
        <v>0</v>
      </c>
      <c r="L66" s="171">
        <v>21</v>
      </c>
      <c r="M66" s="171">
        <f t="shared" si="17"/>
        <v>0</v>
      </c>
      <c r="N66" s="163">
        <v>0</v>
      </c>
      <c r="O66" s="163">
        <f t="shared" si="18"/>
        <v>0</v>
      </c>
      <c r="P66" s="163">
        <v>0</v>
      </c>
      <c r="Q66" s="163">
        <f t="shared" si="19"/>
        <v>0</v>
      </c>
      <c r="R66" s="163"/>
      <c r="S66" s="163"/>
      <c r="T66" s="164">
        <v>0</v>
      </c>
      <c r="U66" s="163">
        <f t="shared" si="20"/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113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81">
        <v>45</v>
      </c>
      <c r="B67" s="182" t="s">
        <v>206</v>
      </c>
      <c r="C67" s="195" t="s">
        <v>207</v>
      </c>
      <c r="D67" s="183" t="s">
        <v>197</v>
      </c>
      <c r="E67" s="184">
        <v>1</v>
      </c>
      <c r="F67" s="185"/>
      <c r="G67" s="186">
        <f t="shared" si="14"/>
        <v>0</v>
      </c>
      <c r="H67" s="185"/>
      <c r="I67" s="186">
        <f t="shared" si="15"/>
        <v>0</v>
      </c>
      <c r="J67" s="185"/>
      <c r="K67" s="186">
        <f t="shared" si="16"/>
        <v>0</v>
      </c>
      <c r="L67" s="186">
        <v>21</v>
      </c>
      <c r="M67" s="186">
        <f t="shared" si="17"/>
        <v>0</v>
      </c>
      <c r="N67" s="187">
        <v>0</v>
      </c>
      <c r="O67" s="187">
        <f t="shared" si="18"/>
        <v>0</v>
      </c>
      <c r="P67" s="187">
        <v>0</v>
      </c>
      <c r="Q67" s="187">
        <f t="shared" si="19"/>
        <v>0</v>
      </c>
      <c r="R67" s="187"/>
      <c r="S67" s="187"/>
      <c r="T67" s="188">
        <v>0</v>
      </c>
      <c r="U67" s="187">
        <f t="shared" si="20"/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113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6"/>
      <c r="B68" s="7" t="s">
        <v>208</v>
      </c>
      <c r="C68" s="196" t="s">
        <v>208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C68">
        <v>15</v>
      </c>
      <c r="AD68">
        <v>21</v>
      </c>
    </row>
    <row r="69" spans="1:60" x14ac:dyDescent="0.2">
      <c r="A69" s="189"/>
      <c r="B69" s="190">
        <v>26</v>
      </c>
      <c r="C69" s="197" t="s">
        <v>208</v>
      </c>
      <c r="D69" s="191"/>
      <c r="E69" s="191"/>
      <c r="F69" s="191"/>
      <c r="G69" s="192">
        <f>G8+G10+G14+G17+G19+G22+G24+G27+G29+G33+G38+G44+G46+G53+G61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C69">
        <f>SUMIF(L7:L67,AC68,G7:G67)</f>
        <v>0</v>
      </c>
      <c r="AD69">
        <f>SUMIF(L7:L67,AD68,G7:G67)</f>
        <v>0</v>
      </c>
      <c r="AE69" t="s">
        <v>209</v>
      </c>
    </row>
    <row r="70" spans="1:60" x14ac:dyDescent="0.2">
      <c r="A70" s="6"/>
      <c r="B70" s="7" t="s">
        <v>208</v>
      </c>
      <c r="C70" s="196" t="s">
        <v>208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">
      <c r="A71" s="6"/>
      <c r="B71" s="7" t="s">
        <v>208</v>
      </c>
      <c r="C71" s="196" t="s">
        <v>208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60" x14ac:dyDescent="0.2">
      <c r="A72" s="258">
        <v>33</v>
      </c>
      <c r="B72" s="258"/>
      <c r="C72" s="25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260"/>
      <c r="B73" s="261"/>
      <c r="C73" s="262"/>
      <c r="D73" s="261"/>
      <c r="E73" s="261"/>
      <c r="F73" s="261"/>
      <c r="G73" s="263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E73" t="s">
        <v>210</v>
      </c>
    </row>
    <row r="74" spans="1:60" x14ac:dyDescent="0.2">
      <c r="A74" s="264"/>
      <c r="B74" s="265"/>
      <c r="C74" s="266"/>
      <c r="D74" s="265"/>
      <c r="E74" s="265"/>
      <c r="F74" s="265"/>
      <c r="G74" s="26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64"/>
      <c r="B75" s="265"/>
      <c r="C75" s="266"/>
      <c r="D75" s="265"/>
      <c r="E75" s="265"/>
      <c r="F75" s="265"/>
      <c r="G75" s="26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64"/>
      <c r="B76" s="265"/>
      <c r="C76" s="266"/>
      <c r="D76" s="265"/>
      <c r="E76" s="265"/>
      <c r="F76" s="265"/>
      <c r="G76" s="26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68"/>
      <c r="B77" s="269"/>
      <c r="C77" s="270"/>
      <c r="D77" s="269"/>
      <c r="E77" s="269"/>
      <c r="F77" s="269"/>
      <c r="G77" s="27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6"/>
      <c r="B78" s="7" t="s">
        <v>208</v>
      </c>
      <c r="C78" s="196" t="s">
        <v>208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C79" s="198"/>
      <c r="AE79" t="s">
        <v>211</v>
      </c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39370078740157499" top="0.78740157499999996" bottom="0.78740157499999996" header="0.3" footer="0.3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Zdeněk Rainhart</cp:lastModifiedBy>
  <cp:lastPrinted>2019-08-28T11:44:15Z</cp:lastPrinted>
  <dcterms:created xsi:type="dcterms:W3CDTF">2009-04-08T07:15:50Z</dcterms:created>
  <dcterms:modified xsi:type="dcterms:W3CDTF">2019-08-28T12:29:11Z</dcterms:modified>
</cp:coreProperties>
</file>