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IPROS\Ipros-data_2017\Zdenek\BN\232\"/>
    </mc:Choice>
  </mc:AlternateContent>
  <xr:revisionPtr revIDLastSave="0" documentId="13_ncr:1_{26D916AA-29F9-4C59-94D6-DC0405314DF5}" xr6:coauthVersionLast="43" xr6:coauthVersionMax="43" xr10:uidLastSave="{00000000-0000-0000-0000-000000000000}"/>
  <bookViews>
    <workbookView xWindow="-120" yWindow="-120" windowWidth="38640" windowHeight="15840" firstSheet="3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Pol'!$A$1:$U$81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71" i="12" l="1"/>
  <c r="F39" i="1" s="1"/>
  <c r="G9" i="12"/>
  <c r="I9" i="12"/>
  <c r="K9" i="12"/>
  <c r="M9" i="12"/>
  <c r="O9" i="12"/>
  <c r="Q9" i="12"/>
  <c r="U9" i="12"/>
  <c r="G10" i="12"/>
  <c r="M10" i="12" s="1"/>
  <c r="I10" i="12"/>
  <c r="K10" i="12"/>
  <c r="O10" i="12"/>
  <c r="O8" i="12" s="1"/>
  <c r="Q10" i="12"/>
  <c r="U10" i="12"/>
  <c r="G11" i="12"/>
  <c r="I11" i="12"/>
  <c r="K11" i="12"/>
  <c r="M11" i="12"/>
  <c r="O11" i="12"/>
  <c r="Q11" i="12"/>
  <c r="U11" i="12"/>
  <c r="G12" i="12"/>
  <c r="M12" i="12" s="1"/>
  <c r="I12" i="12"/>
  <c r="K12" i="12"/>
  <c r="O12" i="12"/>
  <c r="Q12" i="12"/>
  <c r="U12" i="12"/>
  <c r="G14" i="12"/>
  <c r="M14" i="12" s="1"/>
  <c r="I14" i="12"/>
  <c r="K14" i="12"/>
  <c r="O14" i="12"/>
  <c r="Q14" i="12"/>
  <c r="Q13" i="12" s="1"/>
  <c r="U14" i="12"/>
  <c r="G15" i="12"/>
  <c r="I15" i="12"/>
  <c r="K15" i="12"/>
  <c r="K13" i="12" s="1"/>
  <c r="O15" i="12"/>
  <c r="Q15" i="12"/>
  <c r="U15" i="12"/>
  <c r="U13" i="12" s="1"/>
  <c r="G17" i="12"/>
  <c r="G16" i="12" s="1"/>
  <c r="I49" i="1" s="1"/>
  <c r="I17" i="12"/>
  <c r="I16" i="12" s="1"/>
  <c r="K17" i="12"/>
  <c r="K16" i="12" s="1"/>
  <c r="O17" i="12"/>
  <c r="O16" i="12" s="1"/>
  <c r="Q17" i="12"/>
  <c r="Q16" i="12" s="1"/>
  <c r="U17" i="12"/>
  <c r="U16" i="12" s="1"/>
  <c r="G19" i="12"/>
  <c r="G18" i="12" s="1"/>
  <c r="I50" i="1" s="1"/>
  <c r="I19" i="12"/>
  <c r="K19" i="12"/>
  <c r="O19" i="12"/>
  <c r="O18" i="12" s="1"/>
  <c r="Q19" i="12"/>
  <c r="U19" i="12"/>
  <c r="G20" i="12"/>
  <c r="M20" i="12" s="1"/>
  <c r="I20" i="12"/>
  <c r="I18" i="12" s="1"/>
  <c r="K20" i="12"/>
  <c r="O20" i="12"/>
  <c r="Q20" i="12"/>
  <c r="Q18" i="12" s="1"/>
  <c r="U20" i="12"/>
  <c r="O21" i="12"/>
  <c r="G22" i="12"/>
  <c r="G21" i="12" s="1"/>
  <c r="I51" i="1" s="1"/>
  <c r="I22" i="12"/>
  <c r="I21" i="12" s="1"/>
  <c r="K22" i="12"/>
  <c r="K21" i="12" s="1"/>
  <c r="M22" i="12"/>
  <c r="M21" i="12" s="1"/>
  <c r="O22" i="12"/>
  <c r="Q22" i="12"/>
  <c r="Q21" i="12" s="1"/>
  <c r="U22" i="12"/>
  <c r="U21" i="12" s="1"/>
  <c r="G24" i="12"/>
  <c r="I24" i="12"/>
  <c r="K24" i="12"/>
  <c r="M24" i="12"/>
  <c r="O24" i="12"/>
  <c r="Q24" i="12"/>
  <c r="U24" i="12"/>
  <c r="G25" i="12"/>
  <c r="G23" i="12" s="1"/>
  <c r="I52" i="1" s="1"/>
  <c r="I25" i="12"/>
  <c r="K25" i="12"/>
  <c r="K23" i="12" s="1"/>
  <c r="O25" i="12"/>
  <c r="Q25" i="12"/>
  <c r="U25" i="12"/>
  <c r="U23" i="12" s="1"/>
  <c r="G27" i="12"/>
  <c r="G26" i="12" s="1"/>
  <c r="I53" i="1" s="1"/>
  <c r="I27" i="12"/>
  <c r="I26" i="12" s="1"/>
  <c r="K27" i="12"/>
  <c r="K26" i="12" s="1"/>
  <c r="O27" i="12"/>
  <c r="O26" i="12" s="1"/>
  <c r="Q27" i="12"/>
  <c r="Q26" i="12" s="1"/>
  <c r="U27" i="12"/>
  <c r="U26" i="12" s="1"/>
  <c r="G29" i="12"/>
  <c r="I29" i="12"/>
  <c r="K29" i="12"/>
  <c r="K28" i="12" s="1"/>
  <c r="O29" i="12"/>
  <c r="Q29" i="12"/>
  <c r="U29" i="12"/>
  <c r="G30" i="12"/>
  <c r="M30" i="12" s="1"/>
  <c r="I30" i="12"/>
  <c r="K30" i="12"/>
  <c r="O30" i="12"/>
  <c r="Q30" i="12"/>
  <c r="Q28" i="12" s="1"/>
  <c r="U30" i="12"/>
  <c r="G31" i="12"/>
  <c r="M31" i="12" s="1"/>
  <c r="I31" i="12"/>
  <c r="K31" i="12"/>
  <c r="O31" i="12"/>
  <c r="Q31" i="12"/>
  <c r="U31" i="12"/>
  <c r="G33" i="12"/>
  <c r="I33" i="12"/>
  <c r="K33" i="12"/>
  <c r="O33" i="12"/>
  <c r="Q33" i="12"/>
  <c r="U33" i="12"/>
  <c r="G34" i="12"/>
  <c r="I34" i="12"/>
  <c r="K34" i="12"/>
  <c r="M34" i="12"/>
  <c r="O34" i="12"/>
  <c r="Q34" i="12"/>
  <c r="Q32" i="12" s="1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I38" i="12"/>
  <c r="K38" i="12"/>
  <c r="M38" i="12"/>
  <c r="O38" i="12"/>
  <c r="Q38" i="12"/>
  <c r="U38" i="12"/>
  <c r="G40" i="12"/>
  <c r="M40" i="12" s="1"/>
  <c r="I40" i="12"/>
  <c r="K40" i="12"/>
  <c r="O40" i="12"/>
  <c r="Q40" i="12"/>
  <c r="U40" i="12"/>
  <c r="G41" i="12"/>
  <c r="I41" i="12"/>
  <c r="K41" i="12"/>
  <c r="O41" i="12"/>
  <c r="Q41" i="12"/>
  <c r="U41" i="12"/>
  <c r="G42" i="12"/>
  <c r="I42" i="12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4" i="12"/>
  <c r="I44" i="12"/>
  <c r="K44" i="12"/>
  <c r="M44" i="12"/>
  <c r="O44" i="12"/>
  <c r="Q44" i="12"/>
  <c r="U44" i="12"/>
  <c r="G45" i="12"/>
  <c r="M45" i="12" s="1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O47" i="12"/>
  <c r="G48" i="12"/>
  <c r="G47" i="12" s="1"/>
  <c r="I57" i="1" s="1"/>
  <c r="I48" i="12"/>
  <c r="I47" i="12" s="1"/>
  <c r="K48" i="12"/>
  <c r="K47" i="12" s="1"/>
  <c r="M48" i="12"/>
  <c r="M47" i="12" s="1"/>
  <c r="O48" i="12"/>
  <c r="Q48" i="12"/>
  <c r="Q47" i="12" s="1"/>
  <c r="U48" i="12"/>
  <c r="U47" i="12" s="1"/>
  <c r="G50" i="12"/>
  <c r="I50" i="12"/>
  <c r="K50" i="12"/>
  <c r="M50" i="12"/>
  <c r="O50" i="12"/>
  <c r="Q50" i="12"/>
  <c r="U50" i="12"/>
  <c r="G51" i="12"/>
  <c r="G49" i="12" s="1"/>
  <c r="I58" i="1" s="1"/>
  <c r="I51" i="12"/>
  <c r="K51" i="12"/>
  <c r="K49" i="12" s="1"/>
  <c r="O51" i="12"/>
  <c r="Q51" i="12"/>
  <c r="U51" i="12"/>
  <c r="U49" i="12" s="1"/>
  <c r="G53" i="12"/>
  <c r="I53" i="12"/>
  <c r="K53" i="12"/>
  <c r="K52" i="12" s="1"/>
  <c r="O53" i="12"/>
  <c r="Q53" i="12"/>
  <c r="U53" i="12"/>
  <c r="G54" i="12"/>
  <c r="M54" i="12" s="1"/>
  <c r="I54" i="12"/>
  <c r="K54" i="12"/>
  <c r="O54" i="12"/>
  <c r="Q54" i="12"/>
  <c r="Q52" i="12" s="1"/>
  <c r="U54" i="12"/>
  <c r="G55" i="12"/>
  <c r="M55" i="12" s="1"/>
  <c r="I55" i="12"/>
  <c r="K55" i="12"/>
  <c r="O55" i="12"/>
  <c r="Q55" i="12"/>
  <c r="U55" i="12"/>
  <c r="G56" i="12"/>
  <c r="I56" i="12"/>
  <c r="K56" i="12"/>
  <c r="M56" i="12"/>
  <c r="O56" i="12"/>
  <c r="Q56" i="12"/>
  <c r="U56" i="12"/>
  <c r="G58" i="12"/>
  <c r="M58" i="12" s="1"/>
  <c r="I58" i="12"/>
  <c r="K58" i="12"/>
  <c r="O58" i="12"/>
  <c r="Q58" i="12"/>
  <c r="U58" i="12"/>
  <c r="G59" i="12"/>
  <c r="I59" i="12"/>
  <c r="K59" i="12"/>
  <c r="O59" i="12"/>
  <c r="Q59" i="12"/>
  <c r="U59" i="12"/>
  <c r="G60" i="12"/>
  <c r="I60" i="12"/>
  <c r="K60" i="12"/>
  <c r="M60" i="12"/>
  <c r="O60" i="12"/>
  <c r="Q60" i="12"/>
  <c r="U60" i="12"/>
  <c r="G61" i="12"/>
  <c r="M61" i="12" s="1"/>
  <c r="I61" i="12"/>
  <c r="K61" i="12"/>
  <c r="O61" i="12"/>
  <c r="Q61" i="12"/>
  <c r="U61" i="12"/>
  <c r="G62" i="12"/>
  <c r="I62" i="12"/>
  <c r="K62" i="12"/>
  <c r="M62" i="12"/>
  <c r="O62" i="12"/>
  <c r="Q62" i="12"/>
  <c r="U62" i="12"/>
  <c r="G64" i="12"/>
  <c r="I64" i="12"/>
  <c r="K64" i="12"/>
  <c r="M64" i="12"/>
  <c r="O64" i="12"/>
  <c r="Q64" i="12"/>
  <c r="U64" i="12"/>
  <c r="G65" i="12"/>
  <c r="M65" i="12" s="1"/>
  <c r="I65" i="12"/>
  <c r="K65" i="12"/>
  <c r="O65" i="12"/>
  <c r="Q65" i="12"/>
  <c r="U65" i="12"/>
  <c r="G66" i="12"/>
  <c r="I66" i="12"/>
  <c r="K66" i="12"/>
  <c r="M66" i="12"/>
  <c r="O66" i="12"/>
  <c r="Q66" i="12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G69" i="12"/>
  <c r="M69" i="12" s="1"/>
  <c r="I69" i="12"/>
  <c r="K69" i="12"/>
  <c r="O69" i="12"/>
  <c r="Q69" i="12"/>
  <c r="U69" i="12"/>
  <c r="I20" i="1"/>
  <c r="I18" i="1"/>
  <c r="G27" i="1"/>
  <c r="F40" i="1"/>
  <c r="G40" i="1"/>
  <c r="G25" i="1" s="1"/>
  <c r="G26" i="1" s="1"/>
  <c r="H40" i="1"/>
  <c r="I40" i="1"/>
  <c r="J40" i="1"/>
  <c r="J39" i="1"/>
  <c r="J28" i="1"/>
  <c r="J26" i="1"/>
  <c r="G38" i="1"/>
  <c r="F38" i="1"/>
  <c r="H32" i="1"/>
  <c r="J23" i="1"/>
  <c r="J24" i="1"/>
  <c r="J25" i="1"/>
  <c r="J27" i="1"/>
  <c r="E24" i="1"/>
  <c r="E26" i="1"/>
  <c r="U63" i="12" l="1"/>
  <c r="K57" i="12"/>
  <c r="Q57" i="12"/>
  <c r="I57" i="12"/>
  <c r="I52" i="12"/>
  <c r="O52" i="12"/>
  <c r="K39" i="12"/>
  <c r="Q39" i="12"/>
  <c r="I39" i="12"/>
  <c r="G32" i="12"/>
  <c r="I55" i="1" s="1"/>
  <c r="I28" i="12"/>
  <c r="O28" i="12"/>
  <c r="I13" i="12"/>
  <c r="AD71" i="12"/>
  <c r="G39" i="1" s="1"/>
  <c r="H39" i="1" s="1"/>
  <c r="I39" i="1" s="1"/>
  <c r="U39" i="12"/>
  <c r="O32" i="12"/>
  <c r="O63" i="12"/>
  <c r="G57" i="12"/>
  <c r="I60" i="1" s="1"/>
  <c r="U52" i="12"/>
  <c r="O49" i="12"/>
  <c r="G39" i="12"/>
  <c r="I56" i="1" s="1"/>
  <c r="K32" i="12"/>
  <c r="U28" i="12"/>
  <c r="O23" i="12"/>
  <c r="K18" i="12"/>
  <c r="G13" i="12"/>
  <c r="I48" i="1" s="1"/>
  <c r="K8" i="12"/>
  <c r="Q8" i="12"/>
  <c r="I8" i="12"/>
  <c r="U57" i="12"/>
  <c r="I32" i="12"/>
  <c r="K63" i="12"/>
  <c r="Q63" i="12"/>
  <c r="I63" i="12"/>
  <c r="O57" i="12"/>
  <c r="G52" i="12"/>
  <c r="I59" i="1" s="1"/>
  <c r="I17" i="1" s="1"/>
  <c r="Q49" i="12"/>
  <c r="I49" i="12"/>
  <c r="O39" i="12"/>
  <c r="U32" i="12"/>
  <c r="G28" i="12"/>
  <c r="I54" i="1" s="1"/>
  <c r="Q23" i="12"/>
  <c r="I23" i="12"/>
  <c r="U18" i="12"/>
  <c r="O13" i="12"/>
  <c r="U8" i="12"/>
  <c r="G28" i="1"/>
  <c r="G23" i="1"/>
  <c r="M63" i="12"/>
  <c r="M8" i="12"/>
  <c r="G63" i="12"/>
  <c r="I61" i="1" s="1"/>
  <c r="I19" i="1" s="1"/>
  <c r="M59" i="12"/>
  <c r="M57" i="12" s="1"/>
  <c r="M53" i="12"/>
  <c r="M52" i="12" s="1"/>
  <c r="M51" i="12"/>
  <c r="M49" i="12" s="1"/>
  <c r="M41" i="12"/>
  <c r="M39" i="12" s="1"/>
  <c r="M33" i="12"/>
  <c r="M32" i="12" s="1"/>
  <c r="M29" i="12"/>
  <c r="M28" i="12" s="1"/>
  <c r="M27" i="12"/>
  <c r="M26" i="12" s="1"/>
  <c r="M25" i="12"/>
  <c r="M23" i="12" s="1"/>
  <c r="M19" i="12"/>
  <c r="M18" i="12" s="1"/>
  <c r="M17" i="12"/>
  <c r="M16" i="12" s="1"/>
  <c r="M15" i="12"/>
  <c r="M13" i="12" s="1"/>
  <c r="G8" i="12"/>
  <c r="G71" i="12" l="1"/>
  <c r="I47" i="1"/>
  <c r="G24" i="1"/>
  <c r="G29" i="1" s="1"/>
  <c r="I62" i="1" l="1"/>
  <c r="I16" i="1"/>
  <c r="I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<sst xmlns="http://schemas.openxmlformats.org/spreadsheetml/2006/main" count="408" uniqueCount="220">
  <si>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</si>
  <si>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</si>
  <si>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</si>
  <si>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</si>
  <si>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</si>
  <si>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</si>
  <si>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</si>
  <si>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</si>
  <si>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</si>
  <si>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</si>
  <si>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</si>
  <si>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</si>
  <si>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</si>
  <si>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</si>
  <si>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</si>
  <si>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</si>
  <si>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</si>
  <si>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</si>
  <si>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</si>
  <si>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</si>
  <si>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</si>
  <si>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</si>
  <si>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</si>
  <si>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</si>
  <si>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</si>
  <si>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</si>
  <si>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</si>
  <si>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</si>
  <si>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</si>
  <si>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</si>
  <si>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</si>
  <si>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</si>
  <si>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</si>
  <si>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</si>
  <si>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</si>
  <si>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</si>
  <si>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</si>
  <si>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</si>
  <si>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</si>
  <si>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</si>
  <si>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</si>
  <si>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</si>
  <si>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</si>
  <si>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 xml:space="preserve">Malé Náměstí č.p.232, Benešov </t>
  </si>
  <si>
    <t>Rozpočet:</t>
  </si>
  <si>
    <t>Misto</t>
  </si>
  <si>
    <t>Výměna výloh, Malé Náměstí č.p.232</t>
  </si>
  <si>
    <t>Město Benešov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</si>
  <si>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</si>
  <si>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</si>
  <si>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</si>
  <si>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</si>
  <si>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</si>
  <si>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</si>
  <si>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</si>
  <si>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60</t>
  </si>
  <si>
    <t>Úpravy povrchů, omítky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</si>
  <si>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</si>
  <si>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</si>
  <si>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</si>
  <si>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</si>
  <si>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</si>
  <si>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</si>
  <si>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</si>
  <si>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</si>
  <si>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</si>
  <si>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</si>
  <si>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</si>
  <si>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</si>
  <si>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</si>
  <si>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</si>
  <si>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</si>
  <si>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</si>
  <si>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</si>
  <si>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</si>
  <si>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764</t>
  </si>
  <si>
    <t>Konstrukce klempířské</t>
  </si>
  <si>
    <t>766</t>
  </si>
  <si>
    <t>Konstrukce truhlářské</t>
  </si>
  <si>
    <t>767</t>
  </si>
  <si>
    <t>Konstrukce zámečnické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</si>
  <si>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</si>
  <si>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</si>
  <si>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</si>
  <si>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</si>
  <si>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</si>
  <si>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</si>
  <si>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</si>
  <si>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</si>
  <si>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</si>
  <si>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</si>
  <si>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</si>
  <si>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</si>
  <si>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</si>
  <si>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</si>
  <si>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</si>
  <si>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</si>
  <si>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</si>
  <si>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</si>
  <si>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</si>
  <si>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</si>
  <si>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</si>
  <si>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</si>
  <si>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</si>
  <si>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</si>
  <si>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</si>
  <si>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</si>
  <si>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</si>
  <si>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</si>
  <si>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</si>
  <si>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317944311R00</t>
  </si>
  <si>
    <t>Válcované nosníky do č.12 do připravených otvorů</t>
  </si>
  <si>
    <t>t</t>
  </si>
  <si>
    <t>POL1_0</t>
  </si>
  <si>
    <t>R317 99991</t>
  </si>
  <si>
    <t>Dodávka válcovaných nosníků I,U v.-12cm</t>
  </si>
  <si>
    <t>310271625R00</t>
  </si>
  <si>
    <t>Zazdívka otvorů do 4 m2, pórobet.tvárnice, tl.25cm</t>
  </si>
  <si>
    <t>m3</t>
  </si>
  <si>
    <t>413100010RAA</t>
  </si>
  <si>
    <t>Zazdívka zhlaví válcovaných nosníků cihlami, nosník výšky 150 mm</t>
  </si>
  <si>
    <t>kus</t>
  </si>
  <si>
    <t>POL2_0</t>
  </si>
  <si>
    <t>602015191R00</t>
  </si>
  <si>
    <t>Podkladní nátěr stěn pod tenkovrstvé omítky</t>
  </si>
  <si>
    <t>m2</t>
  </si>
  <si>
    <t>R602 01-5189</t>
  </si>
  <si>
    <t>Omítka tenkovrst. silikonsilik, zatíraná, zrnitost 2,0 mm</t>
  </si>
  <si>
    <t>612409991R00</t>
  </si>
  <si>
    <t>Začištění omítek kolem oken,dveří apod.</t>
  </si>
  <si>
    <t>m</t>
  </si>
  <si>
    <t>622481113R00</t>
  </si>
  <si>
    <t>Potažení vnějších stěn sklotex. pletivem, vypnutí</t>
  </si>
  <si>
    <t>622300131R00</t>
  </si>
  <si>
    <t>Vyrovnávací tmel tl. do 5 mm</t>
  </si>
  <si>
    <t>632451022R00</t>
  </si>
  <si>
    <t>Vyrovnávací potěr MC 15, v pásu, tl. 30 mm</t>
  </si>
  <si>
    <t>641954451R00</t>
  </si>
  <si>
    <t>Osazení rámů okenních dř.dvojitých, pl. do 10 m2</t>
  </si>
  <si>
    <t>642952110R00</t>
  </si>
  <si>
    <t>Osazení zárubní dveřních dřevěných, pl. do 2,5 m2</t>
  </si>
  <si>
    <t>941955001R00</t>
  </si>
  <si>
    <t>Lešení lehké pomocné, výška podlahy do 1,2 m</t>
  </si>
  <si>
    <t>952901111R00</t>
  </si>
  <si>
    <t>Vyčištění budov o výšce podlaží do 4 m</t>
  </si>
  <si>
    <t>R950 99991</t>
  </si>
  <si>
    <t>Drobné opravy om.ostění, doplnění maleb a pod. , NC</t>
  </si>
  <si>
    <t>hod</t>
  </si>
  <si>
    <t>R950 99992</t>
  </si>
  <si>
    <t>Materiál pro drobné opravy, NC</t>
  </si>
  <si>
    <t>soubor</t>
  </si>
  <si>
    <t>968062746R00</t>
  </si>
  <si>
    <t>Vybourání dřevěných stěn plochy do 4 m2</t>
  </si>
  <si>
    <t>968062747R00</t>
  </si>
  <si>
    <t>Vybourání dřevěných stěn plochy nad 4 m2</t>
  </si>
  <si>
    <t>968062456R00</t>
  </si>
  <si>
    <t>Vybourání dřevěných dveřních zárubní pl. nad 2 m2</t>
  </si>
  <si>
    <t>968061125R00</t>
  </si>
  <si>
    <t>Vyvěšení dřevěných dveřních křídel pl. do 2 m2</t>
  </si>
  <si>
    <t>968072876R00</t>
  </si>
  <si>
    <t>Vybourání rolet svinovacích mřížových pl. nad 2 m2</t>
  </si>
  <si>
    <t>R960 99991</t>
  </si>
  <si>
    <t>Bourací práce nespecifikované</t>
  </si>
  <si>
    <t>973031325R00</t>
  </si>
  <si>
    <t>Vysekání kapes zeď cihel. MVC, pl. 0,1m2, hl. 30cm</t>
  </si>
  <si>
    <t>978059611R00</t>
  </si>
  <si>
    <t>Odsekání vnějších obkladů stěn do 1 m2, (parapety)</t>
  </si>
  <si>
    <t>979082111R00</t>
  </si>
  <si>
    <t>Vnitrostaveništní doprava suti do 10 m</t>
  </si>
  <si>
    <t>979082121R00</t>
  </si>
  <si>
    <t>Příplatek k vnitrost. dopravě suti za dalších 5 m</t>
  </si>
  <si>
    <t>979081111R00</t>
  </si>
  <si>
    <t>Odvoz suti a vybour. hmot na skládku do 1 km</t>
  </si>
  <si>
    <t>979081121R00</t>
  </si>
  <si>
    <t>Příplatek k odvozu za každý další 1 km</t>
  </si>
  <si>
    <t>R979 99-0109</t>
  </si>
  <si>
    <t>Poplatek za skládku suti - směs</t>
  </si>
  <si>
    <t>999281111R00</t>
  </si>
  <si>
    <t>Přesun hmot pro opravy a údržbu do výšky 25 m</t>
  </si>
  <si>
    <t>764410340R00</t>
  </si>
  <si>
    <t>Oplechování parapetů včetně rohů Al, rš 250 mm</t>
  </si>
  <si>
    <t>998764201R00</t>
  </si>
  <si>
    <t>Přesun hmot pro klempířské konstr., výšky do 6 m</t>
  </si>
  <si>
    <t>766711031R00</t>
  </si>
  <si>
    <t>Montáž zasklených stěn s vypěněním</t>
  </si>
  <si>
    <t>R766 99991</t>
  </si>
  <si>
    <t>Dodávka stěn a výloh dřevěných EURO 78 vč.dveří, parametry dle tab.prvků pol.1-4 - NC</t>
  </si>
  <si>
    <t>766601216R00</t>
  </si>
  <si>
    <t>Těsnění oken.spáry, ostění, PT folie + PP páska</t>
  </si>
  <si>
    <t>998766201R00</t>
  </si>
  <si>
    <t>Přesun hmot pro truhlářské konstr., výšky do 6 m</t>
  </si>
  <si>
    <t>767132812R00</t>
  </si>
  <si>
    <t>Demontáž příček z plechu, svařovaných</t>
  </si>
  <si>
    <t>767581801R00</t>
  </si>
  <si>
    <t>Demontáž podhledů - kazet</t>
  </si>
  <si>
    <t>767584502R00</t>
  </si>
  <si>
    <t>Montáž podhledů kazetových na ocel.konstr.60x60 cm, (zpětná montáž)</t>
  </si>
  <si>
    <t>767585115R00</t>
  </si>
  <si>
    <t>Montáž doplňků podhledů - úprava kazet</t>
  </si>
  <si>
    <t>998767201R00</t>
  </si>
  <si>
    <t>Přesun hmot pro zámečnické konstr., výšky do 6 m</t>
  </si>
  <si>
    <t>005 12-1010.R</t>
  </si>
  <si>
    <t>Vybudování zařízení staveniště</t>
  </si>
  <si>
    <t>Soubor</t>
  </si>
  <si>
    <t>POL99_0</t>
  </si>
  <si>
    <t>005 12-1020.R</t>
  </si>
  <si>
    <t xml:space="preserve">Provoz zařízení staveniště </t>
  </si>
  <si>
    <t>005 12-1030.R</t>
  </si>
  <si>
    <t>Odstranění zařízení staveniště</t>
  </si>
  <si>
    <t>005 12-4010.R</t>
  </si>
  <si>
    <t>Koordinační činnost</t>
  </si>
  <si>
    <t>005 21-1030.R</t>
  </si>
  <si>
    <t xml:space="preserve">Dočasná dopravní opatření </t>
  </si>
  <si>
    <t>005 21-1040.R</t>
  </si>
  <si>
    <t xml:space="preserve">Užívání veřejných ploch a prostranství  </t>
  </si>
  <si>
    <t/>
  </si>
  <si>
    <t>SUM</t>
  </si>
  <si>
    <t>POPUZIV</t>
  </si>
  <si>
    <t>END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</si>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</sst>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11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0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5"/>
  <sheetViews>
    <sheetView showGridLines="0" topLeftCell="B23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1" t="s">
        <v>42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 x14ac:dyDescent="0.2">
      <c r="A2" s="4"/>
      <c r="B2" s="81" t="s">
        <v>40</v>
      </c>
      <c r="C2" s="82"/>
      <c r="D2" s="216" t="s">
        <v>46</v>
      </c>
      <c r="E2" s="217"/>
      <c r="F2" s="217"/>
      <c r="G2" s="217"/>
      <c r="H2" s="217"/>
      <c r="I2" s="217"/>
      <c r="J2" s="218"/>
      <c r="O2" s="2"/>
    </row>
    <row r="3" spans="1:15" ht="23.25" customHeight="1" x14ac:dyDescent="0.2">
      <c r="A3" s="4"/>
      <c r="B3" s="83" t="s">
        <v>45</v>
      </c>
      <c r="C3" s="84"/>
      <c r="D3" s="244" t="s">
        <v>43</v>
      </c>
      <c r="E3" s="245"/>
      <c r="F3" s="245"/>
      <c r="G3" s="245"/>
      <c r="H3" s="245"/>
      <c r="I3" s="245"/>
      <c r="J3" s="246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3"/>
      <c r="E11" s="223"/>
      <c r="F11" s="223"/>
      <c r="G11" s="223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42"/>
      <c r="E12" s="242"/>
      <c r="F12" s="242"/>
      <c r="G12" s="242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3"/>
      <c r="E13" s="243"/>
      <c r="F13" s="243"/>
      <c r="G13" s="243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2"/>
      <c r="F15" s="222"/>
      <c r="G15" s="240"/>
      <c r="H15" s="240"/>
      <c r="I15" s="240" t="s">
        <v>28</v>
      </c>
      <c r="J15" s="241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19"/>
      <c r="F16" s="220"/>
      <c r="G16" s="219"/>
      <c r="H16" s="220"/>
      <c r="I16" s="219">
        <f>SUMIF(F47:F61,A16,I47:I61)+SUMIF(F47:F61,"PSU",I47:I61)</f>
        <v>0</v>
      </c>
      <c r="J16" s="221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19"/>
      <c r="F17" s="220"/>
      <c r="G17" s="219"/>
      <c r="H17" s="220"/>
      <c r="I17" s="219">
        <f>SUMIF(F47:F61,A17,I47:I61)</f>
        <v>0</v>
      </c>
      <c r="J17" s="221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19"/>
      <c r="F18" s="220"/>
      <c r="G18" s="219"/>
      <c r="H18" s="220"/>
      <c r="I18" s="219">
        <f>SUMIF(F47:F61,A18,I47:I61)</f>
        <v>0</v>
      </c>
      <c r="J18" s="221"/>
    </row>
    <row r="19" spans="1:10" ht="23.25" customHeight="1" x14ac:dyDescent="0.2">
      <c r="A19" s="141" t="s">
        <v>81</v>
      </c>
      <c r="B19" s="142" t="s">
        <v>26</v>
      </c>
      <c r="C19" s="58"/>
      <c r="D19" s="59"/>
      <c r="E19" s="219"/>
      <c r="F19" s="220"/>
      <c r="G19" s="219"/>
      <c r="H19" s="220"/>
      <c r="I19" s="219">
        <f>SUMIF(F47:F61,A19,I47:I61)</f>
        <v>0</v>
      </c>
      <c r="J19" s="221"/>
    </row>
    <row r="20" spans="1:10" ht="23.25" customHeight="1" x14ac:dyDescent="0.2">
      <c r="A20" s="141" t="s">
        <v>82</v>
      </c>
      <c r="B20" s="142" t="s">
        <v>27</v>
      </c>
      <c r="C20" s="58"/>
      <c r="D20" s="59"/>
      <c r="E20" s="219"/>
      <c r="F20" s="220"/>
      <c r="G20" s="219"/>
      <c r="H20" s="220"/>
      <c r="I20" s="219">
        <f>SUMIF(F47:F61,A20,I47:I61)</f>
        <v>0</v>
      </c>
      <c r="J20" s="221"/>
    </row>
    <row r="21" spans="1:10" ht="23.25" customHeight="1" x14ac:dyDescent="0.2">
      <c r="A21" s="4"/>
      <c r="B21" s="74" t="s">
        <v>28</v>
      </c>
      <c r="C21" s="75"/>
      <c r="D21" s="76"/>
      <c r="E21" s="229"/>
      <c r="F21" s="238"/>
      <c r="G21" s="229"/>
      <c r="H21" s="238"/>
      <c r="I21" s="229">
        <f>SUM(I16:J20)</f>
        <v>0</v>
      </c>
      <c r="J21" s="230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7">
        <f>ZakladDPHSniVypocet</f>
        <v>0</v>
      </c>
      <c r="H23" s="228"/>
      <c r="I23" s="22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5">
        <f>ZakladDPHSni*SazbaDPH1/100</f>
        <v>0</v>
      </c>
      <c r="H24" s="226"/>
      <c r="I24" s="226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7">
        <f>ZakladDPHZaklVypocet</f>
        <v>0</v>
      </c>
      <c r="H25" s="228"/>
      <c r="I25" s="22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4">
        <f>ZakladDPHZakl*SazbaDPH2/100</f>
        <v>0</v>
      </c>
      <c r="H26" s="235"/>
      <c r="I26" s="23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6">
        <f>0</f>
        <v>0</v>
      </c>
      <c r="H27" s="236"/>
      <c r="I27" s="236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39">
        <f>ZakladDPHSniVypocet+ZakladDPHZaklVypocet</f>
        <v>0</v>
      </c>
      <c r="H28" s="239"/>
      <c r="I28" s="239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7">
        <f>ZakladDPHSni+DPHSni+ZakladDPHZakl+DPHZakl+Zaokrouhleni</f>
        <v>0</v>
      </c>
      <c r="H29" s="237"/>
      <c r="I29" s="237"/>
      <c r="J29" s="119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43705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4" t="s">
        <v>2</v>
      </c>
      <c r="E35" s="224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0</v>
      </c>
      <c r="B39" s="103" t="s">
        <v>48</v>
      </c>
      <c r="C39" s="207" t="s">
        <v>46</v>
      </c>
      <c r="D39" s="208"/>
      <c r="E39" s="208"/>
      <c r="F39" s="108">
        <f>'Rozpočet Pol'!AC71</f>
        <v>0</v>
      </c>
      <c r="G39" s="109">
        <f>'Rozpočet Pol'!AD71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09" t="s">
        <v>49</v>
      </c>
      <c r="C40" s="210"/>
      <c r="D40" s="210"/>
      <c r="E40" s="211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51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52</v>
      </c>
      <c r="G46" s="129"/>
      <c r="H46" s="129"/>
      <c r="I46" s="212" t="s">
        <v>28</v>
      </c>
      <c r="J46" s="212"/>
    </row>
    <row r="47" spans="1:10" ht="25.5" customHeight="1" x14ac:dyDescent="0.2">
      <c r="A47" s="122"/>
      <c r="B47" s="130" t="s">
        <v>53</v>
      </c>
      <c r="C47" s="214" t="s">
        <v>54</v>
      </c>
      <c r="D47" s="215"/>
      <c r="E47" s="215"/>
      <c r="F47" s="132" t="s">
        <v>23</v>
      </c>
      <c r="G47" s="133"/>
      <c r="H47" s="133"/>
      <c r="I47" s="213">
        <f>'Rozpočet Pol'!G8</f>
        <v>0</v>
      </c>
      <c r="J47" s="213"/>
    </row>
    <row r="48" spans="1:10" ht="25.5" customHeight="1" x14ac:dyDescent="0.2">
      <c r="A48" s="122"/>
      <c r="B48" s="124" t="s">
        <v>55</v>
      </c>
      <c r="C48" s="205" t="s">
        <v>56</v>
      </c>
      <c r="D48" s="206"/>
      <c r="E48" s="206"/>
      <c r="F48" s="134" t="s">
        <v>23</v>
      </c>
      <c r="G48" s="135"/>
      <c r="H48" s="135"/>
      <c r="I48" s="204">
        <f>'Rozpočet Pol'!G13</f>
        <v>0</v>
      </c>
      <c r="J48" s="204"/>
    </row>
    <row r="49" spans="1:10" ht="25.5" customHeight="1" x14ac:dyDescent="0.2">
      <c r="A49" s="122"/>
      <c r="B49" s="124" t="s">
        <v>57</v>
      </c>
      <c r="C49" s="205" t="s">
        <v>58</v>
      </c>
      <c r="D49" s="206"/>
      <c r="E49" s="206"/>
      <c r="F49" s="134" t="s">
        <v>23</v>
      </c>
      <c r="G49" s="135"/>
      <c r="H49" s="135"/>
      <c r="I49" s="204">
        <f>'Rozpočet Pol'!G16</f>
        <v>0</v>
      </c>
      <c r="J49" s="204"/>
    </row>
    <row r="50" spans="1:10" ht="25.5" customHeight="1" x14ac:dyDescent="0.2">
      <c r="A50" s="122"/>
      <c r="B50" s="124" t="s">
        <v>59</v>
      </c>
      <c r="C50" s="205" t="s">
        <v>60</v>
      </c>
      <c r="D50" s="206"/>
      <c r="E50" s="206"/>
      <c r="F50" s="134" t="s">
        <v>23</v>
      </c>
      <c r="G50" s="135"/>
      <c r="H50" s="135"/>
      <c r="I50" s="204">
        <f>'Rozpočet Pol'!G18</f>
        <v>0</v>
      </c>
      <c r="J50" s="204"/>
    </row>
    <row r="51" spans="1:10" ht="25.5" customHeight="1" x14ac:dyDescent="0.2">
      <c r="A51" s="122"/>
      <c r="B51" s="124" t="s">
        <v>61</v>
      </c>
      <c r="C51" s="205" t="s">
        <v>62</v>
      </c>
      <c r="D51" s="206"/>
      <c r="E51" s="206"/>
      <c r="F51" s="134" t="s">
        <v>23</v>
      </c>
      <c r="G51" s="135"/>
      <c r="H51" s="135"/>
      <c r="I51" s="204">
        <f>'Rozpočet Pol'!G21</f>
        <v>0</v>
      </c>
      <c r="J51" s="204"/>
    </row>
    <row r="52" spans="1:10" ht="25.5" customHeight="1" x14ac:dyDescent="0.2">
      <c r="A52" s="122"/>
      <c r="B52" s="124" t="s">
        <v>63</v>
      </c>
      <c r="C52" s="205" t="s">
        <v>64</v>
      </c>
      <c r="D52" s="206"/>
      <c r="E52" s="206"/>
      <c r="F52" s="134" t="s">
        <v>23</v>
      </c>
      <c r="G52" s="135"/>
      <c r="H52" s="135"/>
      <c r="I52" s="204">
        <f>'Rozpočet Pol'!G23</f>
        <v>0</v>
      </c>
      <c r="J52" s="204"/>
    </row>
    <row r="53" spans="1:10" ht="25.5" customHeight="1" x14ac:dyDescent="0.2">
      <c r="A53" s="122"/>
      <c r="B53" s="124" t="s">
        <v>65</v>
      </c>
      <c r="C53" s="205" t="s">
        <v>66</v>
      </c>
      <c r="D53" s="206"/>
      <c r="E53" s="206"/>
      <c r="F53" s="134" t="s">
        <v>23</v>
      </c>
      <c r="G53" s="135"/>
      <c r="H53" s="135"/>
      <c r="I53" s="204">
        <f>'Rozpočet Pol'!G26</f>
        <v>0</v>
      </c>
      <c r="J53" s="204"/>
    </row>
    <row r="54" spans="1:10" ht="25.5" customHeight="1" x14ac:dyDescent="0.2">
      <c r="A54" s="122"/>
      <c r="B54" s="124" t="s">
        <v>67</v>
      </c>
      <c r="C54" s="205" t="s">
        <v>68</v>
      </c>
      <c r="D54" s="206"/>
      <c r="E54" s="206"/>
      <c r="F54" s="134" t="s">
        <v>23</v>
      </c>
      <c r="G54" s="135"/>
      <c r="H54" s="135"/>
      <c r="I54" s="204">
        <f>'Rozpočet Pol'!G28</f>
        <v>0</v>
      </c>
      <c r="J54" s="204"/>
    </row>
    <row r="55" spans="1:10" ht="25.5" customHeight="1" x14ac:dyDescent="0.2">
      <c r="A55" s="122"/>
      <c r="B55" s="124" t="s">
        <v>69</v>
      </c>
      <c r="C55" s="205" t="s">
        <v>70</v>
      </c>
      <c r="D55" s="206"/>
      <c r="E55" s="206"/>
      <c r="F55" s="134" t="s">
        <v>23</v>
      </c>
      <c r="G55" s="135"/>
      <c r="H55" s="135"/>
      <c r="I55" s="204">
        <f>'Rozpočet Pol'!G32</f>
        <v>0</v>
      </c>
      <c r="J55" s="204"/>
    </row>
    <row r="56" spans="1:10" ht="25.5" customHeight="1" x14ac:dyDescent="0.2">
      <c r="A56" s="122"/>
      <c r="B56" s="124" t="s">
        <v>71</v>
      </c>
      <c r="C56" s="205" t="s">
        <v>72</v>
      </c>
      <c r="D56" s="206"/>
      <c r="E56" s="206"/>
      <c r="F56" s="134" t="s">
        <v>23</v>
      </c>
      <c r="G56" s="135"/>
      <c r="H56" s="135"/>
      <c r="I56" s="204">
        <f>'Rozpočet Pol'!G39</f>
        <v>0</v>
      </c>
      <c r="J56" s="204"/>
    </row>
    <row r="57" spans="1:10" ht="25.5" customHeight="1" x14ac:dyDescent="0.2">
      <c r="A57" s="122"/>
      <c r="B57" s="124" t="s">
        <v>73</v>
      </c>
      <c r="C57" s="205" t="s">
        <v>74</v>
      </c>
      <c r="D57" s="206"/>
      <c r="E57" s="206"/>
      <c r="F57" s="134" t="s">
        <v>23</v>
      </c>
      <c r="G57" s="135"/>
      <c r="H57" s="135"/>
      <c r="I57" s="204">
        <f>'Rozpočet Pol'!G47</f>
        <v>0</v>
      </c>
      <c r="J57" s="204"/>
    </row>
    <row r="58" spans="1:10" ht="25.5" customHeight="1" x14ac:dyDescent="0.2">
      <c r="A58" s="122"/>
      <c r="B58" s="124" t="s">
        <v>75</v>
      </c>
      <c r="C58" s="205" t="s">
        <v>76</v>
      </c>
      <c r="D58" s="206"/>
      <c r="E58" s="206"/>
      <c r="F58" s="134" t="s">
        <v>24</v>
      </c>
      <c r="G58" s="135"/>
      <c r="H58" s="135"/>
      <c r="I58" s="204">
        <f>'Rozpočet Pol'!G49</f>
        <v>0</v>
      </c>
      <c r="J58" s="204"/>
    </row>
    <row r="59" spans="1:10" ht="25.5" customHeight="1" x14ac:dyDescent="0.2">
      <c r="A59" s="122"/>
      <c r="B59" s="124" t="s">
        <v>77</v>
      </c>
      <c r="C59" s="205" t="s">
        <v>78</v>
      </c>
      <c r="D59" s="206"/>
      <c r="E59" s="206"/>
      <c r="F59" s="134" t="s">
        <v>24</v>
      </c>
      <c r="G59" s="135"/>
      <c r="H59" s="135"/>
      <c r="I59" s="204">
        <f>'Rozpočet Pol'!G52</f>
        <v>0</v>
      </c>
      <c r="J59" s="204"/>
    </row>
    <row r="60" spans="1:10" ht="25.5" customHeight="1" x14ac:dyDescent="0.2">
      <c r="A60" s="122"/>
      <c r="B60" s="124" t="s">
        <v>79</v>
      </c>
      <c r="C60" s="205" t="s">
        <v>80</v>
      </c>
      <c r="D60" s="206"/>
      <c r="E60" s="206"/>
      <c r="F60" s="134" t="s">
        <v>24</v>
      </c>
      <c r="G60" s="135"/>
      <c r="H60" s="135"/>
      <c r="I60" s="204">
        <f>'Rozpočet Pol'!G57</f>
        <v>0</v>
      </c>
      <c r="J60" s="204"/>
    </row>
    <row r="61" spans="1:10" ht="25.5" customHeight="1" x14ac:dyDescent="0.2">
      <c r="A61" s="122"/>
      <c r="B61" s="131" t="s">
        <v>81</v>
      </c>
      <c r="C61" s="201" t="s">
        <v>26</v>
      </c>
      <c r="D61" s="202"/>
      <c r="E61" s="202"/>
      <c r="F61" s="136" t="s">
        <v>81</v>
      </c>
      <c r="G61" s="137"/>
      <c r="H61" s="137"/>
      <c r="I61" s="200">
        <f>'Rozpočet Pol'!G63</f>
        <v>0</v>
      </c>
      <c r="J61" s="200"/>
    </row>
    <row r="62" spans="1:10" ht="25.5" customHeight="1" x14ac:dyDescent="0.2">
      <c r="A62" s="123"/>
      <c r="B62" s="127" t="s">
        <v>1</v>
      </c>
      <c r="C62" s="127"/>
      <c r="D62" s="128"/>
      <c r="E62" s="128"/>
      <c r="F62" s="138"/>
      <c r="G62" s="139"/>
      <c r="H62" s="139"/>
      <c r="I62" s="203">
        <f>SUM(I47:I61)</f>
        <v>0</v>
      </c>
      <c r="J62" s="203"/>
    </row>
    <row r="63" spans="1:10" x14ac:dyDescent="0.2">
      <c r="F63" s="140"/>
      <c r="G63" s="96"/>
      <c r="H63" s="140"/>
      <c r="I63" s="96"/>
      <c r="J63" s="96"/>
    </row>
    <row r="64" spans="1:10" x14ac:dyDescent="0.2">
      <c r="F64" s="140"/>
      <c r="G64" s="96"/>
      <c r="H64" s="140"/>
      <c r="I64" s="96"/>
      <c r="J64" s="96"/>
    </row>
    <row r="65" spans="6:10" x14ac:dyDescent="0.2">
      <c r="F65" s="140"/>
      <c r="G65" s="96"/>
      <c r="H65" s="140"/>
      <c r="I65" s="96"/>
      <c r="J65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9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61:J61"/>
    <mergeCell ref="C61:E61"/>
    <mergeCell ref="I62:J62"/>
    <mergeCell ref="I58:J58"/>
    <mergeCell ref="C58:E58"/>
    <mergeCell ref="I59:J59"/>
    <mergeCell ref="C59:E59"/>
    <mergeCell ref="I60:J60"/>
    <mergeCell ref="C60:E6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79" t="s">
        <v>41</v>
      </c>
      <c r="B2" s="78"/>
      <c r="C2" s="249"/>
      <c r="D2" s="249"/>
      <c r="E2" s="249"/>
      <c r="F2" s="249"/>
      <c r="G2" s="250"/>
    </row>
    <row r="3" spans="1:7" ht="24.95" hidden="1" customHeight="1" x14ac:dyDescent="0.2">
      <c r="A3" s="79" t="s">
        <v>7</v>
      </c>
      <c r="B3" s="78"/>
      <c r="C3" s="249"/>
      <c r="D3" s="249"/>
      <c r="E3" s="249"/>
      <c r="F3" s="249"/>
      <c r="G3" s="250"/>
    </row>
    <row r="4" spans="1:7" ht="24.95" hidden="1" customHeight="1" x14ac:dyDescent="0.2">
      <c r="A4" s="79" t="s">
        <v>8</v>
      </c>
      <c r="B4" s="78"/>
      <c r="C4" s="249"/>
      <c r="D4" s="249"/>
      <c r="E4" s="249"/>
      <c r="F4" s="249"/>
      <c r="G4" s="250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81"/>
  <sheetViews>
    <sheetView tabSelected="1" topLeftCell="A39" workbookViewId="0">
      <selection activeCell="A2" sqref="A2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72" t="s">
        <v>219</v>
      </c>
      <c r="B1" s="251"/>
      <c r="C1" s="251"/>
      <c r="D1" s="251"/>
      <c r="E1" s="251"/>
      <c r="F1" s="251"/>
      <c r="G1" s="251"/>
      <c r="AE1" t="s">
        <v>84</v>
      </c>
    </row>
    <row r="2" spans="1:60" ht="24.95" customHeight="1" x14ac:dyDescent="0.2">
      <c r="A2" s="145" t="s">
        <v>83</v>
      </c>
      <c r="B2" s="143"/>
      <c r="C2" s="252" t="s">
        <v>46</v>
      </c>
      <c r="D2" s="253"/>
      <c r="E2" s="253"/>
      <c r="F2" s="253"/>
      <c r="G2" s="254"/>
      <c r="AE2" t="s">
        <v>85</v>
      </c>
    </row>
    <row r="3" spans="1:60" ht="24.95" customHeight="1" x14ac:dyDescent="0.2">
      <c r="A3" s="146" t="s">
        <v>7</v>
      </c>
      <c r="B3" s="144"/>
      <c r="C3" s="255" t="s">
        <v>43</v>
      </c>
      <c r="D3" s="256"/>
      <c r="E3" s="256"/>
      <c r="F3" s="256"/>
      <c r="G3" s="257"/>
      <c r="AE3" t="s">
        <v>86</v>
      </c>
    </row>
    <row r="4" spans="1:60" ht="24.95" hidden="1" customHeight="1" x14ac:dyDescent="0.2">
      <c r="A4" s="146" t="s">
        <v>8</v>
      </c>
      <c r="B4" s="144"/>
      <c r="C4" s="255"/>
      <c r="D4" s="256"/>
      <c r="E4" s="256"/>
      <c r="F4" s="256"/>
      <c r="G4" s="257"/>
      <c r="AE4" t="s">
        <v>87</v>
      </c>
    </row>
    <row r="5" spans="1:60" hidden="1" x14ac:dyDescent="0.2">
      <c r="A5" s="147" t="s">
        <v>88</v>
      </c>
      <c r="B5" s="148"/>
      <c r="C5" s="149"/>
      <c r="D5" s="150"/>
      <c r="E5" s="150"/>
      <c r="F5" s="150"/>
      <c r="G5" s="151"/>
      <c r="AE5" t="s">
        <v>89</v>
      </c>
    </row>
    <row r="7" spans="1:60" ht="38.25" x14ac:dyDescent="0.2">
      <c r="A7" s="156" t="s">
        <v>90</v>
      </c>
      <c r="B7" s="157" t="s">
        <v>91</v>
      </c>
      <c r="C7" s="157" t="s">
        <v>92</v>
      </c>
      <c r="D7" s="156" t="s">
        <v>93</v>
      </c>
      <c r="E7" s="156" t="s">
        <v>94</v>
      </c>
      <c r="F7" s="152" t="s">
        <v>95</v>
      </c>
      <c r="G7" s="173" t="s">
        <v>28</v>
      </c>
      <c r="H7" s="174" t="s">
        <v>29</v>
      </c>
      <c r="I7" s="174" t="s">
        <v>96</v>
      </c>
      <c r="J7" s="174" t="s">
        <v>30</v>
      </c>
      <c r="K7" s="174" t="s">
        <v>97</v>
      </c>
      <c r="L7" s="174" t="s">
        <v>98</v>
      </c>
      <c r="M7" s="174" t="s">
        <v>99</v>
      </c>
      <c r="N7" s="174" t="s">
        <v>100</v>
      </c>
      <c r="O7" s="174" t="s">
        <v>101</v>
      </c>
      <c r="P7" s="174" t="s">
        <v>102</v>
      </c>
      <c r="Q7" s="174" t="s">
        <v>103</v>
      </c>
      <c r="R7" s="174" t="s">
        <v>104</v>
      </c>
      <c r="S7" s="174" t="s">
        <v>105</v>
      </c>
      <c r="T7" s="174" t="s">
        <v>106</v>
      </c>
      <c r="U7" s="159" t="s">
        <v>107</v>
      </c>
    </row>
    <row r="8" spans="1:60" x14ac:dyDescent="0.2">
      <c r="A8" s="175" t="s">
        <v>108</v>
      </c>
      <c r="B8" s="176" t="s">
        <v>53</v>
      </c>
      <c r="C8" s="177" t="s">
        <v>54</v>
      </c>
      <c r="D8" s="178"/>
      <c r="E8" s="179"/>
      <c r="F8" s="180"/>
      <c r="G8" s="180">
        <f>SUMIF(AE9:AE12,"&lt;&gt;NOR",G9:G12)</f>
        <v>0</v>
      </c>
      <c r="H8" s="180"/>
      <c r="I8" s="180">
        <f>SUM(I9:I12)</f>
        <v>0</v>
      </c>
      <c r="J8" s="180"/>
      <c r="K8" s="180">
        <f>SUM(K9:K12)</f>
        <v>0</v>
      </c>
      <c r="L8" s="180"/>
      <c r="M8" s="180">
        <f>SUM(M9:M12)</f>
        <v>0</v>
      </c>
      <c r="N8" s="158"/>
      <c r="O8" s="158">
        <f>SUM(O9:O12)</f>
        <v>0.92338999999999993</v>
      </c>
      <c r="P8" s="158"/>
      <c r="Q8" s="158">
        <f>SUM(Q9:Q12)</f>
        <v>0</v>
      </c>
      <c r="R8" s="158"/>
      <c r="S8" s="158"/>
      <c r="T8" s="175"/>
      <c r="U8" s="158">
        <f>SUM(U9:U12)</f>
        <v>10.11</v>
      </c>
      <c r="AE8" t="s">
        <v>109</v>
      </c>
    </row>
    <row r="9" spans="1:60" outlineLevel="1" x14ac:dyDescent="0.2">
      <c r="A9" s="154">
        <v>1</v>
      </c>
      <c r="B9" s="160" t="s">
        <v>110</v>
      </c>
      <c r="C9" s="193" t="s">
        <v>111</v>
      </c>
      <c r="D9" s="162" t="s">
        <v>112</v>
      </c>
      <c r="E9" s="168">
        <v>0.11899999999999999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3">
        <v>1.0900000000000001</v>
      </c>
      <c r="O9" s="163">
        <f>ROUND(E9*N9,5)</f>
        <v>0.12970999999999999</v>
      </c>
      <c r="P9" s="163">
        <v>0</v>
      </c>
      <c r="Q9" s="163">
        <f>ROUND(E9*P9,5)</f>
        <v>0</v>
      </c>
      <c r="R9" s="163"/>
      <c r="S9" s="163"/>
      <c r="T9" s="164">
        <v>20.6</v>
      </c>
      <c r="U9" s="163">
        <f>ROUND(E9*T9,2)</f>
        <v>2.4500000000000002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113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>
        <v>2</v>
      </c>
      <c r="B10" s="160" t="s">
        <v>114</v>
      </c>
      <c r="C10" s="193" t="s">
        <v>115</v>
      </c>
      <c r="D10" s="162" t="s">
        <v>112</v>
      </c>
      <c r="E10" s="168">
        <v>0.13100000000000001</v>
      </c>
      <c r="F10" s="170"/>
      <c r="G10" s="171">
        <f>ROUND(E10*F10,2)</f>
        <v>0</v>
      </c>
      <c r="H10" s="170"/>
      <c r="I10" s="171">
        <f>ROUND(E10*H10,2)</f>
        <v>0</v>
      </c>
      <c r="J10" s="170"/>
      <c r="K10" s="171">
        <f>ROUND(E10*J10,2)</f>
        <v>0</v>
      </c>
      <c r="L10" s="171">
        <v>21</v>
      </c>
      <c r="M10" s="171">
        <f>G10*(1+L10/100)</f>
        <v>0</v>
      </c>
      <c r="N10" s="163">
        <v>1</v>
      </c>
      <c r="O10" s="163">
        <f>ROUND(E10*N10,5)</f>
        <v>0.13100000000000001</v>
      </c>
      <c r="P10" s="163">
        <v>0</v>
      </c>
      <c r="Q10" s="163">
        <f>ROUND(E10*P10,5)</f>
        <v>0</v>
      </c>
      <c r="R10" s="163"/>
      <c r="S10" s="163"/>
      <c r="T10" s="164">
        <v>0</v>
      </c>
      <c r="U10" s="163">
        <f>ROUND(E10*T10,2)</f>
        <v>0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113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>
        <v>3</v>
      </c>
      <c r="B11" s="160" t="s">
        <v>116</v>
      </c>
      <c r="C11" s="193" t="s">
        <v>117</v>
      </c>
      <c r="D11" s="162" t="s">
        <v>118</v>
      </c>
      <c r="E11" s="168">
        <v>0.878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63">
        <v>0.52386999999999995</v>
      </c>
      <c r="O11" s="163">
        <f>ROUND(E11*N11,5)</f>
        <v>0.45995999999999998</v>
      </c>
      <c r="P11" s="163">
        <v>0</v>
      </c>
      <c r="Q11" s="163">
        <f>ROUND(E11*P11,5)</f>
        <v>0</v>
      </c>
      <c r="R11" s="163"/>
      <c r="S11" s="163"/>
      <c r="T11" s="164">
        <v>6.3053999999999997</v>
      </c>
      <c r="U11" s="163">
        <f>ROUND(E11*T11,2)</f>
        <v>5.54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113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22.5" outlineLevel="1" x14ac:dyDescent="0.2">
      <c r="A12" s="154">
        <v>4</v>
      </c>
      <c r="B12" s="160" t="s">
        <v>119</v>
      </c>
      <c r="C12" s="193" t="s">
        <v>120</v>
      </c>
      <c r="D12" s="162" t="s">
        <v>121</v>
      </c>
      <c r="E12" s="168">
        <v>8</v>
      </c>
      <c r="F12" s="170"/>
      <c r="G12" s="171">
        <f>ROUND(E12*F12,2)</f>
        <v>0</v>
      </c>
      <c r="H12" s="170"/>
      <c r="I12" s="171">
        <f>ROUND(E12*H12,2)</f>
        <v>0</v>
      </c>
      <c r="J12" s="170"/>
      <c r="K12" s="171">
        <f>ROUND(E12*J12,2)</f>
        <v>0</v>
      </c>
      <c r="L12" s="171">
        <v>21</v>
      </c>
      <c r="M12" s="171">
        <f>G12*(1+L12/100)</f>
        <v>0</v>
      </c>
      <c r="N12" s="163">
        <v>2.5340000000000001E-2</v>
      </c>
      <c r="O12" s="163">
        <f>ROUND(E12*N12,5)</f>
        <v>0.20272000000000001</v>
      </c>
      <c r="P12" s="163">
        <v>0</v>
      </c>
      <c r="Q12" s="163">
        <f>ROUND(E12*P12,5)</f>
        <v>0</v>
      </c>
      <c r="R12" s="163"/>
      <c r="S12" s="163"/>
      <c r="T12" s="164">
        <v>0.26529999999999998</v>
      </c>
      <c r="U12" s="163">
        <f>ROUND(E12*T12,2)</f>
        <v>2.12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122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x14ac:dyDescent="0.2">
      <c r="A13" s="155" t="s">
        <v>108</v>
      </c>
      <c r="B13" s="161" t="s">
        <v>55</v>
      </c>
      <c r="C13" s="194" t="s">
        <v>56</v>
      </c>
      <c r="D13" s="165"/>
      <c r="E13" s="169"/>
      <c r="F13" s="172"/>
      <c r="G13" s="172">
        <f>SUMIF(AE14:AE15,"&lt;&gt;NOR",G14:G15)</f>
        <v>0</v>
      </c>
      <c r="H13" s="172"/>
      <c r="I13" s="172">
        <f>SUM(I14:I15)</f>
        <v>0</v>
      </c>
      <c r="J13" s="172"/>
      <c r="K13" s="172">
        <f>SUM(K14:K15)</f>
        <v>0</v>
      </c>
      <c r="L13" s="172"/>
      <c r="M13" s="172">
        <f>SUM(M14:M15)</f>
        <v>0</v>
      </c>
      <c r="N13" s="166"/>
      <c r="O13" s="166">
        <f>SUM(O14:O15)</f>
        <v>1.6989999999999998E-2</v>
      </c>
      <c r="P13" s="166"/>
      <c r="Q13" s="166">
        <f>SUM(Q14:Q15)</f>
        <v>0</v>
      </c>
      <c r="R13" s="166"/>
      <c r="S13" s="166"/>
      <c r="T13" s="167"/>
      <c r="U13" s="166">
        <f>SUM(U14:U15)</f>
        <v>1.37</v>
      </c>
      <c r="AE13" t="s">
        <v>109</v>
      </c>
    </row>
    <row r="14" spans="1:60" outlineLevel="1" x14ac:dyDescent="0.2">
      <c r="A14" s="154">
        <v>5</v>
      </c>
      <c r="B14" s="160" t="s">
        <v>123</v>
      </c>
      <c r="C14" s="193" t="s">
        <v>124</v>
      </c>
      <c r="D14" s="162" t="s">
        <v>125</v>
      </c>
      <c r="E14" s="168">
        <v>4.6440000000000001</v>
      </c>
      <c r="F14" s="170"/>
      <c r="G14" s="171">
        <f>ROUND(E14*F14,2)</f>
        <v>0</v>
      </c>
      <c r="H14" s="170"/>
      <c r="I14" s="171">
        <f>ROUND(E14*H14,2)</f>
        <v>0</v>
      </c>
      <c r="J14" s="170"/>
      <c r="K14" s="171">
        <f>ROUND(E14*J14,2)</f>
        <v>0</v>
      </c>
      <c r="L14" s="171">
        <v>21</v>
      </c>
      <c r="M14" s="171">
        <f>G14*(1+L14/100)</f>
        <v>0</v>
      </c>
      <c r="N14" s="163">
        <v>1.9000000000000001E-4</v>
      </c>
      <c r="O14" s="163">
        <f>ROUND(E14*N14,5)</f>
        <v>8.8000000000000003E-4</v>
      </c>
      <c r="P14" s="163">
        <v>0</v>
      </c>
      <c r="Q14" s="163">
        <f>ROUND(E14*P14,5)</f>
        <v>0</v>
      </c>
      <c r="R14" s="163"/>
      <c r="S14" s="163"/>
      <c r="T14" s="164">
        <v>7.0000000000000007E-2</v>
      </c>
      <c r="U14" s="163">
        <f>ROUND(E14*T14,2)</f>
        <v>0.33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113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2.5" outlineLevel="1" x14ac:dyDescent="0.2">
      <c r="A15" s="154">
        <v>6</v>
      </c>
      <c r="B15" s="160" t="s">
        <v>126</v>
      </c>
      <c r="C15" s="193" t="s">
        <v>127</v>
      </c>
      <c r="D15" s="162" t="s">
        <v>125</v>
      </c>
      <c r="E15" s="168">
        <v>4.6440000000000001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63">
        <v>3.47E-3</v>
      </c>
      <c r="O15" s="163">
        <f>ROUND(E15*N15,5)</f>
        <v>1.6109999999999999E-2</v>
      </c>
      <c r="P15" s="163">
        <v>0</v>
      </c>
      <c r="Q15" s="163">
        <f>ROUND(E15*P15,5)</f>
        <v>0</v>
      </c>
      <c r="R15" s="163"/>
      <c r="S15" s="163"/>
      <c r="T15" s="164">
        <v>0.22400999999999999</v>
      </c>
      <c r="U15" s="163">
        <f>ROUND(E15*T15,2)</f>
        <v>1.04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113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x14ac:dyDescent="0.2">
      <c r="A16" s="155" t="s">
        <v>108</v>
      </c>
      <c r="B16" s="161" t="s">
        <v>57</v>
      </c>
      <c r="C16" s="194" t="s">
        <v>58</v>
      </c>
      <c r="D16" s="165"/>
      <c r="E16" s="169"/>
      <c r="F16" s="172"/>
      <c r="G16" s="172">
        <f>SUMIF(AE17:AE17,"&lt;&gt;NOR",G17:G17)</f>
        <v>0</v>
      </c>
      <c r="H16" s="172"/>
      <c r="I16" s="172">
        <f>SUM(I17:I17)</f>
        <v>0</v>
      </c>
      <c r="J16" s="172"/>
      <c r="K16" s="172">
        <f>SUM(K17:K17)</f>
        <v>0</v>
      </c>
      <c r="L16" s="172"/>
      <c r="M16" s="172">
        <f>SUM(M17:M17)</f>
        <v>0</v>
      </c>
      <c r="N16" s="166"/>
      <c r="O16" s="166">
        <f>SUM(O17:O17)</f>
        <v>0.18672</v>
      </c>
      <c r="P16" s="166"/>
      <c r="Q16" s="166">
        <f>SUM(Q17:Q17)</f>
        <v>0</v>
      </c>
      <c r="R16" s="166"/>
      <c r="S16" s="166"/>
      <c r="T16" s="167"/>
      <c r="U16" s="166">
        <f>SUM(U17:U17)</f>
        <v>9.15</v>
      </c>
      <c r="AE16" t="s">
        <v>109</v>
      </c>
    </row>
    <row r="17" spans="1:60" outlineLevel="1" x14ac:dyDescent="0.2">
      <c r="A17" s="154">
        <v>7</v>
      </c>
      <c r="B17" s="160" t="s">
        <v>128</v>
      </c>
      <c r="C17" s="193" t="s">
        <v>129</v>
      </c>
      <c r="D17" s="162" t="s">
        <v>130</v>
      </c>
      <c r="E17" s="168">
        <v>50.33</v>
      </c>
      <c r="F17" s="170"/>
      <c r="G17" s="171">
        <f>ROUND(E17*F17,2)</f>
        <v>0</v>
      </c>
      <c r="H17" s="170"/>
      <c r="I17" s="171">
        <f>ROUND(E17*H17,2)</f>
        <v>0</v>
      </c>
      <c r="J17" s="170"/>
      <c r="K17" s="171">
        <f>ROUND(E17*J17,2)</f>
        <v>0</v>
      </c>
      <c r="L17" s="171">
        <v>21</v>
      </c>
      <c r="M17" s="171">
        <f>G17*(1+L17/100)</f>
        <v>0</v>
      </c>
      <c r="N17" s="163">
        <v>3.7100000000000002E-3</v>
      </c>
      <c r="O17" s="163">
        <f>ROUND(E17*N17,5)</f>
        <v>0.18672</v>
      </c>
      <c r="P17" s="163">
        <v>0</v>
      </c>
      <c r="Q17" s="163">
        <f>ROUND(E17*P17,5)</f>
        <v>0</v>
      </c>
      <c r="R17" s="163"/>
      <c r="S17" s="163"/>
      <c r="T17" s="164">
        <v>0.18179999999999999</v>
      </c>
      <c r="U17" s="163">
        <f>ROUND(E17*T17,2)</f>
        <v>9.15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113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x14ac:dyDescent="0.2">
      <c r="A18" s="155" t="s">
        <v>108</v>
      </c>
      <c r="B18" s="161" t="s">
        <v>59</v>
      </c>
      <c r="C18" s="194" t="s">
        <v>60</v>
      </c>
      <c r="D18" s="165"/>
      <c r="E18" s="169"/>
      <c r="F18" s="172"/>
      <c r="G18" s="172">
        <f>SUMIF(AE19:AE20,"&lt;&gt;NOR",G19:G20)</f>
        <v>0</v>
      </c>
      <c r="H18" s="172"/>
      <c r="I18" s="172">
        <f>SUM(I19:I20)</f>
        <v>0</v>
      </c>
      <c r="J18" s="172"/>
      <c r="K18" s="172">
        <f>SUM(K19:K20)</f>
        <v>0</v>
      </c>
      <c r="L18" s="172"/>
      <c r="M18" s="172">
        <f>SUM(M19:M20)</f>
        <v>0</v>
      </c>
      <c r="N18" s="166"/>
      <c r="O18" s="166">
        <f>SUM(O19:O20)</f>
        <v>3.943E-2</v>
      </c>
      <c r="P18" s="166"/>
      <c r="Q18" s="166">
        <f>SUM(Q19:Q20)</f>
        <v>0</v>
      </c>
      <c r="R18" s="166"/>
      <c r="S18" s="166"/>
      <c r="T18" s="167"/>
      <c r="U18" s="166">
        <f>SUM(U19:U20)</f>
        <v>1.59</v>
      </c>
      <c r="AE18" t="s">
        <v>109</v>
      </c>
    </row>
    <row r="19" spans="1:60" outlineLevel="1" x14ac:dyDescent="0.2">
      <c r="A19" s="154">
        <v>8</v>
      </c>
      <c r="B19" s="160" t="s">
        <v>131</v>
      </c>
      <c r="C19" s="193" t="s">
        <v>132</v>
      </c>
      <c r="D19" s="162" t="s">
        <v>125</v>
      </c>
      <c r="E19" s="168">
        <v>4.6440000000000001</v>
      </c>
      <c r="F19" s="170"/>
      <c r="G19" s="171">
        <f>ROUND(E19*F19,2)</f>
        <v>0</v>
      </c>
      <c r="H19" s="170"/>
      <c r="I19" s="171">
        <f>ROUND(E19*H19,2)</f>
        <v>0</v>
      </c>
      <c r="J19" s="170"/>
      <c r="K19" s="171">
        <f>ROUND(E19*J19,2)</f>
        <v>0</v>
      </c>
      <c r="L19" s="171">
        <v>21</v>
      </c>
      <c r="M19" s="171">
        <f>G19*(1+L19/100)</f>
        <v>0</v>
      </c>
      <c r="N19" s="163">
        <v>4.8999999999999998E-4</v>
      </c>
      <c r="O19" s="163">
        <f>ROUND(E19*N19,5)</f>
        <v>2.2799999999999999E-3</v>
      </c>
      <c r="P19" s="163">
        <v>0</v>
      </c>
      <c r="Q19" s="163">
        <f>ROUND(E19*P19,5)</f>
        <v>0</v>
      </c>
      <c r="R19" s="163"/>
      <c r="S19" s="163"/>
      <c r="T19" s="164">
        <v>0.23100000000000001</v>
      </c>
      <c r="U19" s="163">
        <f>ROUND(E19*T19,2)</f>
        <v>1.07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113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54">
        <v>9</v>
      </c>
      <c r="B20" s="160" t="s">
        <v>133</v>
      </c>
      <c r="C20" s="193" t="s">
        <v>134</v>
      </c>
      <c r="D20" s="162" t="s">
        <v>125</v>
      </c>
      <c r="E20" s="168">
        <v>4.6440000000000001</v>
      </c>
      <c r="F20" s="170"/>
      <c r="G20" s="171">
        <f>ROUND(E20*F20,2)</f>
        <v>0</v>
      </c>
      <c r="H20" s="170"/>
      <c r="I20" s="171">
        <f>ROUND(E20*H20,2)</f>
        <v>0</v>
      </c>
      <c r="J20" s="170"/>
      <c r="K20" s="171">
        <f>ROUND(E20*J20,2)</f>
        <v>0</v>
      </c>
      <c r="L20" s="171">
        <v>21</v>
      </c>
      <c r="M20" s="171">
        <f>G20*(1+L20/100)</f>
        <v>0</v>
      </c>
      <c r="N20" s="163">
        <v>8.0000000000000002E-3</v>
      </c>
      <c r="O20" s="163">
        <f>ROUND(E20*N20,5)</f>
        <v>3.7150000000000002E-2</v>
      </c>
      <c r="P20" s="163">
        <v>0</v>
      </c>
      <c r="Q20" s="163">
        <f>ROUND(E20*P20,5)</f>
        <v>0</v>
      </c>
      <c r="R20" s="163"/>
      <c r="S20" s="163"/>
      <c r="T20" s="164">
        <v>0.111</v>
      </c>
      <c r="U20" s="163">
        <f>ROUND(E20*T20,2)</f>
        <v>0.52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113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x14ac:dyDescent="0.2">
      <c r="A21" s="155" t="s">
        <v>108</v>
      </c>
      <c r="B21" s="161" t="s">
        <v>61</v>
      </c>
      <c r="C21" s="194" t="s">
        <v>62</v>
      </c>
      <c r="D21" s="165"/>
      <c r="E21" s="169"/>
      <c r="F21" s="172"/>
      <c r="G21" s="172">
        <f>SUMIF(AE22:AE22,"&lt;&gt;NOR",G22:G22)</f>
        <v>0</v>
      </c>
      <c r="H21" s="172"/>
      <c r="I21" s="172">
        <f>SUM(I22:I22)</f>
        <v>0</v>
      </c>
      <c r="J21" s="172"/>
      <c r="K21" s="172">
        <f>SUM(K22:K22)</f>
        <v>0</v>
      </c>
      <c r="L21" s="172"/>
      <c r="M21" s="172">
        <f>SUM(M22:M22)</f>
        <v>0</v>
      </c>
      <c r="N21" s="166"/>
      <c r="O21" s="166">
        <f>SUM(O22:O22)</f>
        <v>0.23169000000000001</v>
      </c>
      <c r="P21" s="166"/>
      <c r="Q21" s="166">
        <f>SUM(Q22:Q22)</f>
        <v>0</v>
      </c>
      <c r="R21" s="166"/>
      <c r="S21" s="166"/>
      <c r="T21" s="167"/>
      <c r="U21" s="166">
        <f>SUM(U22:U22)</f>
        <v>1.1599999999999999</v>
      </c>
      <c r="AE21" t="s">
        <v>109</v>
      </c>
    </row>
    <row r="22" spans="1:60" outlineLevel="1" x14ac:dyDescent="0.2">
      <c r="A22" s="154">
        <v>10</v>
      </c>
      <c r="B22" s="160" t="s">
        <v>135</v>
      </c>
      <c r="C22" s="193" t="s">
        <v>136</v>
      </c>
      <c r="D22" s="162" t="s">
        <v>125</v>
      </c>
      <c r="E22" s="168">
        <v>3.12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63">
        <v>7.4260000000000007E-2</v>
      </c>
      <c r="O22" s="163">
        <f>ROUND(E22*N22,5)</f>
        <v>0.23169000000000001</v>
      </c>
      <c r="P22" s="163">
        <v>0</v>
      </c>
      <c r="Q22" s="163">
        <f>ROUND(E22*P22,5)</f>
        <v>0</v>
      </c>
      <c r="R22" s="163"/>
      <c r="S22" s="163"/>
      <c r="T22" s="164">
        <v>0.373</v>
      </c>
      <c r="U22" s="163">
        <f>ROUND(E22*T22,2)</f>
        <v>1.1599999999999999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113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x14ac:dyDescent="0.2">
      <c r="A23" s="155" t="s">
        <v>108</v>
      </c>
      <c r="B23" s="161" t="s">
        <v>63</v>
      </c>
      <c r="C23" s="194" t="s">
        <v>64</v>
      </c>
      <c r="D23" s="165"/>
      <c r="E23" s="169"/>
      <c r="F23" s="172"/>
      <c r="G23" s="172">
        <f>SUMIF(AE24:AE25,"&lt;&gt;NOR",G24:G25)</f>
        <v>0</v>
      </c>
      <c r="H23" s="172"/>
      <c r="I23" s="172">
        <f>SUM(I24:I25)</f>
        <v>0</v>
      </c>
      <c r="J23" s="172"/>
      <c r="K23" s="172">
        <f>SUM(K24:K25)</f>
        <v>0</v>
      </c>
      <c r="L23" s="172"/>
      <c r="M23" s="172">
        <f>SUM(M24:M25)</f>
        <v>0</v>
      </c>
      <c r="N23" s="166"/>
      <c r="O23" s="166">
        <f>SUM(O24:O25)</f>
        <v>0.77142000000000011</v>
      </c>
      <c r="P23" s="166"/>
      <c r="Q23" s="166">
        <f>SUM(Q24:Q25)</f>
        <v>0</v>
      </c>
      <c r="R23" s="166"/>
      <c r="S23" s="166"/>
      <c r="T23" s="167"/>
      <c r="U23" s="166">
        <f>SUM(U24:U25)</f>
        <v>11.879999999999999</v>
      </c>
      <c r="AE23" t="s">
        <v>109</v>
      </c>
    </row>
    <row r="24" spans="1:60" outlineLevel="1" x14ac:dyDescent="0.2">
      <c r="A24" s="154">
        <v>11</v>
      </c>
      <c r="B24" s="160" t="s">
        <v>137</v>
      </c>
      <c r="C24" s="193" t="s">
        <v>138</v>
      </c>
      <c r="D24" s="162" t="s">
        <v>121</v>
      </c>
      <c r="E24" s="168">
        <v>8</v>
      </c>
      <c r="F24" s="170"/>
      <c r="G24" s="171">
        <f>ROUND(E24*F24,2)</f>
        <v>0</v>
      </c>
      <c r="H24" s="170"/>
      <c r="I24" s="171">
        <f>ROUND(E24*H24,2)</f>
        <v>0</v>
      </c>
      <c r="J24" s="170"/>
      <c r="K24" s="171">
        <f>ROUND(E24*J24,2)</f>
        <v>0</v>
      </c>
      <c r="L24" s="171">
        <v>21</v>
      </c>
      <c r="M24" s="171">
        <f>G24*(1+L24/100)</f>
        <v>0</v>
      </c>
      <c r="N24" s="163">
        <v>9.5200000000000007E-2</v>
      </c>
      <c r="O24" s="163">
        <f>ROUND(E24*N24,5)</f>
        <v>0.76160000000000005</v>
      </c>
      <c r="P24" s="163">
        <v>0</v>
      </c>
      <c r="Q24" s="163">
        <f>ROUND(E24*P24,5)</f>
        <v>0</v>
      </c>
      <c r="R24" s="163"/>
      <c r="S24" s="163"/>
      <c r="T24" s="164">
        <v>1.42</v>
      </c>
      <c r="U24" s="163">
        <f>ROUND(E24*T24,2)</f>
        <v>11.36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113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>
        <v>12</v>
      </c>
      <c r="B25" s="160" t="s">
        <v>139</v>
      </c>
      <c r="C25" s="193" t="s">
        <v>140</v>
      </c>
      <c r="D25" s="162" t="s">
        <v>121</v>
      </c>
      <c r="E25" s="168">
        <v>1</v>
      </c>
      <c r="F25" s="170"/>
      <c r="G25" s="171">
        <f>ROUND(E25*F25,2)</f>
        <v>0</v>
      </c>
      <c r="H25" s="170"/>
      <c r="I25" s="171">
        <f>ROUND(E25*H25,2)</f>
        <v>0</v>
      </c>
      <c r="J25" s="170"/>
      <c r="K25" s="171">
        <f>ROUND(E25*J25,2)</f>
        <v>0</v>
      </c>
      <c r="L25" s="171">
        <v>21</v>
      </c>
      <c r="M25" s="171">
        <f>G25*(1+L25/100)</f>
        <v>0</v>
      </c>
      <c r="N25" s="163">
        <v>9.8200000000000006E-3</v>
      </c>
      <c r="O25" s="163">
        <f>ROUND(E25*N25,5)</f>
        <v>9.8200000000000006E-3</v>
      </c>
      <c r="P25" s="163">
        <v>0</v>
      </c>
      <c r="Q25" s="163">
        <f>ROUND(E25*P25,5)</f>
        <v>0</v>
      </c>
      <c r="R25" s="163"/>
      <c r="S25" s="163"/>
      <c r="T25" s="164">
        <v>0.52</v>
      </c>
      <c r="U25" s="163">
        <f>ROUND(E25*T25,2)</f>
        <v>0.52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113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x14ac:dyDescent="0.2">
      <c r="A26" s="155" t="s">
        <v>108</v>
      </c>
      <c r="B26" s="161" t="s">
        <v>65</v>
      </c>
      <c r="C26" s="194" t="s">
        <v>66</v>
      </c>
      <c r="D26" s="165"/>
      <c r="E26" s="169"/>
      <c r="F26" s="172"/>
      <c r="G26" s="172">
        <f>SUMIF(AE27:AE27,"&lt;&gt;NOR",G27:G27)</f>
        <v>0</v>
      </c>
      <c r="H26" s="172"/>
      <c r="I26" s="172">
        <f>SUM(I27:I27)</f>
        <v>0</v>
      </c>
      <c r="J26" s="172"/>
      <c r="K26" s="172">
        <f>SUM(K27:K27)</f>
        <v>0</v>
      </c>
      <c r="L26" s="172"/>
      <c r="M26" s="172">
        <f>SUM(M27:M27)</f>
        <v>0</v>
      </c>
      <c r="N26" s="166"/>
      <c r="O26" s="166">
        <f>SUM(O27:O27)</f>
        <v>5.0599999999999999E-2</v>
      </c>
      <c r="P26" s="166"/>
      <c r="Q26" s="166">
        <f>SUM(Q27:Q27)</f>
        <v>0</v>
      </c>
      <c r="R26" s="166"/>
      <c r="S26" s="166"/>
      <c r="T26" s="167"/>
      <c r="U26" s="166">
        <f>SUM(U27:U27)</f>
        <v>7.4</v>
      </c>
      <c r="AE26" t="s">
        <v>109</v>
      </c>
    </row>
    <row r="27" spans="1:60" outlineLevel="1" x14ac:dyDescent="0.2">
      <c r="A27" s="154">
        <v>13</v>
      </c>
      <c r="B27" s="160" t="s">
        <v>141</v>
      </c>
      <c r="C27" s="193" t="s">
        <v>142</v>
      </c>
      <c r="D27" s="162" t="s">
        <v>125</v>
      </c>
      <c r="E27" s="168">
        <v>41.82</v>
      </c>
      <c r="F27" s="170"/>
      <c r="G27" s="171">
        <f>ROUND(E27*F27,2)</f>
        <v>0</v>
      </c>
      <c r="H27" s="170"/>
      <c r="I27" s="171">
        <f>ROUND(E27*H27,2)</f>
        <v>0</v>
      </c>
      <c r="J27" s="170"/>
      <c r="K27" s="171">
        <f>ROUND(E27*J27,2)</f>
        <v>0</v>
      </c>
      <c r="L27" s="171">
        <v>21</v>
      </c>
      <c r="M27" s="171">
        <f>G27*(1+L27/100)</f>
        <v>0</v>
      </c>
      <c r="N27" s="163">
        <v>1.2099999999999999E-3</v>
      </c>
      <c r="O27" s="163">
        <f>ROUND(E27*N27,5)</f>
        <v>5.0599999999999999E-2</v>
      </c>
      <c r="P27" s="163">
        <v>0</v>
      </c>
      <c r="Q27" s="163">
        <f>ROUND(E27*P27,5)</f>
        <v>0</v>
      </c>
      <c r="R27" s="163"/>
      <c r="S27" s="163"/>
      <c r="T27" s="164">
        <v>0.17699999999999999</v>
      </c>
      <c r="U27" s="163">
        <f>ROUND(E27*T27,2)</f>
        <v>7.4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113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x14ac:dyDescent="0.2">
      <c r="A28" s="155" t="s">
        <v>108</v>
      </c>
      <c r="B28" s="161" t="s">
        <v>67</v>
      </c>
      <c r="C28" s="194" t="s">
        <v>68</v>
      </c>
      <c r="D28" s="165"/>
      <c r="E28" s="169"/>
      <c r="F28" s="172"/>
      <c r="G28" s="172">
        <f>SUMIF(AE29:AE31,"&lt;&gt;NOR",G29:G31)</f>
        <v>0</v>
      </c>
      <c r="H28" s="172"/>
      <c r="I28" s="172">
        <f>SUM(I29:I31)</f>
        <v>0</v>
      </c>
      <c r="J28" s="172"/>
      <c r="K28" s="172">
        <f>SUM(K29:K31)</f>
        <v>0</v>
      </c>
      <c r="L28" s="172"/>
      <c r="M28" s="172">
        <f>SUM(M29:M31)</f>
        <v>0</v>
      </c>
      <c r="N28" s="166"/>
      <c r="O28" s="166">
        <f>SUM(O29:O31)</f>
        <v>1.92E-3</v>
      </c>
      <c r="P28" s="166"/>
      <c r="Q28" s="166">
        <f>SUM(Q29:Q31)</f>
        <v>0</v>
      </c>
      <c r="R28" s="166"/>
      <c r="S28" s="166"/>
      <c r="T28" s="167"/>
      <c r="U28" s="166">
        <f>SUM(U29:U31)</f>
        <v>14.78</v>
      </c>
      <c r="AE28" t="s">
        <v>109</v>
      </c>
    </row>
    <row r="29" spans="1:60" outlineLevel="1" x14ac:dyDescent="0.2">
      <c r="A29" s="154">
        <v>14</v>
      </c>
      <c r="B29" s="160" t="s">
        <v>143</v>
      </c>
      <c r="C29" s="193" t="s">
        <v>144</v>
      </c>
      <c r="D29" s="162" t="s">
        <v>125</v>
      </c>
      <c r="E29" s="168">
        <v>48</v>
      </c>
      <c r="F29" s="170"/>
      <c r="G29" s="171">
        <f>ROUND(E29*F29,2)</f>
        <v>0</v>
      </c>
      <c r="H29" s="170"/>
      <c r="I29" s="171">
        <f>ROUND(E29*H29,2)</f>
        <v>0</v>
      </c>
      <c r="J29" s="170"/>
      <c r="K29" s="171">
        <f>ROUND(E29*J29,2)</f>
        <v>0</v>
      </c>
      <c r="L29" s="171">
        <v>21</v>
      </c>
      <c r="M29" s="171">
        <f>G29*(1+L29/100)</f>
        <v>0</v>
      </c>
      <c r="N29" s="163">
        <v>4.0000000000000003E-5</v>
      </c>
      <c r="O29" s="163">
        <f>ROUND(E29*N29,5)</f>
        <v>1.92E-3</v>
      </c>
      <c r="P29" s="163">
        <v>0</v>
      </c>
      <c r="Q29" s="163">
        <f>ROUND(E29*P29,5)</f>
        <v>0</v>
      </c>
      <c r="R29" s="163"/>
      <c r="S29" s="163"/>
      <c r="T29" s="164">
        <v>0.308</v>
      </c>
      <c r="U29" s="163">
        <f>ROUND(E29*T29,2)</f>
        <v>14.78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113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15</v>
      </c>
      <c r="B30" s="160" t="s">
        <v>145</v>
      </c>
      <c r="C30" s="193" t="s">
        <v>146</v>
      </c>
      <c r="D30" s="162" t="s">
        <v>147</v>
      </c>
      <c r="E30" s="168">
        <v>16</v>
      </c>
      <c r="F30" s="170"/>
      <c r="G30" s="171">
        <f>ROUND(E30*F30,2)</f>
        <v>0</v>
      </c>
      <c r="H30" s="170"/>
      <c r="I30" s="171">
        <f>ROUND(E30*H30,2)</f>
        <v>0</v>
      </c>
      <c r="J30" s="170"/>
      <c r="K30" s="171">
        <f>ROUND(E30*J30,2)</f>
        <v>0</v>
      </c>
      <c r="L30" s="171">
        <v>21</v>
      </c>
      <c r="M30" s="171">
        <f>G30*(1+L30/100)</f>
        <v>0</v>
      </c>
      <c r="N30" s="163">
        <v>0</v>
      </c>
      <c r="O30" s="163">
        <f>ROUND(E30*N30,5)</f>
        <v>0</v>
      </c>
      <c r="P30" s="163">
        <v>0</v>
      </c>
      <c r="Q30" s="163">
        <f>ROUND(E30*P30,5)</f>
        <v>0</v>
      </c>
      <c r="R30" s="163"/>
      <c r="S30" s="163"/>
      <c r="T30" s="164">
        <v>0</v>
      </c>
      <c r="U30" s="163">
        <f>ROUND(E30*T30,2)</f>
        <v>0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113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>
        <v>16</v>
      </c>
      <c r="B31" s="160" t="s">
        <v>148</v>
      </c>
      <c r="C31" s="193" t="s">
        <v>149</v>
      </c>
      <c r="D31" s="162" t="s">
        <v>150</v>
      </c>
      <c r="E31" s="168">
        <v>1</v>
      </c>
      <c r="F31" s="170"/>
      <c r="G31" s="171">
        <f>ROUND(E31*F31,2)</f>
        <v>0</v>
      </c>
      <c r="H31" s="170"/>
      <c r="I31" s="171">
        <f>ROUND(E31*H31,2)</f>
        <v>0</v>
      </c>
      <c r="J31" s="170"/>
      <c r="K31" s="171">
        <f>ROUND(E31*J31,2)</f>
        <v>0</v>
      </c>
      <c r="L31" s="171">
        <v>21</v>
      </c>
      <c r="M31" s="171">
        <f>G31*(1+L31/100)</f>
        <v>0</v>
      </c>
      <c r="N31" s="163">
        <v>0</v>
      </c>
      <c r="O31" s="163">
        <f>ROUND(E31*N31,5)</f>
        <v>0</v>
      </c>
      <c r="P31" s="163">
        <v>0</v>
      </c>
      <c r="Q31" s="163">
        <f>ROUND(E31*P31,5)</f>
        <v>0</v>
      </c>
      <c r="R31" s="163"/>
      <c r="S31" s="163"/>
      <c r="T31" s="164">
        <v>0</v>
      </c>
      <c r="U31" s="163">
        <f>ROUND(E31*T31,2)</f>
        <v>0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113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x14ac:dyDescent="0.2">
      <c r="A32" s="155" t="s">
        <v>108</v>
      </c>
      <c r="B32" s="161" t="s">
        <v>69</v>
      </c>
      <c r="C32" s="194" t="s">
        <v>70</v>
      </c>
      <c r="D32" s="165"/>
      <c r="E32" s="169"/>
      <c r="F32" s="172"/>
      <c r="G32" s="172">
        <f>SUMIF(AE33:AE38,"&lt;&gt;NOR",G33:G38)</f>
        <v>0</v>
      </c>
      <c r="H32" s="172"/>
      <c r="I32" s="172">
        <f>SUM(I33:I38)</f>
        <v>0</v>
      </c>
      <c r="J32" s="172"/>
      <c r="K32" s="172">
        <f>SUM(K33:K38)</f>
        <v>0</v>
      </c>
      <c r="L32" s="172"/>
      <c r="M32" s="172">
        <f>SUM(M33:M38)</f>
        <v>0</v>
      </c>
      <c r="N32" s="166"/>
      <c r="O32" s="166">
        <f>SUM(O33:O38)</f>
        <v>2.3060000000000001E-2</v>
      </c>
      <c r="P32" s="166"/>
      <c r="Q32" s="166">
        <f>SUM(Q33:Q38)</f>
        <v>1.0442899999999999</v>
      </c>
      <c r="R32" s="166"/>
      <c r="S32" s="166"/>
      <c r="T32" s="167"/>
      <c r="U32" s="166">
        <f>SUM(U33:U38)</f>
        <v>18.84</v>
      </c>
      <c r="AE32" t="s">
        <v>109</v>
      </c>
    </row>
    <row r="33" spans="1:60" outlineLevel="1" x14ac:dyDescent="0.2">
      <c r="A33" s="154">
        <v>17</v>
      </c>
      <c r="B33" s="160" t="s">
        <v>151</v>
      </c>
      <c r="C33" s="193" t="s">
        <v>152</v>
      </c>
      <c r="D33" s="162" t="s">
        <v>125</v>
      </c>
      <c r="E33" s="168">
        <v>5.3940000000000001</v>
      </c>
      <c r="F33" s="170"/>
      <c r="G33" s="171">
        <f t="shared" ref="G33:G38" si="0">ROUND(E33*F33,2)</f>
        <v>0</v>
      </c>
      <c r="H33" s="170"/>
      <c r="I33" s="171">
        <f t="shared" ref="I33:I38" si="1">ROUND(E33*H33,2)</f>
        <v>0</v>
      </c>
      <c r="J33" s="170"/>
      <c r="K33" s="171">
        <f t="shared" ref="K33:K38" si="2">ROUND(E33*J33,2)</f>
        <v>0</v>
      </c>
      <c r="L33" s="171">
        <v>21</v>
      </c>
      <c r="M33" s="171">
        <f t="shared" ref="M33:M38" si="3">G33*(1+L33/100)</f>
        <v>0</v>
      </c>
      <c r="N33" s="163">
        <v>4.8999999999999998E-4</v>
      </c>
      <c r="O33" s="163">
        <f t="shared" ref="O33:O38" si="4">ROUND(E33*N33,5)</f>
        <v>2.64E-3</v>
      </c>
      <c r="P33" s="163">
        <v>1.7000000000000001E-2</v>
      </c>
      <c r="Q33" s="163">
        <f t="shared" ref="Q33:Q38" si="5">ROUND(E33*P33,5)</f>
        <v>9.1700000000000004E-2</v>
      </c>
      <c r="R33" s="163"/>
      <c r="S33" s="163"/>
      <c r="T33" s="164">
        <v>0.20799999999999999</v>
      </c>
      <c r="U33" s="163">
        <f t="shared" ref="U33:U38" si="6">ROUND(E33*T33,2)</f>
        <v>1.1200000000000001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113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54">
        <v>18</v>
      </c>
      <c r="B34" s="160" t="s">
        <v>153</v>
      </c>
      <c r="C34" s="193" t="s">
        <v>154</v>
      </c>
      <c r="D34" s="162" t="s">
        <v>125</v>
      </c>
      <c r="E34" s="168">
        <v>27.8</v>
      </c>
      <c r="F34" s="170"/>
      <c r="G34" s="171">
        <f t="shared" si="0"/>
        <v>0</v>
      </c>
      <c r="H34" s="170"/>
      <c r="I34" s="171">
        <f t="shared" si="1"/>
        <v>0</v>
      </c>
      <c r="J34" s="170"/>
      <c r="K34" s="171">
        <f t="shared" si="2"/>
        <v>0</v>
      </c>
      <c r="L34" s="171">
        <v>21</v>
      </c>
      <c r="M34" s="171">
        <f t="shared" si="3"/>
        <v>0</v>
      </c>
      <c r="N34" s="163">
        <v>4.8999999999999998E-4</v>
      </c>
      <c r="O34" s="163">
        <f t="shared" si="4"/>
        <v>1.362E-2</v>
      </c>
      <c r="P34" s="163">
        <v>1.4999999999999999E-2</v>
      </c>
      <c r="Q34" s="163">
        <f t="shared" si="5"/>
        <v>0.41699999999999998</v>
      </c>
      <c r="R34" s="163"/>
      <c r="S34" s="163"/>
      <c r="T34" s="164">
        <v>0.17899999999999999</v>
      </c>
      <c r="U34" s="163">
        <f t="shared" si="6"/>
        <v>4.9800000000000004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113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54">
        <v>19</v>
      </c>
      <c r="B35" s="160" t="s">
        <v>155</v>
      </c>
      <c r="C35" s="193" t="s">
        <v>156</v>
      </c>
      <c r="D35" s="162" t="s">
        <v>125</v>
      </c>
      <c r="E35" s="168">
        <v>6.8</v>
      </c>
      <c r="F35" s="170"/>
      <c r="G35" s="171">
        <f t="shared" si="0"/>
        <v>0</v>
      </c>
      <c r="H35" s="170"/>
      <c r="I35" s="171">
        <f t="shared" si="1"/>
        <v>0</v>
      </c>
      <c r="J35" s="170"/>
      <c r="K35" s="171">
        <f t="shared" si="2"/>
        <v>0</v>
      </c>
      <c r="L35" s="171">
        <v>21</v>
      </c>
      <c r="M35" s="171">
        <f t="shared" si="3"/>
        <v>0</v>
      </c>
      <c r="N35" s="163">
        <v>1E-3</v>
      </c>
      <c r="O35" s="163">
        <f t="shared" si="4"/>
        <v>6.7999999999999996E-3</v>
      </c>
      <c r="P35" s="163">
        <v>6.7000000000000004E-2</v>
      </c>
      <c r="Q35" s="163">
        <f t="shared" si="5"/>
        <v>0.4556</v>
      </c>
      <c r="R35" s="163"/>
      <c r="S35" s="163"/>
      <c r="T35" s="164">
        <v>0.53300000000000003</v>
      </c>
      <c r="U35" s="163">
        <f t="shared" si="6"/>
        <v>3.62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113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54">
        <v>20</v>
      </c>
      <c r="B36" s="160" t="s">
        <v>157</v>
      </c>
      <c r="C36" s="193" t="s">
        <v>158</v>
      </c>
      <c r="D36" s="162" t="s">
        <v>121</v>
      </c>
      <c r="E36" s="168">
        <v>4</v>
      </c>
      <c r="F36" s="170"/>
      <c r="G36" s="171">
        <f t="shared" si="0"/>
        <v>0</v>
      </c>
      <c r="H36" s="170"/>
      <c r="I36" s="171">
        <f t="shared" si="1"/>
        <v>0</v>
      </c>
      <c r="J36" s="170"/>
      <c r="K36" s="171">
        <f t="shared" si="2"/>
        <v>0</v>
      </c>
      <c r="L36" s="171">
        <v>21</v>
      </c>
      <c r="M36" s="171">
        <f t="shared" si="3"/>
        <v>0</v>
      </c>
      <c r="N36" s="163">
        <v>0</v>
      </c>
      <c r="O36" s="163">
        <f t="shared" si="4"/>
        <v>0</v>
      </c>
      <c r="P36" s="163">
        <v>0</v>
      </c>
      <c r="Q36" s="163">
        <f t="shared" si="5"/>
        <v>0</v>
      </c>
      <c r="R36" s="163"/>
      <c r="S36" s="163"/>
      <c r="T36" s="164">
        <v>0.05</v>
      </c>
      <c r="U36" s="163">
        <f t="shared" si="6"/>
        <v>0.2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113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>
        <v>21</v>
      </c>
      <c r="B37" s="160" t="s">
        <v>159</v>
      </c>
      <c r="C37" s="193" t="s">
        <v>160</v>
      </c>
      <c r="D37" s="162" t="s">
        <v>125</v>
      </c>
      <c r="E37" s="168">
        <v>39.994</v>
      </c>
      <c r="F37" s="170"/>
      <c r="G37" s="171">
        <f t="shared" si="0"/>
        <v>0</v>
      </c>
      <c r="H37" s="170"/>
      <c r="I37" s="171">
        <f t="shared" si="1"/>
        <v>0</v>
      </c>
      <c r="J37" s="170"/>
      <c r="K37" s="171">
        <f t="shared" si="2"/>
        <v>0</v>
      </c>
      <c r="L37" s="171">
        <v>21</v>
      </c>
      <c r="M37" s="171">
        <f t="shared" si="3"/>
        <v>0</v>
      </c>
      <c r="N37" s="163">
        <v>0</v>
      </c>
      <c r="O37" s="163">
        <f t="shared" si="4"/>
        <v>0</v>
      </c>
      <c r="P37" s="163">
        <v>2E-3</v>
      </c>
      <c r="Q37" s="163">
        <f t="shared" si="5"/>
        <v>7.9990000000000006E-2</v>
      </c>
      <c r="R37" s="163"/>
      <c r="S37" s="163"/>
      <c r="T37" s="164">
        <v>0.223</v>
      </c>
      <c r="U37" s="163">
        <f t="shared" si="6"/>
        <v>8.92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113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54">
        <v>22</v>
      </c>
      <c r="B38" s="160" t="s">
        <v>161</v>
      </c>
      <c r="C38" s="193" t="s">
        <v>162</v>
      </c>
      <c r="D38" s="162" t="s">
        <v>147</v>
      </c>
      <c r="E38" s="168">
        <v>8</v>
      </c>
      <c r="F38" s="170"/>
      <c r="G38" s="171">
        <f t="shared" si="0"/>
        <v>0</v>
      </c>
      <c r="H38" s="170"/>
      <c r="I38" s="171">
        <f t="shared" si="1"/>
        <v>0</v>
      </c>
      <c r="J38" s="170"/>
      <c r="K38" s="171">
        <f t="shared" si="2"/>
        <v>0</v>
      </c>
      <c r="L38" s="171">
        <v>21</v>
      </c>
      <c r="M38" s="171">
        <f t="shared" si="3"/>
        <v>0</v>
      </c>
      <c r="N38" s="163">
        <v>0</v>
      </c>
      <c r="O38" s="163">
        <f t="shared" si="4"/>
        <v>0</v>
      </c>
      <c r="P38" s="163">
        <v>0</v>
      </c>
      <c r="Q38" s="163">
        <f t="shared" si="5"/>
        <v>0</v>
      </c>
      <c r="R38" s="163"/>
      <c r="S38" s="163"/>
      <c r="T38" s="164">
        <v>0</v>
      </c>
      <c r="U38" s="163">
        <f t="shared" si="6"/>
        <v>0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113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x14ac:dyDescent="0.2">
      <c r="A39" s="155" t="s">
        <v>108</v>
      </c>
      <c r="B39" s="161" t="s">
        <v>71</v>
      </c>
      <c r="C39" s="194" t="s">
        <v>72</v>
      </c>
      <c r="D39" s="165"/>
      <c r="E39" s="169"/>
      <c r="F39" s="172"/>
      <c r="G39" s="172">
        <f>SUMIF(AE40:AE46,"&lt;&gt;NOR",G40:G46)</f>
        <v>0</v>
      </c>
      <c r="H39" s="172"/>
      <c r="I39" s="172">
        <f>SUM(I40:I46)</f>
        <v>0</v>
      </c>
      <c r="J39" s="172"/>
      <c r="K39" s="172">
        <f>SUM(K40:K46)</f>
        <v>0</v>
      </c>
      <c r="L39" s="172"/>
      <c r="M39" s="172">
        <f>SUM(M40:M46)</f>
        <v>0</v>
      </c>
      <c r="N39" s="166"/>
      <c r="O39" s="166">
        <f>SUM(O40:O46)</f>
        <v>3.9199999999999999E-3</v>
      </c>
      <c r="P39" s="166"/>
      <c r="Q39" s="166">
        <f>SUM(Q40:Q46)</f>
        <v>0.52567999999999993</v>
      </c>
      <c r="R39" s="166"/>
      <c r="S39" s="166"/>
      <c r="T39" s="167"/>
      <c r="U39" s="166">
        <f>SUM(U40:U46)</f>
        <v>11.31</v>
      </c>
      <c r="AE39" t="s">
        <v>109</v>
      </c>
    </row>
    <row r="40" spans="1:60" outlineLevel="1" x14ac:dyDescent="0.2">
      <c r="A40" s="154">
        <v>23</v>
      </c>
      <c r="B40" s="160" t="s">
        <v>163</v>
      </c>
      <c r="C40" s="193" t="s">
        <v>164</v>
      </c>
      <c r="D40" s="162" t="s">
        <v>121</v>
      </c>
      <c r="E40" s="168">
        <v>8</v>
      </c>
      <c r="F40" s="170"/>
      <c r="G40" s="171">
        <f t="shared" ref="G40:G46" si="7">ROUND(E40*F40,2)</f>
        <v>0</v>
      </c>
      <c r="H40" s="170"/>
      <c r="I40" s="171">
        <f t="shared" ref="I40:I46" si="8">ROUND(E40*H40,2)</f>
        <v>0</v>
      </c>
      <c r="J40" s="170"/>
      <c r="K40" s="171">
        <f t="shared" ref="K40:K46" si="9">ROUND(E40*J40,2)</f>
        <v>0</v>
      </c>
      <c r="L40" s="171">
        <v>21</v>
      </c>
      <c r="M40" s="171">
        <f t="shared" ref="M40:M46" si="10">G40*(1+L40/100)</f>
        <v>0</v>
      </c>
      <c r="N40" s="163">
        <v>4.8999999999999998E-4</v>
      </c>
      <c r="O40" s="163">
        <f t="shared" ref="O40:O46" si="11">ROUND(E40*N40,5)</f>
        <v>3.9199999999999999E-3</v>
      </c>
      <c r="P40" s="163">
        <v>3.1E-2</v>
      </c>
      <c r="Q40" s="163">
        <f t="shared" ref="Q40:Q46" si="12">ROUND(E40*P40,5)</f>
        <v>0.248</v>
      </c>
      <c r="R40" s="163"/>
      <c r="S40" s="163"/>
      <c r="T40" s="164">
        <v>0.77200000000000002</v>
      </c>
      <c r="U40" s="163">
        <f t="shared" ref="U40:U46" si="13">ROUND(E40*T40,2)</f>
        <v>6.18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113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">
      <c r="A41" s="154">
        <v>24</v>
      </c>
      <c r="B41" s="160" t="s">
        <v>165</v>
      </c>
      <c r="C41" s="193" t="s">
        <v>166</v>
      </c>
      <c r="D41" s="162" t="s">
        <v>125</v>
      </c>
      <c r="E41" s="168">
        <v>3.12</v>
      </c>
      <c r="F41" s="170"/>
      <c r="G41" s="171">
        <f t="shared" si="7"/>
        <v>0</v>
      </c>
      <c r="H41" s="170"/>
      <c r="I41" s="171">
        <f t="shared" si="8"/>
        <v>0</v>
      </c>
      <c r="J41" s="170"/>
      <c r="K41" s="171">
        <f t="shared" si="9"/>
        <v>0</v>
      </c>
      <c r="L41" s="171">
        <v>21</v>
      </c>
      <c r="M41" s="171">
        <f t="shared" si="10"/>
        <v>0</v>
      </c>
      <c r="N41" s="163">
        <v>0</v>
      </c>
      <c r="O41" s="163">
        <f t="shared" si="11"/>
        <v>0</v>
      </c>
      <c r="P41" s="163">
        <v>8.8999999999999996E-2</v>
      </c>
      <c r="Q41" s="163">
        <f t="shared" si="12"/>
        <v>0.27767999999999998</v>
      </c>
      <c r="R41" s="163"/>
      <c r="S41" s="163"/>
      <c r="T41" s="164">
        <v>0.76</v>
      </c>
      <c r="U41" s="163">
        <f t="shared" si="13"/>
        <v>2.37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113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54">
        <v>25</v>
      </c>
      <c r="B42" s="160" t="s">
        <v>167</v>
      </c>
      <c r="C42" s="193" t="s">
        <v>168</v>
      </c>
      <c r="D42" s="162" t="s">
        <v>112</v>
      </c>
      <c r="E42" s="168">
        <v>1.6830000000000001</v>
      </c>
      <c r="F42" s="170"/>
      <c r="G42" s="171">
        <f t="shared" si="7"/>
        <v>0</v>
      </c>
      <c r="H42" s="170"/>
      <c r="I42" s="171">
        <f t="shared" si="8"/>
        <v>0</v>
      </c>
      <c r="J42" s="170"/>
      <c r="K42" s="171">
        <f t="shared" si="9"/>
        <v>0</v>
      </c>
      <c r="L42" s="171">
        <v>21</v>
      </c>
      <c r="M42" s="171">
        <f t="shared" si="10"/>
        <v>0</v>
      </c>
      <c r="N42" s="163">
        <v>0</v>
      </c>
      <c r="O42" s="163">
        <f t="shared" si="11"/>
        <v>0</v>
      </c>
      <c r="P42" s="163">
        <v>0</v>
      </c>
      <c r="Q42" s="163">
        <f t="shared" si="12"/>
        <v>0</v>
      </c>
      <c r="R42" s="163"/>
      <c r="S42" s="163"/>
      <c r="T42" s="164">
        <v>0.94199999999999995</v>
      </c>
      <c r="U42" s="163">
        <f t="shared" si="13"/>
        <v>1.59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113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54">
        <v>26</v>
      </c>
      <c r="B43" s="160" t="s">
        <v>169</v>
      </c>
      <c r="C43" s="193" t="s">
        <v>170</v>
      </c>
      <c r="D43" s="162" t="s">
        <v>112</v>
      </c>
      <c r="E43" s="168">
        <v>3.3660000000000001</v>
      </c>
      <c r="F43" s="170"/>
      <c r="G43" s="171">
        <f t="shared" si="7"/>
        <v>0</v>
      </c>
      <c r="H43" s="170"/>
      <c r="I43" s="171">
        <f t="shared" si="8"/>
        <v>0</v>
      </c>
      <c r="J43" s="170"/>
      <c r="K43" s="171">
        <f t="shared" si="9"/>
        <v>0</v>
      </c>
      <c r="L43" s="171">
        <v>21</v>
      </c>
      <c r="M43" s="171">
        <f t="shared" si="10"/>
        <v>0</v>
      </c>
      <c r="N43" s="163">
        <v>0</v>
      </c>
      <c r="O43" s="163">
        <f t="shared" si="11"/>
        <v>0</v>
      </c>
      <c r="P43" s="163">
        <v>0</v>
      </c>
      <c r="Q43" s="163">
        <f t="shared" si="12"/>
        <v>0</v>
      </c>
      <c r="R43" s="163"/>
      <c r="S43" s="163"/>
      <c r="T43" s="164">
        <v>0.105</v>
      </c>
      <c r="U43" s="163">
        <f t="shared" si="13"/>
        <v>0.35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113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54">
        <v>27</v>
      </c>
      <c r="B44" s="160" t="s">
        <v>171</v>
      </c>
      <c r="C44" s="193" t="s">
        <v>172</v>
      </c>
      <c r="D44" s="162" t="s">
        <v>112</v>
      </c>
      <c r="E44" s="168">
        <v>1.6830000000000001</v>
      </c>
      <c r="F44" s="170"/>
      <c r="G44" s="171">
        <f t="shared" si="7"/>
        <v>0</v>
      </c>
      <c r="H44" s="170"/>
      <c r="I44" s="171">
        <f t="shared" si="8"/>
        <v>0</v>
      </c>
      <c r="J44" s="170"/>
      <c r="K44" s="171">
        <f t="shared" si="9"/>
        <v>0</v>
      </c>
      <c r="L44" s="171">
        <v>21</v>
      </c>
      <c r="M44" s="171">
        <f t="shared" si="10"/>
        <v>0</v>
      </c>
      <c r="N44" s="163">
        <v>0</v>
      </c>
      <c r="O44" s="163">
        <f t="shared" si="11"/>
        <v>0</v>
      </c>
      <c r="P44" s="163">
        <v>0</v>
      </c>
      <c r="Q44" s="163">
        <f t="shared" si="12"/>
        <v>0</v>
      </c>
      <c r="R44" s="163"/>
      <c r="S44" s="163"/>
      <c r="T44" s="164">
        <v>0.49</v>
      </c>
      <c r="U44" s="163">
        <f t="shared" si="13"/>
        <v>0.82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113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54">
        <v>28</v>
      </c>
      <c r="B45" s="160" t="s">
        <v>173</v>
      </c>
      <c r="C45" s="193" t="s">
        <v>174</v>
      </c>
      <c r="D45" s="162" t="s">
        <v>112</v>
      </c>
      <c r="E45" s="168">
        <v>15.147</v>
      </c>
      <c r="F45" s="170"/>
      <c r="G45" s="171">
        <f t="shared" si="7"/>
        <v>0</v>
      </c>
      <c r="H45" s="170"/>
      <c r="I45" s="171">
        <f t="shared" si="8"/>
        <v>0</v>
      </c>
      <c r="J45" s="170"/>
      <c r="K45" s="171">
        <f t="shared" si="9"/>
        <v>0</v>
      </c>
      <c r="L45" s="171">
        <v>21</v>
      </c>
      <c r="M45" s="171">
        <f t="shared" si="10"/>
        <v>0</v>
      </c>
      <c r="N45" s="163">
        <v>0</v>
      </c>
      <c r="O45" s="163">
        <f t="shared" si="11"/>
        <v>0</v>
      </c>
      <c r="P45" s="163">
        <v>0</v>
      </c>
      <c r="Q45" s="163">
        <f t="shared" si="12"/>
        <v>0</v>
      </c>
      <c r="R45" s="163"/>
      <c r="S45" s="163"/>
      <c r="T45" s="164">
        <v>0</v>
      </c>
      <c r="U45" s="163">
        <f t="shared" si="13"/>
        <v>0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113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>
        <v>29</v>
      </c>
      <c r="B46" s="160" t="s">
        <v>175</v>
      </c>
      <c r="C46" s="193" t="s">
        <v>176</v>
      </c>
      <c r="D46" s="162" t="s">
        <v>112</v>
      </c>
      <c r="E46" s="168">
        <v>1.6830000000000001</v>
      </c>
      <c r="F46" s="170"/>
      <c r="G46" s="171">
        <f t="shared" si="7"/>
        <v>0</v>
      </c>
      <c r="H46" s="170"/>
      <c r="I46" s="171">
        <f t="shared" si="8"/>
        <v>0</v>
      </c>
      <c r="J46" s="170"/>
      <c r="K46" s="171">
        <f t="shared" si="9"/>
        <v>0</v>
      </c>
      <c r="L46" s="171">
        <v>21</v>
      </c>
      <c r="M46" s="171">
        <f t="shared" si="10"/>
        <v>0</v>
      </c>
      <c r="N46" s="163">
        <v>0</v>
      </c>
      <c r="O46" s="163">
        <f t="shared" si="11"/>
        <v>0</v>
      </c>
      <c r="P46" s="163">
        <v>0</v>
      </c>
      <c r="Q46" s="163">
        <f t="shared" si="12"/>
        <v>0</v>
      </c>
      <c r="R46" s="163"/>
      <c r="S46" s="163"/>
      <c r="T46" s="164">
        <v>0</v>
      </c>
      <c r="U46" s="163">
        <f t="shared" si="13"/>
        <v>0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113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x14ac:dyDescent="0.2">
      <c r="A47" s="155" t="s">
        <v>108</v>
      </c>
      <c r="B47" s="161" t="s">
        <v>73</v>
      </c>
      <c r="C47" s="194" t="s">
        <v>74</v>
      </c>
      <c r="D47" s="165"/>
      <c r="E47" s="169"/>
      <c r="F47" s="172"/>
      <c r="G47" s="172">
        <f>SUMIF(AE48:AE48,"&lt;&gt;NOR",G48:G48)</f>
        <v>0</v>
      </c>
      <c r="H47" s="172"/>
      <c r="I47" s="172">
        <f>SUM(I48:I48)</f>
        <v>0</v>
      </c>
      <c r="J47" s="172"/>
      <c r="K47" s="172">
        <f>SUM(K48:K48)</f>
        <v>0</v>
      </c>
      <c r="L47" s="172"/>
      <c r="M47" s="172">
        <f>SUM(M48:M48)</f>
        <v>0</v>
      </c>
      <c r="N47" s="166"/>
      <c r="O47" s="166">
        <f>SUM(O48:O48)</f>
        <v>0</v>
      </c>
      <c r="P47" s="166"/>
      <c r="Q47" s="166">
        <f>SUM(Q48:Q48)</f>
        <v>0</v>
      </c>
      <c r="R47" s="166"/>
      <c r="S47" s="166"/>
      <c r="T47" s="167"/>
      <c r="U47" s="166">
        <f>SUM(U48:U48)</f>
        <v>5.04</v>
      </c>
      <c r="AE47" t="s">
        <v>109</v>
      </c>
    </row>
    <row r="48" spans="1:60" outlineLevel="1" x14ac:dyDescent="0.2">
      <c r="A48" s="154">
        <v>30</v>
      </c>
      <c r="B48" s="160" t="s">
        <v>177</v>
      </c>
      <c r="C48" s="193" t="s">
        <v>178</v>
      </c>
      <c r="D48" s="162" t="s">
        <v>112</v>
      </c>
      <c r="E48" s="168">
        <v>1.954</v>
      </c>
      <c r="F48" s="170"/>
      <c r="G48" s="171">
        <f>ROUND(E48*F48,2)</f>
        <v>0</v>
      </c>
      <c r="H48" s="170"/>
      <c r="I48" s="171">
        <f>ROUND(E48*H48,2)</f>
        <v>0</v>
      </c>
      <c r="J48" s="170"/>
      <c r="K48" s="171">
        <f>ROUND(E48*J48,2)</f>
        <v>0</v>
      </c>
      <c r="L48" s="171">
        <v>21</v>
      </c>
      <c r="M48" s="171">
        <f>G48*(1+L48/100)</f>
        <v>0</v>
      </c>
      <c r="N48" s="163">
        <v>0</v>
      </c>
      <c r="O48" s="163">
        <f>ROUND(E48*N48,5)</f>
        <v>0</v>
      </c>
      <c r="P48" s="163">
        <v>0</v>
      </c>
      <c r="Q48" s="163">
        <f>ROUND(E48*P48,5)</f>
        <v>0</v>
      </c>
      <c r="R48" s="163"/>
      <c r="S48" s="163"/>
      <c r="T48" s="164">
        <v>2.577</v>
      </c>
      <c r="U48" s="163">
        <f>ROUND(E48*T48,2)</f>
        <v>5.04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113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x14ac:dyDescent="0.2">
      <c r="A49" s="155" t="s">
        <v>108</v>
      </c>
      <c r="B49" s="161" t="s">
        <v>75</v>
      </c>
      <c r="C49" s="194" t="s">
        <v>76</v>
      </c>
      <c r="D49" s="165"/>
      <c r="E49" s="169"/>
      <c r="F49" s="172"/>
      <c r="G49" s="172">
        <f>SUMIF(AE50:AE51,"&lt;&gt;NOR",G50:G51)</f>
        <v>0</v>
      </c>
      <c r="H49" s="172"/>
      <c r="I49" s="172">
        <f>SUM(I50:I51)</f>
        <v>0</v>
      </c>
      <c r="J49" s="172"/>
      <c r="K49" s="172">
        <f>SUM(K50:K51)</f>
        <v>0</v>
      </c>
      <c r="L49" s="172"/>
      <c r="M49" s="172">
        <f>SUM(M50:M51)</f>
        <v>0</v>
      </c>
      <c r="N49" s="166"/>
      <c r="O49" s="166">
        <f>SUM(O50:O51)</f>
        <v>3.4939999999999999E-2</v>
      </c>
      <c r="P49" s="166"/>
      <c r="Q49" s="166">
        <f>SUM(Q50:Q51)</f>
        <v>0</v>
      </c>
      <c r="R49" s="166"/>
      <c r="S49" s="166"/>
      <c r="T49" s="167"/>
      <c r="U49" s="166">
        <f>SUM(U50:U51)</f>
        <v>12.28</v>
      </c>
      <c r="AE49" t="s">
        <v>109</v>
      </c>
    </row>
    <row r="50" spans="1:60" outlineLevel="1" x14ac:dyDescent="0.2">
      <c r="A50" s="154">
        <v>31</v>
      </c>
      <c r="B50" s="160" t="s">
        <v>179</v>
      </c>
      <c r="C50" s="193" t="s">
        <v>180</v>
      </c>
      <c r="D50" s="162" t="s">
        <v>130</v>
      </c>
      <c r="E50" s="168">
        <v>15.6</v>
      </c>
      <c r="F50" s="170"/>
      <c r="G50" s="171">
        <f>ROUND(E50*F50,2)</f>
        <v>0</v>
      </c>
      <c r="H50" s="170"/>
      <c r="I50" s="171">
        <f>ROUND(E50*H50,2)</f>
        <v>0</v>
      </c>
      <c r="J50" s="170"/>
      <c r="K50" s="171">
        <f>ROUND(E50*J50,2)</f>
        <v>0</v>
      </c>
      <c r="L50" s="171">
        <v>21</v>
      </c>
      <c r="M50" s="171">
        <f>G50*(1+L50/100)</f>
        <v>0</v>
      </c>
      <c r="N50" s="163">
        <v>2.2399999999999998E-3</v>
      </c>
      <c r="O50" s="163">
        <f>ROUND(E50*N50,5)</f>
        <v>3.4939999999999999E-2</v>
      </c>
      <c r="P50" s="163">
        <v>0</v>
      </c>
      <c r="Q50" s="163">
        <f>ROUND(E50*P50,5)</f>
        <v>0</v>
      </c>
      <c r="R50" s="163"/>
      <c r="S50" s="163"/>
      <c r="T50" s="164">
        <v>0.78695000000000004</v>
      </c>
      <c r="U50" s="163">
        <f>ROUND(E50*T50,2)</f>
        <v>12.28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113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54">
        <v>32</v>
      </c>
      <c r="B51" s="160" t="s">
        <v>181</v>
      </c>
      <c r="C51" s="193" t="s">
        <v>182</v>
      </c>
      <c r="D51" s="162" t="s">
        <v>0</v>
      </c>
      <c r="E51" s="168">
        <v>65.599999999999994</v>
      </c>
      <c r="F51" s="170"/>
      <c r="G51" s="171">
        <f>ROUND(E51*F51,2)</f>
        <v>0</v>
      </c>
      <c r="H51" s="170"/>
      <c r="I51" s="171">
        <f>ROUND(E51*H51,2)</f>
        <v>0</v>
      </c>
      <c r="J51" s="170"/>
      <c r="K51" s="171">
        <f>ROUND(E51*J51,2)</f>
        <v>0</v>
      </c>
      <c r="L51" s="171">
        <v>21</v>
      </c>
      <c r="M51" s="171">
        <f>G51*(1+L51/100)</f>
        <v>0</v>
      </c>
      <c r="N51" s="163">
        <v>0</v>
      </c>
      <c r="O51" s="163">
        <f>ROUND(E51*N51,5)</f>
        <v>0</v>
      </c>
      <c r="P51" s="163">
        <v>0</v>
      </c>
      <c r="Q51" s="163">
        <f>ROUND(E51*P51,5)</f>
        <v>0</v>
      </c>
      <c r="R51" s="163"/>
      <c r="S51" s="163"/>
      <c r="T51" s="164">
        <v>0</v>
      </c>
      <c r="U51" s="163">
        <f>ROUND(E51*T51,2)</f>
        <v>0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113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x14ac:dyDescent="0.2">
      <c r="A52" s="155" t="s">
        <v>108</v>
      </c>
      <c r="B52" s="161" t="s">
        <v>77</v>
      </c>
      <c r="C52" s="194" t="s">
        <v>78</v>
      </c>
      <c r="D52" s="165"/>
      <c r="E52" s="169"/>
      <c r="F52" s="172"/>
      <c r="G52" s="172">
        <f>SUMIF(AE53:AE56,"&lt;&gt;NOR",G53:G56)</f>
        <v>0</v>
      </c>
      <c r="H52" s="172"/>
      <c r="I52" s="172">
        <f>SUM(I53:I56)</f>
        <v>0</v>
      </c>
      <c r="J52" s="172"/>
      <c r="K52" s="172">
        <f>SUM(K53:K56)</f>
        <v>0</v>
      </c>
      <c r="L52" s="172"/>
      <c r="M52" s="172">
        <f>SUM(M53:M56)</f>
        <v>0</v>
      </c>
      <c r="N52" s="166"/>
      <c r="O52" s="166">
        <f>SUM(O53:O56)</f>
        <v>2.5659999999999999E-2</v>
      </c>
      <c r="P52" s="166"/>
      <c r="Q52" s="166">
        <f>SUM(Q53:Q56)</f>
        <v>0</v>
      </c>
      <c r="R52" s="166"/>
      <c r="S52" s="166"/>
      <c r="T52" s="167"/>
      <c r="U52" s="166">
        <f>SUM(U53:U56)</f>
        <v>65.94</v>
      </c>
      <c r="AE52" t="s">
        <v>109</v>
      </c>
    </row>
    <row r="53" spans="1:60" outlineLevel="1" x14ac:dyDescent="0.2">
      <c r="A53" s="154">
        <v>33</v>
      </c>
      <c r="B53" s="160" t="s">
        <v>183</v>
      </c>
      <c r="C53" s="193" t="s">
        <v>184</v>
      </c>
      <c r="D53" s="162" t="s">
        <v>130</v>
      </c>
      <c r="E53" s="168">
        <v>85.54</v>
      </c>
      <c r="F53" s="170"/>
      <c r="G53" s="171">
        <f>ROUND(E53*F53,2)</f>
        <v>0</v>
      </c>
      <c r="H53" s="170"/>
      <c r="I53" s="171">
        <f>ROUND(E53*H53,2)</f>
        <v>0</v>
      </c>
      <c r="J53" s="170"/>
      <c r="K53" s="171">
        <f>ROUND(E53*J53,2)</f>
        <v>0</v>
      </c>
      <c r="L53" s="171">
        <v>21</v>
      </c>
      <c r="M53" s="171">
        <f>G53*(1+L53/100)</f>
        <v>0</v>
      </c>
      <c r="N53" s="163">
        <v>2.9999999999999997E-4</v>
      </c>
      <c r="O53" s="163">
        <f>ROUND(E53*N53,5)</f>
        <v>2.5659999999999999E-2</v>
      </c>
      <c r="P53" s="163">
        <v>0</v>
      </c>
      <c r="Q53" s="163">
        <f>ROUND(E53*P53,5)</f>
        <v>0</v>
      </c>
      <c r="R53" s="163"/>
      <c r="S53" s="163"/>
      <c r="T53" s="164">
        <v>0.53200000000000003</v>
      </c>
      <c r="U53" s="163">
        <f>ROUND(E53*T53,2)</f>
        <v>45.51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113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ht="22.5" outlineLevel="1" x14ac:dyDescent="0.2">
      <c r="A54" s="154">
        <v>34</v>
      </c>
      <c r="B54" s="160" t="s">
        <v>185</v>
      </c>
      <c r="C54" s="193" t="s">
        <v>186</v>
      </c>
      <c r="D54" s="162" t="s">
        <v>125</v>
      </c>
      <c r="E54" s="168">
        <v>39.994</v>
      </c>
      <c r="F54" s="170"/>
      <c r="G54" s="171">
        <f>ROUND(E54*F54,2)</f>
        <v>0</v>
      </c>
      <c r="H54" s="170"/>
      <c r="I54" s="171">
        <f>ROUND(E54*H54,2)</f>
        <v>0</v>
      </c>
      <c r="J54" s="170"/>
      <c r="K54" s="171">
        <f>ROUND(E54*J54,2)</f>
        <v>0</v>
      </c>
      <c r="L54" s="171">
        <v>21</v>
      </c>
      <c r="M54" s="171">
        <f>G54*(1+L54/100)</f>
        <v>0</v>
      </c>
      <c r="N54" s="163">
        <v>0</v>
      </c>
      <c r="O54" s="163">
        <f>ROUND(E54*N54,5)</f>
        <v>0</v>
      </c>
      <c r="P54" s="163">
        <v>0</v>
      </c>
      <c r="Q54" s="163">
        <f>ROUND(E54*P54,5)</f>
        <v>0</v>
      </c>
      <c r="R54" s="163"/>
      <c r="S54" s="163"/>
      <c r="T54" s="164">
        <v>0</v>
      </c>
      <c r="U54" s="163">
        <f>ROUND(E54*T54,2)</f>
        <v>0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113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54">
        <v>35</v>
      </c>
      <c r="B55" s="160" t="s">
        <v>187</v>
      </c>
      <c r="C55" s="193" t="s">
        <v>188</v>
      </c>
      <c r="D55" s="162" t="s">
        <v>130</v>
      </c>
      <c r="E55" s="168">
        <v>78.58</v>
      </c>
      <c r="F55" s="170"/>
      <c r="G55" s="171">
        <f>ROUND(E55*F55,2)</f>
        <v>0</v>
      </c>
      <c r="H55" s="170"/>
      <c r="I55" s="171">
        <f>ROUND(E55*H55,2)</f>
        <v>0</v>
      </c>
      <c r="J55" s="170"/>
      <c r="K55" s="171">
        <f>ROUND(E55*J55,2)</f>
        <v>0</v>
      </c>
      <c r="L55" s="171">
        <v>21</v>
      </c>
      <c r="M55" s="171">
        <f>G55*(1+L55/100)</f>
        <v>0</v>
      </c>
      <c r="N55" s="163">
        <v>0</v>
      </c>
      <c r="O55" s="163">
        <f>ROUND(E55*N55,5)</f>
        <v>0</v>
      </c>
      <c r="P55" s="163">
        <v>0</v>
      </c>
      <c r="Q55" s="163">
        <f>ROUND(E55*P55,5)</f>
        <v>0</v>
      </c>
      <c r="R55" s="163"/>
      <c r="S55" s="163"/>
      <c r="T55" s="164">
        <v>0.26</v>
      </c>
      <c r="U55" s="163">
        <f>ROUND(E55*T55,2)</f>
        <v>20.43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113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54">
        <v>36</v>
      </c>
      <c r="B56" s="160" t="s">
        <v>189</v>
      </c>
      <c r="C56" s="193" t="s">
        <v>190</v>
      </c>
      <c r="D56" s="162" t="s">
        <v>0</v>
      </c>
      <c r="E56" s="168">
        <v>3164.06</v>
      </c>
      <c r="F56" s="170"/>
      <c r="G56" s="171">
        <f>ROUND(E56*F56,2)</f>
        <v>0</v>
      </c>
      <c r="H56" s="170"/>
      <c r="I56" s="171">
        <f>ROUND(E56*H56,2)</f>
        <v>0</v>
      </c>
      <c r="J56" s="170"/>
      <c r="K56" s="171">
        <f>ROUND(E56*J56,2)</f>
        <v>0</v>
      </c>
      <c r="L56" s="171">
        <v>21</v>
      </c>
      <c r="M56" s="171">
        <f>G56*(1+L56/100)</f>
        <v>0</v>
      </c>
      <c r="N56" s="163">
        <v>0</v>
      </c>
      <c r="O56" s="163">
        <f>ROUND(E56*N56,5)</f>
        <v>0</v>
      </c>
      <c r="P56" s="163">
        <v>0</v>
      </c>
      <c r="Q56" s="163">
        <f>ROUND(E56*P56,5)</f>
        <v>0</v>
      </c>
      <c r="R56" s="163"/>
      <c r="S56" s="163"/>
      <c r="T56" s="164">
        <v>0</v>
      </c>
      <c r="U56" s="163">
        <f>ROUND(E56*T56,2)</f>
        <v>0</v>
      </c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113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x14ac:dyDescent="0.2">
      <c r="A57" s="155" t="s">
        <v>108</v>
      </c>
      <c r="B57" s="161" t="s">
        <v>79</v>
      </c>
      <c r="C57" s="194" t="s">
        <v>80</v>
      </c>
      <c r="D57" s="165"/>
      <c r="E57" s="169"/>
      <c r="F57" s="172"/>
      <c r="G57" s="172">
        <f>SUMIF(AE58:AE62,"&lt;&gt;NOR",G58:G62)</f>
        <v>0</v>
      </c>
      <c r="H57" s="172"/>
      <c r="I57" s="172">
        <f>SUM(I58:I62)</f>
        <v>0</v>
      </c>
      <c r="J57" s="172"/>
      <c r="K57" s="172">
        <f>SUM(K58:K62)</f>
        <v>0</v>
      </c>
      <c r="L57" s="172"/>
      <c r="M57" s="172">
        <f>SUM(M58:M62)</f>
        <v>0</v>
      </c>
      <c r="N57" s="166"/>
      <c r="O57" s="166">
        <f>SUM(O58:O62)</f>
        <v>4.2000000000000002E-4</v>
      </c>
      <c r="P57" s="166"/>
      <c r="Q57" s="166">
        <f>SUM(Q58:Q62)</f>
        <v>0.11249999999999999</v>
      </c>
      <c r="R57" s="166"/>
      <c r="S57" s="166"/>
      <c r="T57" s="167"/>
      <c r="U57" s="166">
        <f>SUM(U58:U62)</f>
        <v>14.430000000000001</v>
      </c>
      <c r="AE57" t="s">
        <v>109</v>
      </c>
    </row>
    <row r="58" spans="1:60" outlineLevel="1" x14ac:dyDescent="0.2">
      <c r="A58" s="154">
        <v>37</v>
      </c>
      <c r="B58" s="160" t="s">
        <v>191</v>
      </c>
      <c r="C58" s="193" t="s">
        <v>192</v>
      </c>
      <c r="D58" s="162" t="s">
        <v>125</v>
      </c>
      <c r="E58" s="168">
        <v>4.3</v>
      </c>
      <c r="F58" s="170"/>
      <c r="G58" s="171">
        <f>ROUND(E58*F58,2)</f>
        <v>0</v>
      </c>
      <c r="H58" s="170"/>
      <c r="I58" s="171">
        <f>ROUND(E58*H58,2)</f>
        <v>0</v>
      </c>
      <c r="J58" s="170"/>
      <c r="K58" s="171">
        <f>ROUND(E58*J58,2)</f>
        <v>0</v>
      </c>
      <c r="L58" s="171">
        <v>21</v>
      </c>
      <c r="M58" s="171">
        <f>G58*(1+L58/100)</f>
        <v>0</v>
      </c>
      <c r="N58" s="163">
        <v>0</v>
      </c>
      <c r="O58" s="163">
        <f>ROUND(E58*N58,5)</f>
        <v>0</v>
      </c>
      <c r="P58" s="163">
        <v>1.7999999999999999E-2</v>
      </c>
      <c r="Q58" s="163">
        <f>ROUND(E58*P58,5)</f>
        <v>7.7399999999999997E-2</v>
      </c>
      <c r="R58" s="163"/>
      <c r="S58" s="163"/>
      <c r="T58" s="164">
        <v>0.88800000000000001</v>
      </c>
      <c r="U58" s="163">
        <f>ROUND(E58*T58,2)</f>
        <v>3.82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113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54">
        <v>38</v>
      </c>
      <c r="B59" s="160" t="s">
        <v>193</v>
      </c>
      <c r="C59" s="193" t="s">
        <v>194</v>
      </c>
      <c r="D59" s="162" t="s">
        <v>125</v>
      </c>
      <c r="E59" s="168">
        <v>7.02</v>
      </c>
      <c r="F59" s="170"/>
      <c r="G59" s="171">
        <f>ROUND(E59*F59,2)</f>
        <v>0</v>
      </c>
      <c r="H59" s="170"/>
      <c r="I59" s="171">
        <f>ROUND(E59*H59,2)</f>
        <v>0</v>
      </c>
      <c r="J59" s="170"/>
      <c r="K59" s="171">
        <f>ROUND(E59*J59,2)</f>
        <v>0</v>
      </c>
      <c r="L59" s="171">
        <v>21</v>
      </c>
      <c r="M59" s="171">
        <f>G59*(1+L59/100)</f>
        <v>0</v>
      </c>
      <c r="N59" s="163">
        <v>0</v>
      </c>
      <c r="O59" s="163">
        <f>ROUND(E59*N59,5)</f>
        <v>0</v>
      </c>
      <c r="P59" s="163">
        <v>5.0000000000000001E-3</v>
      </c>
      <c r="Q59" s="163">
        <f>ROUND(E59*P59,5)</f>
        <v>3.5099999999999999E-2</v>
      </c>
      <c r="R59" s="163"/>
      <c r="S59" s="163"/>
      <c r="T59" s="164">
        <v>0.51</v>
      </c>
      <c r="U59" s="163">
        <f>ROUND(E59*T59,2)</f>
        <v>3.58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113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ht="22.5" outlineLevel="1" x14ac:dyDescent="0.2">
      <c r="A60" s="154">
        <v>39</v>
      </c>
      <c r="B60" s="160" t="s">
        <v>195</v>
      </c>
      <c r="C60" s="193" t="s">
        <v>196</v>
      </c>
      <c r="D60" s="162" t="s">
        <v>125</v>
      </c>
      <c r="E60" s="168">
        <v>7.02</v>
      </c>
      <c r="F60" s="170"/>
      <c r="G60" s="171">
        <f>ROUND(E60*F60,2)</f>
        <v>0</v>
      </c>
      <c r="H60" s="170"/>
      <c r="I60" s="171">
        <f>ROUND(E60*H60,2)</f>
        <v>0</v>
      </c>
      <c r="J60" s="170"/>
      <c r="K60" s="171">
        <f>ROUND(E60*J60,2)</f>
        <v>0</v>
      </c>
      <c r="L60" s="171">
        <v>21</v>
      </c>
      <c r="M60" s="171">
        <f>G60*(1+L60/100)</f>
        <v>0</v>
      </c>
      <c r="N60" s="163">
        <v>6.0000000000000002E-5</v>
      </c>
      <c r="O60" s="163">
        <f>ROUND(E60*N60,5)</f>
        <v>4.2000000000000002E-4</v>
      </c>
      <c r="P60" s="163">
        <v>0</v>
      </c>
      <c r="Q60" s="163">
        <f>ROUND(E60*P60,5)</f>
        <v>0</v>
      </c>
      <c r="R60" s="163"/>
      <c r="S60" s="163"/>
      <c r="T60" s="164">
        <v>0.87</v>
      </c>
      <c r="U60" s="163">
        <f>ROUND(E60*T60,2)</f>
        <v>6.11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113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54">
        <v>40</v>
      </c>
      <c r="B61" s="160" t="s">
        <v>197</v>
      </c>
      <c r="C61" s="193" t="s">
        <v>198</v>
      </c>
      <c r="D61" s="162" t="s">
        <v>130</v>
      </c>
      <c r="E61" s="168">
        <v>5.4</v>
      </c>
      <c r="F61" s="170"/>
      <c r="G61" s="171">
        <f>ROUND(E61*F61,2)</f>
        <v>0</v>
      </c>
      <c r="H61" s="170"/>
      <c r="I61" s="171">
        <f>ROUND(E61*H61,2)</f>
        <v>0</v>
      </c>
      <c r="J61" s="170"/>
      <c r="K61" s="171">
        <f>ROUND(E61*J61,2)</f>
        <v>0</v>
      </c>
      <c r="L61" s="171">
        <v>21</v>
      </c>
      <c r="M61" s="171">
        <f>G61*(1+L61/100)</f>
        <v>0</v>
      </c>
      <c r="N61" s="163">
        <v>0</v>
      </c>
      <c r="O61" s="163">
        <f>ROUND(E61*N61,5)</f>
        <v>0</v>
      </c>
      <c r="P61" s="163">
        <v>0</v>
      </c>
      <c r="Q61" s="163">
        <f>ROUND(E61*P61,5)</f>
        <v>0</v>
      </c>
      <c r="R61" s="163"/>
      <c r="S61" s="163"/>
      <c r="T61" s="164">
        <v>0.17</v>
      </c>
      <c r="U61" s="163">
        <f>ROUND(E61*T61,2)</f>
        <v>0.92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113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54">
        <v>41</v>
      </c>
      <c r="B62" s="160" t="s">
        <v>199</v>
      </c>
      <c r="C62" s="193" t="s">
        <v>200</v>
      </c>
      <c r="D62" s="162" t="s">
        <v>0</v>
      </c>
      <c r="E62" s="168">
        <v>58.69</v>
      </c>
      <c r="F62" s="170"/>
      <c r="G62" s="171">
        <f>ROUND(E62*F62,2)</f>
        <v>0</v>
      </c>
      <c r="H62" s="170"/>
      <c r="I62" s="171">
        <f>ROUND(E62*H62,2)</f>
        <v>0</v>
      </c>
      <c r="J62" s="170"/>
      <c r="K62" s="171">
        <f>ROUND(E62*J62,2)</f>
        <v>0</v>
      </c>
      <c r="L62" s="171">
        <v>21</v>
      </c>
      <c r="M62" s="171">
        <f>G62*(1+L62/100)</f>
        <v>0</v>
      </c>
      <c r="N62" s="163">
        <v>0</v>
      </c>
      <c r="O62" s="163">
        <f>ROUND(E62*N62,5)</f>
        <v>0</v>
      </c>
      <c r="P62" s="163">
        <v>0</v>
      </c>
      <c r="Q62" s="163">
        <f>ROUND(E62*P62,5)</f>
        <v>0</v>
      </c>
      <c r="R62" s="163"/>
      <c r="S62" s="163"/>
      <c r="T62" s="164">
        <v>0</v>
      </c>
      <c r="U62" s="163">
        <f>ROUND(E62*T62,2)</f>
        <v>0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113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x14ac:dyDescent="0.2">
      <c r="A63" s="155" t="s">
        <v>108</v>
      </c>
      <c r="B63" s="161" t="s">
        <v>81</v>
      </c>
      <c r="C63" s="194" t="s">
        <v>26</v>
      </c>
      <c r="D63" s="165"/>
      <c r="E63" s="169"/>
      <c r="F63" s="172"/>
      <c r="G63" s="172">
        <f>SUMIF(AE64:AE69,"&lt;&gt;NOR",G64:G69)</f>
        <v>0</v>
      </c>
      <c r="H63" s="172"/>
      <c r="I63" s="172">
        <f>SUM(I64:I69)</f>
        <v>0</v>
      </c>
      <c r="J63" s="172"/>
      <c r="K63" s="172">
        <f>SUM(K64:K69)</f>
        <v>0</v>
      </c>
      <c r="L63" s="172"/>
      <c r="M63" s="172">
        <f>SUM(M64:M69)</f>
        <v>0</v>
      </c>
      <c r="N63" s="166"/>
      <c r="O63" s="166">
        <f>SUM(O64:O69)</f>
        <v>0</v>
      </c>
      <c r="P63" s="166"/>
      <c r="Q63" s="166">
        <f>SUM(Q64:Q69)</f>
        <v>0</v>
      </c>
      <c r="R63" s="166"/>
      <c r="S63" s="166"/>
      <c r="T63" s="167"/>
      <c r="U63" s="166">
        <f>SUM(U64:U69)</f>
        <v>0</v>
      </c>
      <c r="AE63" t="s">
        <v>109</v>
      </c>
    </row>
    <row r="64" spans="1:60" outlineLevel="1" x14ac:dyDescent="0.2">
      <c r="A64" s="154">
        <v>42</v>
      </c>
      <c r="B64" s="160" t="s">
        <v>201</v>
      </c>
      <c r="C64" s="193" t="s">
        <v>202</v>
      </c>
      <c r="D64" s="162" t="s">
        <v>203</v>
      </c>
      <c r="E64" s="168">
        <v>1</v>
      </c>
      <c r="F64" s="170"/>
      <c r="G64" s="171">
        <f t="shared" ref="G64:G69" si="14">ROUND(E64*F64,2)</f>
        <v>0</v>
      </c>
      <c r="H64" s="170"/>
      <c r="I64" s="171">
        <f t="shared" ref="I64:I69" si="15">ROUND(E64*H64,2)</f>
        <v>0</v>
      </c>
      <c r="J64" s="170"/>
      <c r="K64" s="171">
        <f t="shared" ref="K64:K69" si="16">ROUND(E64*J64,2)</f>
        <v>0</v>
      </c>
      <c r="L64" s="171">
        <v>21</v>
      </c>
      <c r="M64" s="171">
        <f t="shared" ref="M64:M69" si="17">G64*(1+L64/100)</f>
        <v>0</v>
      </c>
      <c r="N64" s="163">
        <v>0</v>
      </c>
      <c r="O64" s="163">
        <f t="shared" ref="O64:O69" si="18">ROUND(E64*N64,5)</f>
        <v>0</v>
      </c>
      <c r="P64" s="163">
        <v>0</v>
      </c>
      <c r="Q64" s="163">
        <f t="shared" ref="Q64:Q69" si="19">ROUND(E64*P64,5)</f>
        <v>0</v>
      </c>
      <c r="R64" s="163"/>
      <c r="S64" s="163"/>
      <c r="T64" s="164">
        <v>0</v>
      </c>
      <c r="U64" s="163">
        <f t="shared" ref="U64:U69" si="20">ROUND(E64*T64,2)</f>
        <v>0</v>
      </c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204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54">
        <v>43</v>
      </c>
      <c r="B65" s="160" t="s">
        <v>205</v>
      </c>
      <c r="C65" s="193" t="s">
        <v>206</v>
      </c>
      <c r="D65" s="162" t="s">
        <v>203</v>
      </c>
      <c r="E65" s="168">
        <v>1</v>
      </c>
      <c r="F65" s="170"/>
      <c r="G65" s="171">
        <f t="shared" si="14"/>
        <v>0</v>
      </c>
      <c r="H65" s="170"/>
      <c r="I65" s="171">
        <f t="shared" si="15"/>
        <v>0</v>
      </c>
      <c r="J65" s="170"/>
      <c r="K65" s="171">
        <f t="shared" si="16"/>
        <v>0</v>
      </c>
      <c r="L65" s="171">
        <v>21</v>
      </c>
      <c r="M65" s="171">
        <f t="shared" si="17"/>
        <v>0</v>
      </c>
      <c r="N65" s="163">
        <v>0</v>
      </c>
      <c r="O65" s="163">
        <f t="shared" si="18"/>
        <v>0</v>
      </c>
      <c r="P65" s="163">
        <v>0</v>
      </c>
      <c r="Q65" s="163">
        <f t="shared" si="19"/>
        <v>0</v>
      </c>
      <c r="R65" s="163"/>
      <c r="S65" s="163"/>
      <c r="T65" s="164">
        <v>0</v>
      </c>
      <c r="U65" s="163">
        <f t="shared" si="20"/>
        <v>0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204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54">
        <v>44</v>
      </c>
      <c r="B66" s="160" t="s">
        <v>207</v>
      </c>
      <c r="C66" s="193" t="s">
        <v>208</v>
      </c>
      <c r="D66" s="162" t="s">
        <v>203</v>
      </c>
      <c r="E66" s="168">
        <v>1</v>
      </c>
      <c r="F66" s="170"/>
      <c r="G66" s="171">
        <f t="shared" si="14"/>
        <v>0</v>
      </c>
      <c r="H66" s="170"/>
      <c r="I66" s="171">
        <f t="shared" si="15"/>
        <v>0</v>
      </c>
      <c r="J66" s="170"/>
      <c r="K66" s="171">
        <f t="shared" si="16"/>
        <v>0</v>
      </c>
      <c r="L66" s="171">
        <v>21</v>
      </c>
      <c r="M66" s="171">
        <f t="shared" si="17"/>
        <v>0</v>
      </c>
      <c r="N66" s="163">
        <v>0</v>
      </c>
      <c r="O66" s="163">
        <f t="shared" si="18"/>
        <v>0</v>
      </c>
      <c r="P66" s="163">
        <v>0</v>
      </c>
      <c r="Q66" s="163">
        <f t="shared" si="19"/>
        <v>0</v>
      </c>
      <c r="R66" s="163"/>
      <c r="S66" s="163"/>
      <c r="T66" s="164">
        <v>0</v>
      </c>
      <c r="U66" s="163">
        <f t="shared" si="20"/>
        <v>0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204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54">
        <v>45</v>
      </c>
      <c r="B67" s="160" t="s">
        <v>209</v>
      </c>
      <c r="C67" s="193" t="s">
        <v>210</v>
      </c>
      <c r="D67" s="162" t="s">
        <v>203</v>
      </c>
      <c r="E67" s="168">
        <v>1</v>
      </c>
      <c r="F67" s="170"/>
      <c r="G67" s="171">
        <f t="shared" si="14"/>
        <v>0</v>
      </c>
      <c r="H67" s="170"/>
      <c r="I67" s="171">
        <f t="shared" si="15"/>
        <v>0</v>
      </c>
      <c r="J67" s="170"/>
      <c r="K67" s="171">
        <f t="shared" si="16"/>
        <v>0</v>
      </c>
      <c r="L67" s="171">
        <v>21</v>
      </c>
      <c r="M67" s="171">
        <f t="shared" si="17"/>
        <v>0</v>
      </c>
      <c r="N67" s="163">
        <v>0</v>
      </c>
      <c r="O67" s="163">
        <f t="shared" si="18"/>
        <v>0</v>
      </c>
      <c r="P67" s="163">
        <v>0</v>
      </c>
      <c r="Q67" s="163">
        <f t="shared" si="19"/>
        <v>0</v>
      </c>
      <c r="R67" s="163"/>
      <c r="S67" s="163"/>
      <c r="T67" s="164">
        <v>0</v>
      </c>
      <c r="U67" s="163">
        <f t="shared" si="20"/>
        <v>0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204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54">
        <v>46</v>
      </c>
      <c r="B68" s="160" t="s">
        <v>211</v>
      </c>
      <c r="C68" s="193" t="s">
        <v>212</v>
      </c>
      <c r="D68" s="162" t="s">
        <v>203</v>
      </c>
      <c r="E68" s="168">
        <v>1</v>
      </c>
      <c r="F68" s="170"/>
      <c r="G68" s="171">
        <f t="shared" si="14"/>
        <v>0</v>
      </c>
      <c r="H68" s="170"/>
      <c r="I68" s="171">
        <f t="shared" si="15"/>
        <v>0</v>
      </c>
      <c r="J68" s="170"/>
      <c r="K68" s="171">
        <f t="shared" si="16"/>
        <v>0</v>
      </c>
      <c r="L68" s="171">
        <v>21</v>
      </c>
      <c r="M68" s="171">
        <f t="shared" si="17"/>
        <v>0</v>
      </c>
      <c r="N68" s="163">
        <v>0</v>
      </c>
      <c r="O68" s="163">
        <f t="shared" si="18"/>
        <v>0</v>
      </c>
      <c r="P68" s="163">
        <v>0</v>
      </c>
      <c r="Q68" s="163">
        <f t="shared" si="19"/>
        <v>0</v>
      </c>
      <c r="R68" s="163"/>
      <c r="S68" s="163"/>
      <c r="T68" s="164">
        <v>0</v>
      </c>
      <c r="U68" s="163">
        <f t="shared" si="20"/>
        <v>0</v>
      </c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204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81">
        <v>47</v>
      </c>
      <c r="B69" s="182" t="s">
        <v>213</v>
      </c>
      <c r="C69" s="195" t="s">
        <v>214</v>
      </c>
      <c r="D69" s="183" t="s">
        <v>203</v>
      </c>
      <c r="E69" s="184">
        <v>1</v>
      </c>
      <c r="F69" s="185"/>
      <c r="G69" s="186">
        <f t="shared" si="14"/>
        <v>0</v>
      </c>
      <c r="H69" s="185"/>
      <c r="I69" s="186">
        <f t="shared" si="15"/>
        <v>0</v>
      </c>
      <c r="J69" s="185"/>
      <c r="K69" s="186">
        <f t="shared" si="16"/>
        <v>0</v>
      </c>
      <c r="L69" s="186">
        <v>21</v>
      </c>
      <c r="M69" s="186">
        <f t="shared" si="17"/>
        <v>0</v>
      </c>
      <c r="N69" s="187">
        <v>0</v>
      </c>
      <c r="O69" s="187">
        <f t="shared" si="18"/>
        <v>0</v>
      </c>
      <c r="P69" s="187">
        <v>0</v>
      </c>
      <c r="Q69" s="187">
        <f t="shared" si="19"/>
        <v>0</v>
      </c>
      <c r="R69" s="187"/>
      <c r="S69" s="187"/>
      <c r="T69" s="188">
        <v>0</v>
      </c>
      <c r="U69" s="187">
        <f t="shared" si="20"/>
        <v>0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204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x14ac:dyDescent="0.2">
      <c r="A70" s="6"/>
      <c r="B70" s="7" t="s">
        <v>215</v>
      </c>
      <c r="C70" s="196" t="s">
        <v>215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AC70">
        <v>15</v>
      </c>
      <c r="AD70">
        <v>21</v>
      </c>
    </row>
    <row r="71" spans="1:60" x14ac:dyDescent="0.2">
      <c r="A71" s="189"/>
      <c r="B71" s="190">
        <v>26</v>
      </c>
      <c r="C71" s="197" t="s">
        <v>215</v>
      </c>
      <c r="D71" s="191"/>
      <c r="E71" s="191"/>
      <c r="F71" s="191"/>
      <c r="G71" s="192">
        <f>G8+G13+G16+G18+G21+G23+G26+G28+G32+G39+G47+G49+G52+G57+G63</f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AC71">
        <f>SUMIF(L7:L69,AC70,G7:G69)</f>
        <v>0</v>
      </c>
      <c r="AD71">
        <f>SUMIF(L7:L69,AD70,G7:G69)</f>
        <v>0</v>
      </c>
      <c r="AE71" t="s">
        <v>216</v>
      </c>
    </row>
    <row r="72" spans="1:60" x14ac:dyDescent="0.2">
      <c r="A72" s="6"/>
      <c r="B72" s="7" t="s">
        <v>215</v>
      </c>
      <c r="C72" s="196" t="s">
        <v>215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60" x14ac:dyDescent="0.2">
      <c r="A73" s="6"/>
      <c r="B73" s="7" t="s">
        <v>215</v>
      </c>
      <c r="C73" s="196" t="s">
        <v>215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60" x14ac:dyDescent="0.2">
      <c r="A74" s="258">
        <v>33</v>
      </c>
      <c r="B74" s="258"/>
      <c r="C74" s="259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60" x14ac:dyDescent="0.2">
      <c r="A75" s="260"/>
      <c r="B75" s="261"/>
      <c r="C75" s="262"/>
      <c r="D75" s="261"/>
      <c r="E75" s="261"/>
      <c r="F75" s="261"/>
      <c r="G75" s="263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AE75" t="s">
        <v>217</v>
      </c>
    </row>
    <row r="76" spans="1:60" x14ac:dyDescent="0.2">
      <c r="A76" s="264"/>
      <c r="B76" s="265"/>
      <c r="C76" s="266"/>
      <c r="D76" s="265"/>
      <c r="E76" s="265"/>
      <c r="F76" s="265"/>
      <c r="G76" s="267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60" x14ac:dyDescent="0.2">
      <c r="A77" s="264"/>
      <c r="B77" s="265"/>
      <c r="C77" s="266"/>
      <c r="D77" s="265"/>
      <c r="E77" s="265"/>
      <c r="F77" s="265"/>
      <c r="G77" s="26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60" x14ac:dyDescent="0.2">
      <c r="A78" s="264"/>
      <c r="B78" s="265"/>
      <c r="C78" s="266"/>
      <c r="D78" s="265"/>
      <c r="E78" s="265"/>
      <c r="F78" s="265"/>
      <c r="G78" s="267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60" x14ac:dyDescent="0.2">
      <c r="A79" s="268"/>
      <c r="B79" s="269"/>
      <c r="C79" s="270"/>
      <c r="D79" s="269"/>
      <c r="E79" s="269"/>
      <c r="F79" s="269"/>
      <c r="G79" s="27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60" x14ac:dyDescent="0.2">
      <c r="A80" s="6"/>
      <c r="B80" s="7" t="s">
        <v>215</v>
      </c>
      <c r="C80" s="196" t="s">
        <v>215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3:31" x14ac:dyDescent="0.2">
      <c r="C81" s="198"/>
      <c r="AE81" t="s">
        <v>218</v>
      </c>
    </row>
  </sheetData>
  <mergeCells count="6">
    <mergeCell ref="A75:G79"/>
    <mergeCell ref="A1:G1"/>
    <mergeCell ref="C2:G2"/>
    <mergeCell ref="C3:G3"/>
    <mergeCell ref="C4:G4"/>
    <mergeCell ref="A74:C74"/>
  </mergeCells>
  <pageMargins left="0.59055118110236204" right="0.39370078740157499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Zdeněk Rainhart</cp:lastModifiedBy>
  <cp:lastPrinted>2019-08-28T11:41:33Z</cp:lastPrinted>
  <dcterms:created xsi:type="dcterms:W3CDTF">2009-04-08T07:15:50Z</dcterms:created>
  <dcterms:modified xsi:type="dcterms:W3CDTF">2019-08-28T12:54:59Z</dcterms:modified>
</cp:coreProperties>
</file>