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 2019\VZ Stavební práce\VZMR\Odstranění objektu Katušky p.č. 21383 BN\Profil zadavatele\"/>
    </mc:Choice>
  </mc:AlternateContent>
  <bookViews>
    <workbookView xWindow="0" yWindow="0" windowWidth="28800" windowHeight="1170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Pol'!$A$1:$U$100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90" i="12" l="1"/>
  <c r="F39" i="1" s="1"/>
  <c r="G9" i="12"/>
  <c r="I9" i="12"/>
  <c r="K9" i="12"/>
  <c r="M9" i="12"/>
  <c r="O9" i="12"/>
  <c r="Q9" i="12"/>
  <c r="U9" i="12"/>
  <c r="G10" i="12"/>
  <c r="M10" i="12" s="1"/>
  <c r="I10" i="12"/>
  <c r="K10" i="12"/>
  <c r="O10" i="12"/>
  <c r="Q10" i="12"/>
  <c r="U10" i="12"/>
  <c r="G11" i="12"/>
  <c r="I11" i="12"/>
  <c r="K11" i="12"/>
  <c r="M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8" i="12"/>
  <c r="I18" i="12"/>
  <c r="K18" i="12"/>
  <c r="M18" i="12"/>
  <c r="O18" i="12"/>
  <c r="Q18" i="12"/>
  <c r="U18" i="12"/>
  <c r="G19" i="12"/>
  <c r="I19" i="12"/>
  <c r="K19" i="12"/>
  <c r="O19" i="12"/>
  <c r="Q19" i="12"/>
  <c r="U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I24" i="12"/>
  <c r="K24" i="12"/>
  <c r="M24" i="12"/>
  <c r="O24" i="12"/>
  <c r="Q24" i="12"/>
  <c r="U24" i="12"/>
  <c r="G25" i="12"/>
  <c r="M25" i="12" s="1"/>
  <c r="I25" i="12"/>
  <c r="K25" i="12"/>
  <c r="O25" i="12"/>
  <c r="Q25" i="12"/>
  <c r="U25" i="12"/>
  <c r="G27" i="12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I38" i="12"/>
  <c r="K38" i="12"/>
  <c r="M38" i="12"/>
  <c r="O38" i="12"/>
  <c r="Q38" i="12"/>
  <c r="U38" i="12"/>
  <c r="G40" i="12"/>
  <c r="M40" i="12" s="1"/>
  <c r="I40" i="12"/>
  <c r="K40" i="12"/>
  <c r="O40" i="12"/>
  <c r="Q40" i="12"/>
  <c r="U40" i="12"/>
  <c r="G41" i="12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I44" i="12"/>
  <c r="K44" i="12"/>
  <c r="M44" i="12"/>
  <c r="O44" i="12"/>
  <c r="Q44" i="12"/>
  <c r="U44" i="12"/>
  <c r="G45" i="12"/>
  <c r="M45" i="12" s="1"/>
  <c r="I45" i="12"/>
  <c r="K45" i="12"/>
  <c r="O45" i="12"/>
  <c r="Q45" i="12"/>
  <c r="U45" i="12"/>
  <c r="G46" i="12"/>
  <c r="I46" i="12"/>
  <c r="K46" i="12"/>
  <c r="M46" i="12"/>
  <c r="O46" i="12"/>
  <c r="Q46" i="12"/>
  <c r="U46" i="12"/>
  <c r="G47" i="12"/>
  <c r="M47" i="12" s="1"/>
  <c r="I47" i="12"/>
  <c r="K47" i="12"/>
  <c r="O47" i="12"/>
  <c r="Q47" i="12"/>
  <c r="U47" i="12"/>
  <c r="I48" i="12"/>
  <c r="G49" i="12"/>
  <c r="G48" i="12" s="1"/>
  <c r="I51" i="1" s="1"/>
  <c r="I49" i="12"/>
  <c r="K49" i="12"/>
  <c r="K48" i="12" s="1"/>
  <c r="O49" i="12"/>
  <c r="O48" i="12" s="1"/>
  <c r="Q49" i="12"/>
  <c r="Q48" i="12" s="1"/>
  <c r="U49" i="12"/>
  <c r="U48" i="12" s="1"/>
  <c r="I50" i="12"/>
  <c r="G51" i="12"/>
  <c r="G50" i="12" s="1"/>
  <c r="I52" i="1" s="1"/>
  <c r="I51" i="12"/>
  <c r="K51" i="12"/>
  <c r="K50" i="12" s="1"/>
  <c r="O51" i="12"/>
  <c r="O50" i="12" s="1"/>
  <c r="Q51" i="12"/>
  <c r="Q50" i="12" s="1"/>
  <c r="U51" i="12"/>
  <c r="U50" i="12" s="1"/>
  <c r="G53" i="12"/>
  <c r="G52" i="12" s="1"/>
  <c r="I53" i="1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6" i="12"/>
  <c r="I56" i="12"/>
  <c r="K56" i="12"/>
  <c r="M56" i="12"/>
  <c r="O56" i="12"/>
  <c r="Q56" i="12"/>
  <c r="U56" i="12"/>
  <c r="G57" i="12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I60" i="12"/>
  <c r="K60" i="12"/>
  <c r="M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5" i="12"/>
  <c r="I65" i="12"/>
  <c r="K65" i="12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0" i="12"/>
  <c r="I70" i="12"/>
  <c r="K70" i="12"/>
  <c r="M70" i="12"/>
  <c r="O70" i="12"/>
  <c r="Q70" i="12"/>
  <c r="U70" i="12"/>
  <c r="G71" i="12"/>
  <c r="M71" i="12" s="1"/>
  <c r="I71" i="12"/>
  <c r="K71" i="12"/>
  <c r="O71" i="12"/>
  <c r="Q71" i="12"/>
  <c r="U71" i="12"/>
  <c r="G73" i="12"/>
  <c r="I73" i="12"/>
  <c r="K73" i="12"/>
  <c r="K72" i="12" s="1"/>
  <c r="O73" i="12"/>
  <c r="Q73" i="12"/>
  <c r="U73" i="12"/>
  <c r="G74" i="12"/>
  <c r="M74" i="12" s="1"/>
  <c r="I74" i="12"/>
  <c r="I72" i="12" s="1"/>
  <c r="K74" i="12"/>
  <c r="O74" i="12"/>
  <c r="Q74" i="12"/>
  <c r="U74" i="12"/>
  <c r="G76" i="12"/>
  <c r="I76" i="12"/>
  <c r="I75" i="12" s="1"/>
  <c r="K76" i="12"/>
  <c r="M76" i="12"/>
  <c r="O76" i="12"/>
  <c r="Q76" i="12"/>
  <c r="Q75" i="12" s="1"/>
  <c r="U76" i="12"/>
  <c r="G77" i="12"/>
  <c r="I77" i="12"/>
  <c r="K77" i="12"/>
  <c r="K75" i="12" s="1"/>
  <c r="O77" i="12"/>
  <c r="Q77" i="12"/>
  <c r="U77" i="12"/>
  <c r="G78" i="12"/>
  <c r="M78" i="12" s="1"/>
  <c r="I78" i="12"/>
  <c r="K78" i="12"/>
  <c r="O78" i="12"/>
  <c r="Q78" i="12"/>
  <c r="U78" i="12"/>
  <c r="G80" i="12"/>
  <c r="I80" i="12"/>
  <c r="I79" i="12" s="1"/>
  <c r="K80" i="12"/>
  <c r="M80" i="12"/>
  <c r="O80" i="12"/>
  <c r="Q80" i="12"/>
  <c r="Q79" i="12" s="1"/>
  <c r="U80" i="12"/>
  <c r="G81" i="12"/>
  <c r="G79" i="12" s="1"/>
  <c r="I58" i="1" s="1"/>
  <c r="I81" i="12"/>
  <c r="K81" i="12"/>
  <c r="K79" i="12" s="1"/>
  <c r="O81" i="12"/>
  <c r="O79" i="12" s="1"/>
  <c r="Q81" i="12"/>
  <c r="U81" i="12"/>
  <c r="G83" i="12"/>
  <c r="I83" i="12"/>
  <c r="K83" i="12"/>
  <c r="O83" i="12"/>
  <c r="Q83" i="12"/>
  <c r="U83" i="12"/>
  <c r="G84" i="12"/>
  <c r="M84" i="12" s="1"/>
  <c r="I84" i="12"/>
  <c r="K84" i="12"/>
  <c r="O84" i="12"/>
  <c r="Q84" i="12"/>
  <c r="U84" i="12"/>
  <c r="G85" i="12"/>
  <c r="M85" i="12" s="1"/>
  <c r="I85" i="12"/>
  <c r="K85" i="12"/>
  <c r="O85" i="12"/>
  <c r="Q85" i="12"/>
  <c r="U85" i="12"/>
  <c r="G86" i="12"/>
  <c r="I86" i="12"/>
  <c r="K86" i="12"/>
  <c r="M86" i="12"/>
  <c r="O86" i="12"/>
  <c r="Q86" i="12"/>
  <c r="U86" i="12"/>
  <c r="G87" i="12"/>
  <c r="M87" i="12" s="1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I20" i="1"/>
  <c r="I18" i="1"/>
  <c r="G27" i="1"/>
  <c r="F40" i="1"/>
  <c r="G23" i="1" s="1"/>
  <c r="G40" i="1"/>
  <c r="G25" i="1" s="1"/>
  <c r="G26" i="1" s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E26" i="1"/>
  <c r="Q82" i="12" l="1"/>
  <c r="I82" i="12"/>
  <c r="O82" i="12"/>
  <c r="U79" i="12"/>
  <c r="U75" i="12"/>
  <c r="U72" i="12"/>
  <c r="K64" i="12"/>
  <c r="O55" i="12"/>
  <c r="Q52" i="12"/>
  <c r="I52" i="12"/>
  <c r="O52" i="12"/>
  <c r="G39" i="12"/>
  <c r="I50" i="1" s="1"/>
  <c r="U26" i="12"/>
  <c r="K17" i="12"/>
  <c r="Q17" i="12"/>
  <c r="I17" i="12"/>
  <c r="K8" i="12"/>
  <c r="Q8" i="12"/>
  <c r="I8" i="12"/>
  <c r="K82" i="12"/>
  <c r="G75" i="12"/>
  <c r="I57" i="1" s="1"/>
  <c r="G72" i="12"/>
  <c r="I56" i="1" s="1"/>
  <c r="U64" i="12"/>
  <c r="K55" i="12"/>
  <c r="Q55" i="12"/>
  <c r="I55" i="12"/>
  <c r="K52" i="12"/>
  <c r="O39" i="12"/>
  <c r="G26" i="12"/>
  <c r="I49" i="1" s="1"/>
  <c r="U17" i="12"/>
  <c r="U8" i="12"/>
  <c r="U82" i="12"/>
  <c r="O75" i="12"/>
  <c r="Q72" i="12"/>
  <c r="O72" i="12"/>
  <c r="G64" i="12"/>
  <c r="I55" i="1" s="1"/>
  <c r="U55" i="12"/>
  <c r="U52" i="12"/>
  <c r="K39" i="12"/>
  <c r="Q39" i="12"/>
  <c r="I39" i="12"/>
  <c r="Q26" i="12"/>
  <c r="I26" i="12"/>
  <c r="O26" i="12"/>
  <c r="G17" i="12"/>
  <c r="I48" i="1" s="1"/>
  <c r="AD90" i="12"/>
  <c r="G39" i="1" s="1"/>
  <c r="H39" i="1" s="1"/>
  <c r="I39" i="1" s="1"/>
  <c r="G82" i="12"/>
  <c r="I59" i="1" s="1"/>
  <c r="I19" i="1" s="1"/>
  <c r="Q64" i="12"/>
  <c r="I64" i="12"/>
  <c r="O64" i="12"/>
  <c r="G55" i="12"/>
  <c r="I54" i="1" s="1"/>
  <c r="I17" i="1" s="1"/>
  <c r="U39" i="12"/>
  <c r="K26" i="12"/>
  <c r="O17" i="12"/>
  <c r="O8" i="12"/>
  <c r="G28" i="1"/>
  <c r="G24" i="1"/>
  <c r="G29" i="1" s="1"/>
  <c r="M17" i="12"/>
  <c r="M8" i="12"/>
  <c r="M83" i="12"/>
  <c r="M82" i="12" s="1"/>
  <c r="M81" i="12"/>
  <c r="M79" i="12" s="1"/>
  <c r="M77" i="12"/>
  <c r="M75" i="12" s="1"/>
  <c r="M73" i="12"/>
  <c r="M72" i="12" s="1"/>
  <c r="M65" i="12"/>
  <c r="M64" i="12" s="1"/>
  <c r="M57" i="12"/>
  <c r="M55" i="12" s="1"/>
  <c r="M53" i="12"/>
  <c r="M52" i="12" s="1"/>
  <c r="M51" i="12"/>
  <c r="M50" i="12" s="1"/>
  <c r="M49" i="12"/>
  <c r="M48" i="12" s="1"/>
  <c r="M41" i="12"/>
  <c r="M39" i="12" s="1"/>
  <c r="M27" i="12"/>
  <c r="M26" i="12" s="1"/>
  <c r="M19" i="12"/>
  <c r="G8" i="12"/>
  <c r="I47" i="1" l="1"/>
  <c r="G90" i="12"/>
  <c r="I60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<sst xmlns="http://schemas.openxmlformats.org/spreadsheetml/2006/main" count="479" uniqueCount="258">
  <si>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</si>
  <si>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</si>
  <si>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</si>
  <si>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</si>
  <si>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</si>
  <si>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</si>
  <si>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</si>
  <si>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</si>
  <si>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</si>
  <si>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</si>
  <si>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</si>
  <si>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</si>
  <si>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</si>
  <si>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</si>
  <si>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</si>
  <si>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</si>
  <si>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</si>
  <si>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</si>
  <si>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</si>
  <si>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</si>
  <si>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</si>
  <si>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</si>
  <si>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</si>
  <si>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</si>
  <si>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</si>
  <si>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</si>
  <si>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</si>
  <si>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</si>
  <si>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</si>
  <si>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</si>
  <si>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</si>
  <si>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</si>
  <si>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</si>
  <si>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</si>
  <si>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</si>
  <si>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</si>
  <si>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</si>
  <si>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</si>
  <si>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</si>
  <si>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</si>
  <si>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</si>
  <si>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</si>
  <si>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</si>
  <si>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</si>
  <si>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</si>
  <si>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Odstranění objektu p.č. 2138/3, Konopišťská ul., Benešov</t>
  </si>
  <si>
    <t>Město Benešov</t>
  </si>
  <si>
    <t>Masarykovo náměstí 100</t>
  </si>
  <si>
    <t>Benešov</t>
  </si>
  <si>
    <t>25601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</si>
  <si>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</si>
  <si>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</si>
  <si>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</si>
  <si>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</si>
  <si>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</si>
  <si>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</si>
  <si>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</si>
  <si>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94</t>
  </si>
  <si>
    <t>Lešení a stavební výtahy</t>
  </si>
  <si>
    <t>96</t>
  </si>
  <si>
    <t>Bourání konstrukcí</t>
  </si>
  <si>
    <t>97</t>
  </si>
  <si>
    <t>Prorážení otvorů</t>
  </si>
  <si>
    <t>98</t>
  </si>
  <si>
    <t>Demolice</t>
  </si>
  <si>
    <t>99</t>
  </si>
  <si>
    <t>Staveništní přesun hmot</t>
  </si>
  <si>
    <t>712</t>
  </si>
  <si>
    <t>Živičné krytiny</t>
  </si>
  <si>
    <t>725</t>
  </si>
  <si>
    <t>Zařizovací předměty</t>
  </si>
  <si>
    <t>764</t>
  </si>
  <si>
    <t>Konstrukce klempířské</t>
  </si>
  <si>
    <t>766</t>
  </si>
  <si>
    <t>Konstrukce truhlářské</t>
  </si>
  <si>
    <t>767</t>
  </si>
  <si>
    <t>Konstrukce zámečnické</t>
  </si>
  <si>
    <t>776</t>
  </si>
  <si>
    <t>Podlahy povlakové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</si>
  <si>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</si>
  <si>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</si>
  <si>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</si>
  <si>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</si>
  <si>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</si>
  <si>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</si>
  <si>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</si>
  <si>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</si>
  <si>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</si>
  <si>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</si>
  <si>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</si>
  <si>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</si>
  <si>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</si>
  <si>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</si>
  <si>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</si>
  <si>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</si>
  <si>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</si>
  <si>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</si>
  <si>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</si>
  <si>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</si>
  <si>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</si>
  <si>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</si>
  <si>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</si>
  <si>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</si>
  <si>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</si>
  <si>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</si>
  <si>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</si>
  <si>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</si>
  <si>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</si>
  <si>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131201110R00</t>
  </si>
  <si>
    <t>Hloubení nezapaž. jam hor.3 do 50 m3, STROJNĚ</t>
  </si>
  <si>
    <t>m3</t>
  </si>
  <si>
    <t>POL1_0</t>
  </si>
  <si>
    <t>131201119R00</t>
  </si>
  <si>
    <t>Příplatek za lepivost - hloubení nezap.jam v hor.3</t>
  </si>
  <si>
    <t>174101101R00</t>
  </si>
  <si>
    <t>Zásyp jam, rýh, šachet se zhutněním</t>
  </si>
  <si>
    <t>181201102R00</t>
  </si>
  <si>
    <t>Úprava pláně v násypech v hor. 1-4, se zhutněním</t>
  </si>
  <si>
    <t>m2</t>
  </si>
  <si>
    <t>162201102R00</t>
  </si>
  <si>
    <t>Vodorovné přemístění výkopku z hor.1-4 do 50 m, 2x 39,459m3</t>
  </si>
  <si>
    <t>167101101R00</t>
  </si>
  <si>
    <t>Nakládání výkopku z hor.1-4 v množství do 100 m3, (případné pořiz.náklady budou účtovány dle skuteč)</t>
  </si>
  <si>
    <t>162701105R00</t>
  </si>
  <si>
    <t>Vodorovné přemístění výkopku z hor.1-4 do 10000 m</t>
  </si>
  <si>
    <t>941941041R00</t>
  </si>
  <si>
    <t>Montáž lešení leh.řad.s podlahami,š.1,2 m, H 10 m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</si>
  <si>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</si>
  <si>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</si>
  <si>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</si>
  <si>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</si>
  <si>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941955001R00</t>
  </si>
  <si>
    <t>Lešení lehké pomocné, výška podlahy do 1,2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</si>
  <si>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</si>
  <si>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</si>
  <si>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</si>
  <si>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</si>
  <si>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</si>
  <si>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</si>
  <si>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70921002R</t>
  </si>
  <si>
    <t>Síť na lešení ochranná s oky 1,80 x 15 m zelená</t>
  </si>
  <si>
    <t>POL3_0</t>
  </si>
  <si>
    <t>968061125R00</t>
  </si>
  <si>
    <t>Vyvěšení dřevěných dveřních křídel pl. do 2 m2</t>
  </si>
  <si>
    <t>kus</t>
  </si>
  <si>
    <t>968072455R00</t>
  </si>
  <si>
    <t>Vybourání kovových dveřních zárubní pl. do 2 m2</t>
  </si>
  <si>
    <t>968072456R00</t>
  </si>
  <si>
    <t>Vybourání kovových dveřních zárubní pl. nad 2 m2</t>
  </si>
  <si>
    <t>968083001R00</t>
  </si>
  <si>
    <t>Vybourání plastových oken do 1 m2</t>
  </si>
  <si>
    <t>968083002R00</t>
  </si>
  <si>
    <t>Vybourání plastových oken do 2 m2</t>
  </si>
  <si>
    <t>968083012R00</t>
  </si>
  <si>
    <t>Vybourání plastových prosklených dveří pl.nad 2 m2</t>
  </si>
  <si>
    <t>968083011R00</t>
  </si>
  <si>
    <t>Vybourání plastových dveří prosklených pl. do 2 m2</t>
  </si>
  <si>
    <t>961044111R00</t>
  </si>
  <si>
    <t xml:space="preserve">Bourání základů z betonu prostého, do hloubky cca.50cm pod terén </t>
  </si>
  <si>
    <t>962032641R00</t>
  </si>
  <si>
    <t>Bourání zdiva komínového z cihel na MC</t>
  </si>
  <si>
    <t>R960 99991</t>
  </si>
  <si>
    <t xml:space="preserve">Demontáže instalací v interieru, (svítidel, radiátorů, vytápění, koteelny,...) </t>
  </si>
  <si>
    <t>hod</t>
  </si>
  <si>
    <t>R960 99992</t>
  </si>
  <si>
    <t xml:space="preserve">Demontáž hromosvodu </t>
  </si>
  <si>
    <t>R960 99993</t>
  </si>
  <si>
    <t>Odpojení instalací, (el.energie, plyn, vodovod, kanalizace) - odhad</t>
  </si>
  <si>
    <t>soubor</t>
  </si>
  <si>
    <t>979083117R00</t>
  </si>
  <si>
    <t>Vodorovné přemístění suti na skládku do 6000 m</t>
  </si>
  <si>
    <t>t</t>
  </si>
  <si>
    <t>979083191R00</t>
  </si>
  <si>
    <t>Příplatek za dalších započatých 1000 m nad 6000 m</t>
  </si>
  <si>
    <t>979093111R00</t>
  </si>
  <si>
    <t>Uložení suti na skládku bez zhutnění</t>
  </si>
  <si>
    <t>979990107R00</t>
  </si>
  <si>
    <t>Poplatek za skládku suti - směs betonu,cihel,dřeva, (včetně ocele)</t>
  </si>
  <si>
    <t>979990121R00</t>
  </si>
  <si>
    <t>Poplatek za skládku suti - asfaltové pásy</t>
  </si>
  <si>
    <t>979990163R00</t>
  </si>
  <si>
    <t>Poplatek za skládku suti - plast+sklo</t>
  </si>
  <si>
    <t>979990181R00</t>
  </si>
  <si>
    <t>Poplatek za skládku suti - PVC podlahová krytina</t>
  </si>
  <si>
    <t>979990201R00</t>
  </si>
  <si>
    <t>Poplatek za skládku suti -azbestocementové výrobky</t>
  </si>
  <si>
    <t>981012313R00</t>
  </si>
  <si>
    <t>Demolice budov, zdivo, podíl konstr. do 20 %, MVC</t>
  </si>
  <si>
    <t>998982123R00</t>
  </si>
  <si>
    <t>Přesun hmot, demolice jiným způsobem, v. do 21 m</t>
  </si>
  <si>
    <t>712400831R00</t>
  </si>
  <si>
    <t>Odstranění živičné krytiny střech do 30° 1vrstvé</t>
  </si>
  <si>
    <t>998712202R00</t>
  </si>
  <si>
    <t>Přesun hmot pro povlakové krytiny, výšky do 12 m</t>
  </si>
  <si>
    <t>725110811R00</t>
  </si>
  <si>
    <t>Demontáž klozetů splachovacích</t>
  </si>
  <si>
    <t>725122813R00</t>
  </si>
  <si>
    <t>Demontáž pisoárů s nádrží + 1 záchodkem</t>
  </si>
  <si>
    <t>725210821R00</t>
  </si>
  <si>
    <t>Demontáž umyvadel bez výtokových armatur</t>
  </si>
  <si>
    <t>725820802R00</t>
  </si>
  <si>
    <t>Demontáž baterie stojánkové do 1otvoru</t>
  </si>
  <si>
    <t>725330820R00</t>
  </si>
  <si>
    <t>Demontáž výlevky diturvitové</t>
  </si>
  <si>
    <t>725820801R00</t>
  </si>
  <si>
    <t>Demontáž baterie nástěnné do G 3/4</t>
  </si>
  <si>
    <t>725530826R00</t>
  </si>
  <si>
    <t>Demontáž, zásobník elektrický akumulační do 800 l</t>
  </si>
  <si>
    <t>998725202R00</t>
  </si>
  <si>
    <t>Přesun hmot pro zařizovací předměty, výšky do 12 m</t>
  </si>
  <si>
    <t>764410850R00</t>
  </si>
  <si>
    <t>Demontáž oplechování parapetů,rš od 100 do 330 mm</t>
  </si>
  <si>
    <t>m</t>
  </si>
  <si>
    <t>764430840R00</t>
  </si>
  <si>
    <t>Demontáž oplechování zdí,rš od 330 do 500 mm</t>
  </si>
  <si>
    <t>764351810R00</t>
  </si>
  <si>
    <t>Demontáž žlabů 4hran., rovných, rš 330 mm, do 30°</t>
  </si>
  <si>
    <t>764359811R00</t>
  </si>
  <si>
    <t>Demontáž kotlíku kónického, sklon do 45°</t>
  </si>
  <si>
    <t>764451802R00</t>
  </si>
  <si>
    <t>Demontáž odpadních trub čtvercových o str.100 mm</t>
  </si>
  <si>
    <t>764312822R00</t>
  </si>
  <si>
    <t>Demont. krytiny, tab.2 x 0,67 m, nad 25 m2, do 30°</t>
  </si>
  <si>
    <t>998764202R00</t>
  </si>
  <si>
    <t>Přesun hmot pro klempířské konstr., výšky do 12 m</t>
  </si>
  <si>
    <t>766421812R00</t>
  </si>
  <si>
    <t>Demontáž obložení podhledů panely nad 1,5 m2, (Orlen+Fibrex 15mm)</t>
  </si>
  <si>
    <t>998766202R00</t>
  </si>
  <si>
    <t>Přesun hmot pro truhlářské konstr., výšky do 12 m</t>
  </si>
  <si>
    <t>767392802R00</t>
  </si>
  <si>
    <t>Demontáž krytin střech z plechů, šroubovaných</t>
  </si>
  <si>
    <t>767996803R00</t>
  </si>
  <si>
    <t>Demontáž atypických ocelových konstr. do 250 kg, stropnice, žebříky a pod.</t>
  </si>
  <si>
    <t>kg</t>
  </si>
  <si>
    <t>998767202R00</t>
  </si>
  <si>
    <t>Přesun hmot pro zámečnické konstr., výšky do 12 m</t>
  </si>
  <si>
    <t>776511810R00</t>
  </si>
  <si>
    <t>Odstranění PVC a koberců lepených bez podložky</t>
  </si>
  <si>
    <t>998776202R00</t>
  </si>
  <si>
    <t>Přesun hmot pro podlahy povlakové, výšky do 12 m</t>
  </si>
  <si>
    <t>005 12-1010.R</t>
  </si>
  <si>
    <t>Vybudování zařízení staveniště</t>
  </si>
  <si>
    <t>Soubor</t>
  </si>
  <si>
    <t>POL99_0</t>
  </si>
  <si>
    <t>005 12-1020.R</t>
  </si>
  <si>
    <t xml:space="preserve">Provoz zařízení staveniště </t>
  </si>
  <si>
    <t>005 12-1030.R</t>
  </si>
  <si>
    <t>Odstranění zařízení staveniště</t>
  </si>
  <si>
    <t>005 12-4010.R</t>
  </si>
  <si>
    <t>Koordinační činnost</t>
  </si>
  <si>
    <t>005 21-1080.R</t>
  </si>
  <si>
    <t xml:space="preserve">Bezpečnostní a hygienická opatření na staveništi </t>
  </si>
  <si>
    <t>005 11-1021.R</t>
  </si>
  <si>
    <t>Vytyčení inženýrských sítí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</si>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</sst>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A3" workbookViewId="0">
      <selection activeCell="D40" sqref="D40:D41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opLeftCell="B18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216" t="s">
        <v>45</v>
      </c>
      <c r="E2" s="217"/>
      <c r="F2" s="217"/>
      <c r="G2" s="217"/>
      <c r="H2" s="217"/>
      <c r="I2" s="217"/>
      <c r="J2" s="218"/>
      <c r="O2" s="2"/>
    </row>
    <row r="3" spans="1:15" ht="23.25" hidden="1" customHeight="1" x14ac:dyDescent="0.2">
      <c r="A3" s="4"/>
      <c r="B3" s="83" t="s">
        <v>43</v>
      </c>
      <c r="C3" s="84"/>
      <c r="D3" s="244"/>
      <c r="E3" s="245"/>
      <c r="F3" s="245"/>
      <c r="G3" s="245"/>
      <c r="H3" s="245"/>
      <c r="I3" s="245"/>
      <c r="J3" s="246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2"/>
      <c r="E12" s="242"/>
      <c r="F12" s="242"/>
      <c r="G12" s="242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3"/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SUMIF(F47:F59,A16,I47:I59)+SUMIF(F47:F59,"PSU",I47:I59)</f>
        <v>0</v>
      </c>
      <c r="J16" s="221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SUMIF(F47:F59,A17,I47:I59)</f>
        <v>0</v>
      </c>
      <c r="J17" s="221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SUMIF(F47:F59,A18,I47:I59)</f>
        <v>0</v>
      </c>
      <c r="J18" s="221"/>
    </row>
    <row r="19" spans="1:10" ht="23.25" customHeight="1" x14ac:dyDescent="0.2">
      <c r="A19" s="141" t="s">
        <v>79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SUMIF(F47:F59,A19,I47:I59)</f>
        <v>0</v>
      </c>
      <c r="J19" s="221"/>
    </row>
    <row r="20" spans="1:10" ht="23.25" customHeight="1" x14ac:dyDescent="0.2">
      <c r="A20" s="141" t="s">
        <v>80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SUMIF(F47:F59,A20,I47:I59)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9">
        <f>ZakladDPHSniVypocet+ZakladDPHZaklVypocet</f>
        <v>0</v>
      </c>
      <c r="H28" s="239"/>
      <c r="I28" s="239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7">
        <f>ZakladDPHSni+DPHSni+ZakladDPHZakl+DPHZakl+Zaokrouhleni</f>
        <v>0</v>
      </c>
      <c r="H29" s="237"/>
      <c r="I29" s="237"/>
      <c r="J29" s="119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43706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0</v>
      </c>
      <c r="B39" s="103" t="s">
        <v>50</v>
      </c>
      <c r="C39" s="207" t="s">
        <v>45</v>
      </c>
      <c r="D39" s="208"/>
      <c r="E39" s="208"/>
      <c r="F39" s="108">
        <f>'Rozpočet Pol'!AC90</f>
        <v>0</v>
      </c>
      <c r="G39" s="109">
        <f>'Rozpočet Pol'!AD90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09" t="s">
        <v>51</v>
      </c>
      <c r="C40" s="210"/>
      <c r="D40" s="210"/>
      <c r="E40" s="21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53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54</v>
      </c>
      <c r="G46" s="129"/>
      <c r="H46" s="129"/>
      <c r="I46" s="212" t="s">
        <v>28</v>
      </c>
      <c r="J46" s="212"/>
    </row>
    <row r="47" spans="1:10" ht="25.5" customHeight="1" x14ac:dyDescent="0.2">
      <c r="A47" s="122"/>
      <c r="B47" s="130" t="s">
        <v>55</v>
      </c>
      <c r="C47" s="214" t="s">
        <v>56</v>
      </c>
      <c r="D47" s="215"/>
      <c r="E47" s="215"/>
      <c r="F47" s="132" t="s">
        <v>23</v>
      </c>
      <c r="G47" s="133"/>
      <c r="H47" s="133"/>
      <c r="I47" s="213">
        <f>'Rozpočet Pol'!G8</f>
        <v>0</v>
      </c>
      <c r="J47" s="213"/>
    </row>
    <row r="48" spans="1:10" ht="25.5" customHeight="1" x14ac:dyDescent="0.2">
      <c r="A48" s="122"/>
      <c r="B48" s="124" t="s">
        <v>57</v>
      </c>
      <c r="C48" s="201" t="s">
        <v>58</v>
      </c>
      <c r="D48" s="202"/>
      <c r="E48" s="202"/>
      <c r="F48" s="134" t="s">
        <v>23</v>
      </c>
      <c r="G48" s="135"/>
      <c r="H48" s="135"/>
      <c r="I48" s="200">
        <f>'Rozpočet Pol'!G17</f>
        <v>0</v>
      </c>
      <c r="J48" s="200"/>
    </row>
    <row r="49" spans="1:10" ht="25.5" customHeight="1" x14ac:dyDescent="0.2">
      <c r="A49" s="122"/>
      <c r="B49" s="124" t="s">
        <v>59</v>
      </c>
      <c r="C49" s="201" t="s">
        <v>60</v>
      </c>
      <c r="D49" s="202"/>
      <c r="E49" s="202"/>
      <c r="F49" s="134" t="s">
        <v>23</v>
      </c>
      <c r="G49" s="135"/>
      <c r="H49" s="135"/>
      <c r="I49" s="200">
        <f>'Rozpočet Pol'!G26</f>
        <v>0</v>
      </c>
      <c r="J49" s="200"/>
    </row>
    <row r="50" spans="1:10" ht="25.5" customHeight="1" x14ac:dyDescent="0.2">
      <c r="A50" s="122"/>
      <c r="B50" s="124" t="s">
        <v>61</v>
      </c>
      <c r="C50" s="201" t="s">
        <v>62</v>
      </c>
      <c r="D50" s="202"/>
      <c r="E50" s="202"/>
      <c r="F50" s="134" t="s">
        <v>23</v>
      </c>
      <c r="G50" s="135"/>
      <c r="H50" s="135"/>
      <c r="I50" s="200">
        <f>'Rozpočet Pol'!G39</f>
        <v>0</v>
      </c>
      <c r="J50" s="200"/>
    </row>
    <row r="51" spans="1:10" ht="25.5" customHeight="1" x14ac:dyDescent="0.2">
      <c r="A51" s="122"/>
      <c r="B51" s="124" t="s">
        <v>63</v>
      </c>
      <c r="C51" s="201" t="s">
        <v>64</v>
      </c>
      <c r="D51" s="202"/>
      <c r="E51" s="202"/>
      <c r="F51" s="134" t="s">
        <v>23</v>
      </c>
      <c r="G51" s="135"/>
      <c r="H51" s="135"/>
      <c r="I51" s="200">
        <f>'Rozpočet Pol'!G48</f>
        <v>0</v>
      </c>
      <c r="J51" s="200"/>
    </row>
    <row r="52" spans="1:10" ht="25.5" customHeight="1" x14ac:dyDescent="0.2">
      <c r="A52" s="122"/>
      <c r="B52" s="124" t="s">
        <v>65</v>
      </c>
      <c r="C52" s="201" t="s">
        <v>66</v>
      </c>
      <c r="D52" s="202"/>
      <c r="E52" s="202"/>
      <c r="F52" s="134" t="s">
        <v>23</v>
      </c>
      <c r="G52" s="135"/>
      <c r="H52" s="135"/>
      <c r="I52" s="200">
        <f>'Rozpočet Pol'!G50</f>
        <v>0</v>
      </c>
      <c r="J52" s="200"/>
    </row>
    <row r="53" spans="1:10" ht="25.5" customHeight="1" x14ac:dyDescent="0.2">
      <c r="A53" s="122"/>
      <c r="B53" s="124" t="s">
        <v>67</v>
      </c>
      <c r="C53" s="201" t="s">
        <v>68</v>
      </c>
      <c r="D53" s="202"/>
      <c r="E53" s="202"/>
      <c r="F53" s="134" t="s">
        <v>24</v>
      </c>
      <c r="G53" s="135"/>
      <c r="H53" s="135"/>
      <c r="I53" s="200">
        <f>'Rozpočet Pol'!G52</f>
        <v>0</v>
      </c>
      <c r="J53" s="200"/>
    </row>
    <row r="54" spans="1:10" ht="25.5" customHeight="1" x14ac:dyDescent="0.2">
      <c r="A54" s="122"/>
      <c r="B54" s="124" t="s">
        <v>69</v>
      </c>
      <c r="C54" s="201" t="s">
        <v>70</v>
      </c>
      <c r="D54" s="202"/>
      <c r="E54" s="202"/>
      <c r="F54" s="134" t="s">
        <v>24</v>
      </c>
      <c r="G54" s="135"/>
      <c r="H54" s="135"/>
      <c r="I54" s="200">
        <f>'Rozpočet Pol'!G55</f>
        <v>0</v>
      </c>
      <c r="J54" s="200"/>
    </row>
    <row r="55" spans="1:10" ht="25.5" customHeight="1" x14ac:dyDescent="0.2">
      <c r="A55" s="122"/>
      <c r="B55" s="124" t="s">
        <v>71</v>
      </c>
      <c r="C55" s="201" t="s">
        <v>72</v>
      </c>
      <c r="D55" s="202"/>
      <c r="E55" s="202"/>
      <c r="F55" s="134" t="s">
        <v>24</v>
      </c>
      <c r="G55" s="135"/>
      <c r="H55" s="135"/>
      <c r="I55" s="200">
        <f>'Rozpočet Pol'!G64</f>
        <v>0</v>
      </c>
      <c r="J55" s="200"/>
    </row>
    <row r="56" spans="1:10" ht="25.5" customHeight="1" x14ac:dyDescent="0.2">
      <c r="A56" s="122"/>
      <c r="B56" s="124" t="s">
        <v>73</v>
      </c>
      <c r="C56" s="201" t="s">
        <v>74</v>
      </c>
      <c r="D56" s="202"/>
      <c r="E56" s="202"/>
      <c r="F56" s="134" t="s">
        <v>24</v>
      </c>
      <c r="G56" s="135"/>
      <c r="H56" s="135"/>
      <c r="I56" s="200">
        <f>'Rozpočet Pol'!G72</f>
        <v>0</v>
      </c>
      <c r="J56" s="200"/>
    </row>
    <row r="57" spans="1:10" ht="25.5" customHeight="1" x14ac:dyDescent="0.2">
      <c r="A57" s="122"/>
      <c r="B57" s="124" t="s">
        <v>75</v>
      </c>
      <c r="C57" s="201" t="s">
        <v>76</v>
      </c>
      <c r="D57" s="202"/>
      <c r="E57" s="202"/>
      <c r="F57" s="134" t="s">
        <v>24</v>
      </c>
      <c r="G57" s="135"/>
      <c r="H57" s="135"/>
      <c r="I57" s="200">
        <f>'Rozpočet Pol'!G75</f>
        <v>0</v>
      </c>
      <c r="J57" s="200"/>
    </row>
    <row r="58" spans="1:10" ht="25.5" customHeight="1" x14ac:dyDescent="0.2">
      <c r="A58" s="122"/>
      <c r="B58" s="124" t="s">
        <v>77</v>
      </c>
      <c r="C58" s="201" t="s">
        <v>78</v>
      </c>
      <c r="D58" s="202"/>
      <c r="E58" s="202"/>
      <c r="F58" s="134" t="s">
        <v>24</v>
      </c>
      <c r="G58" s="135"/>
      <c r="H58" s="135"/>
      <c r="I58" s="200">
        <f>'Rozpočet Pol'!G79</f>
        <v>0</v>
      </c>
      <c r="J58" s="200"/>
    </row>
    <row r="59" spans="1:10" ht="25.5" customHeight="1" x14ac:dyDescent="0.2">
      <c r="A59" s="122"/>
      <c r="B59" s="131" t="s">
        <v>79</v>
      </c>
      <c r="C59" s="204" t="s">
        <v>26</v>
      </c>
      <c r="D59" s="205"/>
      <c r="E59" s="205"/>
      <c r="F59" s="136" t="s">
        <v>79</v>
      </c>
      <c r="G59" s="137"/>
      <c r="H59" s="137"/>
      <c r="I59" s="203">
        <f>'Rozpočet Pol'!G82</f>
        <v>0</v>
      </c>
      <c r="J59" s="203"/>
    </row>
    <row r="60" spans="1:10" ht="25.5" customHeight="1" x14ac:dyDescent="0.2">
      <c r="A60" s="123"/>
      <c r="B60" s="127" t="s">
        <v>1</v>
      </c>
      <c r="C60" s="127"/>
      <c r="D60" s="128"/>
      <c r="E60" s="128"/>
      <c r="F60" s="138"/>
      <c r="G60" s="139"/>
      <c r="H60" s="139"/>
      <c r="I60" s="206">
        <f>SUM(I47:I59)</f>
        <v>0</v>
      </c>
      <c r="J60" s="206"/>
    </row>
    <row r="61" spans="1:10" x14ac:dyDescent="0.2">
      <c r="F61" s="140"/>
      <c r="G61" s="96"/>
      <c r="H61" s="140"/>
      <c r="I61" s="96"/>
      <c r="J61" s="96"/>
    </row>
    <row r="62" spans="1:10" x14ac:dyDescent="0.2">
      <c r="F62" s="140"/>
      <c r="G62" s="96"/>
      <c r="H62" s="140"/>
      <c r="I62" s="96"/>
      <c r="J62" s="96"/>
    </row>
    <row r="63" spans="1:10" x14ac:dyDescent="0.2">
      <c r="F63" s="140"/>
      <c r="G63" s="96"/>
      <c r="H63" s="140"/>
      <c r="I63" s="96"/>
      <c r="J63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00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51" t="s">
        <v>6</v>
      </c>
      <c r="B1" s="251"/>
      <c r="C1" s="251"/>
      <c r="D1" s="251"/>
      <c r="E1" s="251"/>
      <c r="F1" s="251"/>
      <c r="G1" s="251"/>
      <c r="AE1" t="s">
        <v>82</v>
      </c>
    </row>
    <row r="2" spans="1:60" ht="24.95" customHeight="1" x14ac:dyDescent="0.2">
      <c r="A2" s="145" t="s">
        <v>81</v>
      </c>
      <c r="B2" s="143"/>
      <c r="C2" s="252" t="s">
        <v>45</v>
      </c>
      <c r="D2" s="253"/>
      <c r="E2" s="253"/>
      <c r="F2" s="253"/>
      <c r="G2" s="254"/>
      <c r="AE2" t="s">
        <v>83</v>
      </c>
    </row>
    <row r="3" spans="1:60" ht="24.95" hidden="1" customHeight="1" x14ac:dyDescent="0.2">
      <c r="A3" s="146" t="s">
        <v>7</v>
      </c>
      <c r="B3" s="144"/>
      <c r="C3" s="255"/>
      <c r="D3" s="256"/>
      <c r="E3" s="256"/>
      <c r="F3" s="256"/>
      <c r="G3" s="257"/>
      <c r="AE3" t="s">
        <v>84</v>
      </c>
    </row>
    <row r="4" spans="1:60" ht="24.95" hidden="1" customHeight="1" x14ac:dyDescent="0.2">
      <c r="A4" s="146" t="s">
        <v>8</v>
      </c>
      <c r="B4" s="144"/>
      <c r="C4" s="255"/>
      <c r="D4" s="256"/>
      <c r="E4" s="256"/>
      <c r="F4" s="256"/>
      <c r="G4" s="257"/>
      <c r="AE4" t="s">
        <v>85</v>
      </c>
    </row>
    <row r="5" spans="1:60" hidden="1" x14ac:dyDescent="0.2">
      <c r="A5" s="147" t="s">
        <v>86</v>
      </c>
      <c r="B5" s="148"/>
      <c r="C5" s="149"/>
      <c r="D5" s="150"/>
      <c r="E5" s="150"/>
      <c r="F5" s="150"/>
      <c r="G5" s="151"/>
      <c r="AE5" t="s">
        <v>87</v>
      </c>
    </row>
    <row r="7" spans="1:60" ht="38.25" x14ac:dyDescent="0.2">
      <c r="A7" s="156" t="s">
        <v>88</v>
      </c>
      <c r="B7" s="157" t="s">
        <v>89</v>
      </c>
      <c r="C7" s="157" t="s">
        <v>90</v>
      </c>
      <c r="D7" s="156" t="s">
        <v>91</v>
      </c>
      <c r="E7" s="156" t="s">
        <v>92</v>
      </c>
      <c r="F7" s="152" t="s">
        <v>93</v>
      </c>
      <c r="G7" s="173" t="s">
        <v>28</v>
      </c>
      <c r="H7" s="174" t="s">
        <v>29</v>
      </c>
      <c r="I7" s="174" t="s">
        <v>94</v>
      </c>
      <c r="J7" s="174" t="s">
        <v>30</v>
      </c>
      <c r="K7" s="174" t="s">
        <v>95</v>
      </c>
      <c r="L7" s="174" t="s">
        <v>96</v>
      </c>
      <c r="M7" s="174" t="s">
        <v>97</v>
      </c>
      <c r="N7" s="174" t="s">
        <v>98</v>
      </c>
      <c r="O7" s="174" t="s">
        <v>99</v>
      </c>
      <c r="P7" s="174" t="s">
        <v>100</v>
      </c>
      <c r="Q7" s="174" t="s">
        <v>101</v>
      </c>
      <c r="R7" s="174" t="s">
        <v>102</v>
      </c>
      <c r="S7" s="174" t="s">
        <v>103</v>
      </c>
      <c r="T7" s="174" t="s">
        <v>104</v>
      </c>
      <c r="U7" s="159" t="s">
        <v>105</v>
      </c>
    </row>
    <row r="8" spans="1:60" x14ac:dyDescent="0.2">
      <c r="A8" s="175" t="s">
        <v>106</v>
      </c>
      <c r="B8" s="176" t="s">
        <v>55</v>
      </c>
      <c r="C8" s="177" t="s">
        <v>56</v>
      </c>
      <c r="D8" s="178"/>
      <c r="E8" s="179"/>
      <c r="F8" s="180"/>
      <c r="G8" s="180">
        <f>SUMIF(AE9:AE16,"&lt;&gt;NOR",G9:G16)</f>
        <v>0</v>
      </c>
      <c r="H8" s="180"/>
      <c r="I8" s="180">
        <f>SUM(I9:I16)</f>
        <v>0</v>
      </c>
      <c r="J8" s="180"/>
      <c r="K8" s="180">
        <f>SUM(K9:K16)</f>
        <v>0</v>
      </c>
      <c r="L8" s="180"/>
      <c r="M8" s="180">
        <f>SUM(M9:M16)</f>
        <v>0</v>
      </c>
      <c r="N8" s="158"/>
      <c r="O8" s="158">
        <f>SUM(O9:O16)</f>
        <v>0</v>
      </c>
      <c r="P8" s="158"/>
      <c r="Q8" s="158">
        <f>SUM(Q9:Q16)</f>
        <v>0</v>
      </c>
      <c r="R8" s="158"/>
      <c r="S8" s="158"/>
      <c r="T8" s="175"/>
      <c r="U8" s="158">
        <f>SUM(U9:U16)</f>
        <v>135.18</v>
      </c>
      <c r="AE8" t="s">
        <v>107</v>
      </c>
    </row>
    <row r="9" spans="1:60" outlineLevel="1" x14ac:dyDescent="0.2">
      <c r="A9" s="154">
        <v>1</v>
      </c>
      <c r="B9" s="160" t="s">
        <v>108</v>
      </c>
      <c r="C9" s="193" t="s">
        <v>109</v>
      </c>
      <c r="D9" s="162" t="s">
        <v>110</v>
      </c>
      <c r="E9" s="168">
        <v>39.459000000000003</v>
      </c>
      <c r="F9" s="170"/>
      <c r="G9" s="171">
        <f t="shared" ref="G9:G16" si="0">ROUND(E9*F9,2)</f>
        <v>0</v>
      </c>
      <c r="H9" s="170"/>
      <c r="I9" s="171">
        <f t="shared" ref="I9:I16" si="1">ROUND(E9*H9,2)</f>
        <v>0</v>
      </c>
      <c r="J9" s="170"/>
      <c r="K9" s="171">
        <f t="shared" ref="K9:K16" si="2">ROUND(E9*J9,2)</f>
        <v>0</v>
      </c>
      <c r="L9" s="171">
        <v>21</v>
      </c>
      <c r="M9" s="171">
        <f t="shared" ref="M9:M16" si="3">G9*(1+L9/100)</f>
        <v>0</v>
      </c>
      <c r="N9" s="163">
        <v>0</v>
      </c>
      <c r="O9" s="163">
        <f t="shared" ref="O9:O16" si="4">ROUND(E9*N9,5)</f>
        <v>0</v>
      </c>
      <c r="P9" s="163">
        <v>0</v>
      </c>
      <c r="Q9" s="163">
        <f t="shared" ref="Q9:Q16" si="5">ROUND(E9*P9,5)</f>
        <v>0</v>
      </c>
      <c r="R9" s="163"/>
      <c r="S9" s="163"/>
      <c r="T9" s="164">
        <v>0.26666000000000001</v>
      </c>
      <c r="U9" s="163">
        <f t="shared" ref="U9:U16" si="6">ROUND(E9*T9,2)</f>
        <v>10.52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111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112</v>
      </c>
      <c r="C10" s="193" t="s">
        <v>113</v>
      </c>
      <c r="D10" s="162" t="s">
        <v>110</v>
      </c>
      <c r="E10" s="168">
        <v>39.459000000000003</v>
      </c>
      <c r="F10" s="170"/>
      <c r="G10" s="171">
        <f t="shared" si="0"/>
        <v>0</v>
      </c>
      <c r="H10" s="170"/>
      <c r="I10" s="171">
        <f t="shared" si="1"/>
        <v>0</v>
      </c>
      <c r="J10" s="170"/>
      <c r="K10" s="171">
        <f t="shared" si="2"/>
        <v>0</v>
      </c>
      <c r="L10" s="171">
        <v>21</v>
      </c>
      <c r="M10" s="171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/>
      <c r="T10" s="164">
        <v>4.3099999999999999E-2</v>
      </c>
      <c r="U10" s="163">
        <f t="shared" si="6"/>
        <v>1.7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111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114</v>
      </c>
      <c r="C11" s="193" t="s">
        <v>115</v>
      </c>
      <c r="D11" s="162" t="s">
        <v>110</v>
      </c>
      <c r="E11" s="168">
        <v>98.034999999999997</v>
      </c>
      <c r="F11" s="170"/>
      <c r="G11" s="171">
        <f t="shared" si="0"/>
        <v>0</v>
      </c>
      <c r="H11" s="170"/>
      <c r="I11" s="171">
        <f t="shared" si="1"/>
        <v>0</v>
      </c>
      <c r="J11" s="170"/>
      <c r="K11" s="171">
        <f t="shared" si="2"/>
        <v>0</v>
      </c>
      <c r="L11" s="171">
        <v>21</v>
      </c>
      <c r="M11" s="171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/>
      <c r="T11" s="164">
        <v>0.20200000000000001</v>
      </c>
      <c r="U11" s="163">
        <f t="shared" si="6"/>
        <v>19.8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111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4</v>
      </c>
      <c r="B12" s="160" t="s">
        <v>114</v>
      </c>
      <c r="C12" s="193" t="s">
        <v>115</v>
      </c>
      <c r="D12" s="162" t="s">
        <v>110</v>
      </c>
      <c r="E12" s="168">
        <v>54.119</v>
      </c>
      <c r="F12" s="170"/>
      <c r="G12" s="171">
        <f t="shared" si="0"/>
        <v>0</v>
      </c>
      <c r="H12" s="170"/>
      <c r="I12" s="171">
        <f t="shared" si="1"/>
        <v>0</v>
      </c>
      <c r="J12" s="170"/>
      <c r="K12" s="171">
        <f t="shared" si="2"/>
        <v>0</v>
      </c>
      <c r="L12" s="171">
        <v>21</v>
      </c>
      <c r="M12" s="171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/>
      <c r="T12" s="164">
        <v>0.20200000000000001</v>
      </c>
      <c r="U12" s="163">
        <f t="shared" si="6"/>
        <v>10.93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111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>
        <v>5</v>
      </c>
      <c r="B13" s="160" t="s">
        <v>116</v>
      </c>
      <c r="C13" s="193" t="s">
        <v>117</v>
      </c>
      <c r="D13" s="162" t="s">
        <v>118</v>
      </c>
      <c r="E13" s="168">
        <v>648.34</v>
      </c>
      <c r="F13" s="170"/>
      <c r="G13" s="171">
        <f t="shared" si="0"/>
        <v>0</v>
      </c>
      <c r="H13" s="170"/>
      <c r="I13" s="171">
        <f t="shared" si="1"/>
        <v>0</v>
      </c>
      <c r="J13" s="170"/>
      <c r="K13" s="171">
        <f t="shared" si="2"/>
        <v>0</v>
      </c>
      <c r="L13" s="171">
        <v>21</v>
      </c>
      <c r="M13" s="171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/>
      <c r="T13" s="164">
        <v>1.7999999999999999E-2</v>
      </c>
      <c r="U13" s="163">
        <f t="shared" si="6"/>
        <v>11.67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111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22.5" outlineLevel="1" x14ac:dyDescent="0.2">
      <c r="A14" s="154">
        <v>6</v>
      </c>
      <c r="B14" s="160" t="s">
        <v>119</v>
      </c>
      <c r="C14" s="193" t="s">
        <v>120</v>
      </c>
      <c r="D14" s="162" t="s">
        <v>110</v>
      </c>
      <c r="E14" s="168">
        <v>78.918000000000006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21</v>
      </c>
      <c r="M14" s="171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/>
      <c r="T14" s="164">
        <v>7.3999999999999996E-2</v>
      </c>
      <c r="U14" s="163">
        <f t="shared" si="6"/>
        <v>5.84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111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>
        <v>7</v>
      </c>
      <c r="B15" s="160" t="s">
        <v>121</v>
      </c>
      <c r="C15" s="193" t="s">
        <v>122</v>
      </c>
      <c r="D15" s="162" t="s">
        <v>110</v>
      </c>
      <c r="E15" s="168">
        <v>112.69499999999999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21</v>
      </c>
      <c r="M15" s="171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/>
      <c r="T15" s="164">
        <v>0.65200000000000002</v>
      </c>
      <c r="U15" s="163">
        <f t="shared" si="6"/>
        <v>73.48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111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2.5" outlineLevel="1" x14ac:dyDescent="0.2">
      <c r="A16" s="154">
        <v>8</v>
      </c>
      <c r="B16" s="160" t="s">
        <v>123</v>
      </c>
      <c r="C16" s="193" t="s">
        <v>124</v>
      </c>
      <c r="D16" s="162" t="s">
        <v>110</v>
      </c>
      <c r="E16" s="168">
        <v>112.69499999999999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21</v>
      </c>
      <c r="M16" s="171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/>
      <c r="T16" s="164">
        <v>1.0999999999999999E-2</v>
      </c>
      <c r="U16" s="163">
        <f t="shared" si="6"/>
        <v>1.24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111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x14ac:dyDescent="0.2">
      <c r="A17" s="155" t="s">
        <v>106</v>
      </c>
      <c r="B17" s="161" t="s">
        <v>57</v>
      </c>
      <c r="C17" s="194" t="s">
        <v>58</v>
      </c>
      <c r="D17" s="165"/>
      <c r="E17" s="169"/>
      <c r="F17" s="172"/>
      <c r="G17" s="172">
        <f>SUMIF(AE18:AE25,"&lt;&gt;NOR",G18:G25)</f>
        <v>0</v>
      </c>
      <c r="H17" s="172"/>
      <c r="I17" s="172">
        <f>SUM(I18:I25)</f>
        <v>0</v>
      </c>
      <c r="J17" s="172"/>
      <c r="K17" s="172">
        <f>SUM(K18:K25)</f>
        <v>0</v>
      </c>
      <c r="L17" s="172"/>
      <c r="M17" s="172">
        <f>SUM(M18:M25)</f>
        <v>0</v>
      </c>
      <c r="N17" s="166"/>
      <c r="O17" s="166">
        <f>SUM(O18:O25)</f>
        <v>14.227959999999998</v>
      </c>
      <c r="P17" s="166"/>
      <c r="Q17" s="166">
        <f>SUM(Q18:Q25)</f>
        <v>0</v>
      </c>
      <c r="R17" s="166"/>
      <c r="S17" s="166"/>
      <c r="T17" s="167"/>
      <c r="U17" s="166">
        <f>SUM(U18:U25)</f>
        <v>320.92</v>
      </c>
      <c r="AE17" t="s">
        <v>107</v>
      </c>
    </row>
    <row r="18" spans="1:60" outlineLevel="1" x14ac:dyDescent="0.2">
      <c r="A18" s="154">
        <v>9</v>
      </c>
      <c r="B18" s="160" t="s">
        <v>125</v>
      </c>
      <c r="C18" s="193" t="s">
        <v>126</v>
      </c>
      <c r="D18" s="162" t="s">
        <v>118</v>
      </c>
      <c r="E18" s="168">
        <v>662.17700000000002</v>
      </c>
      <c r="F18" s="170"/>
      <c r="G18" s="171">
        <f t="shared" ref="G18:G25" si="7">ROUND(E18*F18,2)</f>
        <v>0</v>
      </c>
      <c r="H18" s="170"/>
      <c r="I18" s="171">
        <f t="shared" ref="I18:I25" si="8">ROUND(E18*H18,2)</f>
        <v>0</v>
      </c>
      <c r="J18" s="170"/>
      <c r="K18" s="171">
        <f t="shared" ref="K18:K25" si="9">ROUND(E18*J18,2)</f>
        <v>0</v>
      </c>
      <c r="L18" s="171">
        <v>21</v>
      </c>
      <c r="M18" s="171">
        <f t="shared" ref="M18:M25" si="10">G18*(1+L18/100)</f>
        <v>0</v>
      </c>
      <c r="N18" s="163">
        <v>1.8380000000000001E-2</v>
      </c>
      <c r="O18" s="163">
        <f t="shared" ref="O18:O25" si="11">ROUND(E18*N18,5)</f>
        <v>12.170809999999999</v>
      </c>
      <c r="P18" s="163">
        <v>0</v>
      </c>
      <c r="Q18" s="163">
        <f t="shared" ref="Q18:Q25" si="12">ROUND(E18*P18,5)</f>
        <v>0</v>
      </c>
      <c r="R18" s="163"/>
      <c r="S18" s="163"/>
      <c r="T18" s="164">
        <v>0.14399999999999999</v>
      </c>
      <c r="U18" s="163">
        <f t="shared" ref="U18:U25" si="13">ROUND(E18*T18,2)</f>
        <v>95.35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111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10</v>
      </c>
      <c r="B19" s="160" t="s">
        <v>127</v>
      </c>
      <c r="C19" s="193" t="s">
        <v>128</v>
      </c>
      <c r="D19" s="162" t="s">
        <v>118</v>
      </c>
      <c r="E19" s="168">
        <v>1324.354</v>
      </c>
      <c r="F19" s="170"/>
      <c r="G19" s="171">
        <f t="shared" si="7"/>
        <v>0</v>
      </c>
      <c r="H19" s="170"/>
      <c r="I19" s="171">
        <f t="shared" si="8"/>
        <v>0</v>
      </c>
      <c r="J19" s="170"/>
      <c r="K19" s="171">
        <f t="shared" si="9"/>
        <v>0</v>
      </c>
      <c r="L19" s="171">
        <v>21</v>
      </c>
      <c r="M19" s="171">
        <f t="shared" si="10"/>
        <v>0</v>
      </c>
      <c r="N19" s="163">
        <v>9.7000000000000005E-4</v>
      </c>
      <c r="O19" s="163">
        <f t="shared" si="11"/>
        <v>1.2846200000000001</v>
      </c>
      <c r="P19" s="163">
        <v>0</v>
      </c>
      <c r="Q19" s="163">
        <f t="shared" si="12"/>
        <v>0</v>
      </c>
      <c r="R19" s="163"/>
      <c r="S19" s="163"/>
      <c r="T19" s="164">
        <v>6.0000000000000001E-3</v>
      </c>
      <c r="U19" s="163">
        <f t="shared" si="13"/>
        <v>7.95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111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11</v>
      </c>
      <c r="B20" s="160" t="s">
        <v>129</v>
      </c>
      <c r="C20" s="193" t="s">
        <v>130</v>
      </c>
      <c r="D20" s="162" t="s">
        <v>118</v>
      </c>
      <c r="E20" s="168">
        <v>662.17700000000002</v>
      </c>
      <c r="F20" s="170"/>
      <c r="G20" s="171">
        <f t="shared" si="7"/>
        <v>0</v>
      </c>
      <c r="H20" s="170"/>
      <c r="I20" s="171">
        <f t="shared" si="8"/>
        <v>0</v>
      </c>
      <c r="J20" s="170"/>
      <c r="K20" s="171">
        <f t="shared" si="9"/>
        <v>0</v>
      </c>
      <c r="L20" s="171">
        <v>21</v>
      </c>
      <c r="M20" s="171">
        <f t="shared" si="10"/>
        <v>0</v>
      </c>
      <c r="N20" s="163">
        <v>0</v>
      </c>
      <c r="O20" s="163">
        <f t="shared" si="11"/>
        <v>0</v>
      </c>
      <c r="P20" s="163">
        <v>0</v>
      </c>
      <c r="Q20" s="163">
        <f t="shared" si="12"/>
        <v>0</v>
      </c>
      <c r="R20" s="163"/>
      <c r="S20" s="163"/>
      <c r="T20" s="164">
        <v>0.126</v>
      </c>
      <c r="U20" s="163">
        <f t="shared" si="13"/>
        <v>83.43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111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12</v>
      </c>
      <c r="B21" s="160" t="s">
        <v>131</v>
      </c>
      <c r="C21" s="193" t="s">
        <v>132</v>
      </c>
      <c r="D21" s="162" t="s">
        <v>118</v>
      </c>
      <c r="E21" s="168">
        <v>577.42999999999995</v>
      </c>
      <c r="F21" s="170"/>
      <c r="G21" s="171">
        <f t="shared" si="7"/>
        <v>0</v>
      </c>
      <c r="H21" s="170"/>
      <c r="I21" s="171">
        <f t="shared" si="8"/>
        <v>0</v>
      </c>
      <c r="J21" s="170"/>
      <c r="K21" s="171">
        <f t="shared" si="9"/>
        <v>0</v>
      </c>
      <c r="L21" s="171">
        <v>21</v>
      </c>
      <c r="M21" s="171">
        <f t="shared" si="10"/>
        <v>0</v>
      </c>
      <c r="N21" s="163">
        <v>1.2099999999999999E-3</v>
      </c>
      <c r="O21" s="163">
        <f t="shared" si="11"/>
        <v>0.69869000000000003</v>
      </c>
      <c r="P21" s="163">
        <v>0</v>
      </c>
      <c r="Q21" s="163">
        <f t="shared" si="12"/>
        <v>0</v>
      </c>
      <c r="R21" s="163"/>
      <c r="S21" s="163"/>
      <c r="T21" s="164">
        <v>0.17699999999999999</v>
      </c>
      <c r="U21" s="163">
        <f t="shared" si="13"/>
        <v>102.21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111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13</v>
      </c>
      <c r="B22" s="160" t="s">
        <v>133</v>
      </c>
      <c r="C22" s="193" t="s">
        <v>134</v>
      </c>
      <c r="D22" s="162" t="s">
        <v>118</v>
      </c>
      <c r="E22" s="168">
        <v>662.17700000000002</v>
      </c>
      <c r="F22" s="170"/>
      <c r="G22" s="171">
        <f t="shared" si="7"/>
        <v>0</v>
      </c>
      <c r="H22" s="170"/>
      <c r="I22" s="171">
        <f t="shared" si="8"/>
        <v>0</v>
      </c>
      <c r="J22" s="170"/>
      <c r="K22" s="171">
        <f t="shared" si="9"/>
        <v>0</v>
      </c>
      <c r="L22" s="171">
        <v>21</v>
      </c>
      <c r="M22" s="171">
        <f t="shared" si="10"/>
        <v>0</v>
      </c>
      <c r="N22" s="163">
        <v>0</v>
      </c>
      <c r="O22" s="163">
        <f t="shared" si="11"/>
        <v>0</v>
      </c>
      <c r="P22" s="163">
        <v>0</v>
      </c>
      <c r="Q22" s="163">
        <f t="shared" si="12"/>
        <v>0</v>
      </c>
      <c r="R22" s="163"/>
      <c r="S22" s="163"/>
      <c r="T22" s="164">
        <v>3.0300000000000001E-2</v>
      </c>
      <c r="U22" s="163">
        <f t="shared" si="13"/>
        <v>20.059999999999999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111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>
        <v>14</v>
      </c>
      <c r="B23" s="160" t="s">
        <v>135</v>
      </c>
      <c r="C23" s="193" t="s">
        <v>136</v>
      </c>
      <c r="D23" s="162" t="s">
        <v>118</v>
      </c>
      <c r="E23" s="168">
        <v>1324.354</v>
      </c>
      <c r="F23" s="170"/>
      <c r="G23" s="171">
        <f t="shared" si="7"/>
        <v>0</v>
      </c>
      <c r="H23" s="170"/>
      <c r="I23" s="171">
        <f t="shared" si="8"/>
        <v>0</v>
      </c>
      <c r="J23" s="170"/>
      <c r="K23" s="171">
        <f t="shared" si="9"/>
        <v>0</v>
      </c>
      <c r="L23" s="171">
        <v>21</v>
      </c>
      <c r="M23" s="171">
        <f t="shared" si="10"/>
        <v>0</v>
      </c>
      <c r="N23" s="163">
        <v>5.0000000000000002E-5</v>
      </c>
      <c r="O23" s="163">
        <f t="shared" si="11"/>
        <v>6.6220000000000001E-2</v>
      </c>
      <c r="P23" s="163">
        <v>0</v>
      </c>
      <c r="Q23" s="163">
        <f t="shared" si="12"/>
        <v>0</v>
      </c>
      <c r="R23" s="163"/>
      <c r="S23" s="163"/>
      <c r="T23" s="164">
        <v>0</v>
      </c>
      <c r="U23" s="163">
        <f t="shared" si="13"/>
        <v>0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111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15</v>
      </c>
      <c r="B24" s="160" t="s">
        <v>137</v>
      </c>
      <c r="C24" s="193" t="s">
        <v>138</v>
      </c>
      <c r="D24" s="162" t="s">
        <v>118</v>
      </c>
      <c r="E24" s="168">
        <v>662.17700000000002</v>
      </c>
      <c r="F24" s="170"/>
      <c r="G24" s="171">
        <f t="shared" si="7"/>
        <v>0</v>
      </c>
      <c r="H24" s="170"/>
      <c r="I24" s="171">
        <f t="shared" si="8"/>
        <v>0</v>
      </c>
      <c r="J24" s="170"/>
      <c r="K24" s="171">
        <f t="shared" si="9"/>
        <v>0</v>
      </c>
      <c r="L24" s="171">
        <v>21</v>
      </c>
      <c r="M24" s="171">
        <f t="shared" si="10"/>
        <v>0</v>
      </c>
      <c r="N24" s="163">
        <v>0</v>
      </c>
      <c r="O24" s="163">
        <f t="shared" si="11"/>
        <v>0</v>
      </c>
      <c r="P24" s="163">
        <v>0</v>
      </c>
      <c r="Q24" s="163">
        <f t="shared" si="12"/>
        <v>0</v>
      </c>
      <c r="R24" s="163"/>
      <c r="S24" s="163"/>
      <c r="T24" s="164">
        <v>1.7999999999999999E-2</v>
      </c>
      <c r="U24" s="163">
        <f t="shared" si="13"/>
        <v>11.92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111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16</v>
      </c>
      <c r="B25" s="160" t="s">
        <v>139</v>
      </c>
      <c r="C25" s="193" t="s">
        <v>140</v>
      </c>
      <c r="D25" s="162" t="s">
        <v>118</v>
      </c>
      <c r="E25" s="168">
        <v>761.50300000000004</v>
      </c>
      <c r="F25" s="170"/>
      <c r="G25" s="171">
        <f t="shared" si="7"/>
        <v>0</v>
      </c>
      <c r="H25" s="170"/>
      <c r="I25" s="171">
        <f t="shared" si="8"/>
        <v>0</v>
      </c>
      <c r="J25" s="170"/>
      <c r="K25" s="171">
        <f t="shared" si="9"/>
        <v>0</v>
      </c>
      <c r="L25" s="171">
        <v>21</v>
      </c>
      <c r="M25" s="171">
        <f t="shared" si="10"/>
        <v>0</v>
      </c>
      <c r="N25" s="163">
        <v>1.0000000000000001E-5</v>
      </c>
      <c r="O25" s="163">
        <f t="shared" si="11"/>
        <v>7.62E-3</v>
      </c>
      <c r="P25" s="163">
        <v>0</v>
      </c>
      <c r="Q25" s="163">
        <f t="shared" si="12"/>
        <v>0</v>
      </c>
      <c r="R25" s="163"/>
      <c r="S25" s="163"/>
      <c r="T25" s="164">
        <v>0</v>
      </c>
      <c r="U25" s="163">
        <f t="shared" si="13"/>
        <v>0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141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x14ac:dyDescent="0.2">
      <c r="A26" s="155" t="s">
        <v>106</v>
      </c>
      <c r="B26" s="161" t="s">
        <v>59</v>
      </c>
      <c r="C26" s="194" t="s">
        <v>60</v>
      </c>
      <c r="D26" s="165"/>
      <c r="E26" s="169"/>
      <c r="F26" s="172"/>
      <c r="G26" s="172">
        <f>SUMIF(AE27:AE38,"&lt;&gt;NOR",G27:G38)</f>
        <v>0</v>
      </c>
      <c r="H26" s="172"/>
      <c r="I26" s="172">
        <f>SUM(I27:I38)</f>
        <v>0</v>
      </c>
      <c r="J26" s="172"/>
      <c r="K26" s="172">
        <f>SUM(K27:K38)</f>
        <v>0</v>
      </c>
      <c r="L26" s="172"/>
      <c r="M26" s="172">
        <f>SUM(M27:M38)</f>
        <v>0</v>
      </c>
      <c r="N26" s="166"/>
      <c r="O26" s="166">
        <f>SUM(O27:O38)</f>
        <v>0.19761000000000004</v>
      </c>
      <c r="P26" s="166"/>
      <c r="Q26" s="166">
        <f>SUM(Q27:Q38)</f>
        <v>163.35135</v>
      </c>
      <c r="R26" s="166"/>
      <c r="S26" s="166"/>
      <c r="T26" s="167"/>
      <c r="U26" s="166">
        <f>SUM(U27:U38)</f>
        <v>528.87</v>
      </c>
      <c r="AE26" t="s">
        <v>107</v>
      </c>
    </row>
    <row r="27" spans="1:60" outlineLevel="1" x14ac:dyDescent="0.2">
      <c r="A27" s="154">
        <v>17</v>
      </c>
      <c r="B27" s="160" t="s">
        <v>142</v>
      </c>
      <c r="C27" s="193" t="s">
        <v>143</v>
      </c>
      <c r="D27" s="162" t="s">
        <v>144</v>
      </c>
      <c r="E27" s="168">
        <v>51</v>
      </c>
      <c r="F27" s="170"/>
      <c r="G27" s="171">
        <f t="shared" ref="G27:G38" si="14">ROUND(E27*F27,2)</f>
        <v>0</v>
      </c>
      <c r="H27" s="170"/>
      <c r="I27" s="171">
        <f t="shared" ref="I27:I38" si="15">ROUND(E27*H27,2)</f>
        <v>0</v>
      </c>
      <c r="J27" s="170"/>
      <c r="K27" s="171">
        <f t="shared" ref="K27:K38" si="16">ROUND(E27*J27,2)</f>
        <v>0</v>
      </c>
      <c r="L27" s="171">
        <v>21</v>
      </c>
      <c r="M27" s="171">
        <f t="shared" ref="M27:M38" si="17">G27*(1+L27/100)</f>
        <v>0</v>
      </c>
      <c r="N27" s="163">
        <v>0</v>
      </c>
      <c r="O27" s="163">
        <f t="shared" ref="O27:O38" si="18">ROUND(E27*N27,5)</f>
        <v>0</v>
      </c>
      <c r="P27" s="163">
        <v>0</v>
      </c>
      <c r="Q27" s="163">
        <f t="shared" ref="Q27:Q38" si="19">ROUND(E27*P27,5)</f>
        <v>0</v>
      </c>
      <c r="R27" s="163"/>
      <c r="S27" s="163"/>
      <c r="T27" s="164">
        <v>0.05</v>
      </c>
      <c r="U27" s="163">
        <f t="shared" ref="U27:U38" si="20">ROUND(E27*T27,2)</f>
        <v>2.5499999999999998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111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18</v>
      </c>
      <c r="B28" s="160" t="s">
        <v>145</v>
      </c>
      <c r="C28" s="193" t="s">
        <v>146</v>
      </c>
      <c r="D28" s="162" t="s">
        <v>118</v>
      </c>
      <c r="E28" s="168">
        <v>52.795999999999999</v>
      </c>
      <c r="F28" s="170"/>
      <c r="G28" s="171">
        <f t="shared" si="14"/>
        <v>0</v>
      </c>
      <c r="H28" s="170"/>
      <c r="I28" s="171">
        <f t="shared" si="15"/>
        <v>0</v>
      </c>
      <c r="J28" s="170"/>
      <c r="K28" s="171">
        <f t="shared" si="16"/>
        <v>0</v>
      </c>
      <c r="L28" s="171">
        <v>21</v>
      </c>
      <c r="M28" s="171">
        <f t="shared" si="17"/>
        <v>0</v>
      </c>
      <c r="N28" s="163">
        <v>1.17E-3</v>
      </c>
      <c r="O28" s="163">
        <f t="shared" si="18"/>
        <v>6.1769999999999999E-2</v>
      </c>
      <c r="P28" s="163">
        <v>7.5999999999999998E-2</v>
      </c>
      <c r="Q28" s="163">
        <f t="shared" si="19"/>
        <v>4.0125000000000002</v>
      </c>
      <c r="R28" s="163"/>
      <c r="S28" s="163"/>
      <c r="T28" s="164">
        <v>0.93899999999999995</v>
      </c>
      <c r="U28" s="163">
        <f t="shared" si="20"/>
        <v>49.58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111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19</v>
      </c>
      <c r="B29" s="160" t="s">
        <v>147</v>
      </c>
      <c r="C29" s="193" t="s">
        <v>148</v>
      </c>
      <c r="D29" s="162" t="s">
        <v>118</v>
      </c>
      <c r="E29" s="168">
        <v>17.949000000000002</v>
      </c>
      <c r="F29" s="170"/>
      <c r="G29" s="171">
        <f t="shared" si="14"/>
        <v>0</v>
      </c>
      <c r="H29" s="170"/>
      <c r="I29" s="171">
        <f t="shared" si="15"/>
        <v>0</v>
      </c>
      <c r="J29" s="170"/>
      <c r="K29" s="171">
        <f t="shared" si="16"/>
        <v>0</v>
      </c>
      <c r="L29" s="171">
        <v>21</v>
      </c>
      <c r="M29" s="171">
        <f t="shared" si="17"/>
        <v>0</v>
      </c>
      <c r="N29" s="163">
        <v>1E-3</v>
      </c>
      <c r="O29" s="163">
        <f t="shared" si="18"/>
        <v>1.7950000000000001E-2</v>
      </c>
      <c r="P29" s="163">
        <v>6.3E-2</v>
      </c>
      <c r="Q29" s="163">
        <f t="shared" si="19"/>
        <v>1.13079</v>
      </c>
      <c r="R29" s="163"/>
      <c r="S29" s="163"/>
      <c r="T29" s="164">
        <v>0.71799999999999997</v>
      </c>
      <c r="U29" s="163">
        <f t="shared" si="20"/>
        <v>12.89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111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20</v>
      </c>
      <c r="B30" s="160" t="s">
        <v>149</v>
      </c>
      <c r="C30" s="193" t="s">
        <v>150</v>
      </c>
      <c r="D30" s="162" t="s">
        <v>118</v>
      </c>
      <c r="E30" s="168">
        <v>2.7959999999999998</v>
      </c>
      <c r="F30" s="170"/>
      <c r="G30" s="171">
        <f t="shared" si="14"/>
        <v>0</v>
      </c>
      <c r="H30" s="170"/>
      <c r="I30" s="171">
        <f t="shared" si="15"/>
        <v>0</v>
      </c>
      <c r="J30" s="170"/>
      <c r="K30" s="171">
        <f t="shared" si="16"/>
        <v>0</v>
      </c>
      <c r="L30" s="171">
        <v>21</v>
      </c>
      <c r="M30" s="171">
        <f t="shared" si="17"/>
        <v>0</v>
      </c>
      <c r="N30" s="163">
        <v>2.1900000000000001E-3</v>
      </c>
      <c r="O30" s="163">
        <f t="shared" si="18"/>
        <v>6.1199999999999996E-3</v>
      </c>
      <c r="P30" s="163">
        <v>0.01</v>
      </c>
      <c r="Q30" s="163">
        <f t="shared" si="19"/>
        <v>2.7959999999999999E-2</v>
      </c>
      <c r="R30" s="163"/>
      <c r="S30" s="163"/>
      <c r="T30" s="164">
        <v>0.52</v>
      </c>
      <c r="U30" s="163">
        <f t="shared" si="20"/>
        <v>1.45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111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21</v>
      </c>
      <c r="B31" s="160" t="s">
        <v>151</v>
      </c>
      <c r="C31" s="193" t="s">
        <v>152</v>
      </c>
      <c r="D31" s="162" t="s">
        <v>118</v>
      </c>
      <c r="E31" s="168">
        <v>88.914000000000001</v>
      </c>
      <c r="F31" s="170"/>
      <c r="G31" s="171">
        <f t="shared" si="14"/>
        <v>0</v>
      </c>
      <c r="H31" s="170"/>
      <c r="I31" s="171">
        <f t="shared" si="15"/>
        <v>0</v>
      </c>
      <c r="J31" s="170"/>
      <c r="K31" s="171">
        <f t="shared" si="16"/>
        <v>0</v>
      </c>
      <c r="L31" s="171">
        <v>21</v>
      </c>
      <c r="M31" s="171">
        <f t="shared" si="17"/>
        <v>0</v>
      </c>
      <c r="N31" s="163">
        <v>1E-3</v>
      </c>
      <c r="O31" s="163">
        <f t="shared" si="18"/>
        <v>8.8910000000000003E-2</v>
      </c>
      <c r="P31" s="163">
        <v>3.492E-2</v>
      </c>
      <c r="Q31" s="163">
        <f t="shared" si="19"/>
        <v>3.1048800000000001</v>
      </c>
      <c r="R31" s="163"/>
      <c r="S31" s="163"/>
      <c r="T31" s="164">
        <v>0.52100000000000002</v>
      </c>
      <c r="U31" s="163">
        <f t="shared" si="20"/>
        <v>46.32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111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22</v>
      </c>
      <c r="B32" s="160" t="s">
        <v>153</v>
      </c>
      <c r="C32" s="193" t="s">
        <v>154</v>
      </c>
      <c r="D32" s="162" t="s">
        <v>118</v>
      </c>
      <c r="E32" s="168">
        <v>21.018000000000001</v>
      </c>
      <c r="F32" s="170"/>
      <c r="G32" s="171">
        <f t="shared" si="14"/>
        <v>0</v>
      </c>
      <c r="H32" s="170"/>
      <c r="I32" s="171">
        <f t="shared" si="15"/>
        <v>0</v>
      </c>
      <c r="J32" s="170"/>
      <c r="K32" s="171">
        <f t="shared" si="16"/>
        <v>0</v>
      </c>
      <c r="L32" s="171">
        <v>21</v>
      </c>
      <c r="M32" s="171">
        <f t="shared" si="17"/>
        <v>0</v>
      </c>
      <c r="N32" s="163">
        <v>1E-3</v>
      </c>
      <c r="O32" s="163">
        <f t="shared" si="18"/>
        <v>2.102E-2</v>
      </c>
      <c r="P32" s="163">
        <v>4.1200000000000001E-2</v>
      </c>
      <c r="Q32" s="163">
        <f t="shared" si="19"/>
        <v>0.86594000000000004</v>
      </c>
      <c r="R32" s="163"/>
      <c r="S32" s="163"/>
      <c r="T32" s="164">
        <v>0.498</v>
      </c>
      <c r="U32" s="163">
        <f t="shared" si="20"/>
        <v>10.47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111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23</v>
      </c>
      <c r="B33" s="160" t="s">
        <v>155</v>
      </c>
      <c r="C33" s="193" t="s">
        <v>156</v>
      </c>
      <c r="D33" s="162" t="s">
        <v>118</v>
      </c>
      <c r="E33" s="168">
        <v>1.5760000000000001</v>
      </c>
      <c r="F33" s="170"/>
      <c r="G33" s="171">
        <f t="shared" si="14"/>
        <v>0</v>
      </c>
      <c r="H33" s="170"/>
      <c r="I33" s="171">
        <f t="shared" si="15"/>
        <v>0</v>
      </c>
      <c r="J33" s="170"/>
      <c r="K33" s="171">
        <f t="shared" si="16"/>
        <v>0</v>
      </c>
      <c r="L33" s="171">
        <v>21</v>
      </c>
      <c r="M33" s="171">
        <f t="shared" si="17"/>
        <v>0</v>
      </c>
      <c r="N33" s="163">
        <v>1.17E-3</v>
      </c>
      <c r="O33" s="163">
        <f t="shared" si="18"/>
        <v>1.8400000000000001E-3</v>
      </c>
      <c r="P33" s="163">
        <v>3.4000000000000002E-2</v>
      </c>
      <c r="Q33" s="163">
        <f t="shared" si="19"/>
        <v>5.3580000000000003E-2</v>
      </c>
      <c r="R33" s="163"/>
      <c r="S33" s="163"/>
      <c r="T33" s="164">
        <v>0.53600000000000003</v>
      </c>
      <c r="U33" s="163">
        <f t="shared" si="20"/>
        <v>0.84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111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2.5" outlineLevel="1" x14ac:dyDescent="0.2">
      <c r="A34" s="154">
        <v>24</v>
      </c>
      <c r="B34" s="160" t="s">
        <v>157</v>
      </c>
      <c r="C34" s="193" t="s">
        <v>158</v>
      </c>
      <c r="D34" s="162" t="s">
        <v>110</v>
      </c>
      <c r="E34" s="168">
        <v>54.119</v>
      </c>
      <c r="F34" s="170"/>
      <c r="G34" s="171">
        <f t="shared" si="14"/>
        <v>0</v>
      </c>
      <c r="H34" s="170"/>
      <c r="I34" s="171">
        <f t="shared" si="15"/>
        <v>0</v>
      </c>
      <c r="J34" s="170"/>
      <c r="K34" s="171">
        <f t="shared" si="16"/>
        <v>0</v>
      </c>
      <c r="L34" s="171">
        <v>21</v>
      </c>
      <c r="M34" s="171">
        <f t="shared" si="17"/>
        <v>0</v>
      </c>
      <c r="N34" s="163">
        <v>0</v>
      </c>
      <c r="O34" s="163">
        <f t="shared" si="18"/>
        <v>0</v>
      </c>
      <c r="P34" s="163">
        <v>2</v>
      </c>
      <c r="Q34" s="163">
        <f t="shared" si="19"/>
        <v>108.238</v>
      </c>
      <c r="R34" s="163"/>
      <c r="S34" s="163"/>
      <c r="T34" s="164">
        <v>6.4359999999999999</v>
      </c>
      <c r="U34" s="163">
        <f t="shared" si="20"/>
        <v>348.31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111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25</v>
      </c>
      <c r="B35" s="160" t="s">
        <v>159</v>
      </c>
      <c r="C35" s="193" t="s">
        <v>160</v>
      </c>
      <c r="D35" s="162" t="s">
        <v>110</v>
      </c>
      <c r="E35" s="168">
        <v>20.238</v>
      </c>
      <c r="F35" s="170"/>
      <c r="G35" s="171">
        <f t="shared" si="14"/>
        <v>0</v>
      </c>
      <c r="H35" s="170"/>
      <c r="I35" s="171">
        <f t="shared" si="15"/>
        <v>0</v>
      </c>
      <c r="J35" s="170"/>
      <c r="K35" s="171">
        <f t="shared" si="16"/>
        <v>0</v>
      </c>
      <c r="L35" s="171">
        <v>21</v>
      </c>
      <c r="M35" s="171">
        <f t="shared" si="17"/>
        <v>0</v>
      </c>
      <c r="N35" s="163">
        <v>0</v>
      </c>
      <c r="O35" s="163">
        <f t="shared" si="18"/>
        <v>0</v>
      </c>
      <c r="P35" s="163">
        <v>1.671</v>
      </c>
      <c r="Q35" s="163">
        <f t="shared" si="19"/>
        <v>33.817700000000002</v>
      </c>
      <c r="R35" s="163"/>
      <c r="S35" s="163"/>
      <c r="T35" s="164">
        <v>2.79</v>
      </c>
      <c r="U35" s="163">
        <f t="shared" si="20"/>
        <v>56.46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111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54">
        <v>26</v>
      </c>
      <c r="B36" s="160" t="s">
        <v>161</v>
      </c>
      <c r="C36" s="193" t="s">
        <v>162</v>
      </c>
      <c r="D36" s="162" t="s">
        <v>163</v>
      </c>
      <c r="E36" s="168">
        <v>220</v>
      </c>
      <c r="F36" s="170"/>
      <c r="G36" s="171">
        <f t="shared" si="14"/>
        <v>0</v>
      </c>
      <c r="H36" s="170"/>
      <c r="I36" s="171">
        <f t="shared" si="15"/>
        <v>0</v>
      </c>
      <c r="J36" s="170"/>
      <c r="K36" s="171">
        <f t="shared" si="16"/>
        <v>0</v>
      </c>
      <c r="L36" s="171">
        <v>21</v>
      </c>
      <c r="M36" s="171">
        <f t="shared" si="17"/>
        <v>0</v>
      </c>
      <c r="N36" s="163">
        <v>0</v>
      </c>
      <c r="O36" s="163">
        <f t="shared" si="18"/>
        <v>0</v>
      </c>
      <c r="P36" s="163">
        <v>5.5E-2</v>
      </c>
      <c r="Q36" s="163">
        <f t="shared" si="19"/>
        <v>12.1</v>
      </c>
      <c r="R36" s="163"/>
      <c r="S36" s="163"/>
      <c r="T36" s="164">
        <v>0</v>
      </c>
      <c r="U36" s="163">
        <f t="shared" si="20"/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111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27</v>
      </c>
      <c r="B37" s="160" t="s">
        <v>164</v>
      </c>
      <c r="C37" s="193" t="s">
        <v>165</v>
      </c>
      <c r="D37" s="162" t="s">
        <v>163</v>
      </c>
      <c r="E37" s="168">
        <v>16</v>
      </c>
      <c r="F37" s="170"/>
      <c r="G37" s="171">
        <f t="shared" si="14"/>
        <v>0</v>
      </c>
      <c r="H37" s="170"/>
      <c r="I37" s="171">
        <f t="shared" si="15"/>
        <v>0</v>
      </c>
      <c r="J37" s="170"/>
      <c r="K37" s="171">
        <f t="shared" si="16"/>
        <v>0</v>
      </c>
      <c r="L37" s="171">
        <v>21</v>
      </c>
      <c r="M37" s="171">
        <f t="shared" si="17"/>
        <v>0</v>
      </c>
      <c r="N37" s="163">
        <v>0</v>
      </c>
      <c r="O37" s="163">
        <f t="shared" si="18"/>
        <v>0</v>
      </c>
      <c r="P37" s="163">
        <v>0</v>
      </c>
      <c r="Q37" s="163">
        <f t="shared" si="19"/>
        <v>0</v>
      </c>
      <c r="R37" s="163"/>
      <c r="S37" s="163"/>
      <c r="T37" s="164">
        <v>0</v>
      </c>
      <c r="U37" s="163">
        <f t="shared" si="20"/>
        <v>0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111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22.5" outlineLevel="1" x14ac:dyDescent="0.2">
      <c r="A38" s="154">
        <v>28</v>
      </c>
      <c r="B38" s="160" t="s">
        <v>166</v>
      </c>
      <c r="C38" s="193" t="s">
        <v>167</v>
      </c>
      <c r="D38" s="162" t="s">
        <v>168</v>
      </c>
      <c r="E38" s="168">
        <v>1</v>
      </c>
      <c r="F38" s="170"/>
      <c r="G38" s="171">
        <f t="shared" si="14"/>
        <v>0</v>
      </c>
      <c r="H38" s="170"/>
      <c r="I38" s="171">
        <f t="shared" si="15"/>
        <v>0</v>
      </c>
      <c r="J38" s="170"/>
      <c r="K38" s="171">
        <f t="shared" si="16"/>
        <v>0</v>
      </c>
      <c r="L38" s="171">
        <v>21</v>
      </c>
      <c r="M38" s="171">
        <f t="shared" si="17"/>
        <v>0</v>
      </c>
      <c r="N38" s="163">
        <v>0</v>
      </c>
      <c r="O38" s="163">
        <f t="shared" si="18"/>
        <v>0</v>
      </c>
      <c r="P38" s="163">
        <v>0</v>
      </c>
      <c r="Q38" s="163">
        <f t="shared" si="19"/>
        <v>0</v>
      </c>
      <c r="R38" s="163"/>
      <c r="S38" s="163"/>
      <c r="T38" s="164">
        <v>0</v>
      </c>
      <c r="U38" s="163">
        <f t="shared" si="20"/>
        <v>0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111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x14ac:dyDescent="0.2">
      <c r="A39" s="155" t="s">
        <v>106</v>
      </c>
      <c r="B39" s="161" t="s">
        <v>61</v>
      </c>
      <c r="C39" s="194" t="s">
        <v>62</v>
      </c>
      <c r="D39" s="165"/>
      <c r="E39" s="169"/>
      <c r="F39" s="172"/>
      <c r="G39" s="172">
        <f>SUMIF(AE40:AE47,"&lt;&gt;NOR",G40:G47)</f>
        <v>0</v>
      </c>
      <c r="H39" s="172"/>
      <c r="I39" s="172">
        <f>SUM(I40:I47)</f>
        <v>0</v>
      </c>
      <c r="J39" s="172"/>
      <c r="K39" s="172">
        <f>SUM(K40:K47)</f>
        <v>0</v>
      </c>
      <c r="L39" s="172"/>
      <c r="M39" s="172">
        <f>SUM(M40:M47)</f>
        <v>0</v>
      </c>
      <c r="N39" s="166"/>
      <c r="O39" s="166">
        <f>SUM(O40:O47)</f>
        <v>0</v>
      </c>
      <c r="P39" s="166"/>
      <c r="Q39" s="166">
        <f>SUM(Q40:Q47)</f>
        <v>0</v>
      </c>
      <c r="R39" s="166"/>
      <c r="S39" s="166"/>
      <c r="T39" s="167"/>
      <c r="U39" s="166">
        <f>SUM(U40:U47)</f>
        <v>53.03</v>
      </c>
      <c r="AE39" t="s">
        <v>107</v>
      </c>
    </row>
    <row r="40" spans="1:60" outlineLevel="1" x14ac:dyDescent="0.2">
      <c r="A40" s="154">
        <v>29</v>
      </c>
      <c r="B40" s="160" t="s">
        <v>169</v>
      </c>
      <c r="C40" s="193" t="s">
        <v>170</v>
      </c>
      <c r="D40" s="162" t="s">
        <v>171</v>
      </c>
      <c r="E40" s="168">
        <v>1104.691</v>
      </c>
      <c r="F40" s="170"/>
      <c r="G40" s="171">
        <f t="shared" ref="G40:G47" si="21">ROUND(E40*F40,2)</f>
        <v>0</v>
      </c>
      <c r="H40" s="170"/>
      <c r="I40" s="171">
        <f t="shared" ref="I40:I47" si="22">ROUND(E40*H40,2)</f>
        <v>0</v>
      </c>
      <c r="J40" s="170"/>
      <c r="K40" s="171">
        <f t="shared" ref="K40:K47" si="23">ROUND(E40*J40,2)</f>
        <v>0</v>
      </c>
      <c r="L40" s="171">
        <v>21</v>
      </c>
      <c r="M40" s="171">
        <f t="shared" ref="M40:M47" si="24">G40*(1+L40/100)</f>
        <v>0</v>
      </c>
      <c r="N40" s="163">
        <v>0</v>
      </c>
      <c r="O40" s="163">
        <f t="shared" ref="O40:O47" si="25">ROUND(E40*N40,5)</f>
        <v>0</v>
      </c>
      <c r="P40" s="163">
        <v>0</v>
      </c>
      <c r="Q40" s="163">
        <f t="shared" ref="Q40:Q47" si="26">ROUND(E40*P40,5)</f>
        <v>0</v>
      </c>
      <c r="R40" s="163"/>
      <c r="S40" s="163"/>
      <c r="T40" s="164">
        <v>4.2000000000000003E-2</v>
      </c>
      <c r="U40" s="163">
        <f t="shared" ref="U40:U47" si="27">ROUND(E40*T40,2)</f>
        <v>46.4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111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>
        <v>30</v>
      </c>
      <c r="B41" s="160" t="s">
        <v>172</v>
      </c>
      <c r="C41" s="193" t="s">
        <v>173</v>
      </c>
      <c r="D41" s="162" t="s">
        <v>171</v>
      </c>
      <c r="E41" s="168">
        <v>4418.7640000000001</v>
      </c>
      <c r="F41" s="170"/>
      <c r="G41" s="171">
        <f t="shared" si="21"/>
        <v>0</v>
      </c>
      <c r="H41" s="170"/>
      <c r="I41" s="171">
        <f t="shared" si="22"/>
        <v>0</v>
      </c>
      <c r="J41" s="170"/>
      <c r="K41" s="171">
        <f t="shared" si="23"/>
        <v>0</v>
      </c>
      <c r="L41" s="171">
        <v>21</v>
      </c>
      <c r="M41" s="171">
        <f t="shared" si="24"/>
        <v>0</v>
      </c>
      <c r="N41" s="163">
        <v>0</v>
      </c>
      <c r="O41" s="163">
        <f t="shared" si="25"/>
        <v>0</v>
      </c>
      <c r="P41" s="163">
        <v>0</v>
      </c>
      <c r="Q41" s="163">
        <f t="shared" si="26"/>
        <v>0</v>
      </c>
      <c r="R41" s="163"/>
      <c r="S41" s="163"/>
      <c r="T41" s="164">
        <v>0</v>
      </c>
      <c r="U41" s="163">
        <f t="shared" si="27"/>
        <v>0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111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>
        <v>31</v>
      </c>
      <c r="B42" s="160" t="s">
        <v>174</v>
      </c>
      <c r="C42" s="193" t="s">
        <v>175</v>
      </c>
      <c r="D42" s="162" t="s">
        <v>171</v>
      </c>
      <c r="E42" s="168">
        <v>1104.691</v>
      </c>
      <c r="F42" s="170"/>
      <c r="G42" s="171">
        <f t="shared" si="21"/>
        <v>0</v>
      </c>
      <c r="H42" s="170"/>
      <c r="I42" s="171">
        <f t="shared" si="22"/>
        <v>0</v>
      </c>
      <c r="J42" s="170"/>
      <c r="K42" s="171">
        <f t="shared" si="23"/>
        <v>0</v>
      </c>
      <c r="L42" s="171">
        <v>21</v>
      </c>
      <c r="M42" s="171">
        <f t="shared" si="24"/>
        <v>0</v>
      </c>
      <c r="N42" s="163">
        <v>0</v>
      </c>
      <c r="O42" s="163">
        <f t="shared" si="25"/>
        <v>0</v>
      </c>
      <c r="P42" s="163">
        <v>0</v>
      </c>
      <c r="Q42" s="163">
        <f t="shared" si="26"/>
        <v>0</v>
      </c>
      <c r="R42" s="163"/>
      <c r="S42" s="163"/>
      <c r="T42" s="164">
        <v>6.0000000000000001E-3</v>
      </c>
      <c r="U42" s="163">
        <f t="shared" si="27"/>
        <v>6.63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111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22.5" outlineLevel="1" x14ac:dyDescent="0.2">
      <c r="A43" s="154">
        <v>32</v>
      </c>
      <c r="B43" s="160" t="s">
        <v>176</v>
      </c>
      <c r="C43" s="193" t="s">
        <v>177</v>
      </c>
      <c r="D43" s="162" t="s">
        <v>171</v>
      </c>
      <c r="E43" s="168">
        <v>1095.9949999999999</v>
      </c>
      <c r="F43" s="170"/>
      <c r="G43" s="171">
        <f t="shared" si="21"/>
        <v>0</v>
      </c>
      <c r="H43" s="170"/>
      <c r="I43" s="171">
        <f t="shared" si="22"/>
        <v>0</v>
      </c>
      <c r="J43" s="170"/>
      <c r="K43" s="171">
        <f t="shared" si="23"/>
        <v>0</v>
      </c>
      <c r="L43" s="171">
        <v>21</v>
      </c>
      <c r="M43" s="171">
        <f t="shared" si="24"/>
        <v>0</v>
      </c>
      <c r="N43" s="163">
        <v>0</v>
      </c>
      <c r="O43" s="163">
        <f t="shared" si="25"/>
        <v>0</v>
      </c>
      <c r="P43" s="163">
        <v>0</v>
      </c>
      <c r="Q43" s="163">
        <f t="shared" si="26"/>
        <v>0</v>
      </c>
      <c r="R43" s="163"/>
      <c r="S43" s="163"/>
      <c r="T43" s="164">
        <v>0</v>
      </c>
      <c r="U43" s="163">
        <f t="shared" si="27"/>
        <v>0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111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>
        <v>33</v>
      </c>
      <c r="B44" s="160" t="s">
        <v>178</v>
      </c>
      <c r="C44" s="193" t="s">
        <v>179</v>
      </c>
      <c r="D44" s="162" t="s">
        <v>171</v>
      </c>
      <c r="E44" s="168">
        <v>4.1379999999999999</v>
      </c>
      <c r="F44" s="170"/>
      <c r="G44" s="171">
        <f t="shared" si="21"/>
        <v>0</v>
      </c>
      <c r="H44" s="170"/>
      <c r="I44" s="171">
        <f t="shared" si="22"/>
        <v>0</v>
      </c>
      <c r="J44" s="170"/>
      <c r="K44" s="171">
        <f t="shared" si="23"/>
        <v>0</v>
      </c>
      <c r="L44" s="171">
        <v>21</v>
      </c>
      <c r="M44" s="171">
        <f t="shared" si="24"/>
        <v>0</v>
      </c>
      <c r="N44" s="163">
        <v>0</v>
      </c>
      <c r="O44" s="163">
        <f t="shared" si="25"/>
        <v>0</v>
      </c>
      <c r="P44" s="163">
        <v>0</v>
      </c>
      <c r="Q44" s="163">
        <f t="shared" si="26"/>
        <v>0</v>
      </c>
      <c r="R44" s="163"/>
      <c r="S44" s="163"/>
      <c r="T44" s="164">
        <v>0</v>
      </c>
      <c r="U44" s="163">
        <f t="shared" si="27"/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111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>
        <v>34</v>
      </c>
      <c r="B45" s="160" t="s">
        <v>180</v>
      </c>
      <c r="C45" s="193" t="s">
        <v>181</v>
      </c>
      <c r="D45" s="162" t="s">
        <v>171</v>
      </c>
      <c r="E45" s="168">
        <v>3.9990000000000001</v>
      </c>
      <c r="F45" s="170"/>
      <c r="G45" s="171">
        <f t="shared" si="21"/>
        <v>0</v>
      </c>
      <c r="H45" s="170"/>
      <c r="I45" s="171">
        <f t="shared" si="22"/>
        <v>0</v>
      </c>
      <c r="J45" s="170"/>
      <c r="K45" s="171">
        <f t="shared" si="23"/>
        <v>0</v>
      </c>
      <c r="L45" s="171">
        <v>21</v>
      </c>
      <c r="M45" s="171">
        <f t="shared" si="24"/>
        <v>0</v>
      </c>
      <c r="N45" s="163">
        <v>0</v>
      </c>
      <c r="O45" s="163">
        <f t="shared" si="25"/>
        <v>0</v>
      </c>
      <c r="P45" s="163">
        <v>0</v>
      </c>
      <c r="Q45" s="163">
        <f t="shared" si="26"/>
        <v>0</v>
      </c>
      <c r="R45" s="163"/>
      <c r="S45" s="163"/>
      <c r="T45" s="164">
        <v>0</v>
      </c>
      <c r="U45" s="163">
        <f t="shared" si="27"/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111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35</v>
      </c>
      <c r="B46" s="160" t="s">
        <v>182</v>
      </c>
      <c r="C46" s="193" t="s">
        <v>183</v>
      </c>
      <c r="D46" s="162" t="s">
        <v>171</v>
      </c>
      <c r="E46" s="168">
        <v>0.50900000000000001</v>
      </c>
      <c r="F46" s="170"/>
      <c r="G46" s="171">
        <f t="shared" si="21"/>
        <v>0</v>
      </c>
      <c r="H46" s="170"/>
      <c r="I46" s="171">
        <f t="shared" si="22"/>
        <v>0</v>
      </c>
      <c r="J46" s="170"/>
      <c r="K46" s="171">
        <f t="shared" si="23"/>
        <v>0</v>
      </c>
      <c r="L46" s="171">
        <v>21</v>
      </c>
      <c r="M46" s="171">
        <f t="shared" si="24"/>
        <v>0</v>
      </c>
      <c r="N46" s="163">
        <v>0</v>
      </c>
      <c r="O46" s="163">
        <f t="shared" si="25"/>
        <v>0</v>
      </c>
      <c r="P46" s="163">
        <v>0</v>
      </c>
      <c r="Q46" s="163">
        <f t="shared" si="26"/>
        <v>0</v>
      </c>
      <c r="R46" s="163"/>
      <c r="S46" s="163"/>
      <c r="T46" s="164">
        <v>0</v>
      </c>
      <c r="U46" s="163">
        <f t="shared" si="27"/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111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22.5" outlineLevel="1" x14ac:dyDescent="0.2">
      <c r="A47" s="154">
        <v>36</v>
      </c>
      <c r="B47" s="160" t="s">
        <v>184</v>
      </c>
      <c r="C47" s="193" t="s">
        <v>185</v>
      </c>
      <c r="D47" s="162" t="s">
        <v>171</v>
      </c>
      <c r="E47" s="168">
        <v>0.05</v>
      </c>
      <c r="F47" s="170"/>
      <c r="G47" s="171">
        <f t="shared" si="21"/>
        <v>0</v>
      </c>
      <c r="H47" s="170"/>
      <c r="I47" s="171">
        <f t="shared" si="22"/>
        <v>0</v>
      </c>
      <c r="J47" s="170"/>
      <c r="K47" s="171">
        <f t="shared" si="23"/>
        <v>0</v>
      </c>
      <c r="L47" s="171">
        <v>21</v>
      </c>
      <c r="M47" s="171">
        <f t="shared" si="24"/>
        <v>0</v>
      </c>
      <c r="N47" s="163">
        <v>0</v>
      </c>
      <c r="O47" s="163">
        <f t="shared" si="25"/>
        <v>0</v>
      </c>
      <c r="P47" s="163">
        <v>0</v>
      </c>
      <c r="Q47" s="163">
        <f t="shared" si="26"/>
        <v>0</v>
      </c>
      <c r="R47" s="163"/>
      <c r="S47" s="163"/>
      <c r="T47" s="164">
        <v>0</v>
      </c>
      <c r="U47" s="163">
        <f t="shared" si="27"/>
        <v>0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111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x14ac:dyDescent="0.2">
      <c r="A48" s="155" t="s">
        <v>106</v>
      </c>
      <c r="B48" s="161" t="s">
        <v>63</v>
      </c>
      <c r="C48" s="194" t="s">
        <v>64</v>
      </c>
      <c r="D48" s="165"/>
      <c r="E48" s="169"/>
      <c r="F48" s="172"/>
      <c r="G48" s="172">
        <f>SUMIF(AE49:AE49,"&lt;&gt;NOR",G49:G49)</f>
        <v>0</v>
      </c>
      <c r="H48" s="172"/>
      <c r="I48" s="172">
        <f>SUM(I49:I49)</f>
        <v>0</v>
      </c>
      <c r="J48" s="172"/>
      <c r="K48" s="172">
        <f>SUM(K49:K49)</f>
        <v>0</v>
      </c>
      <c r="L48" s="172"/>
      <c r="M48" s="172">
        <f>SUM(M49:M49)</f>
        <v>0</v>
      </c>
      <c r="N48" s="166"/>
      <c r="O48" s="166">
        <f>SUM(O49:O49)</f>
        <v>1.16554</v>
      </c>
      <c r="P48" s="166"/>
      <c r="Q48" s="166">
        <f>SUM(Q49:Q49)</f>
        <v>906.52869999999996</v>
      </c>
      <c r="R48" s="166"/>
      <c r="S48" s="166"/>
      <c r="T48" s="167"/>
      <c r="U48" s="166">
        <f>SUM(U49:U49)</f>
        <v>885.81</v>
      </c>
      <c r="AE48" t="s">
        <v>107</v>
      </c>
    </row>
    <row r="49" spans="1:60" outlineLevel="1" x14ac:dyDescent="0.2">
      <c r="A49" s="154">
        <v>37</v>
      </c>
      <c r="B49" s="160" t="s">
        <v>186</v>
      </c>
      <c r="C49" s="193" t="s">
        <v>187</v>
      </c>
      <c r="D49" s="162" t="s">
        <v>110</v>
      </c>
      <c r="E49" s="168">
        <v>2590.0819999999999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3">
        <v>4.4999999999999999E-4</v>
      </c>
      <c r="O49" s="163">
        <f>ROUND(E49*N49,5)</f>
        <v>1.16554</v>
      </c>
      <c r="P49" s="163">
        <v>0.35</v>
      </c>
      <c r="Q49" s="163">
        <f>ROUND(E49*P49,5)</f>
        <v>906.52869999999996</v>
      </c>
      <c r="R49" s="163"/>
      <c r="S49" s="163"/>
      <c r="T49" s="164">
        <v>0.34200000000000003</v>
      </c>
      <c r="U49" s="163">
        <f>ROUND(E49*T49,2)</f>
        <v>885.81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111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x14ac:dyDescent="0.2">
      <c r="A50" s="155" t="s">
        <v>106</v>
      </c>
      <c r="B50" s="161" t="s">
        <v>65</v>
      </c>
      <c r="C50" s="194" t="s">
        <v>66</v>
      </c>
      <c r="D50" s="165"/>
      <c r="E50" s="169"/>
      <c r="F50" s="172"/>
      <c r="G50" s="172">
        <f>SUMIF(AE51:AE51,"&lt;&gt;NOR",G51:G51)</f>
        <v>0</v>
      </c>
      <c r="H50" s="172"/>
      <c r="I50" s="172">
        <f>SUM(I51:I51)</f>
        <v>0</v>
      </c>
      <c r="J50" s="172"/>
      <c r="K50" s="172">
        <f>SUM(K51:K51)</f>
        <v>0</v>
      </c>
      <c r="L50" s="172"/>
      <c r="M50" s="172">
        <f>SUM(M51:M51)</f>
        <v>0</v>
      </c>
      <c r="N50" s="166"/>
      <c r="O50" s="166">
        <f>SUM(O51:O51)</f>
        <v>0</v>
      </c>
      <c r="P50" s="166"/>
      <c r="Q50" s="166">
        <f>SUM(Q51:Q51)</f>
        <v>0</v>
      </c>
      <c r="R50" s="166"/>
      <c r="S50" s="166"/>
      <c r="T50" s="167"/>
      <c r="U50" s="166">
        <f>SUM(U51:U51)</f>
        <v>62.23</v>
      </c>
      <c r="AE50" t="s">
        <v>107</v>
      </c>
    </row>
    <row r="51" spans="1:60" outlineLevel="1" x14ac:dyDescent="0.2">
      <c r="A51" s="154">
        <v>38</v>
      </c>
      <c r="B51" s="160" t="s">
        <v>188</v>
      </c>
      <c r="C51" s="193" t="s">
        <v>189</v>
      </c>
      <c r="D51" s="162" t="s">
        <v>171</v>
      </c>
      <c r="E51" s="168">
        <v>15.592000000000001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63"/>
      <c r="S51" s="163"/>
      <c r="T51" s="164">
        <v>3.9910000000000001</v>
      </c>
      <c r="U51" s="163">
        <f>ROUND(E51*T51,2)</f>
        <v>62.23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111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">
      <c r="A52" s="155" t="s">
        <v>106</v>
      </c>
      <c r="B52" s="161" t="s">
        <v>67</v>
      </c>
      <c r="C52" s="194" t="s">
        <v>68</v>
      </c>
      <c r="D52" s="165"/>
      <c r="E52" s="169"/>
      <c r="F52" s="172"/>
      <c r="G52" s="172">
        <f>SUMIF(AE53:AE54,"&lt;&gt;NOR",G53:G54)</f>
        <v>0</v>
      </c>
      <c r="H52" s="172"/>
      <c r="I52" s="172">
        <f>SUM(I53:I54)</f>
        <v>0</v>
      </c>
      <c r="J52" s="172"/>
      <c r="K52" s="172">
        <f>SUM(K53:K54)</f>
        <v>0</v>
      </c>
      <c r="L52" s="172"/>
      <c r="M52" s="172">
        <f>SUM(M53:M54)</f>
        <v>0</v>
      </c>
      <c r="N52" s="166"/>
      <c r="O52" s="166">
        <f>SUM(O53:O54)</f>
        <v>0</v>
      </c>
      <c r="P52" s="166"/>
      <c r="Q52" s="166">
        <f>SUM(Q53:Q54)</f>
        <v>4.1383999999999999</v>
      </c>
      <c r="R52" s="166"/>
      <c r="S52" s="166"/>
      <c r="T52" s="167"/>
      <c r="U52" s="166">
        <f>SUM(U53:U54)</f>
        <v>34.49</v>
      </c>
      <c r="AE52" t="s">
        <v>107</v>
      </c>
    </row>
    <row r="53" spans="1:60" outlineLevel="1" x14ac:dyDescent="0.2">
      <c r="A53" s="154">
        <v>39</v>
      </c>
      <c r="B53" s="160" t="s">
        <v>190</v>
      </c>
      <c r="C53" s="193" t="s">
        <v>191</v>
      </c>
      <c r="D53" s="162" t="s">
        <v>118</v>
      </c>
      <c r="E53" s="168">
        <v>689.73299999999995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63">
        <v>0</v>
      </c>
      <c r="O53" s="163">
        <f>ROUND(E53*N53,5)</f>
        <v>0</v>
      </c>
      <c r="P53" s="163">
        <v>6.0000000000000001E-3</v>
      </c>
      <c r="Q53" s="163">
        <f>ROUND(E53*P53,5)</f>
        <v>4.1383999999999999</v>
      </c>
      <c r="R53" s="163"/>
      <c r="S53" s="163"/>
      <c r="T53" s="164">
        <v>0.05</v>
      </c>
      <c r="U53" s="163">
        <f>ROUND(E53*T53,2)</f>
        <v>34.49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111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>
        <v>40</v>
      </c>
      <c r="B54" s="160" t="s">
        <v>192</v>
      </c>
      <c r="C54" s="193" t="s">
        <v>193</v>
      </c>
      <c r="D54" s="162" t="s">
        <v>0</v>
      </c>
      <c r="E54" s="168">
        <v>114.5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</v>
      </c>
      <c r="U54" s="163">
        <f>ROUND(E54*T54,2)</f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111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x14ac:dyDescent="0.2">
      <c r="A55" s="155" t="s">
        <v>106</v>
      </c>
      <c r="B55" s="161" t="s">
        <v>69</v>
      </c>
      <c r="C55" s="194" t="s">
        <v>70</v>
      </c>
      <c r="D55" s="165"/>
      <c r="E55" s="169"/>
      <c r="F55" s="172"/>
      <c r="G55" s="172">
        <f>SUMIF(AE56:AE63,"&lt;&gt;NOR",G56:G63)</f>
        <v>0</v>
      </c>
      <c r="H55" s="172"/>
      <c r="I55" s="172">
        <f>SUM(I56:I63)</f>
        <v>0</v>
      </c>
      <c r="J55" s="172"/>
      <c r="K55" s="172">
        <f>SUM(K56:K63)</f>
        <v>0</v>
      </c>
      <c r="L55" s="172"/>
      <c r="M55" s="172">
        <f>SUM(M56:M63)</f>
        <v>0</v>
      </c>
      <c r="N55" s="166"/>
      <c r="O55" s="166">
        <f>SUM(O56:O63)</f>
        <v>0</v>
      </c>
      <c r="P55" s="166"/>
      <c r="Q55" s="166">
        <f>SUM(Q56:Q63)</f>
        <v>1.2814099999999999</v>
      </c>
      <c r="R55" s="166"/>
      <c r="S55" s="166"/>
      <c r="T55" s="167"/>
      <c r="U55" s="166">
        <f>SUM(U56:U63)</f>
        <v>19.68</v>
      </c>
      <c r="AE55" t="s">
        <v>107</v>
      </c>
    </row>
    <row r="56" spans="1:60" outlineLevel="1" x14ac:dyDescent="0.2">
      <c r="A56" s="154">
        <v>41</v>
      </c>
      <c r="B56" s="160" t="s">
        <v>194</v>
      </c>
      <c r="C56" s="193" t="s">
        <v>195</v>
      </c>
      <c r="D56" s="162" t="s">
        <v>168</v>
      </c>
      <c r="E56" s="168">
        <v>8</v>
      </c>
      <c r="F56" s="170"/>
      <c r="G56" s="171">
        <f t="shared" ref="G56:G63" si="28">ROUND(E56*F56,2)</f>
        <v>0</v>
      </c>
      <c r="H56" s="170"/>
      <c r="I56" s="171">
        <f t="shared" ref="I56:I63" si="29">ROUND(E56*H56,2)</f>
        <v>0</v>
      </c>
      <c r="J56" s="170"/>
      <c r="K56" s="171">
        <f t="shared" ref="K56:K63" si="30">ROUND(E56*J56,2)</f>
        <v>0</v>
      </c>
      <c r="L56" s="171">
        <v>21</v>
      </c>
      <c r="M56" s="171">
        <f t="shared" ref="M56:M63" si="31">G56*(1+L56/100)</f>
        <v>0</v>
      </c>
      <c r="N56" s="163">
        <v>0</v>
      </c>
      <c r="O56" s="163">
        <f t="shared" ref="O56:O63" si="32">ROUND(E56*N56,5)</f>
        <v>0</v>
      </c>
      <c r="P56" s="163">
        <v>1.933E-2</v>
      </c>
      <c r="Q56" s="163">
        <f t="shared" ref="Q56:Q63" si="33">ROUND(E56*P56,5)</f>
        <v>0.15464</v>
      </c>
      <c r="R56" s="163"/>
      <c r="S56" s="163"/>
      <c r="T56" s="164">
        <v>0.59</v>
      </c>
      <c r="U56" s="163">
        <f t="shared" ref="U56:U63" si="34">ROUND(E56*T56,2)</f>
        <v>4.72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111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>
        <v>42</v>
      </c>
      <c r="B57" s="160" t="s">
        <v>196</v>
      </c>
      <c r="C57" s="193" t="s">
        <v>197</v>
      </c>
      <c r="D57" s="162" t="s">
        <v>168</v>
      </c>
      <c r="E57" s="168">
        <v>3</v>
      </c>
      <c r="F57" s="170"/>
      <c r="G57" s="171">
        <f t="shared" si="28"/>
        <v>0</v>
      </c>
      <c r="H57" s="170"/>
      <c r="I57" s="171">
        <f t="shared" si="29"/>
        <v>0</v>
      </c>
      <c r="J57" s="170"/>
      <c r="K57" s="171">
        <f t="shared" si="30"/>
        <v>0</v>
      </c>
      <c r="L57" s="171">
        <v>21</v>
      </c>
      <c r="M57" s="171">
        <f t="shared" si="31"/>
        <v>0</v>
      </c>
      <c r="N57" s="163">
        <v>0</v>
      </c>
      <c r="O57" s="163">
        <f t="shared" si="32"/>
        <v>0</v>
      </c>
      <c r="P57" s="163">
        <v>1.72E-2</v>
      </c>
      <c r="Q57" s="163">
        <f t="shared" si="33"/>
        <v>5.16E-2</v>
      </c>
      <c r="R57" s="163"/>
      <c r="S57" s="163"/>
      <c r="T57" s="164">
        <v>0.40300000000000002</v>
      </c>
      <c r="U57" s="163">
        <f t="shared" si="34"/>
        <v>1.21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111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54">
        <v>43</v>
      </c>
      <c r="B58" s="160" t="s">
        <v>198</v>
      </c>
      <c r="C58" s="193" t="s">
        <v>199</v>
      </c>
      <c r="D58" s="162" t="s">
        <v>168</v>
      </c>
      <c r="E58" s="168">
        <v>17</v>
      </c>
      <c r="F58" s="170"/>
      <c r="G58" s="171">
        <f t="shared" si="28"/>
        <v>0</v>
      </c>
      <c r="H58" s="170"/>
      <c r="I58" s="171">
        <f t="shared" si="29"/>
        <v>0</v>
      </c>
      <c r="J58" s="170"/>
      <c r="K58" s="171">
        <f t="shared" si="30"/>
        <v>0</v>
      </c>
      <c r="L58" s="171">
        <v>21</v>
      </c>
      <c r="M58" s="171">
        <f t="shared" si="31"/>
        <v>0</v>
      </c>
      <c r="N58" s="163">
        <v>0</v>
      </c>
      <c r="O58" s="163">
        <f t="shared" si="32"/>
        <v>0</v>
      </c>
      <c r="P58" s="163">
        <v>1.9460000000000002E-2</v>
      </c>
      <c r="Q58" s="163">
        <f t="shared" si="33"/>
        <v>0.33082</v>
      </c>
      <c r="R58" s="163"/>
      <c r="S58" s="163"/>
      <c r="T58" s="164">
        <v>0.38200000000000001</v>
      </c>
      <c r="U58" s="163">
        <f t="shared" si="34"/>
        <v>6.49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111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>
        <v>44</v>
      </c>
      <c r="B59" s="160" t="s">
        <v>200</v>
      </c>
      <c r="C59" s="193" t="s">
        <v>201</v>
      </c>
      <c r="D59" s="162" t="s">
        <v>168</v>
      </c>
      <c r="E59" s="168">
        <v>17</v>
      </c>
      <c r="F59" s="170"/>
      <c r="G59" s="171">
        <f t="shared" si="28"/>
        <v>0</v>
      </c>
      <c r="H59" s="170"/>
      <c r="I59" s="171">
        <f t="shared" si="29"/>
        <v>0</v>
      </c>
      <c r="J59" s="170"/>
      <c r="K59" s="171">
        <f t="shared" si="30"/>
        <v>0</v>
      </c>
      <c r="L59" s="171">
        <v>21</v>
      </c>
      <c r="M59" s="171">
        <f t="shared" si="31"/>
        <v>0</v>
      </c>
      <c r="N59" s="163">
        <v>0</v>
      </c>
      <c r="O59" s="163">
        <f t="shared" si="32"/>
        <v>0</v>
      </c>
      <c r="P59" s="163">
        <v>8.5999999999999998E-4</v>
      </c>
      <c r="Q59" s="163">
        <f t="shared" si="33"/>
        <v>1.4619999999999999E-2</v>
      </c>
      <c r="R59" s="163"/>
      <c r="S59" s="163"/>
      <c r="T59" s="164">
        <v>0.222</v>
      </c>
      <c r="U59" s="163">
        <f t="shared" si="34"/>
        <v>3.77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111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54">
        <v>45</v>
      </c>
      <c r="B60" s="160" t="s">
        <v>202</v>
      </c>
      <c r="C60" s="193" t="s">
        <v>203</v>
      </c>
      <c r="D60" s="162" t="s">
        <v>168</v>
      </c>
      <c r="E60" s="168">
        <v>1</v>
      </c>
      <c r="F60" s="170"/>
      <c r="G60" s="171">
        <f t="shared" si="28"/>
        <v>0</v>
      </c>
      <c r="H60" s="170"/>
      <c r="I60" s="171">
        <f t="shared" si="29"/>
        <v>0</v>
      </c>
      <c r="J60" s="170"/>
      <c r="K60" s="171">
        <f t="shared" si="30"/>
        <v>0</v>
      </c>
      <c r="L60" s="171">
        <v>21</v>
      </c>
      <c r="M60" s="171">
        <f t="shared" si="31"/>
        <v>0</v>
      </c>
      <c r="N60" s="163">
        <v>0</v>
      </c>
      <c r="O60" s="163">
        <f t="shared" si="32"/>
        <v>0</v>
      </c>
      <c r="P60" s="163">
        <v>3.4700000000000002E-2</v>
      </c>
      <c r="Q60" s="163">
        <f t="shared" si="33"/>
        <v>3.4700000000000002E-2</v>
      </c>
      <c r="R60" s="163"/>
      <c r="S60" s="163"/>
      <c r="T60" s="164">
        <v>0.56899999999999995</v>
      </c>
      <c r="U60" s="163">
        <f t="shared" si="34"/>
        <v>0.56999999999999995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111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>
        <v>46</v>
      </c>
      <c r="B61" s="160" t="s">
        <v>204</v>
      </c>
      <c r="C61" s="193" t="s">
        <v>205</v>
      </c>
      <c r="D61" s="162" t="s">
        <v>168</v>
      </c>
      <c r="E61" s="168">
        <v>1</v>
      </c>
      <c r="F61" s="170"/>
      <c r="G61" s="171">
        <f t="shared" si="28"/>
        <v>0</v>
      </c>
      <c r="H61" s="170"/>
      <c r="I61" s="171">
        <f t="shared" si="29"/>
        <v>0</v>
      </c>
      <c r="J61" s="170"/>
      <c r="K61" s="171">
        <f t="shared" si="30"/>
        <v>0</v>
      </c>
      <c r="L61" s="171">
        <v>21</v>
      </c>
      <c r="M61" s="171">
        <f t="shared" si="31"/>
        <v>0</v>
      </c>
      <c r="N61" s="163">
        <v>0</v>
      </c>
      <c r="O61" s="163">
        <f t="shared" si="32"/>
        <v>0</v>
      </c>
      <c r="P61" s="163">
        <v>1.56E-3</v>
      </c>
      <c r="Q61" s="163">
        <f t="shared" si="33"/>
        <v>1.56E-3</v>
      </c>
      <c r="R61" s="163"/>
      <c r="S61" s="163"/>
      <c r="T61" s="164">
        <v>0.217</v>
      </c>
      <c r="U61" s="163">
        <f t="shared" si="34"/>
        <v>0.22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111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>
        <v>47</v>
      </c>
      <c r="B62" s="160" t="s">
        <v>206</v>
      </c>
      <c r="C62" s="193" t="s">
        <v>207</v>
      </c>
      <c r="D62" s="162" t="s">
        <v>168</v>
      </c>
      <c r="E62" s="168">
        <v>1</v>
      </c>
      <c r="F62" s="170"/>
      <c r="G62" s="171">
        <f t="shared" si="28"/>
        <v>0</v>
      </c>
      <c r="H62" s="170"/>
      <c r="I62" s="171">
        <f t="shared" si="29"/>
        <v>0</v>
      </c>
      <c r="J62" s="170"/>
      <c r="K62" s="171">
        <f t="shared" si="30"/>
        <v>0</v>
      </c>
      <c r="L62" s="171">
        <v>21</v>
      </c>
      <c r="M62" s="171">
        <f t="shared" si="31"/>
        <v>0</v>
      </c>
      <c r="N62" s="163">
        <v>0</v>
      </c>
      <c r="O62" s="163">
        <f t="shared" si="32"/>
        <v>0</v>
      </c>
      <c r="P62" s="163">
        <v>0.69347000000000003</v>
      </c>
      <c r="Q62" s="163">
        <f t="shared" si="33"/>
        <v>0.69347000000000003</v>
      </c>
      <c r="R62" s="163"/>
      <c r="S62" s="163"/>
      <c r="T62" s="164">
        <v>2.6989999999999998</v>
      </c>
      <c r="U62" s="163">
        <f t="shared" si="34"/>
        <v>2.7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111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54">
        <v>48</v>
      </c>
      <c r="B63" s="160" t="s">
        <v>208</v>
      </c>
      <c r="C63" s="193" t="s">
        <v>209</v>
      </c>
      <c r="D63" s="162" t="s">
        <v>0</v>
      </c>
      <c r="E63" s="168">
        <v>65.22</v>
      </c>
      <c r="F63" s="170"/>
      <c r="G63" s="171">
        <f t="shared" si="28"/>
        <v>0</v>
      </c>
      <c r="H63" s="170"/>
      <c r="I63" s="171">
        <f t="shared" si="29"/>
        <v>0</v>
      </c>
      <c r="J63" s="170"/>
      <c r="K63" s="171">
        <f t="shared" si="30"/>
        <v>0</v>
      </c>
      <c r="L63" s="171">
        <v>21</v>
      </c>
      <c r="M63" s="171">
        <f t="shared" si="31"/>
        <v>0</v>
      </c>
      <c r="N63" s="163">
        <v>0</v>
      </c>
      <c r="O63" s="163">
        <f t="shared" si="32"/>
        <v>0</v>
      </c>
      <c r="P63" s="163">
        <v>0</v>
      </c>
      <c r="Q63" s="163">
        <f t="shared" si="33"/>
        <v>0</v>
      </c>
      <c r="R63" s="163"/>
      <c r="S63" s="163"/>
      <c r="T63" s="164">
        <v>0</v>
      </c>
      <c r="U63" s="163">
        <f t="shared" si="34"/>
        <v>0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111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x14ac:dyDescent="0.2">
      <c r="A64" s="155" t="s">
        <v>106</v>
      </c>
      <c r="B64" s="161" t="s">
        <v>71</v>
      </c>
      <c r="C64" s="194" t="s">
        <v>72</v>
      </c>
      <c r="D64" s="165"/>
      <c r="E64" s="169"/>
      <c r="F64" s="172"/>
      <c r="G64" s="172">
        <f>SUMIF(AE65:AE71,"&lt;&gt;NOR",G65:G71)</f>
        <v>0</v>
      </c>
      <c r="H64" s="172"/>
      <c r="I64" s="172">
        <f>SUM(I65:I71)</f>
        <v>0</v>
      </c>
      <c r="J64" s="172"/>
      <c r="K64" s="172">
        <f>SUM(K65:K71)</f>
        <v>0</v>
      </c>
      <c r="L64" s="172"/>
      <c r="M64" s="172">
        <f>SUM(M65:M71)</f>
        <v>0</v>
      </c>
      <c r="N64" s="166"/>
      <c r="O64" s="166">
        <f>SUM(O65:O71)</f>
        <v>0</v>
      </c>
      <c r="P64" s="166"/>
      <c r="Q64" s="166">
        <f>SUM(Q65:Q71)</f>
        <v>5.93614</v>
      </c>
      <c r="R64" s="166"/>
      <c r="S64" s="166"/>
      <c r="T64" s="167"/>
      <c r="U64" s="166">
        <f>SUM(U65:U71)</f>
        <v>95.27000000000001</v>
      </c>
      <c r="AE64" t="s">
        <v>107</v>
      </c>
    </row>
    <row r="65" spans="1:60" ht="22.5" outlineLevel="1" x14ac:dyDescent="0.2">
      <c r="A65" s="154">
        <v>49</v>
      </c>
      <c r="B65" s="160" t="s">
        <v>210</v>
      </c>
      <c r="C65" s="193" t="s">
        <v>211</v>
      </c>
      <c r="D65" s="162" t="s">
        <v>212</v>
      </c>
      <c r="E65" s="168">
        <v>62.8</v>
      </c>
      <c r="F65" s="170"/>
      <c r="G65" s="171">
        <f t="shared" ref="G65:G71" si="35">ROUND(E65*F65,2)</f>
        <v>0</v>
      </c>
      <c r="H65" s="170"/>
      <c r="I65" s="171">
        <f t="shared" ref="I65:I71" si="36">ROUND(E65*H65,2)</f>
        <v>0</v>
      </c>
      <c r="J65" s="170"/>
      <c r="K65" s="171">
        <f t="shared" ref="K65:K71" si="37">ROUND(E65*J65,2)</f>
        <v>0</v>
      </c>
      <c r="L65" s="171">
        <v>21</v>
      </c>
      <c r="M65" s="171">
        <f t="shared" ref="M65:M71" si="38">G65*(1+L65/100)</f>
        <v>0</v>
      </c>
      <c r="N65" s="163">
        <v>0</v>
      </c>
      <c r="O65" s="163">
        <f t="shared" ref="O65:O71" si="39">ROUND(E65*N65,5)</f>
        <v>0</v>
      </c>
      <c r="P65" s="163">
        <v>1.3500000000000001E-3</v>
      </c>
      <c r="Q65" s="163">
        <f t="shared" ref="Q65:Q71" si="40">ROUND(E65*P65,5)</f>
        <v>8.4779999999999994E-2</v>
      </c>
      <c r="R65" s="163"/>
      <c r="S65" s="163"/>
      <c r="T65" s="164">
        <v>0.08</v>
      </c>
      <c r="U65" s="163">
        <f t="shared" ref="U65:U71" si="41">ROUND(E65*T65,2)</f>
        <v>5.0199999999999996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111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>
        <v>50</v>
      </c>
      <c r="B66" s="160" t="s">
        <v>213</v>
      </c>
      <c r="C66" s="193" t="s">
        <v>214</v>
      </c>
      <c r="D66" s="162" t="s">
        <v>212</v>
      </c>
      <c r="E66" s="168">
        <v>47.84</v>
      </c>
      <c r="F66" s="170"/>
      <c r="G66" s="171">
        <f t="shared" si="35"/>
        <v>0</v>
      </c>
      <c r="H66" s="170"/>
      <c r="I66" s="171">
        <f t="shared" si="36"/>
        <v>0</v>
      </c>
      <c r="J66" s="170"/>
      <c r="K66" s="171">
        <f t="shared" si="37"/>
        <v>0</v>
      </c>
      <c r="L66" s="171">
        <v>21</v>
      </c>
      <c r="M66" s="171">
        <f t="shared" si="38"/>
        <v>0</v>
      </c>
      <c r="N66" s="163">
        <v>0</v>
      </c>
      <c r="O66" s="163">
        <f t="shared" si="39"/>
        <v>0</v>
      </c>
      <c r="P66" s="163">
        <v>2.3E-3</v>
      </c>
      <c r="Q66" s="163">
        <f t="shared" si="40"/>
        <v>0.11003</v>
      </c>
      <c r="R66" s="163"/>
      <c r="S66" s="163"/>
      <c r="T66" s="164">
        <v>0.09</v>
      </c>
      <c r="U66" s="163">
        <f t="shared" si="41"/>
        <v>4.3099999999999996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111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>
        <v>51</v>
      </c>
      <c r="B67" s="160" t="s">
        <v>215</v>
      </c>
      <c r="C67" s="193" t="s">
        <v>216</v>
      </c>
      <c r="D67" s="162" t="s">
        <v>212</v>
      </c>
      <c r="E67" s="168">
        <v>117.355</v>
      </c>
      <c r="F67" s="170"/>
      <c r="G67" s="171">
        <f t="shared" si="35"/>
        <v>0</v>
      </c>
      <c r="H67" s="170"/>
      <c r="I67" s="171">
        <f t="shared" si="36"/>
        <v>0</v>
      </c>
      <c r="J67" s="170"/>
      <c r="K67" s="171">
        <f t="shared" si="37"/>
        <v>0</v>
      </c>
      <c r="L67" s="171">
        <v>21</v>
      </c>
      <c r="M67" s="171">
        <f t="shared" si="38"/>
        <v>0</v>
      </c>
      <c r="N67" s="163">
        <v>0</v>
      </c>
      <c r="O67" s="163">
        <f t="shared" si="39"/>
        <v>0</v>
      </c>
      <c r="P67" s="163">
        <v>3.47E-3</v>
      </c>
      <c r="Q67" s="163">
        <f t="shared" si="40"/>
        <v>0.40722000000000003</v>
      </c>
      <c r="R67" s="163"/>
      <c r="S67" s="163"/>
      <c r="T67" s="164">
        <v>0.06</v>
      </c>
      <c r="U67" s="163">
        <f t="shared" si="41"/>
        <v>7.04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111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52</v>
      </c>
      <c r="B68" s="160" t="s">
        <v>217</v>
      </c>
      <c r="C68" s="193" t="s">
        <v>218</v>
      </c>
      <c r="D68" s="162" t="s">
        <v>144</v>
      </c>
      <c r="E68" s="168">
        <v>10</v>
      </c>
      <c r="F68" s="170"/>
      <c r="G68" s="171">
        <f t="shared" si="35"/>
        <v>0</v>
      </c>
      <c r="H68" s="170"/>
      <c r="I68" s="171">
        <f t="shared" si="36"/>
        <v>0</v>
      </c>
      <c r="J68" s="170"/>
      <c r="K68" s="171">
        <f t="shared" si="37"/>
        <v>0</v>
      </c>
      <c r="L68" s="171">
        <v>21</v>
      </c>
      <c r="M68" s="171">
        <f t="shared" si="38"/>
        <v>0</v>
      </c>
      <c r="N68" s="163">
        <v>0</v>
      </c>
      <c r="O68" s="163">
        <f t="shared" si="39"/>
        <v>0</v>
      </c>
      <c r="P68" s="163">
        <v>1.15E-3</v>
      </c>
      <c r="Q68" s="163">
        <f t="shared" si="40"/>
        <v>1.15E-2</v>
      </c>
      <c r="R68" s="163"/>
      <c r="S68" s="163"/>
      <c r="T68" s="164">
        <v>9.1999999999999998E-2</v>
      </c>
      <c r="U68" s="163">
        <f t="shared" si="41"/>
        <v>0.92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111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>
        <v>53</v>
      </c>
      <c r="B69" s="160" t="s">
        <v>219</v>
      </c>
      <c r="C69" s="193" t="s">
        <v>220</v>
      </c>
      <c r="D69" s="162" t="s">
        <v>212</v>
      </c>
      <c r="E69" s="168">
        <v>42.225000000000001</v>
      </c>
      <c r="F69" s="170"/>
      <c r="G69" s="171">
        <f t="shared" si="35"/>
        <v>0</v>
      </c>
      <c r="H69" s="170"/>
      <c r="I69" s="171">
        <f t="shared" si="36"/>
        <v>0</v>
      </c>
      <c r="J69" s="170"/>
      <c r="K69" s="171">
        <f t="shared" si="37"/>
        <v>0</v>
      </c>
      <c r="L69" s="171">
        <v>21</v>
      </c>
      <c r="M69" s="171">
        <f t="shared" si="38"/>
        <v>0</v>
      </c>
      <c r="N69" s="163">
        <v>0</v>
      </c>
      <c r="O69" s="163">
        <f t="shared" si="39"/>
        <v>0</v>
      </c>
      <c r="P69" s="163">
        <v>3.3800000000000002E-3</v>
      </c>
      <c r="Q69" s="163">
        <f t="shared" si="40"/>
        <v>0.14272000000000001</v>
      </c>
      <c r="R69" s="163"/>
      <c r="S69" s="163"/>
      <c r="T69" s="164">
        <v>0.05</v>
      </c>
      <c r="U69" s="163">
        <f t="shared" si="41"/>
        <v>2.11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111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>
        <v>54</v>
      </c>
      <c r="B70" s="160" t="s">
        <v>221</v>
      </c>
      <c r="C70" s="193" t="s">
        <v>222</v>
      </c>
      <c r="D70" s="162" t="s">
        <v>118</v>
      </c>
      <c r="E70" s="168">
        <v>689.73299999999995</v>
      </c>
      <c r="F70" s="170"/>
      <c r="G70" s="171">
        <f t="shared" si="35"/>
        <v>0</v>
      </c>
      <c r="H70" s="170"/>
      <c r="I70" s="171">
        <f t="shared" si="36"/>
        <v>0</v>
      </c>
      <c r="J70" s="170"/>
      <c r="K70" s="171">
        <f t="shared" si="37"/>
        <v>0</v>
      </c>
      <c r="L70" s="171">
        <v>21</v>
      </c>
      <c r="M70" s="171">
        <f t="shared" si="38"/>
        <v>0</v>
      </c>
      <c r="N70" s="163">
        <v>0</v>
      </c>
      <c r="O70" s="163">
        <f t="shared" si="39"/>
        <v>0</v>
      </c>
      <c r="P70" s="163">
        <v>7.5100000000000002E-3</v>
      </c>
      <c r="Q70" s="163">
        <f t="shared" si="40"/>
        <v>5.1798900000000003</v>
      </c>
      <c r="R70" s="163"/>
      <c r="S70" s="163"/>
      <c r="T70" s="164">
        <v>0.11</v>
      </c>
      <c r="U70" s="163">
        <f t="shared" si="41"/>
        <v>75.87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111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54">
        <v>55</v>
      </c>
      <c r="B71" s="160" t="s">
        <v>223</v>
      </c>
      <c r="C71" s="193" t="s">
        <v>224</v>
      </c>
      <c r="D71" s="162" t="s">
        <v>0</v>
      </c>
      <c r="E71" s="168">
        <v>501.95</v>
      </c>
      <c r="F71" s="170"/>
      <c r="G71" s="171">
        <f t="shared" si="35"/>
        <v>0</v>
      </c>
      <c r="H71" s="170"/>
      <c r="I71" s="171">
        <f t="shared" si="36"/>
        <v>0</v>
      </c>
      <c r="J71" s="170"/>
      <c r="K71" s="171">
        <f t="shared" si="37"/>
        <v>0</v>
      </c>
      <c r="L71" s="171">
        <v>21</v>
      </c>
      <c r="M71" s="171">
        <f t="shared" si="38"/>
        <v>0</v>
      </c>
      <c r="N71" s="163">
        <v>0</v>
      </c>
      <c r="O71" s="163">
        <f t="shared" si="39"/>
        <v>0</v>
      </c>
      <c r="P71" s="163">
        <v>0</v>
      </c>
      <c r="Q71" s="163">
        <f t="shared" si="40"/>
        <v>0</v>
      </c>
      <c r="R71" s="163"/>
      <c r="S71" s="163"/>
      <c r="T71" s="164">
        <v>0</v>
      </c>
      <c r="U71" s="163">
        <f t="shared" si="41"/>
        <v>0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111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x14ac:dyDescent="0.2">
      <c r="A72" s="155" t="s">
        <v>106</v>
      </c>
      <c r="B72" s="161" t="s">
        <v>73</v>
      </c>
      <c r="C72" s="194" t="s">
        <v>74</v>
      </c>
      <c r="D72" s="165"/>
      <c r="E72" s="169"/>
      <c r="F72" s="172"/>
      <c r="G72" s="172">
        <f>SUMIF(AE73:AE74,"&lt;&gt;NOR",G73:G74)</f>
        <v>0</v>
      </c>
      <c r="H72" s="172"/>
      <c r="I72" s="172">
        <f>SUM(I73:I74)</f>
        <v>0</v>
      </c>
      <c r="J72" s="172"/>
      <c r="K72" s="172">
        <f>SUM(K73:K74)</f>
        <v>0</v>
      </c>
      <c r="L72" s="172"/>
      <c r="M72" s="172">
        <f>SUM(M73:M74)</f>
        <v>0</v>
      </c>
      <c r="N72" s="166"/>
      <c r="O72" s="166">
        <f>SUM(O73:O74)</f>
        <v>0</v>
      </c>
      <c r="P72" s="166"/>
      <c r="Q72" s="166">
        <f>SUM(Q73:Q74)</f>
        <v>14.233650000000001</v>
      </c>
      <c r="R72" s="166"/>
      <c r="S72" s="166"/>
      <c r="T72" s="167"/>
      <c r="U72" s="166">
        <f>SUM(U73:U74)</f>
        <v>144.36000000000001</v>
      </c>
      <c r="AE72" t="s">
        <v>107</v>
      </c>
    </row>
    <row r="73" spans="1:60" ht="22.5" outlineLevel="1" x14ac:dyDescent="0.2">
      <c r="A73" s="154">
        <v>56</v>
      </c>
      <c r="B73" s="160" t="s">
        <v>225</v>
      </c>
      <c r="C73" s="193" t="s">
        <v>226</v>
      </c>
      <c r="D73" s="162" t="s">
        <v>118</v>
      </c>
      <c r="E73" s="168">
        <v>577.42999999999995</v>
      </c>
      <c r="F73" s="170"/>
      <c r="G73" s="171">
        <f>ROUND(E73*F73,2)</f>
        <v>0</v>
      </c>
      <c r="H73" s="170"/>
      <c r="I73" s="171">
        <f>ROUND(E73*H73,2)</f>
        <v>0</v>
      </c>
      <c r="J73" s="170"/>
      <c r="K73" s="171">
        <f>ROUND(E73*J73,2)</f>
        <v>0</v>
      </c>
      <c r="L73" s="171">
        <v>21</v>
      </c>
      <c r="M73" s="171">
        <f>G73*(1+L73/100)</f>
        <v>0</v>
      </c>
      <c r="N73" s="163">
        <v>0</v>
      </c>
      <c r="O73" s="163">
        <f>ROUND(E73*N73,5)</f>
        <v>0</v>
      </c>
      <c r="P73" s="163">
        <v>2.4649999999999998E-2</v>
      </c>
      <c r="Q73" s="163">
        <f>ROUND(E73*P73,5)</f>
        <v>14.233650000000001</v>
      </c>
      <c r="R73" s="163"/>
      <c r="S73" s="163"/>
      <c r="T73" s="164">
        <v>0.25</v>
      </c>
      <c r="U73" s="163">
        <f>ROUND(E73*T73,2)</f>
        <v>144.36000000000001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111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57</v>
      </c>
      <c r="B74" s="160" t="s">
        <v>227</v>
      </c>
      <c r="C74" s="193" t="s">
        <v>228</v>
      </c>
      <c r="D74" s="162" t="s">
        <v>0</v>
      </c>
      <c r="E74" s="168">
        <v>597.64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1">
        <f>G74*(1+L74/100)</f>
        <v>0</v>
      </c>
      <c r="N74" s="163">
        <v>0</v>
      </c>
      <c r="O74" s="163">
        <f>ROUND(E74*N74,5)</f>
        <v>0</v>
      </c>
      <c r="P74" s="163">
        <v>0</v>
      </c>
      <c r="Q74" s="163">
        <f>ROUND(E74*P74,5)</f>
        <v>0</v>
      </c>
      <c r="R74" s="163"/>
      <c r="S74" s="163"/>
      <c r="T74" s="164">
        <v>0</v>
      </c>
      <c r="U74" s="163">
        <f>ROUND(E74*T74,2)</f>
        <v>0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111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x14ac:dyDescent="0.2">
      <c r="A75" s="155" t="s">
        <v>106</v>
      </c>
      <c r="B75" s="161" t="s">
        <v>75</v>
      </c>
      <c r="C75" s="194" t="s">
        <v>76</v>
      </c>
      <c r="D75" s="165"/>
      <c r="E75" s="169"/>
      <c r="F75" s="172"/>
      <c r="G75" s="172">
        <f>SUMIF(AE76:AE78,"&lt;&gt;NOR",G76:G78)</f>
        <v>0</v>
      </c>
      <c r="H75" s="172"/>
      <c r="I75" s="172">
        <f>SUM(I76:I78)</f>
        <v>0</v>
      </c>
      <c r="J75" s="172"/>
      <c r="K75" s="172">
        <f>SUM(K76:K78)</f>
        <v>0</v>
      </c>
      <c r="L75" s="172"/>
      <c r="M75" s="172">
        <f>SUM(M76:M78)</f>
        <v>0</v>
      </c>
      <c r="N75" s="166"/>
      <c r="O75" s="166">
        <f>SUM(O76:O78)</f>
        <v>0.43067</v>
      </c>
      <c r="P75" s="166"/>
      <c r="Q75" s="166">
        <f>SUM(Q76:Q78)</f>
        <v>8.7133400000000005</v>
      </c>
      <c r="R75" s="166"/>
      <c r="S75" s="166"/>
      <c r="T75" s="167"/>
      <c r="U75" s="166">
        <f>SUM(U76:U78)</f>
        <v>356.54999999999995</v>
      </c>
      <c r="AE75" t="s">
        <v>107</v>
      </c>
    </row>
    <row r="76" spans="1:60" outlineLevel="1" x14ac:dyDescent="0.2">
      <c r="A76" s="154">
        <v>58</v>
      </c>
      <c r="B76" s="160" t="s">
        <v>229</v>
      </c>
      <c r="C76" s="193" t="s">
        <v>230</v>
      </c>
      <c r="D76" s="162" t="s">
        <v>118</v>
      </c>
      <c r="E76" s="168">
        <v>14.286</v>
      </c>
      <c r="F76" s="170"/>
      <c r="G76" s="171">
        <f>ROUND(E76*F76,2)</f>
        <v>0</v>
      </c>
      <c r="H76" s="170"/>
      <c r="I76" s="171">
        <f>ROUND(E76*H76,2)</f>
        <v>0</v>
      </c>
      <c r="J76" s="170"/>
      <c r="K76" s="171">
        <f>ROUND(E76*J76,2)</f>
        <v>0</v>
      </c>
      <c r="L76" s="171">
        <v>21</v>
      </c>
      <c r="M76" s="171">
        <f>G76*(1+L76/100)</f>
        <v>0</v>
      </c>
      <c r="N76" s="163">
        <v>0</v>
      </c>
      <c r="O76" s="163">
        <f>ROUND(E76*N76,5)</f>
        <v>0</v>
      </c>
      <c r="P76" s="163">
        <v>7.0000000000000001E-3</v>
      </c>
      <c r="Q76" s="163">
        <f>ROUND(E76*P76,5)</f>
        <v>0.1</v>
      </c>
      <c r="R76" s="163"/>
      <c r="S76" s="163"/>
      <c r="T76" s="164">
        <v>0.23799999999999999</v>
      </c>
      <c r="U76" s="163">
        <f>ROUND(E76*T76,2)</f>
        <v>3.4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111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ht="22.5" outlineLevel="1" x14ac:dyDescent="0.2">
      <c r="A77" s="154">
        <v>59</v>
      </c>
      <c r="B77" s="160" t="s">
        <v>231</v>
      </c>
      <c r="C77" s="193" t="s">
        <v>232</v>
      </c>
      <c r="D77" s="162" t="s">
        <v>233</v>
      </c>
      <c r="E77" s="168">
        <v>8613.3369999999995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63">
        <v>5.0000000000000002E-5</v>
      </c>
      <c r="O77" s="163">
        <f>ROUND(E77*N77,5)</f>
        <v>0.43067</v>
      </c>
      <c r="P77" s="163">
        <v>1E-3</v>
      </c>
      <c r="Q77" s="163">
        <f>ROUND(E77*P77,5)</f>
        <v>8.6133400000000009</v>
      </c>
      <c r="R77" s="163"/>
      <c r="S77" s="163"/>
      <c r="T77" s="164">
        <v>4.1000000000000002E-2</v>
      </c>
      <c r="U77" s="163">
        <f>ROUND(E77*T77,2)</f>
        <v>353.15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111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54">
        <v>60</v>
      </c>
      <c r="B78" s="160" t="s">
        <v>234</v>
      </c>
      <c r="C78" s="193" t="s">
        <v>235</v>
      </c>
      <c r="D78" s="162" t="s">
        <v>0</v>
      </c>
      <c r="E78" s="168">
        <v>2089.91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63">
        <v>0</v>
      </c>
      <c r="O78" s="163">
        <f>ROUND(E78*N78,5)</f>
        <v>0</v>
      </c>
      <c r="P78" s="163">
        <v>0</v>
      </c>
      <c r="Q78" s="163">
        <f>ROUND(E78*P78,5)</f>
        <v>0</v>
      </c>
      <c r="R78" s="163"/>
      <c r="S78" s="163"/>
      <c r="T78" s="164">
        <v>0</v>
      </c>
      <c r="U78" s="163">
        <f>ROUND(E78*T78,2)</f>
        <v>0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111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x14ac:dyDescent="0.2">
      <c r="A79" s="155" t="s">
        <v>106</v>
      </c>
      <c r="B79" s="161" t="s">
        <v>77</v>
      </c>
      <c r="C79" s="194" t="s">
        <v>78</v>
      </c>
      <c r="D79" s="165"/>
      <c r="E79" s="169"/>
      <c r="F79" s="172"/>
      <c r="G79" s="172">
        <f>SUMIF(AE80:AE81,"&lt;&gt;NOR",G80:G81)</f>
        <v>0</v>
      </c>
      <c r="H79" s="172"/>
      <c r="I79" s="172">
        <f>SUM(I80:I81)</f>
        <v>0</v>
      </c>
      <c r="J79" s="172"/>
      <c r="K79" s="172">
        <f>SUM(K80:K81)</f>
        <v>0</v>
      </c>
      <c r="L79" s="172"/>
      <c r="M79" s="172">
        <f>SUM(M80:M81)</f>
        <v>0</v>
      </c>
      <c r="N79" s="166"/>
      <c r="O79" s="166">
        <f>SUM(O80:O81)</f>
        <v>0</v>
      </c>
      <c r="P79" s="166"/>
      <c r="Q79" s="166">
        <f>SUM(Q80:Q81)</f>
        <v>0.50900999999999996</v>
      </c>
      <c r="R79" s="166"/>
      <c r="S79" s="166"/>
      <c r="T79" s="167"/>
      <c r="U79" s="166">
        <f>SUM(U80:U81)</f>
        <v>53.45</v>
      </c>
      <c r="AE79" t="s">
        <v>107</v>
      </c>
    </row>
    <row r="80" spans="1:60" outlineLevel="1" x14ac:dyDescent="0.2">
      <c r="A80" s="154">
        <v>61</v>
      </c>
      <c r="B80" s="160" t="s">
        <v>236</v>
      </c>
      <c r="C80" s="193" t="s">
        <v>237</v>
      </c>
      <c r="D80" s="162" t="s">
        <v>118</v>
      </c>
      <c r="E80" s="168">
        <v>509.01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1">
        <f>G80*(1+L80/100)</f>
        <v>0</v>
      </c>
      <c r="N80" s="163">
        <v>0</v>
      </c>
      <c r="O80" s="163">
        <f>ROUND(E80*N80,5)</f>
        <v>0</v>
      </c>
      <c r="P80" s="163">
        <v>1E-3</v>
      </c>
      <c r="Q80" s="163">
        <f>ROUND(E80*P80,5)</f>
        <v>0.50900999999999996</v>
      </c>
      <c r="R80" s="163"/>
      <c r="S80" s="163"/>
      <c r="T80" s="164">
        <v>0.105</v>
      </c>
      <c r="U80" s="163">
        <f>ROUND(E80*T80,2)</f>
        <v>53.45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111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>
        <v>62</v>
      </c>
      <c r="B81" s="160" t="s">
        <v>238</v>
      </c>
      <c r="C81" s="193" t="s">
        <v>239</v>
      </c>
      <c r="D81" s="162" t="s">
        <v>0</v>
      </c>
      <c r="E81" s="168">
        <v>177.14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63">
        <v>0</v>
      </c>
      <c r="O81" s="163">
        <f>ROUND(E81*N81,5)</f>
        <v>0</v>
      </c>
      <c r="P81" s="163">
        <v>0</v>
      </c>
      <c r="Q81" s="163">
        <f>ROUND(E81*P81,5)</f>
        <v>0</v>
      </c>
      <c r="R81" s="163"/>
      <c r="S81" s="163"/>
      <c r="T81" s="164">
        <v>0</v>
      </c>
      <c r="U81" s="163">
        <f>ROUND(E81*T81,2)</f>
        <v>0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111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x14ac:dyDescent="0.2">
      <c r="A82" s="155" t="s">
        <v>106</v>
      </c>
      <c r="B82" s="161" t="s">
        <v>79</v>
      </c>
      <c r="C82" s="194" t="s">
        <v>26</v>
      </c>
      <c r="D82" s="165"/>
      <c r="E82" s="169"/>
      <c r="F82" s="172"/>
      <c r="G82" s="172">
        <f>SUMIF(AE83:AE88,"&lt;&gt;NOR",G83:G88)</f>
        <v>0</v>
      </c>
      <c r="H82" s="172"/>
      <c r="I82" s="172">
        <f>SUM(I83:I88)</f>
        <v>0</v>
      </c>
      <c r="J82" s="172"/>
      <c r="K82" s="172">
        <f>SUM(K83:K88)</f>
        <v>0</v>
      </c>
      <c r="L82" s="172"/>
      <c r="M82" s="172">
        <f>SUM(M83:M88)</f>
        <v>0</v>
      </c>
      <c r="N82" s="166"/>
      <c r="O82" s="166">
        <f>SUM(O83:O88)</f>
        <v>0</v>
      </c>
      <c r="P82" s="166"/>
      <c r="Q82" s="166">
        <f>SUM(Q83:Q88)</f>
        <v>0</v>
      </c>
      <c r="R82" s="166"/>
      <c r="S82" s="166"/>
      <c r="T82" s="167"/>
      <c r="U82" s="166">
        <f>SUM(U83:U88)</f>
        <v>0</v>
      </c>
      <c r="AE82" t="s">
        <v>107</v>
      </c>
    </row>
    <row r="83" spans="1:60" outlineLevel="1" x14ac:dyDescent="0.2">
      <c r="A83" s="154">
        <v>63</v>
      </c>
      <c r="B83" s="160" t="s">
        <v>240</v>
      </c>
      <c r="C83" s="193" t="s">
        <v>241</v>
      </c>
      <c r="D83" s="162" t="s">
        <v>242</v>
      </c>
      <c r="E83" s="168">
        <v>1</v>
      </c>
      <c r="F83" s="170"/>
      <c r="G83" s="171">
        <f t="shared" ref="G83:G88" si="42">ROUND(E83*F83,2)</f>
        <v>0</v>
      </c>
      <c r="H83" s="170"/>
      <c r="I83" s="171">
        <f t="shared" ref="I83:I88" si="43">ROUND(E83*H83,2)</f>
        <v>0</v>
      </c>
      <c r="J83" s="170"/>
      <c r="K83" s="171">
        <f t="shared" ref="K83:K88" si="44">ROUND(E83*J83,2)</f>
        <v>0</v>
      </c>
      <c r="L83" s="171">
        <v>21</v>
      </c>
      <c r="M83" s="171">
        <f t="shared" ref="M83:M88" si="45">G83*(1+L83/100)</f>
        <v>0</v>
      </c>
      <c r="N83" s="163">
        <v>0</v>
      </c>
      <c r="O83" s="163">
        <f t="shared" ref="O83:O88" si="46">ROUND(E83*N83,5)</f>
        <v>0</v>
      </c>
      <c r="P83" s="163">
        <v>0</v>
      </c>
      <c r="Q83" s="163">
        <f t="shared" ref="Q83:Q88" si="47">ROUND(E83*P83,5)</f>
        <v>0</v>
      </c>
      <c r="R83" s="163"/>
      <c r="S83" s="163"/>
      <c r="T83" s="164">
        <v>0</v>
      </c>
      <c r="U83" s="163">
        <f t="shared" ref="U83:U88" si="48">ROUND(E83*T83,2)</f>
        <v>0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243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>
        <v>64</v>
      </c>
      <c r="B84" s="160" t="s">
        <v>244</v>
      </c>
      <c r="C84" s="193" t="s">
        <v>245</v>
      </c>
      <c r="D84" s="162" t="s">
        <v>242</v>
      </c>
      <c r="E84" s="168">
        <v>1</v>
      </c>
      <c r="F84" s="170"/>
      <c r="G84" s="171">
        <f t="shared" si="42"/>
        <v>0</v>
      </c>
      <c r="H84" s="170"/>
      <c r="I84" s="171">
        <f t="shared" si="43"/>
        <v>0</v>
      </c>
      <c r="J84" s="170"/>
      <c r="K84" s="171">
        <f t="shared" si="44"/>
        <v>0</v>
      </c>
      <c r="L84" s="171">
        <v>21</v>
      </c>
      <c r="M84" s="171">
        <f t="shared" si="45"/>
        <v>0</v>
      </c>
      <c r="N84" s="163">
        <v>0</v>
      </c>
      <c r="O84" s="163">
        <f t="shared" si="46"/>
        <v>0</v>
      </c>
      <c r="P84" s="163">
        <v>0</v>
      </c>
      <c r="Q84" s="163">
        <f t="shared" si="47"/>
        <v>0</v>
      </c>
      <c r="R84" s="163"/>
      <c r="S84" s="163"/>
      <c r="T84" s="164">
        <v>0</v>
      </c>
      <c r="U84" s="163">
        <f t="shared" si="48"/>
        <v>0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243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>
        <v>65</v>
      </c>
      <c r="B85" s="160" t="s">
        <v>246</v>
      </c>
      <c r="C85" s="193" t="s">
        <v>247</v>
      </c>
      <c r="D85" s="162" t="s">
        <v>242</v>
      </c>
      <c r="E85" s="168">
        <v>1</v>
      </c>
      <c r="F85" s="170"/>
      <c r="G85" s="171">
        <f t="shared" si="42"/>
        <v>0</v>
      </c>
      <c r="H85" s="170"/>
      <c r="I85" s="171">
        <f t="shared" si="43"/>
        <v>0</v>
      </c>
      <c r="J85" s="170"/>
      <c r="K85" s="171">
        <f t="shared" si="44"/>
        <v>0</v>
      </c>
      <c r="L85" s="171">
        <v>21</v>
      </c>
      <c r="M85" s="171">
        <f t="shared" si="45"/>
        <v>0</v>
      </c>
      <c r="N85" s="163">
        <v>0</v>
      </c>
      <c r="O85" s="163">
        <f t="shared" si="46"/>
        <v>0</v>
      </c>
      <c r="P85" s="163">
        <v>0</v>
      </c>
      <c r="Q85" s="163">
        <f t="shared" si="47"/>
        <v>0</v>
      </c>
      <c r="R85" s="163"/>
      <c r="S85" s="163"/>
      <c r="T85" s="164">
        <v>0</v>
      </c>
      <c r="U85" s="163">
        <f t="shared" si="48"/>
        <v>0</v>
      </c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243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54">
        <v>66</v>
      </c>
      <c r="B86" s="160" t="s">
        <v>248</v>
      </c>
      <c r="C86" s="193" t="s">
        <v>249</v>
      </c>
      <c r="D86" s="162" t="s">
        <v>242</v>
      </c>
      <c r="E86" s="168">
        <v>1</v>
      </c>
      <c r="F86" s="170"/>
      <c r="G86" s="171">
        <f t="shared" si="42"/>
        <v>0</v>
      </c>
      <c r="H86" s="170"/>
      <c r="I86" s="171">
        <f t="shared" si="43"/>
        <v>0</v>
      </c>
      <c r="J86" s="170"/>
      <c r="K86" s="171">
        <f t="shared" si="44"/>
        <v>0</v>
      </c>
      <c r="L86" s="171">
        <v>21</v>
      </c>
      <c r="M86" s="171">
        <f t="shared" si="45"/>
        <v>0</v>
      </c>
      <c r="N86" s="163">
        <v>0</v>
      </c>
      <c r="O86" s="163">
        <f t="shared" si="46"/>
        <v>0</v>
      </c>
      <c r="P86" s="163">
        <v>0</v>
      </c>
      <c r="Q86" s="163">
        <f t="shared" si="47"/>
        <v>0</v>
      </c>
      <c r="R86" s="163"/>
      <c r="S86" s="163"/>
      <c r="T86" s="164">
        <v>0</v>
      </c>
      <c r="U86" s="163">
        <f t="shared" si="48"/>
        <v>0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243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>
        <v>67</v>
      </c>
      <c r="B87" s="160" t="s">
        <v>250</v>
      </c>
      <c r="C87" s="193" t="s">
        <v>251</v>
      </c>
      <c r="D87" s="162" t="s">
        <v>242</v>
      </c>
      <c r="E87" s="168">
        <v>1</v>
      </c>
      <c r="F87" s="170"/>
      <c r="G87" s="171">
        <f t="shared" si="42"/>
        <v>0</v>
      </c>
      <c r="H87" s="170"/>
      <c r="I87" s="171">
        <f t="shared" si="43"/>
        <v>0</v>
      </c>
      <c r="J87" s="170"/>
      <c r="K87" s="171">
        <f t="shared" si="44"/>
        <v>0</v>
      </c>
      <c r="L87" s="171">
        <v>21</v>
      </c>
      <c r="M87" s="171">
        <f t="shared" si="45"/>
        <v>0</v>
      </c>
      <c r="N87" s="163">
        <v>0</v>
      </c>
      <c r="O87" s="163">
        <f t="shared" si="46"/>
        <v>0</v>
      </c>
      <c r="P87" s="163">
        <v>0</v>
      </c>
      <c r="Q87" s="163">
        <f t="shared" si="47"/>
        <v>0</v>
      </c>
      <c r="R87" s="163"/>
      <c r="S87" s="163"/>
      <c r="T87" s="164">
        <v>0</v>
      </c>
      <c r="U87" s="163">
        <f t="shared" si="48"/>
        <v>0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243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81">
        <v>68</v>
      </c>
      <c r="B88" s="182" t="s">
        <v>252</v>
      </c>
      <c r="C88" s="195" t="s">
        <v>253</v>
      </c>
      <c r="D88" s="183" t="s">
        <v>242</v>
      </c>
      <c r="E88" s="184">
        <v>1</v>
      </c>
      <c r="F88" s="185"/>
      <c r="G88" s="186">
        <f t="shared" si="42"/>
        <v>0</v>
      </c>
      <c r="H88" s="185"/>
      <c r="I88" s="186">
        <f t="shared" si="43"/>
        <v>0</v>
      </c>
      <c r="J88" s="185"/>
      <c r="K88" s="186">
        <f t="shared" si="44"/>
        <v>0</v>
      </c>
      <c r="L88" s="186">
        <v>21</v>
      </c>
      <c r="M88" s="186">
        <f t="shared" si="45"/>
        <v>0</v>
      </c>
      <c r="N88" s="187">
        <v>0</v>
      </c>
      <c r="O88" s="187">
        <f t="shared" si="46"/>
        <v>0</v>
      </c>
      <c r="P88" s="187">
        <v>0</v>
      </c>
      <c r="Q88" s="187">
        <f t="shared" si="47"/>
        <v>0</v>
      </c>
      <c r="R88" s="187"/>
      <c r="S88" s="187"/>
      <c r="T88" s="188">
        <v>0</v>
      </c>
      <c r="U88" s="187">
        <f t="shared" si="48"/>
        <v>0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243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x14ac:dyDescent="0.2">
      <c r="A89" s="6"/>
      <c r="B89" s="7" t="s">
        <v>254</v>
      </c>
      <c r="C89" s="196" t="s">
        <v>254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AC89">
        <v>15</v>
      </c>
      <c r="AD89">
        <v>21</v>
      </c>
    </row>
    <row r="90" spans="1:60" x14ac:dyDescent="0.2">
      <c r="A90" s="189"/>
      <c r="B90" s="190">
        <v>26</v>
      </c>
      <c r="C90" s="197" t="s">
        <v>254</v>
      </c>
      <c r="D90" s="191"/>
      <c r="E90" s="191"/>
      <c r="F90" s="191"/>
      <c r="G90" s="192">
        <f>G8+G17+G26+G39+G48+G50+G52+G55+G64+G72+G75+G79+G82</f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AC90">
        <f>SUMIF(L7:L88,AC89,G7:G88)</f>
        <v>0</v>
      </c>
      <c r="AD90">
        <f>SUMIF(L7:L88,AD89,G7:G88)</f>
        <v>0</v>
      </c>
      <c r="AE90" t="s">
        <v>255</v>
      </c>
    </row>
    <row r="91" spans="1:60" x14ac:dyDescent="0.2">
      <c r="A91" s="6"/>
      <c r="B91" s="7" t="s">
        <v>254</v>
      </c>
      <c r="C91" s="196" t="s">
        <v>254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60" x14ac:dyDescent="0.2">
      <c r="A92" s="6"/>
      <c r="B92" s="7" t="s">
        <v>254</v>
      </c>
      <c r="C92" s="196" t="s">
        <v>254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60" x14ac:dyDescent="0.2">
      <c r="A93" s="258">
        <v>33</v>
      </c>
      <c r="B93" s="258"/>
      <c r="C93" s="25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60" x14ac:dyDescent="0.2">
      <c r="A94" s="260"/>
      <c r="B94" s="261"/>
      <c r="C94" s="262"/>
      <c r="D94" s="261"/>
      <c r="E94" s="261"/>
      <c r="F94" s="261"/>
      <c r="G94" s="26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AE94" t="s">
        <v>256</v>
      </c>
    </row>
    <row r="95" spans="1:60" x14ac:dyDescent="0.2">
      <c r="A95" s="264"/>
      <c r="B95" s="265"/>
      <c r="C95" s="266"/>
      <c r="D95" s="265"/>
      <c r="E95" s="265"/>
      <c r="F95" s="265"/>
      <c r="G95" s="26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60" x14ac:dyDescent="0.2">
      <c r="A96" s="264"/>
      <c r="B96" s="265"/>
      <c r="C96" s="266"/>
      <c r="D96" s="265"/>
      <c r="E96" s="265"/>
      <c r="F96" s="265"/>
      <c r="G96" s="26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31" x14ac:dyDescent="0.2">
      <c r="A97" s="264"/>
      <c r="B97" s="265"/>
      <c r="C97" s="266"/>
      <c r="D97" s="265"/>
      <c r="E97" s="265"/>
      <c r="F97" s="265"/>
      <c r="G97" s="26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31" x14ac:dyDescent="0.2">
      <c r="A98" s="268"/>
      <c r="B98" s="269"/>
      <c r="C98" s="270"/>
      <c r="D98" s="269"/>
      <c r="E98" s="269"/>
      <c r="F98" s="269"/>
      <c r="G98" s="27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31" x14ac:dyDescent="0.2">
      <c r="A99" s="6"/>
      <c r="B99" s="7" t="s">
        <v>254</v>
      </c>
      <c r="C99" s="196" t="s">
        <v>254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31" x14ac:dyDescent="0.2">
      <c r="C100" s="198"/>
      <c r="AE100" t="s">
        <v>257</v>
      </c>
    </row>
  </sheetData>
  <mergeCells count="6">
    <mergeCell ref="A94:G98"/>
    <mergeCell ref="A1:G1"/>
    <mergeCell ref="C2:G2"/>
    <mergeCell ref="C3:G3"/>
    <mergeCell ref="C4:G4"/>
    <mergeCell ref="A93:C93"/>
  </mergeCells>
  <pageMargins left="0.59055118110236204" right="0.39370078740157499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Pavlína Tůmová</cp:lastModifiedBy>
  <cp:lastPrinted>2014-02-28T09:52:57Z</cp:lastPrinted>
  <dcterms:created xsi:type="dcterms:W3CDTF">2009-04-08T07:15:50Z</dcterms:created>
  <dcterms:modified xsi:type="dcterms:W3CDTF">2019-08-29T08:55:30Z</dcterms:modified>
</cp:coreProperties>
</file>