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 - Benešov ul. Pražská ..." sheetId="2" r:id="rId2"/>
    <sheet name="01 - Benešov ul. Mendelov..." sheetId="3" r:id="rId3"/>
    <sheet name="02 - Benešov ul. Mendelov..." sheetId="4" r:id="rId4"/>
  </sheets>
  <definedNames>
    <definedName name="_xlnm.Print_Area" localSheetId="0">'Rekapitulace stavby'!$D$4:$AO$76,'Rekapitulace stavby'!$C$82:$AQ$98</definedName>
    <definedName name="_xlnm._FilterDatabase" localSheetId="1" hidden="1">'03 - Benešov ul. Pražská ...'!$C$123:$K$176</definedName>
    <definedName name="_xlnm.Print_Area" localSheetId="1">'03 - Benešov ul. Pražská ...'!$C$4:$J$76,'03 - Benešov ul. Pražská ...'!$C$82:$J$105,'03 - Benešov ul. Pražská ...'!$C$111:$K$176</definedName>
    <definedName name="_xlnm._FilterDatabase" localSheetId="2" hidden="1">'01 - Benešov ul. Mendelov...'!$C$123:$K$174</definedName>
    <definedName name="_xlnm.Print_Area" localSheetId="2">'01 - Benešov ul. Mendelov...'!$C$4:$J$76,'01 - Benešov ul. Mendelov...'!$C$82:$J$105,'01 - Benešov ul. Mendelov...'!$C$111:$K$174</definedName>
    <definedName name="_xlnm._FilterDatabase" localSheetId="3" hidden="1">'02 - Benešov ul. Mendelov...'!$C$122:$K$164</definedName>
    <definedName name="_xlnm.Print_Area" localSheetId="3">'02 - Benešov ul. Mendelov...'!$C$4:$J$76,'02 - Benešov ul. Mendelov...'!$C$82:$J$104,'02 - Benešov ul. Mendelov...'!$C$110:$K$164</definedName>
    <definedName name="_xlnm.Print_Titles" localSheetId="0">'Rekapitulace stavby'!$92:$92</definedName>
    <definedName name="_xlnm.Print_Titles" localSheetId="1">'03 - Benešov ul. Pražská ...'!$123:$123</definedName>
    <definedName name="_xlnm.Print_Titles" localSheetId="2">'01 - Benešov ul. Mendelov...'!$123:$123</definedName>
    <definedName name="_xlnm.Print_Titles" localSheetId="3">'02 - Benešov ul. Mendelov...'!$122:$122</definedName>
  </definedNames>
  <calcPr fullCalcOnLoad="1"/>
</workbook>
</file>

<file path=xl/sharedStrings.xml><?xml version="1.0" encoding="utf-8"?>
<sst xmlns="http://schemas.openxmlformats.org/spreadsheetml/2006/main" count="2313" uniqueCount="458">
  <si>
    <t>Export Komplet</t>
  </si>
  <si>
    <t/>
  </si>
  <si>
    <t>2.0</t>
  </si>
  <si>
    <t>ZAMOK</t>
  </si>
  <si>
    <t>False</t>
  </si>
  <si>
    <t>{d3dbbdb5-8d88-4c72-bced-49e90f15bebd}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</si>
  <si>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</si>
  <si>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</si>
  <si>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</si>
  <si>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</si>
  <si>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</si>
  <si>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</si>
  <si>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</si>
  <si>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</si>
  <si>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2019_03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</si>
  <si>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</si>
  <si>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</si>
  <si>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Benešov - oprava MK ulice Mendelova a Pražská</t>
  </si>
  <si>
    <t>KSO:</t>
  </si>
  <si>
    <t>CC-CZ:</t>
  </si>
  <si>
    <t>Místo:</t>
  </si>
  <si>
    <t xml:space="preserve"> </t>
  </si>
  <si>
    <t>Datum:</t>
  </si>
  <si>
    <t>21. 6. 2019</t>
  </si>
  <si>
    <t>Zadavatel:</t>
  </si>
  <si>
    <t>IČ:</t>
  </si>
  <si>
    <t>Město Benešov</t>
  </si>
  <si>
    <t>DIČ:</t>
  </si>
  <si>
    <t>Uchazeč:</t>
  </si>
  <si>
    <t>Vyplň údaj</t>
  </si>
  <si>
    <t>Projektant:</t>
  </si>
  <si>
    <t>True</t>
  </si>
  <si>
    <t>Zpracovatel:</t>
  </si>
  <si>
    <t xml:space="preserve">Tichovský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</si>
  <si>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</si>
  <si>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</si>
  <si>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</si>
  <si>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</si>
  <si>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</si>
  <si>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</si>
  <si>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</si>
  <si>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</si>
  <si>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</si>
  <si>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</si>
  <si>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</si>
  <si>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</si>
  <si>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</si>
  <si>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</si>
  <si>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</si>
  <si>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</si>
  <si>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</si>
  <si>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</si>
  <si>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</si>
  <si>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</si>
  <si>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</si>
  <si>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</si>
  <si>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</si>
  <si>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</si>
  <si>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</si>
  <si>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</si>
  <si>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</si>
  <si>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</si>
  <si>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</si>
  <si>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</si>
  <si>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</si>
  <si>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</si>
  <si>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</si>
  <si>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</si>
  <si>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</si>
  <si>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</si>
  <si>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</si>
  <si>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</si>
  <si>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</si>
  <si>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</si>
  <si>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</si>
  <si>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</si>
  <si>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</si>
  <si>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</si>
  <si>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</si>
  <si>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</si>
  <si>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</t>
  </si>
  <si>
    <t>Benešov ul. Pražská od kruhové křižovatky u OD Hvězda k podchodu ČD - chodníky pravý</t>
  </si>
  <si>
    <t>STA</t>
  </si>
  <si>
    <t>1</t>
  </si>
  <si>
    <t>{9ce5667f-de83-438d-8121-500e050e7936}</t>
  </si>
  <si>
    <t>2</t>
  </si>
  <si>
    <t>01</t>
  </si>
  <si>
    <t>Benešov ul. Mendelova od podchodu ČD ke kř. s ul Nová Pražská - komunikace</t>
  </si>
  <si>
    <t>{56a30481-0673-4a4e-97a9-ec67dd5d7607}</t>
  </si>
  <si>
    <t>02</t>
  </si>
  <si>
    <t>Benešov ul. Mendelova od podchodu ČD ke kř. s ul Nová Pražská - chodníky</t>
  </si>
  <si>
    <t>{87727bf2-141e-4fab-aa92-7cc007b97b76}</t>
  </si>
  <si>
    <t>KRYCÍ LIST SOUPISU PRACÍ</t>
  </si>
  <si>
    <t>Objekt:</t>
  </si>
  <si>
    <t>03 - Benešov ul. Pražská od kruhové křižovatky u OD Hvězda k podchodu ČD - chodníky pravý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</si>
  <si>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</si>
  <si>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</si>
  <si>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</si>
  <si>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</si>
  <si>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</si>
  <si>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</si>
  <si>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</si>
  <si>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</si>
  <si>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</si>
  <si>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</si>
  <si>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</si>
  <si>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</si>
  <si>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</si>
  <si>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</si>
  <si>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</si>
  <si>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</si>
  <si>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</si>
  <si>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</si>
  <si>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</si>
  <si>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</si>
  <si>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</si>
  <si>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</si>
  <si>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</si>
  <si>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</si>
  <si>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</si>
  <si>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</si>
  <si>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</si>
  <si>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</si>
  <si>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</si>
  <si>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</si>
  <si>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</si>
  <si>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</si>
  <si>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 průměru kmene do 100 mm do sklonu terénu 1 : 5, při celkové ploše do 1 000 m2</t>
  </si>
  <si>
    <t>m2</t>
  </si>
  <si>
    <t>4</t>
  </si>
  <si>
    <t>548356616</t>
  </si>
  <si>
    <t>111201401</t>
  </si>
  <si>
    <t>Spálení odstraněných křovin a stromů na hromadách  průměru kmene do 100 mm pro jakoukoliv plochu</t>
  </si>
  <si>
    <t>-201753800</t>
  </si>
  <si>
    <t>3</t>
  </si>
  <si>
    <t>113106451</t>
  </si>
  <si>
    <t>Rozebrání dlažeb a dílců při překopech inženýrských sítí s přemístěním hmot na skládku na vzdálenost do 3 m nebo s naložením na dopravní prostředek strojně plochy jednotlivě přes 15 m2 vozovek a ploch, s jakoukoliv výplní spár z velkých kostek s ložem z kameniva těženého</t>
  </si>
  <si>
    <t>-939129836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</si>
  <si>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</si>
  <si>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</si>
  <si>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-1563955776</t>
  </si>
  <si>
    <t>5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</si>
  <si>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</si>
  <si>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</si>
  <si>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-1368337911</t>
  </si>
  <si>
    <t>6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</si>
  <si>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</si>
  <si>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</si>
  <si>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-421725473</t>
  </si>
  <si>
    <t>7</t>
  </si>
  <si>
    <t>113204111</t>
  </si>
  <si>
    <t>Vytrhání obrub  s vybouráním lože, s přemístěním hmot na skládku na vzdálenost do 3 m nebo s naložením na dopravní prostředek záhonových</t>
  </si>
  <si>
    <t>m</t>
  </si>
  <si>
    <t>-1780704316</t>
  </si>
  <si>
    <t>8</t>
  </si>
  <si>
    <t>120901121</t>
  </si>
  <si>
    <t>Bourání konstrukcí v odkopávkách a prokopávkách s přemístěním suti na hromady na vzdálenost do 20 m nebo s naložením na dopravní prostředek ručně z betonu prostého neprokládaného</t>
  </si>
  <si>
    <t>m3</t>
  </si>
  <si>
    <t>58973375</t>
  </si>
  <si>
    <t>9</t>
  </si>
  <si>
    <t>162601102</t>
  </si>
  <si>
    <t>Vodorovné přemístění výkopku nebo sypaniny po suchu  na obvyklém dopravním prostředku, bez naložení výkopku, avšak se složením bez rozhrnutí z horniny tř. 1 až 4 na vzdálenost přes 4 000 do 5 000 m</t>
  </si>
  <si>
    <t>1928109660</t>
  </si>
  <si>
    <t>10</t>
  </si>
  <si>
    <t>171201201</t>
  </si>
  <si>
    <t>Uložení sypaniny  na skládky</t>
  </si>
  <si>
    <t>996419802</t>
  </si>
  <si>
    <t>11</t>
  </si>
  <si>
    <t>171201211</t>
  </si>
  <si>
    <t>Poplatek za uložení stavebního odpadu na skládce (skládkovné) zeminy a kameniva zatříděného do Katalogu odpadů pod kódem 170 504</t>
  </si>
  <si>
    <t>t</t>
  </si>
  <si>
    <t>153856036</t>
  </si>
  <si>
    <t>12</t>
  </si>
  <si>
    <t>181102302</t>
  </si>
  <si>
    <t>Úprava pláně na stavbách dálnic strojně v zářezech mimo skalních se zhutněním</t>
  </si>
  <si>
    <t>1485080240</t>
  </si>
  <si>
    <t>13</t>
  </si>
  <si>
    <t>181301101R</t>
  </si>
  <si>
    <t>Rozprostření a urovnání ornice v rovině nebo ve svahu sklonu do 1:5 při souvislé ploše do 500 m2, tl. vrstvy do 100 mm</t>
  </si>
  <si>
    <t>-1260657984</t>
  </si>
  <si>
    <t>14</t>
  </si>
  <si>
    <t>M</t>
  </si>
  <si>
    <t>10364100</t>
  </si>
  <si>
    <t>zemina pro terénní úpravy - tříděná</t>
  </si>
  <si>
    <t>-1035485555</t>
  </si>
  <si>
    <t>Komunikace pozemní</t>
  </si>
  <si>
    <t>38</t>
  </si>
  <si>
    <t>564750111</t>
  </si>
  <si>
    <t>Podklad nebo kryt z kameniva hrubého drceného  vel. 16-32 mm s rozprostřením a zhutněním, po zhutnění tl. 150 mm</t>
  </si>
  <si>
    <t>-1555116940</t>
  </si>
  <si>
    <t>34</t>
  </si>
  <si>
    <t>564861111</t>
  </si>
  <si>
    <t>Podklad ze štěrkodrti ŠD  s rozprostřením a zhutněním, po zhutnění tl. 200 mm</t>
  </si>
  <si>
    <t>-1508608052</t>
  </si>
  <si>
    <t>35</t>
  </si>
  <si>
    <t>565135111</t>
  </si>
  <si>
    <t>Asfaltový beton vrstva podkladní ACP 16 (obalované kamenivo střednězrnné - OKS)  s rozprostřením a zhutněním v pruhu šířky do 3 m, po zhutnění tl. 50 mm</t>
  </si>
  <si>
    <t>485821702</t>
  </si>
  <si>
    <t>39</t>
  </si>
  <si>
    <t>566301111</t>
  </si>
  <si>
    <t>Úprava dosavadního krytu z kameniva drceného jako podklad pro nový kryt  s vyrovnáním profilu v příčném i podélném směru, s vlhčením a zhutněním, s doplněním kamenivem drceným, jeho rozprostřením a zhutněním, v množství přes 0,04 do 0,06 m3/m2</t>
  </si>
  <si>
    <t>-83358383</t>
  </si>
  <si>
    <t>566501111</t>
  </si>
  <si>
    <t>Úprava dosavadního krytu z kameniva drceného jako podklad pro nový kryt  s vyrovnáním profilu v příčném i podélném směru, s vlhčením a zhutněním, s doplněním kamenivem drceným, jeho rozprostřením a zhutněním, v množství přes 0,08 do 0,10 m3/m2</t>
  </si>
  <si>
    <t>-770228436</t>
  </si>
  <si>
    <t>17</t>
  </si>
  <si>
    <t>566901272</t>
  </si>
  <si>
    <t>Vyspravení podkladu po překopech inženýrských sítí plochy přes 15 m2 s rozprostřením a zhutněním směsí zpevněnou cementem SC C 20/25 (PB I) tl. 150 mm</t>
  </si>
  <si>
    <t>-1632512245</t>
  </si>
  <si>
    <t>40</t>
  </si>
  <si>
    <t>572340112</t>
  </si>
  <si>
    <t>Vyspravení krytu komunikací po překopech inženýrských sítí plochy do 15 m2 asfaltovým betonem ACO (AB), po zhutnění tl. přes 50 do 70 mm</t>
  </si>
  <si>
    <t>466400288</t>
  </si>
  <si>
    <t>18</t>
  </si>
  <si>
    <t>573231109</t>
  </si>
  <si>
    <t>Postřik spojovací PS bez posypu kamenivem ze silniční emulze, v množství 0,60 kg/m2</t>
  </si>
  <si>
    <t>-392710421</t>
  </si>
  <si>
    <t>33</t>
  </si>
  <si>
    <t>577144111</t>
  </si>
  <si>
    <t>Asfaltový beton vrstva obrusná ACO 11 (ABS)  s rozprostřením a se zhutněním z nemodifikovaného asfaltu v pruhu šířky do 3 m tř. I, po zhutnění tl. 50 mm</t>
  </si>
  <si>
    <t>820997575</t>
  </si>
  <si>
    <t>41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</si>
  <si>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</si>
  <si>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</si>
  <si>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-1488787556</t>
  </si>
  <si>
    <t>42</t>
  </si>
  <si>
    <t>59245018</t>
  </si>
  <si>
    <t>dlažba skladebná betonová 200x100x60mm přírodní</t>
  </si>
  <si>
    <t>-1017220941</t>
  </si>
  <si>
    <t>43</t>
  </si>
  <si>
    <t>596211220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</si>
  <si>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do 50 m2</t>
  </si>
  <si>
    <t>919490645</t>
  </si>
  <si>
    <t>44</t>
  </si>
  <si>
    <t>59245005</t>
  </si>
  <si>
    <t>dlažba skladebná betonová 200x100x80mm barevná</t>
  </si>
  <si>
    <t>690197508</t>
  </si>
  <si>
    <t>45</t>
  </si>
  <si>
    <t>59245006</t>
  </si>
  <si>
    <t>dlažba skladebná betonová pro nevidomé 200x100x60mm barevná</t>
  </si>
  <si>
    <t>1220242767</t>
  </si>
  <si>
    <t>Trubní vedení</t>
  </si>
  <si>
    <t>46</t>
  </si>
  <si>
    <t>899231111</t>
  </si>
  <si>
    <t>Výšková úprava uličního vstupu nebo vpusti do 200 mm  zvýšením mříže</t>
  </si>
  <si>
    <t>kus</t>
  </si>
  <si>
    <t>-2019722739</t>
  </si>
  <si>
    <t>36</t>
  </si>
  <si>
    <t>899431111</t>
  </si>
  <si>
    <t>Výšková úprava uličního vstupu nebo vpusti do 200 mm  zvýšením krycího hrnce, šoupěte nebo hydrantu bez úpravy armatur</t>
  </si>
  <si>
    <t>92425574</t>
  </si>
  <si>
    <t>Ostatní konstrukce a práce, bourání</t>
  </si>
  <si>
    <t>20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</si>
  <si>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</si>
  <si>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</si>
  <si>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626152316</t>
  </si>
  <si>
    <t>59217016</t>
  </si>
  <si>
    <t>obrubník betonový chodníkový 1000x80x250mm</t>
  </si>
  <si>
    <t>1059769363</t>
  </si>
  <si>
    <t>22</t>
  </si>
  <si>
    <t>916991121</t>
  </si>
  <si>
    <t>Lože pod obrubníky, krajníky nebo obruby z dlažebních kostek  z betonu prostého tř. C 16/20</t>
  </si>
  <si>
    <t>1310004028</t>
  </si>
  <si>
    <t>23</t>
  </si>
  <si>
    <t>919112212</t>
  </si>
  <si>
    <t>Řezání dilatačních spár v živičném krytu  vytvoření komůrky pro těsnící zálivku šířky 10 mm, hloubky 20 mm</t>
  </si>
  <si>
    <t>-701861721</t>
  </si>
  <si>
    <t>24</t>
  </si>
  <si>
    <t>919122111</t>
  </si>
  <si>
    <t>Utěsnění dilatačních spár zálivkou za tepla  v cementobetonovém nebo živičném krytu včetně adhezního nátěru s těsnicím profilem pod zálivkou, pro komůrky šířky 10 mm, hloubky 20 mm</t>
  </si>
  <si>
    <t>-395306058</t>
  </si>
  <si>
    <t>25</t>
  </si>
  <si>
    <t>919735112</t>
  </si>
  <si>
    <t>Řezání stávajícího živičného krytu nebo podkladu  hloubky přes 50 do 100 mm</t>
  </si>
  <si>
    <t>984605340</t>
  </si>
  <si>
    <t>37</t>
  </si>
  <si>
    <t>919794441</t>
  </si>
  <si>
    <t>Úprava ploch kolem hydrantů, šoupat, kanalizačních poklopů a mříží, sloupů apod.  v živičných krytech jakékoliv tloušťky, jednotlivě v půdorysné ploše do 2 m2</t>
  </si>
  <si>
    <t>-2120068763</t>
  </si>
  <si>
    <t>997</t>
  </si>
  <si>
    <t>Přesun sutě</t>
  </si>
  <si>
    <t>26</t>
  </si>
  <si>
    <t>997221551</t>
  </si>
  <si>
    <t>Vodorovná doprava suti  bez naložení, ale se složením a s hrubým urovnáním ze sypkých materiálů, na vzdálenost do 1 km</t>
  </si>
  <si>
    <t>575019102</t>
  </si>
  <si>
    <t>27</t>
  </si>
  <si>
    <t>997221559</t>
  </si>
  <si>
    <t>Vodorovná doprava suti  bez naložení, ale se složením a s hrubým urovnáním Příplatek k ceně za každý další i započatý 1 km přes 1 km</t>
  </si>
  <si>
    <t>-393497893</t>
  </si>
  <si>
    <t>47</t>
  </si>
  <si>
    <t>997221845</t>
  </si>
  <si>
    <t>Poplatek za uložení stavebního odpadu na skládce (skládkovné) asfaltového bez obsahu dehtu zatříděného do Katalogu odpadů pod kódem 170 302</t>
  </si>
  <si>
    <t>-1690537897</t>
  </si>
  <si>
    <t>28</t>
  </si>
  <si>
    <t>997221855</t>
  </si>
  <si>
    <t>-596783314</t>
  </si>
  <si>
    <t>998</t>
  </si>
  <si>
    <t>Přesun hmot</t>
  </si>
  <si>
    <t>29</t>
  </si>
  <si>
    <t>998225111</t>
  </si>
  <si>
    <t>Přesun hmot pro komunikace s krytem z kameniva, monolitickým betonovým nebo živičným  dopravní vzdálenost do 200 m jakékoliv délky objektu</t>
  </si>
  <si>
    <t>200980849</t>
  </si>
  <si>
    <t>VRN</t>
  </si>
  <si>
    <t>Vedlejší rozpočtové náklady</t>
  </si>
  <si>
    <t>30</t>
  </si>
  <si>
    <t>030001000</t>
  </si>
  <si>
    <t>Zařízení staveniště</t>
  </si>
  <si>
    <t>kpl</t>
  </si>
  <si>
    <t>1024</t>
  </si>
  <si>
    <t>-429047028</t>
  </si>
  <si>
    <t>31</t>
  </si>
  <si>
    <t>043002000</t>
  </si>
  <si>
    <t>Zkoušky a ostatní měření</t>
  </si>
  <si>
    <t>…</t>
  </si>
  <si>
    <t>1321461242</t>
  </si>
  <si>
    <t>01 - Benešov ul. Mendelova od podchodu ČD ke kř. s ul Nová Pražská - komunikace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</si>
  <si>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</si>
  <si>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</si>
  <si>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405296457</t>
  </si>
  <si>
    <t>2051429080</t>
  </si>
  <si>
    <t>113154234</t>
  </si>
  <si>
    <t>Frézování živičného podkladu nebo krytu  s naložením na dopravní prostředek plochy přes 500 do 1 000 m2 bez překážek v trase pruhu šířky přes 1 m do 2 m, tloušťky vrstvy 100 mm</t>
  </si>
  <si>
    <t>1888075695</t>
  </si>
  <si>
    <t>113201112</t>
  </si>
  <si>
    <t>Vytrhání obrub  s vybouráním lože, s přemístěním hmot na skládku na vzdálenost do 3 m nebo s naložením na dopravní prostředek silničních ležatých</t>
  </si>
  <si>
    <t>1201953616</t>
  </si>
  <si>
    <t>1774492363</t>
  </si>
  <si>
    <t>162701102</t>
  </si>
  <si>
    <t>Vodorovné přemístění výkopku nebo sypaniny po suchu  na obvyklém dopravním prostředku, bez naložení výkopku, avšak se složením bez rozhrnutí z horniny tř. 1 až 4 na vzdálenost přes 6 000 do 7000 m</t>
  </si>
  <si>
    <t>-1905388323</t>
  </si>
  <si>
    <t>1002432735</t>
  </si>
  <si>
    <t>432270411</t>
  </si>
  <si>
    <t>551086816</t>
  </si>
  <si>
    <t>565135121</t>
  </si>
  <si>
    <t>Asfaltový beton vrstva podkladní ACP 16 (obalované kamenivo střednězrnné - OKS)  s rozprostřením a zhutněním v pruhu šířky přes 3 m, po zhutnění tl. 50 mm</t>
  </si>
  <si>
    <t>-716589493</t>
  </si>
  <si>
    <t>566901172</t>
  </si>
  <si>
    <t>Vyspravení podkladu po překopech inženýrských sítí plochy do 15 m2 s rozprostřením a zhutněním směsí zpevněnou cementem SC C 20/25 (PB I) tl. 150 mm</t>
  </si>
  <si>
    <t>735553825</t>
  </si>
  <si>
    <t>16</t>
  </si>
  <si>
    <t>566901132</t>
  </si>
  <si>
    <t>Vyspravení podkladu po překopech inženýrských sítí plochy do 15 m2 s rozprostřením a zhutněním štěrkodrtí tl. 150 mm</t>
  </si>
  <si>
    <t>-251065447</t>
  </si>
  <si>
    <t>573191111</t>
  </si>
  <si>
    <t>Postřik infiltrační kationaktivní emulzí v množství 1,00 kg/m2</t>
  </si>
  <si>
    <t>-928038120</t>
  </si>
  <si>
    <t>19</t>
  </si>
  <si>
    <t>-403306328</t>
  </si>
  <si>
    <t>577144121</t>
  </si>
  <si>
    <t>Asfaltový beton vrstva obrusná ACO 11 (ABS)  s rozprostřením a se zhutněním z nemodifikovaného asfaltu v pruhu šířky přes 3 m tř. I, po zhutnění tl. 50 mm</t>
  </si>
  <si>
    <t>-18232691</t>
  </si>
  <si>
    <t>-1772193077</t>
  </si>
  <si>
    <t>899331111</t>
  </si>
  <si>
    <t>Výšková úprava uličního vstupu nebo vpusti do 200 mm  zvýšením poklopu</t>
  </si>
  <si>
    <t>-1151162549</t>
  </si>
  <si>
    <t>915111112</t>
  </si>
  <si>
    <t>Vodorovné dopravní značení stříkané barvou  dělící čára šířky 125 mm souvislá bílá retroreflexní</t>
  </si>
  <si>
    <t>1257794608</t>
  </si>
  <si>
    <t>915131112</t>
  </si>
  <si>
    <t>Vodorovné dopravní značení stříkané barvou  přechody pro chodce, šipky, symboly bílé retroreflexní</t>
  </si>
  <si>
    <t>-1020466083</t>
  </si>
  <si>
    <t>48</t>
  </si>
  <si>
    <t>915211112</t>
  </si>
  <si>
    <t>Vodorovné dopravní značení stříkaným plastem  dělící čára šířky 125 mm souvislá bílá retroreflexní</t>
  </si>
  <si>
    <t>-253582899</t>
  </si>
  <si>
    <t>915231112</t>
  </si>
  <si>
    <t>Vodorovné dopravní značení stříkaným plastem  přechody pro chodce, šipky, symboly nápisy bílé retroreflexní</t>
  </si>
  <si>
    <t>1234430076</t>
  </si>
  <si>
    <t>915321115</t>
  </si>
  <si>
    <t>Vodorovné značení předformovaným termoplastem  vodící pás pro slabozraké z 6 proužků</t>
  </si>
  <si>
    <t>204890021</t>
  </si>
  <si>
    <t>915611111</t>
  </si>
  <si>
    <t>Předznačení pro vodorovné značení  stříkané barvou nebo prováděné z nátěrových hmot liniové dělicí čáry, vodicí proužky</t>
  </si>
  <si>
    <t>-2003809521</t>
  </si>
  <si>
    <t>915621111</t>
  </si>
  <si>
    <t>Předznačení pro vodorovné značení  stříkané barvou nebo prováděné z nátěrových hmot plošné šipky, symboly, nápisy</t>
  </si>
  <si>
    <t>953398187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</si>
  <si>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</si>
  <si>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</si>
  <si>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1344451642</t>
  </si>
  <si>
    <t>59217031</t>
  </si>
  <si>
    <t>obrubník betonový silniční 1000x150x250mm</t>
  </si>
  <si>
    <t>1978626536</t>
  </si>
  <si>
    <t>59217030</t>
  </si>
  <si>
    <t>obrubník betonový silniční přechodový 1000x150x150-250mm</t>
  </si>
  <si>
    <t>240141608</t>
  </si>
  <si>
    <t>49</t>
  </si>
  <si>
    <t>BTB.24116</t>
  </si>
  <si>
    <t>obrubník betonový silniční nájezdový Standard 50x15x15 cm</t>
  </si>
  <si>
    <t>158499860</t>
  </si>
  <si>
    <t>-1738216139</t>
  </si>
  <si>
    <t>2037304502</t>
  </si>
  <si>
    <t>1518842433</t>
  </si>
  <si>
    <t>919735111</t>
  </si>
  <si>
    <t>Řezání stávajícího živičného krytu nebo podkladu  hloubky do 50 mm</t>
  </si>
  <si>
    <t>31739596</t>
  </si>
  <si>
    <t>32</t>
  </si>
  <si>
    <t>-214848160</t>
  </si>
  <si>
    <t>-329907062</t>
  </si>
  <si>
    <t>20347376</t>
  </si>
  <si>
    <t>50</t>
  </si>
  <si>
    <t>997221571</t>
  </si>
  <si>
    <t>Vodorovná doprava vybouraných hmot  bez naložení, ale se složením a s hrubým urovnáním na vzdálenost do 1 km</t>
  </si>
  <si>
    <t>-277583291</t>
  </si>
  <si>
    <t>51</t>
  </si>
  <si>
    <t>997221579</t>
  </si>
  <si>
    <t>Vodorovná doprava vybouraných hmot  bez naložení, ale se složením a s hrubým urovnáním na vzdálenost Příplatek k ceně za každý další i započatý 1 km přes 1 km</t>
  </si>
  <si>
    <t>-1629819954</t>
  </si>
  <si>
    <t>52</t>
  </si>
  <si>
    <t>997221612</t>
  </si>
  <si>
    <t>Nakládání na dopravní prostředky  pro vodorovnou dopravu vybouraných hmot</t>
  </si>
  <si>
    <t>-1809144942</t>
  </si>
  <si>
    <t>397833430</t>
  </si>
  <si>
    <t>-551415245</t>
  </si>
  <si>
    <t>-884237073</t>
  </si>
  <si>
    <t>-494777097</t>
  </si>
  <si>
    <t>02 - Benešov ul. Mendelova od podchodu ČD ke kř. s ul Nová Pražská - chodníky</t>
  </si>
  <si>
    <t>-791616849</t>
  </si>
  <si>
    <t>145086248</t>
  </si>
  <si>
    <t>2132179247</t>
  </si>
  <si>
    <t>-840194103</t>
  </si>
  <si>
    <t>307285427</t>
  </si>
  <si>
    <t>899363165</t>
  </si>
  <si>
    <t>171195576</t>
  </si>
  <si>
    <t>330769449</t>
  </si>
  <si>
    <t>-504365996</t>
  </si>
  <si>
    <t>626398341</t>
  </si>
  <si>
    <t>985194776</t>
  </si>
  <si>
    <t>-2025903442</t>
  </si>
  <si>
    <t>-1594292275</t>
  </si>
  <si>
    <t>-954970553</t>
  </si>
  <si>
    <t>567124111</t>
  </si>
  <si>
    <t>Podklad ze směsi stmelené cementem SC bez dilatačních spár, s rozprostřením a zhutněním SC C 20/25 (PB I), po zhutnění tl. 150 mm</t>
  </si>
  <si>
    <t>-1239327808</t>
  </si>
  <si>
    <t>-2069781021</t>
  </si>
  <si>
    <t>126741262</t>
  </si>
  <si>
    <t>1051583528</t>
  </si>
  <si>
    <t>398184278</t>
  </si>
  <si>
    <t>53</t>
  </si>
  <si>
    <t>159468307</t>
  </si>
  <si>
    <t>54</t>
  </si>
  <si>
    <t>1554160122</t>
  </si>
  <si>
    <t>384805759</t>
  </si>
  <si>
    <t>59217017</t>
  </si>
  <si>
    <t>obrubník betonový chodníkový 1000x100x250mm</t>
  </si>
  <si>
    <t>-886208175</t>
  </si>
  <si>
    <t>-669374453</t>
  </si>
  <si>
    <t>1752454293</t>
  </si>
  <si>
    <t>-2077962342</t>
  </si>
  <si>
    <t>649456129</t>
  </si>
  <si>
    <t>-1017818810</t>
  </si>
  <si>
    <t>-302314852</t>
  </si>
  <si>
    <t>55</t>
  </si>
  <si>
    <t>79153555</t>
  </si>
  <si>
    <t>1669807064</t>
  </si>
  <si>
    <t>-1405842716</t>
  </si>
  <si>
    <t>2028892331</t>
  </si>
  <si>
    <t>-44684640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</si>
</sst>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2019_03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Benešov - oprava MK ulice Mendelova a Pražská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21. 6. 2019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Město Benešov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Tichovský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ROUND(SUM(AG95:AG97),2)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ROUND(SUM(AS95:AS97),2)</f>
        <v>0</v>
      </c>
      <c r="AT94" s="111">
        <f>ROUND(SUM(AV94:AW94),2)</f>
        <v>0</v>
      </c>
      <c r="AU94" s="112">
        <f>ROUND(SUM(AU95:AU97),5)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ROUND(SUM(AZ95:AZ97),2)</f>
        <v>0</v>
      </c>
      <c r="BA94" s="111">
        <f>ROUND(SUM(BA95:BA97),2)</f>
        <v>0</v>
      </c>
      <c r="BB94" s="111">
        <f>ROUND(SUM(BB95:BB97),2)</f>
        <v>0</v>
      </c>
      <c r="BC94" s="111">
        <f>ROUND(SUM(BC95:BC97),2)</f>
        <v>0</v>
      </c>
      <c r="BD94" s="113">
        <f>ROUND(SUM(BD95:BD97),2)</f>
        <v>0</v>
      </c>
      <c r="BE94" s="6"/>
      <c r="BS94" s="114" t="s">
        <v>74</v>
      </c>
      <c r="BT94" s="114" t="s">
        <v>75</v>
      </c>
      <c r="BU94" s="115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pans="1:91" s="7" customFormat="1" ht="40.5" customHeight="1">
      <c r="A95" s="116" t="s">
        <v>79</v>
      </c>
      <c r="B95" s="117"/>
      <c r="C95" s="118"/>
      <c r="D95" s="119" t="s">
        <v>80</v>
      </c>
      <c r="E95" s="119"/>
      <c r="F95" s="119"/>
      <c r="G95" s="119"/>
      <c r="H95" s="119"/>
      <c r="I95" s="120"/>
      <c r="J95" s="119" t="s">
        <v>81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'03 - Benešov ul. Pražská 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82</v>
      </c>
      <c r="AR95" s="123"/>
      <c r="AS95" s="124">
        <v>0</v>
      </c>
      <c r="AT95" s="125">
        <f>ROUND(SUM(AV95:AW95),2)</f>
        <v>0</v>
      </c>
      <c r="AU95" s="126">
        <f>'03 - Benešov ul. Pražská ...'!P124</f>
        <v>0</v>
      </c>
      <c r="AV95" s="125">
        <f>'03 - Benešov ul. Pražská ...'!J33</f>
        <v>0</v>
      </c>
      <c r="AW95" s="125">
        <f>'03 - Benešov ul. Pražská ...'!J34</f>
        <v>0</v>
      </c>
      <c r="AX95" s="125">
        <f>'03 - Benešov ul. Pražská ...'!J35</f>
        <v>0</v>
      </c>
      <c r="AY95" s="125">
        <f>'03 - Benešov ul. Pražská ...'!J36</f>
        <v>0</v>
      </c>
      <c r="AZ95" s="125">
        <f>'03 - Benešov ul. Pražská ...'!F33</f>
        <v>0</v>
      </c>
      <c r="BA95" s="125">
        <f>'03 - Benešov ul. Pražská ...'!F34</f>
        <v>0</v>
      </c>
      <c r="BB95" s="125">
        <f>'03 - Benešov ul. Pražská ...'!F35</f>
        <v>0</v>
      </c>
      <c r="BC95" s="125">
        <f>'03 - Benešov ul. Pražská ...'!F36</f>
        <v>0</v>
      </c>
      <c r="BD95" s="127">
        <f>'03 - Benešov ul. Pražská ...'!F37</f>
        <v>0</v>
      </c>
      <c r="BE95" s="7"/>
      <c r="BT95" s="128" t="s">
        <v>83</v>
      </c>
      <c r="BV95" s="128" t="s">
        <v>77</v>
      </c>
      <c r="BW95" s="128" t="s">
        <v>84</v>
      </c>
      <c r="BX95" s="128" t="s">
        <v>5</v>
      </c>
      <c r="CL95" s="128" t="s">
        <v>1</v>
      </c>
      <c r="CM95" s="128" t="s">
        <v>85</v>
      </c>
    </row>
    <row r="96" spans="1:91" s="7" customFormat="1" ht="40.5" customHeight="1">
      <c r="A96" s="116" t="s">
        <v>79</v>
      </c>
      <c r="B96" s="117"/>
      <c r="C96" s="118"/>
      <c r="D96" s="119" t="s">
        <v>86</v>
      </c>
      <c r="E96" s="119"/>
      <c r="F96" s="119"/>
      <c r="G96" s="119"/>
      <c r="H96" s="119"/>
      <c r="I96" s="120"/>
      <c r="J96" s="119" t="s">
        <v>87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'01 - Benešov ul. Mendelov...'!J30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82</v>
      </c>
      <c r="AR96" s="123"/>
      <c r="AS96" s="124">
        <v>0</v>
      </c>
      <c r="AT96" s="125">
        <f>ROUND(SUM(AV96:AW96),2)</f>
        <v>0</v>
      </c>
      <c r="AU96" s="126">
        <f>'01 - Benešov ul. Mendelov...'!P124</f>
        <v>0</v>
      </c>
      <c r="AV96" s="125">
        <f>'01 - Benešov ul. Mendelov...'!J33</f>
        <v>0</v>
      </c>
      <c r="AW96" s="125">
        <f>'01 - Benešov ul. Mendelov...'!J34</f>
        <v>0</v>
      </c>
      <c r="AX96" s="125">
        <f>'01 - Benešov ul. Mendelov...'!J35</f>
        <v>0</v>
      </c>
      <c r="AY96" s="125">
        <f>'01 - Benešov ul. Mendelov...'!J36</f>
        <v>0</v>
      </c>
      <c r="AZ96" s="125">
        <f>'01 - Benešov ul. Mendelov...'!F33</f>
        <v>0</v>
      </c>
      <c r="BA96" s="125">
        <f>'01 - Benešov ul. Mendelov...'!F34</f>
        <v>0</v>
      </c>
      <c r="BB96" s="125">
        <f>'01 - Benešov ul. Mendelov...'!F35</f>
        <v>0</v>
      </c>
      <c r="BC96" s="125">
        <f>'01 - Benešov ul. Mendelov...'!F36</f>
        <v>0</v>
      </c>
      <c r="BD96" s="127">
        <f>'01 - Benešov ul. Mendelov...'!F37</f>
        <v>0</v>
      </c>
      <c r="BE96" s="7"/>
      <c r="BT96" s="128" t="s">
        <v>83</v>
      </c>
      <c r="BV96" s="128" t="s">
        <v>77</v>
      </c>
      <c r="BW96" s="128" t="s">
        <v>88</v>
      </c>
      <c r="BX96" s="128" t="s">
        <v>5</v>
      </c>
      <c r="CL96" s="128" t="s">
        <v>1</v>
      </c>
      <c r="CM96" s="128" t="s">
        <v>85</v>
      </c>
    </row>
    <row r="97" spans="1:91" s="7" customFormat="1" ht="40.5" customHeight="1">
      <c r="A97" s="116" t="s">
        <v>79</v>
      </c>
      <c r="B97" s="117"/>
      <c r="C97" s="118"/>
      <c r="D97" s="119" t="s">
        <v>89</v>
      </c>
      <c r="E97" s="119"/>
      <c r="F97" s="119"/>
      <c r="G97" s="119"/>
      <c r="H97" s="119"/>
      <c r="I97" s="120"/>
      <c r="J97" s="119" t="s">
        <v>90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'02 - Benešov ul. Mendelov...'!J30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82</v>
      </c>
      <c r="AR97" s="123"/>
      <c r="AS97" s="129">
        <v>0</v>
      </c>
      <c r="AT97" s="130">
        <f>ROUND(SUM(AV97:AW97),2)</f>
        <v>0</v>
      </c>
      <c r="AU97" s="131">
        <f>'02 - Benešov ul. Mendelov...'!P123</f>
        <v>0</v>
      </c>
      <c r="AV97" s="130">
        <f>'02 - Benešov ul. Mendelov...'!J33</f>
        <v>0</v>
      </c>
      <c r="AW97" s="130">
        <f>'02 - Benešov ul. Mendelov...'!J34</f>
        <v>0</v>
      </c>
      <c r="AX97" s="130">
        <f>'02 - Benešov ul. Mendelov...'!J35</f>
        <v>0</v>
      </c>
      <c r="AY97" s="130">
        <f>'02 - Benešov ul. Mendelov...'!J36</f>
        <v>0</v>
      </c>
      <c r="AZ97" s="130">
        <f>'02 - Benešov ul. Mendelov...'!F33</f>
        <v>0</v>
      </c>
      <c r="BA97" s="130">
        <f>'02 - Benešov ul. Mendelov...'!F34</f>
        <v>0</v>
      </c>
      <c r="BB97" s="130">
        <f>'02 - Benešov ul. Mendelov...'!F35</f>
        <v>0</v>
      </c>
      <c r="BC97" s="130">
        <f>'02 - Benešov ul. Mendelov...'!F36</f>
        <v>0</v>
      </c>
      <c r="BD97" s="132">
        <f>'02 - Benešov ul. Mendelov...'!F37</f>
        <v>0</v>
      </c>
      <c r="BE97" s="7"/>
      <c r="BT97" s="128" t="s">
        <v>83</v>
      </c>
      <c r="BV97" s="128" t="s">
        <v>77</v>
      </c>
      <c r="BW97" s="128" t="s">
        <v>91</v>
      </c>
      <c r="BX97" s="128" t="s">
        <v>5</v>
      </c>
      <c r="CL97" s="128" t="s">
        <v>1</v>
      </c>
      <c r="CM97" s="128" t="s">
        <v>85</v>
      </c>
    </row>
    <row r="98" spans="1:57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03 - Benešov ul. Pražská ...'!C2" display="/"/>
    <hyperlink ref="A96" location="'01 - Benešov ul. Mendelov...'!C2" display="/"/>
    <hyperlink ref="A97" location="'02 - Benešov ul. Mendel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85</v>
      </c>
    </row>
    <row r="4" spans="2:46" s="1" customFormat="1" ht="24.95" customHeight="1">
      <c r="B4" s="17"/>
      <c r="D4" s="137" t="s">
        <v>92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>Benešov - oprava MK ulice Mendelova a Pražská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93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27" customHeight="1">
      <c r="A9" s="35"/>
      <c r="B9" s="41"/>
      <c r="C9" s="35"/>
      <c r="D9" s="35"/>
      <c r="E9" s="142" t="s">
        <v>94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21. 6. 2019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>Město Benešov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32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Tichovský 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34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141"/>
      <c r="J30" s="154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6" t="s">
        <v>36</v>
      </c>
      <c r="J32" s="155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39</v>
      </c>
      <c r="E33" s="139" t="s">
        <v>40</v>
      </c>
      <c r="F33" s="158">
        <f>ROUND((SUM(BE124:BE176)),2)</f>
        <v>0</v>
      </c>
      <c r="G33" s="35"/>
      <c r="H33" s="35"/>
      <c r="I33" s="159">
        <v>0.21</v>
      </c>
      <c r="J33" s="158">
        <f>ROUND(((SUM(BE124:BE176))*I33),2)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41</v>
      </c>
      <c r="F34" s="158">
        <f>ROUND((SUM(BF124:BF176)),2)</f>
        <v>0</v>
      </c>
      <c r="G34" s="35"/>
      <c r="H34" s="35"/>
      <c r="I34" s="159">
        <v>0.15</v>
      </c>
      <c r="J34" s="158">
        <f>ROUND(((SUM(BF124:BF176))*I34),2)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42</v>
      </c>
      <c r="F35" s="158">
        <f>ROUND((SUM(BG124:BG176)),2)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43</v>
      </c>
      <c r="F36" s="158">
        <f>ROUND((SUM(BH124:BH176)),2)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44</v>
      </c>
      <c r="F37" s="158">
        <f>ROUND((SUM(BI124:BI176)),2)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45</v>
      </c>
      <c r="E39" s="162"/>
      <c r="F39" s="162"/>
      <c r="G39" s="163" t="s">
        <v>46</v>
      </c>
      <c r="H39" s="164" t="s">
        <v>47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48</v>
      </c>
      <c r="E50" s="169"/>
      <c r="F50" s="169"/>
      <c r="G50" s="168" t="s">
        <v>49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50</v>
      </c>
      <c r="E61" s="172"/>
      <c r="F61" s="173" t="s">
        <v>51</v>
      </c>
      <c r="G61" s="171" t="s">
        <v>50</v>
      </c>
      <c r="H61" s="172"/>
      <c r="I61" s="174"/>
      <c r="J61" s="175" t="s">
        <v>51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52</v>
      </c>
      <c r="E65" s="176"/>
      <c r="F65" s="176"/>
      <c r="G65" s="168" t="s">
        <v>53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50</v>
      </c>
      <c r="E76" s="172"/>
      <c r="F76" s="173" t="s">
        <v>51</v>
      </c>
      <c r="G76" s="171" t="s">
        <v>50</v>
      </c>
      <c r="H76" s="172"/>
      <c r="I76" s="174"/>
      <c r="J76" s="175" t="s">
        <v>51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>Benešov - oprava MK ulice Mendelova a Pražská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7" customHeight="1">
      <c r="A87" s="35"/>
      <c r="B87" s="36"/>
      <c r="C87" s="37"/>
      <c r="D87" s="37"/>
      <c r="E87" s="73" t="str">
        <f>E9</f>
        <v>03 - Benešov ul. Pražská od kruhové křižovatky u OD Hvězda k podchodu ČD - chodníky pravý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21. 6. 2019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Benešov</v>
      </c>
      <c r="G91" s="37"/>
      <c r="H91" s="37"/>
      <c r="I91" s="144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32</v>
      </c>
      <c r="J92" s="33" t="str">
        <f>E24</f>
        <v xml:space="preserve">Tichovský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96</v>
      </c>
      <c r="D94" s="186"/>
      <c r="E94" s="186"/>
      <c r="F94" s="186"/>
      <c r="G94" s="186"/>
      <c r="H94" s="186"/>
      <c r="I94" s="187"/>
      <c r="J94" s="188" t="s">
        <v>97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98</v>
      </c>
      <c r="D96" s="37"/>
      <c r="E96" s="37"/>
      <c r="F96" s="37"/>
      <c r="G96" s="37"/>
      <c r="H96" s="37"/>
      <c r="I96" s="141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spans="1:31" s="9" customFormat="1" ht="24.95" customHeight="1">
      <c r="A97" s="9"/>
      <c r="B97" s="190"/>
      <c r="C97" s="191"/>
      <c r="D97" s="192" t="s">
        <v>100</v>
      </c>
      <c r="E97" s="193"/>
      <c r="F97" s="193"/>
      <c r="G97" s="193"/>
      <c r="H97" s="193"/>
      <c r="I97" s="194"/>
      <c r="J97" s="195">
        <f>J125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101</v>
      </c>
      <c r="E98" s="200"/>
      <c r="F98" s="200"/>
      <c r="G98" s="200"/>
      <c r="H98" s="200"/>
      <c r="I98" s="201"/>
      <c r="J98" s="202">
        <f>J126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102</v>
      </c>
      <c r="E99" s="200"/>
      <c r="F99" s="200"/>
      <c r="G99" s="200"/>
      <c r="H99" s="200"/>
      <c r="I99" s="201"/>
      <c r="J99" s="202">
        <f>J141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103</v>
      </c>
      <c r="E100" s="200"/>
      <c r="F100" s="200"/>
      <c r="G100" s="200"/>
      <c r="H100" s="200"/>
      <c r="I100" s="201"/>
      <c r="J100" s="202">
        <f>J156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104</v>
      </c>
      <c r="E101" s="200"/>
      <c r="F101" s="200"/>
      <c r="G101" s="200"/>
      <c r="H101" s="200"/>
      <c r="I101" s="201"/>
      <c r="J101" s="202">
        <f>J159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105</v>
      </c>
      <c r="E102" s="200"/>
      <c r="F102" s="200"/>
      <c r="G102" s="200"/>
      <c r="H102" s="200"/>
      <c r="I102" s="201"/>
      <c r="J102" s="202">
        <f>J167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106</v>
      </c>
      <c r="E103" s="200"/>
      <c r="F103" s="200"/>
      <c r="G103" s="200"/>
      <c r="H103" s="200"/>
      <c r="I103" s="201"/>
      <c r="J103" s="202">
        <f>J172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107</v>
      </c>
      <c r="E104" s="193"/>
      <c r="F104" s="193"/>
      <c r="G104" s="193"/>
      <c r="H104" s="193"/>
      <c r="I104" s="194"/>
      <c r="J104" s="195">
        <f>J174</f>
        <v>0</v>
      </c>
      <c r="K104" s="191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180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183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108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84" t="str">
        <f>E7</f>
        <v>Benešov - oprava MK ulice Mendelova a Pražská</v>
      </c>
      <c r="F114" s="29"/>
      <c r="G114" s="29"/>
      <c r="H114" s="29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93</v>
      </c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7" customHeight="1">
      <c r="A116" s="35"/>
      <c r="B116" s="36"/>
      <c r="C116" s="37"/>
      <c r="D116" s="37"/>
      <c r="E116" s="73" t="str">
        <f>E9</f>
        <v>03 - Benešov ul. Pražská od kruhové křižovatky u OD Hvězda k podchodu ČD - chodníky pravý</v>
      </c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 xml:space="preserve"> </v>
      </c>
      <c r="G118" s="37"/>
      <c r="H118" s="37"/>
      <c r="I118" s="144" t="s">
        <v>22</v>
      </c>
      <c r="J118" s="76" t="str">
        <f>IF(J12="","",J12)</f>
        <v>21. 6. 2019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>Město Benešov</v>
      </c>
      <c r="G120" s="37"/>
      <c r="H120" s="37"/>
      <c r="I120" s="144" t="s">
        <v>30</v>
      </c>
      <c r="J120" s="33" t="str">
        <f>E21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28</v>
      </c>
      <c r="D121" s="37"/>
      <c r="E121" s="37"/>
      <c r="F121" s="24" t="str">
        <f>IF(E18="","",E18)</f>
        <v>Vyplň údaj</v>
      </c>
      <c r="G121" s="37"/>
      <c r="H121" s="37"/>
      <c r="I121" s="144" t="s">
        <v>32</v>
      </c>
      <c r="J121" s="33" t="str">
        <f>E24</f>
        <v xml:space="preserve">Tichovský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204"/>
      <c r="B123" s="205"/>
      <c r="C123" s="206" t="s">
        <v>109</v>
      </c>
      <c r="D123" s="207" t="s">
        <v>60</v>
      </c>
      <c r="E123" s="207" t="s">
        <v>56</v>
      </c>
      <c r="F123" s="207" t="s">
        <v>57</v>
      </c>
      <c r="G123" s="207" t="s">
        <v>110</v>
      </c>
      <c r="H123" s="207" t="s">
        <v>111</v>
      </c>
      <c r="I123" s="208" t="s">
        <v>112</v>
      </c>
      <c r="J123" s="209" t="s">
        <v>97</v>
      </c>
      <c r="K123" s="210" t="s">
        <v>113</v>
      </c>
      <c r="L123" s="211"/>
      <c r="M123" s="97" t="s">
        <v>1</v>
      </c>
      <c r="N123" s="98" t="s">
        <v>39</v>
      </c>
      <c r="O123" s="98" t="s">
        <v>114</v>
      </c>
      <c r="P123" s="98" t="s">
        <v>115</v>
      </c>
      <c r="Q123" s="98" t="s">
        <v>116</v>
      </c>
      <c r="R123" s="98" t="s">
        <v>117</v>
      </c>
      <c r="S123" s="98" t="s">
        <v>118</v>
      </c>
      <c r="T123" s="99" t="s">
        <v>119</v>
      </c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</row>
    <row r="124" spans="1:63" s="2" customFormat="1" ht="22.8" customHeight="1">
      <c r="A124" s="35"/>
      <c r="B124" s="36"/>
      <c r="C124" s="104" t="s">
        <v>120</v>
      </c>
      <c r="D124" s="37"/>
      <c r="E124" s="37"/>
      <c r="F124" s="37"/>
      <c r="G124" s="37"/>
      <c r="H124" s="37"/>
      <c r="I124" s="141"/>
      <c r="J124" s="212">
        <f>BK124</f>
        <v>0</v>
      </c>
      <c r="K124" s="37"/>
      <c r="L124" s="41"/>
      <c r="M124" s="100"/>
      <c r="N124" s="213"/>
      <c r="O124" s="101"/>
      <c r="P124" s="214">
        <f>P125+P174</f>
        <v>0</v>
      </c>
      <c r="Q124" s="101"/>
      <c r="R124" s="214">
        <f>R125+R174</f>
        <v>260.654078</v>
      </c>
      <c r="S124" s="101"/>
      <c r="T124" s="215">
        <f>T125+T174</f>
        <v>323.808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74</v>
      </c>
      <c r="AU124" s="14" t="s">
        <v>99</v>
      </c>
      <c r="BK124" s="216">
        <f>BK125+BK174</f>
        <v>0</v>
      </c>
    </row>
    <row r="125" spans="1:63" s="12" customFormat="1" ht="25.9" customHeight="1">
      <c r="A125" s="12"/>
      <c r="B125" s="217"/>
      <c r="C125" s="218"/>
      <c r="D125" s="219" t="s">
        <v>74</v>
      </c>
      <c r="E125" s="220" t="s">
        <v>121</v>
      </c>
      <c r="F125" s="220" t="s">
        <v>122</v>
      </c>
      <c r="G125" s="218"/>
      <c r="H125" s="218"/>
      <c r="I125" s="221"/>
      <c r="J125" s="222">
        <f>BK125</f>
        <v>0</v>
      </c>
      <c r="K125" s="218"/>
      <c r="L125" s="223"/>
      <c r="M125" s="224"/>
      <c r="N125" s="225"/>
      <c r="O125" s="225"/>
      <c r="P125" s="226">
        <f>P126+P141+P156+P159+P167+P172</f>
        <v>0</v>
      </c>
      <c r="Q125" s="225"/>
      <c r="R125" s="226">
        <f>R126+R141+R156+R159+R167+R172</f>
        <v>260.654078</v>
      </c>
      <c r="S125" s="225"/>
      <c r="T125" s="227">
        <f>T126+T141+T156+T159+T167+T172</f>
        <v>323.808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83</v>
      </c>
      <c r="AT125" s="229" t="s">
        <v>74</v>
      </c>
      <c r="AU125" s="229" t="s">
        <v>75</v>
      </c>
      <c r="AY125" s="228" t="s">
        <v>123</v>
      </c>
      <c r="BK125" s="230">
        <f>BK126+BK141+BK156+BK159+BK167+BK172</f>
        <v>0</v>
      </c>
    </row>
    <row r="126" spans="1:63" s="12" customFormat="1" ht="22.8" customHeight="1">
      <c r="A126" s="12"/>
      <c r="B126" s="217"/>
      <c r="C126" s="218"/>
      <c r="D126" s="219" t="s">
        <v>74</v>
      </c>
      <c r="E126" s="231" t="s">
        <v>83</v>
      </c>
      <c r="F126" s="231" t="s">
        <v>124</v>
      </c>
      <c r="G126" s="218"/>
      <c r="H126" s="218"/>
      <c r="I126" s="221"/>
      <c r="J126" s="232">
        <f>BK126</f>
        <v>0</v>
      </c>
      <c r="K126" s="218"/>
      <c r="L126" s="223"/>
      <c r="M126" s="224"/>
      <c r="N126" s="225"/>
      <c r="O126" s="225"/>
      <c r="P126" s="226">
        <f>SUM(P127:P140)</f>
        <v>0</v>
      </c>
      <c r="Q126" s="225"/>
      <c r="R126" s="226">
        <f>SUM(R127:R140)</f>
        <v>36.722699999999996</v>
      </c>
      <c r="S126" s="225"/>
      <c r="T126" s="227">
        <f>SUM(T127:T140)</f>
        <v>323.808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8" t="s">
        <v>83</v>
      </c>
      <c r="AT126" s="229" t="s">
        <v>74</v>
      </c>
      <c r="AU126" s="229" t="s">
        <v>83</v>
      </c>
      <c r="AY126" s="228" t="s">
        <v>123</v>
      </c>
      <c r="BK126" s="230">
        <f>SUM(BK127:BK140)</f>
        <v>0</v>
      </c>
    </row>
    <row r="127" spans="1:65" s="2" customFormat="1" ht="36" customHeight="1">
      <c r="A127" s="35"/>
      <c r="B127" s="36"/>
      <c r="C127" s="233" t="s">
        <v>83</v>
      </c>
      <c r="D127" s="233" t="s">
        <v>125</v>
      </c>
      <c r="E127" s="234" t="s">
        <v>126</v>
      </c>
      <c r="F127" s="235" t="s">
        <v>127</v>
      </c>
      <c r="G127" s="236" t="s">
        <v>128</v>
      </c>
      <c r="H127" s="237">
        <v>15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40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129</v>
      </c>
      <c r="AT127" s="245" t="s">
        <v>125</v>
      </c>
      <c r="AU127" s="245" t="s">
        <v>85</v>
      </c>
      <c r="AY127" s="14" t="s">
        <v>123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83</v>
      </c>
      <c r="BK127" s="246">
        <f>ROUND(I127*H127,2)</f>
        <v>0</v>
      </c>
      <c r="BL127" s="14" t="s">
        <v>129</v>
      </c>
      <c r="BM127" s="245" t="s">
        <v>130</v>
      </c>
    </row>
    <row r="128" spans="1:65" s="2" customFormat="1" ht="24" customHeight="1">
      <c r="A128" s="35"/>
      <c r="B128" s="36"/>
      <c r="C128" s="233" t="s">
        <v>85</v>
      </c>
      <c r="D128" s="233" t="s">
        <v>125</v>
      </c>
      <c r="E128" s="234" t="s">
        <v>131</v>
      </c>
      <c r="F128" s="235" t="s">
        <v>132</v>
      </c>
      <c r="G128" s="236" t="s">
        <v>128</v>
      </c>
      <c r="H128" s="237">
        <v>15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40</v>
      </c>
      <c r="O128" s="88"/>
      <c r="P128" s="243">
        <f>O128*H128</f>
        <v>0</v>
      </c>
      <c r="Q128" s="243">
        <v>0.00018</v>
      </c>
      <c r="R128" s="243">
        <f>Q128*H128</f>
        <v>0.0027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129</v>
      </c>
      <c r="AT128" s="245" t="s">
        <v>125</v>
      </c>
      <c r="AU128" s="245" t="s">
        <v>85</v>
      </c>
      <c r="AY128" s="14" t="s">
        <v>123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83</v>
      </c>
      <c r="BK128" s="246">
        <f>ROUND(I128*H128,2)</f>
        <v>0</v>
      </c>
      <c r="BL128" s="14" t="s">
        <v>129</v>
      </c>
      <c r="BM128" s="245" t="s">
        <v>133</v>
      </c>
    </row>
    <row r="129" spans="1:65" s="2" customFormat="1" ht="72" customHeight="1">
      <c r="A129" s="35"/>
      <c r="B129" s="36"/>
      <c r="C129" s="233" t="s">
        <v>134</v>
      </c>
      <c r="D129" s="233" t="s">
        <v>125</v>
      </c>
      <c r="E129" s="234" t="s">
        <v>135</v>
      </c>
      <c r="F129" s="235" t="s">
        <v>136</v>
      </c>
      <c r="G129" s="236" t="s">
        <v>128</v>
      </c>
      <c r="H129" s="237">
        <v>20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40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0.417</v>
      </c>
      <c r="T129" s="244">
        <f>S129*H129</f>
        <v>8.34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129</v>
      </c>
      <c r="AT129" s="245" t="s">
        <v>125</v>
      </c>
      <c r="AU129" s="245" t="s">
        <v>85</v>
      </c>
      <c r="AY129" s="14" t="s">
        <v>123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83</v>
      </c>
      <c r="BK129" s="246">
        <f>ROUND(I129*H129,2)</f>
        <v>0</v>
      </c>
      <c r="BL129" s="14" t="s">
        <v>129</v>
      </c>
      <c r="BM129" s="245" t="s">
        <v>137</v>
      </c>
    </row>
    <row r="130" spans="1:65" s="2" customFormat="1" ht="60" customHeight="1">
      <c r="A130" s="35"/>
      <c r="B130" s="36"/>
      <c r="C130" s="233" t="s">
        <v>129</v>
      </c>
      <c r="D130" s="233" t="s">
        <v>125</v>
      </c>
      <c r="E130" s="234" t="s">
        <v>138</v>
      </c>
      <c r="F130" s="235" t="s">
        <v>139</v>
      </c>
      <c r="G130" s="236" t="s">
        <v>128</v>
      </c>
      <c r="H130" s="237">
        <v>303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40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0.3</v>
      </c>
      <c r="T130" s="244">
        <f>S130*H130</f>
        <v>90.89999999999999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129</v>
      </c>
      <c r="AT130" s="245" t="s">
        <v>125</v>
      </c>
      <c r="AU130" s="245" t="s">
        <v>85</v>
      </c>
      <c r="AY130" s="14" t="s">
        <v>123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83</v>
      </c>
      <c r="BK130" s="246">
        <f>ROUND(I130*H130,2)</f>
        <v>0</v>
      </c>
      <c r="BL130" s="14" t="s">
        <v>129</v>
      </c>
      <c r="BM130" s="245" t="s">
        <v>140</v>
      </c>
    </row>
    <row r="131" spans="1:65" s="2" customFormat="1" ht="60" customHeight="1">
      <c r="A131" s="35"/>
      <c r="B131" s="36"/>
      <c r="C131" s="233" t="s">
        <v>141</v>
      </c>
      <c r="D131" s="233" t="s">
        <v>125</v>
      </c>
      <c r="E131" s="234" t="s">
        <v>142</v>
      </c>
      <c r="F131" s="235" t="s">
        <v>143</v>
      </c>
      <c r="G131" s="236" t="s">
        <v>128</v>
      </c>
      <c r="H131" s="237">
        <v>231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40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0.44</v>
      </c>
      <c r="T131" s="244">
        <f>S131*H131</f>
        <v>101.64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129</v>
      </c>
      <c r="AT131" s="245" t="s">
        <v>125</v>
      </c>
      <c r="AU131" s="245" t="s">
        <v>85</v>
      </c>
      <c r="AY131" s="14" t="s">
        <v>123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83</v>
      </c>
      <c r="BK131" s="246">
        <f>ROUND(I131*H131,2)</f>
        <v>0</v>
      </c>
      <c r="BL131" s="14" t="s">
        <v>129</v>
      </c>
      <c r="BM131" s="245" t="s">
        <v>144</v>
      </c>
    </row>
    <row r="132" spans="1:65" s="2" customFormat="1" ht="60" customHeight="1">
      <c r="A132" s="35"/>
      <c r="B132" s="36"/>
      <c r="C132" s="233" t="s">
        <v>145</v>
      </c>
      <c r="D132" s="233" t="s">
        <v>125</v>
      </c>
      <c r="E132" s="234" t="s">
        <v>146</v>
      </c>
      <c r="F132" s="235" t="s">
        <v>147</v>
      </c>
      <c r="G132" s="236" t="s">
        <v>128</v>
      </c>
      <c r="H132" s="237">
        <v>534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40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0.22</v>
      </c>
      <c r="T132" s="244">
        <f>S132*H132</f>
        <v>117.48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129</v>
      </c>
      <c r="AT132" s="245" t="s">
        <v>125</v>
      </c>
      <c r="AU132" s="245" t="s">
        <v>85</v>
      </c>
      <c r="AY132" s="14" t="s">
        <v>123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83</v>
      </c>
      <c r="BK132" s="246">
        <f>ROUND(I132*H132,2)</f>
        <v>0</v>
      </c>
      <c r="BL132" s="14" t="s">
        <v>129</v>
      </c>
      <c r="BM132" s="245" t="s">
        <v>148</v>
      </c>
    </row>
    <row r="133" spans="1:65" s="2" customFormat="1" ht="36" customHeight="1">
      <c r="A133" s="35"/>
      <c r="B133" s="36"/>
      <c r="C133" s="233" t="s">
        <v>149</v>
      </c>
      <c r="D133" s="233" t="s">
        <v>125</v>
      </c>
      <c r="E133" s="234" t="s">
        <v>150</v>
      </c>
      <c r="F133" s="235" t="s">
        <v>151</v>
      </c>
      <c r="G133" s="236" t="s">
        <v>152</v>
      </c>
      <c r="H133" s="237">
        <v>136.2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40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0.04</v>
      </c>
      <c r="T133" s="244">
        <f>S133*H133</f>
        <v>5.4479999999999995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129</v>
      </c>
      <c r="AT133" s="245" t="s">
        <v>125</v>
      </c>
      <c r="AU133" s="245" t="s">
        <v>85</v>
      </c>
      <c r="AY133" s="14" t="s">
        <v>123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83</v>
      </c>
      <c r="BK133" s="246">
        <f>ROUND(I133*H133,2)</f>
        <v>0</v>
      </c>
      <c r="BL133" s="14" t="s">
        <v>129</v>
      </c>
      <c r="BM133" s="245" t="s">
        <v>153</v>
      </c>
    </row>
    <row r="134" spans="1:65" s="2" customFormat="1" ht="48" customHeight="1">
      <c r="A134" s="35"/>
      <c r="B134" s="36"/>
      <c r="C134" s="233" t="s">
        <v>154</v>
      </c>
      <c r="D134" s="233" t="s">
        <v>125</v>
      </c>
      <c r="E134" s="234" t="s">
        <v>155</v>
      </c>
      <c r="F134" s="235" t="s">
        <v>156</v>
      </c>
      <c r="G134" s="236" t="s">
        <v>157</v>
      </c>
      <c r="H134" s="237">
        <v>6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40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129</v>
      </c>
      <c r="AT134" s="245" t="s">
        <v>125</v>
      </c>
      <c r="AU134" s="245" t="s">
        <v>85</v>
      </c>
      <c r="AY134" s="14" t="s">
        <v>123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83</v>
      </c>
      <c r="BK134" s="246">
        <f>ROUND(I134*H134,2)</f>
        <v>0</v>
      </c>
      <c r="BL134" s="14" t="s">
        <v>129</v>
      </c>
      <c r="BM134" s="245" t="s">
        <v>158</v>
      </c>
    </row>
    <row r="135" spans="1:65" s="2" customFormat="1" ht="48" customHeight="1">
      <c r="A135" s="35"/>
      <c r="B135" s="36"/>
      <c r="C135" s="233" t="s">
        <v>159</v>
      </c>
      <c r="D135" s="233" t="s">
        <v>125</v>
      </c>
      <c r="E135" s="234" t="s">
        <v>160</v>
      </c>
      <c r="F135" s="235" t="s">
        <v>161</v>
      </c>
      <c r="G135" s="236" t="s">
        <v>157</v>
      </c>
      <c r="H135" s="237">
        <v>6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40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129</v>
      </c>
      <c r="AT135" s="245" t="s">
        <v>125</v>
      </c>
      <c r="AU135" s="245" t="s">
        <v>85</v>
      </c>
      <c r="AY135" s="14" t="s">
        <v>123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83</v>
      </c>
      <c r="BK135" s="246">
        <f>ROUND(I135*H135,2)</f>
        <v>0</v>
      </c>
      <c r="BL135" s="14" t="s">
        <v>129</v>
      </c>
      <c r="BM135" s="245" t="s">
        <v>162</v>
      </c>
    </row>
    <row r="136" spans="1:65" s="2" customFormat="1" ht="16.5" customHeight="1">
      <c r="A136" s="35"/>
      <c r="B136" s="36"/>
      <c r="C136" s="233" t="s">
        <v>163</v>
      </c>
      <c r="D136" s="233" t="s">
        <v>125</v>
      </c>
      <c r="E136" s="234" t="s">
        <v>164</v>
      </c>
      <c r="F136" s="235" t="s">
        <v>165</v>
      </c>
      <c r="G136" s="236" t="s">
        <v>157</v>
      </c>
      <c r="H136" s="237">
        <v>6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40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129</v>
      </c>
      <c r="AT136" s="245" t="s">
        <v>125</v>
      </c>
      <c r="AU136" s="245" t="s">
        <v>85</v>
      </c>
      <c r="AY136" s="14" t="s">
        <v>123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83</v>
      </c>
      <c r="BK136" s="246">
        <f>ROUND(I136*H136,2)</f>
        <v>0</v>
      </c>
      <c r="BL136" s="14" t="s">
        <v>129</v>
      </c>
      <c r="BM136" s="245" t="s">
        <v>166</v>
      </c>
    </row>
    <row r="137" spans="1:65" s="2" customFormat="1" ht="36" customHeight="1">
      <c r="A137" s="35"/>
      <c r="B137" s="36"/>
      <c r="C137" s="233" t="s">
        <v>167</v>
      </c>
      <c r="D137" s="233" t="s">
        <v>125</v>
      </c>
      <c r="E137" s="234" t="s">
        <v>168</v>
      </c>
      <c r="F137" s="235" t="s">
        <v>169</v>
      </c>
      <c r="G137" s="236" t="s">
        <v>170</v>
      </c>
      <c r="H137" s="237">
        <v>15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40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129</v>
      </c>
      <c r="AT137" s="245" t="s">
        <v>125</v>
      </c>
      <c r="AU137" s="245" t="s">
        <v>85</v>
      </c>
      <c r="AY137" s="14" t="s">
        <v>123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83</v>
      </c>
      <c r="BK137" s="246">
        <f>ROUND(I137*H137,2)</f>
        <v>0</v>
      </c>
      <c r="BL137" s="14" t="s">
        <v>129</v>
      </c>
      <c r="BM137" s="245" t="s">
        <v>171</v>
      </c>
    </row>
    <row r="138" spans="1:65" s="2" customFormat="1" ht="24" customHeight="1">
      <c r="A138" s="35"/>
      <c r="B138" s="36"/>
      <c r="C138" s="233" t="s">
        <v>172</v>
      </c>
      <c r="D138" s="233" t="s">
        <v>125</v>
      </c>
      <c r="E138" s="234" t="s">
        <v>173</v>
      </c>
      <c r="F138" s="235" t="s">
        <v>174</v>
      </c>
      <c r="G138" s="236" t="s">
        <v>128</v>
      </c>
      <c r="H138" s="237">
        <v>587.4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40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129</v>
      </c>
      <c r="AT138" s="245" t="s">
        <v>125</v>
      </c>
      <c r="AU138" s="245" t="s">
        <v>85</v>
      </c>
      <c r="AY138" s="14" t="s">
        <v>123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83</v>
      </c>
      <c r="BK138" s="246">
        <f>ROUND(I138*H138,2)</f>
        <v>0</v>
      </c>
      <c r="BL138" s="14" t="s">
        <v>129</v>
      </c>
      <c r="BM138" s="245" t="s">
        <v>175</v>
      </c>
    </row>
    <row r="139" spans="1:65" s="2" customFormat="1" ht="36" customHeight="1">
      <c r="A139" s="35"/>
      <c r="B139" s="36"/>
      <c r="C139" s="233" t="s">
        <v>176</v>
      </c>
      <c r="D139" s="233" t="s">
        <v>125</v>
      </c>
      <c r="E139" s="234" t="s">
        <v>177</v>
      </c>
      <c r="F139" s="235" t="s">
        <v>178</v>
      </c>
      <c r="G139" s="236" t="s">
        <v>128</v>
      </c>
      <c r="H139" s="237">
        <v>204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40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129</v>
      </c>
      <c r="AT139" s="245" t="s">
        <v>125</v>
      </c>
      <c r="AU139" s="245" t="s">
        <v>85</v>
      </c>
      <c r="AY139" s="14" t="s">
        <v>123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83</v>
      </c>
      <c r="BK139" s="246">
        <f>ROUND(I139*H139,2)</f>
        <v>0</v>
      </c>
      <c r="BL139" s="14" t="s">
        <v>129</v>
      </c>
      <c r="BM139" s="245" t="s">
        <v>179</v>
      </c>
    </row>
    <row r="140" spans="1:65" s="2" customFormat="1" ht="16.5" customHeight="1">
      <c r="A140" s="35"/>
      <c r="B140" s="36"/>
      <c r="C140" s="247" t="s">
        <v>180</v>
      </c>
      <c r="D140" s="247" t="s">
        <v>181</v>
      </c>
      <c r="E140" s="248" t="s">
        <v>182</v>
      </c>
      <c r="F140" s="249" t="s">
        <v>183</v>
      </c>
      <c r="G140" s="250" t="s">
        <v>170</v>
      </c>
      <c r="H140" s="251">
        <v>36.72</v>
      </c>
      <c r="I140" s="252"/>
      <c r="J140" s="253">
        <f>ROUND(I140*H140,2)</f>
        <v>0</v>
      </c>
      <c r="K140" s="254"/>
      <c r="L140" s="255"/>
      <c r="M140" s="256" t="s">
        <v>1</v>
      </c>
      <c r="N140" s="257" t="s">
        <v>40</v>
      </c>
      <c r="O140" s="88"/>
      <c r="P140" s="243">
        <f>O140*H140</f>
        <v>0</v>
      </c>
      <c r="Q140" s="243">
        <v>1</v>
      </c>
      <c r="R140" s="243">
        <f>Q140*H140</f>
        <v>36.72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154</v>
      </c>
      <c r="AT140" s="245" t="s">
        <v>181</v>
      </c>
      <c r="AU140" s="245" t="s">
        <v>85</v>
      </c>
      <c r="AY140" s="14" t="s">
        <v>123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83</v>
      </c>
      <c r="BK140" s="246">
        <f>ROUND(I140*H140,2)</f>
        <v>0</v>
      </c>
      <c r="BL140" s="14" t="s">
        <v>129</v>
      </c>
      <c r="BM140" s="245" t="s">
        <v>184</v>
      </c>
    </row>
    <row r="141" spans="1:63" s="12" customFormat="1" ht="22.8" customHeight="1">
      <c r="A141" s="12"/>
      <c r="B141" s="217"/>
      <c r="C141" s="218"/>
      <c r="D141" s="219" t="s">
        <v>74</v>
      </c>
      <c r="E141" s="231" t="s">
        <v>141</v>
      </c>
      <c r="F141" s="231" t="s">
        <v>185</v>
      </c>
      <c r="G141" s="218"/>
      <c r="H141" s="218"/>
      <c r="I141" s="221"/>
      <c r="J141" s="232">
        <f>BK141</f>
        <v>0</v>
      </c>
      <c r="K141" s="218"/>
      <c r="L141" s="223"/>
      <c r="M141" s="224"/>
      <c r="N141" s="225"/>
      <c r="O141" s="225"/>
      <c r="P141" s="226">
        <f>SUM(P142:P155)</f>
        <v>0</v>
      </c>
      <c r="Q141" s="225"/>
      <c r="R141" s="226">
        <f>SUM(R142:R155)</f>
        <v>166.68105200000002</v>
      </c>
      <c r="S141" s="225"/>
      <c r="T141" s="227">
        <f>SUM(T142:T155)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8" t="s">
        <v>83</v>
      </c>
      <c r="AT141" s="229" t="s">
        <v>74</v>
      </c>
      <c r="AU141" s="229" t="s">
        <v>83</v>
      </c>
      <c r="AY141" s="228" t="s">
        <v>123</v>
      </c>
      <c r="BK141" s="230">
        <f>SUM(BK142:BK155)</f>
        <v>0</v>
      </c>
    </row>
    <row r="142" spans="1:65" s="2" customFormat="1" ht="36" customHeight="1">
      <c r="A142" s="35"/>
      <c r="B142" s="36"/>
      <c r="C142" s="233" t="s">
        <v>186</v>
      </c>
      <c r="D142" s="233" t="s">
        <v>125</v>
      </c>
      <c r="E142" s="234" t="s">
        <v>187</v>
      </c>
      <c r="F142" s="235" t="s">
        <v>188</v>
      </c>
      <c r="G142" s="236" t="s">
        <v>128</v>
      </c>
      <c r="H142" s="237">
        <v>303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40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129</v>
      </c>
      <c r="AT142" s="245" t="s">
        <v>125</v>
      </c>
      <c r="AU142" s="245" t="s">
        <v>85</v>
      </c>
      <c r="AY142" s="14" t="s">
        <v>123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83</v>
      </c>
      <c r="BK142" s="246">
        <f>ROUND(I142*H142,2)</f>
        <v>0</v>
      </c>
      <c r="BL142" s="14" t="s">
        <v>129</v>
      </c>
      <c r="BM142" s="245" t="s">
        <v>189</v>
      </c>
    </row>
    <row r="143" spans="1:65" s="2" customFormat="1" ht="24" customHeight="1">
      <c r="A143" s="35"/>
      <c r="B143" s="36"/>
      <c r="C143" s="233" t="s">
        <v>190</v>
      </c>
      <c r="D143" s="233" t="s">
        <v>125</v>
      </c>
      <c r="E143" s="234" t="s">
        <v>191</v>
      </c>
      <c r="F143" s="235" t="s">
        <v>192</v>
      </c>
      <c r="G143" s="236" t="s">
        <v>128</v>
      </c>
      <c r="H143" s="237">
        <v>231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40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129</v>
      </c>
      <c r="AT143" s="245" t="s">
        <v>125</v>
      </c>
      <c r="AU143" s="245" t="s">
        <v>85</v>
      </c>
      <c r="AY143" s="14" t="s">
        <v>123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83</v>
      </c>
      <c r="BK143" s="246">
        <f>ROUND(I143*H143,2)</f>
        <v>0</v>
      </c>
      <c r="BL143" s="14" t="s">
        <v>129</v>
      </c>
      <c r="BM143" s="245" t="s">
        <v>193</v>
      </c>
    </row>
    <row r="144" spans="1:65" s="2" customFormat="1" ht="36" customHeight="1">
      <c r="A144" s="35"/>
      <c r="B144" s="36"/>
      <c r="C144" s="233" t="s">
        <v>194</v>
      </c>
      <c r="D144" s="233" t="s">
        <v>125</v>
      </c>
      <c r="E144" s="234" t="s">
        <v>195</v>
      </c>
      <c r="F144" s="235" t="s">
        <v>196</v>
      </c>
      <c r="G144" s="236" t="s">
        <v>128</v>
      </c>
      <c r="H144" s="237">
        <v>207</v>
      </c>
      <c r="I144" s="238"/>
      <c r="J144" s="239">
        <f>ROUND(I144*H144,2)</f>
        <v>0</v>
      </c>
      <c r="K144" s="240"/>
      <c r="L144" s="41"/>
      <c r="M144" s="241" t="s">
        <v>1</v>
      </c>
      <c r="N144" s="242" t="s">
        <v>40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129</v>
      </c>
      <c r="AT144" s="245" t="s">
        <v>125</v>
      </c>
      <c r="AU144" s="245" t="s">
        <v>85</v>
      </c>
      <c r="AY144" s="14" t="s">
        <v>123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83</v>
      </c>
      <c r="BK144" s="246">
        <f>ROUND(I144*H144,2)</f>
        <v>0</v>
      </c>
      <c r="BL144" s="14" t="s">
        <v>129</v>
      </c>
      <c r="BM144" s="245" t="s">
        <v>197</v>
      </c>
    </row>
    <row r="145" spans="1:65" s="2" customFormat="1" ht="60" customHeight="1">
      <c r="A145" s="35"/>
      <c r="B145" s="36"/>
      <c r="C145" s="233" t="s">
        <v>198</v>
      </c>
      <c r="D145" s="233" t="s">
        <v>125</v>
      </c>
      <c r="E145" s="234" t="s">
        <v>199</v>
      </c>
      <c r="F145" s="235" t="s">
        <v>200</v>
      </c>
      <c r="G145" s="236" t="s">
        <v>128</v>
      </c>
      <c r="H145" s="237">
        <v>359.7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40</v>
      </c>
      <c r="O145" s="88"/>
      <c r="P145" s="243">
        <f>O145*H145</f>
        <v>0</v>
      </c>
      <c r="Q145" s="243">
        <v>0.09848</v>
      </c>
      <c r="R145" s="243">
        <f>Q145*H145</f>
        <v>35.423255999999995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129</v>
      </c>
      <c r="AT145" s="245" t="s">
        <v>125</v>
      </c>
      <c r="AU145" s="245" t="s">
        <v>85</v>
      </c>
      <c r="AY145" s="14" t="s">
        <v>123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83</v>
      </c>
      <c r="BK145" s="246">
        <f>ROUND(I145*H145,2)</f>
        <v>0</v>
      </c>
      <c r="BL145" s="14" t="s">
        <v>129</v>
      </c>
      <c r="BM145" s="245" t="s">
        <v>201</v>
      </c>
    </row>
    <row r="146" spans="1:65" s="2" customFormat="1" ht="60" customHeight="1">
      <c r="A146" s="35"/>
      <c r="B146" s="36"/>
      <c r="C146" s="233" t="s">
        <v>8</v>
      </c>
      <c r="D146" s="233" t="s">
        <v>125</v>
      </c>
      <c r="E146" s="234" t="s">
        <v>202</v>
      </c>
      <c r="F146" s="235" t="s">
        <v>203</v>
      </c>
      <c r="G146" s="236" t="s">
        <v>128</v>
      </c>
      <c r="H146" s="237">
        <v>254.1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40</v>
      </c>
      <c r="O146" s="88"/>
      <c r="P146" s="243">
        <f>O146*H146</f>
        <v>0</v>
      </c>
      <c r="Q146" s="243">
        <v>0.17726</v>
      </c>
      <c r="R146" s="243">
        <f>Q146*H146</f>
        <v>45.041766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129</v>
      </c>
      <c r="AT146" s="245" t="s">
        <v>125</v>
      </c>
      <c r="AU146" s="245" t="s">
        <v>85</v>
      </c>
      <c r="AY146" s="14" t="s">
        <v>123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83</v>
      </c>
      <c r="BK146" s="246">
        <f>ROUND(I146*H146,2)</f>
        <v>0</v>
      </c>
      <c r="BL146" s="14" t="s">
        <v>129</v>
      </c>
      <c r="BM146" s="245" t="s">
        <v>204</v>
      </c>
    </row>
    <row r="147" spans="1:65" s="2" customFormat="1" ht="36" customHeight="1">
      <c r="A147" s="35"/>
      <c r="B147" s="36"/>
      <c r="C147" s="233" t="s">
        <v>205</v>
      </c>
      <c r="D147" s="233" t="s">
        <v>125</v>
      </c>
      <c r="E147" s="234" t="s">
        <v>206</v>
      </c>
      <c r="F147" s="235" t="s">
        <v>207</v>
      </c>
      <c r="G147" s="236" t="s">
        <v>128</v>
      </c>
      <c r="H147" s="237">
        <v>24</v>
      </c>
      <c r="I147" s="238"/>
      <c r="J147" s="239">
        <f>ROUND(I147*H147,2)</f>
        <v>0</v>
      </c>
      <c r="K147" s="240"/>
      <c r="L147" s="41"/>
      <c r="M147" s="241" t="s">
        <v>1</v>
      </c>
      <c r="N147" s="242" t="s">
        <v>40</v>
      </c>
      <c r="O147" s="88"/>
      <c r="P147" s="243">
        <f>O147*H147</f>
        <v>0</v>
      </c>
      <c r="Q147" s="243">
        <v>0.37536</v>
      </c>
      <c r="R147" s="243">
        <f>Q147*H147</f>
        <v>9.00864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129</v>
      </c>
      <c r="AT147" s="245" t="s">
        <v>125</v>
      </c>
      <c r="AU147" s="245" t="s">
        <v>85</v>
      </c>
      <c r="AY147" s="14" t="s">
        <v>123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83</v>
      </c>
      <c r="BK147" s="246">
        <f>ROUND(I147*H147,2)</f>
        <v>0</v>
      </c>
      <c r="BL147" s="14" t="s">
        <v>129</v>
      </c>
      <c r="BM147" s="245" t="s">
        <v>208</v>
      </c>
    </row>
    <row r="148" spans="1:65" s="2" customFormat="1" ht="36" customHeight="1">
      <c r="A148" s="35"/>
      <c r="B148" s="36"/>
      <c r="C148" s="233" t="s">
        <v>209</v>
      </c>
      <c r="D148" s="233" t="s">
        <v>125</v>
      </c>
      <c r="E148" s="234" t="s">
        <v>210</v>
      </c>
      <c r="F148" s="235" t="s">
        <v>211</v>
      </c>
      <c r="G148" s="236" t="s">
        <v>128</v>
      </c>
      <c r="H148" s="237">
        <v>8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40</v>
      </c>
      <c r="O148" s="88"/>
      <c r="P148" s="243">
        <f>O148*H148</f>
        <v>0</v>
      </c>
      <c r="Q148" s="243">
        <v>0.20745</v>
      </c>
      <c r="R148" s="243">
        <f>Q148*H148</f>
        <v>1.6596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129</v>
      </c>
      <c r="AT148" s="245" t="s">
        <v>125</v>
      </c>
      <c r="AU148" s="245" t="s">
        <v>85</v>
      </c>
      <c r="AY148" s="14" t="s">
        <v>123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83</v>
      </c>
      <c r="BK148" s="246">
        <f>ROUND(I148*H148,2)</f>
        <v>0</v>
      </c>
      <c r="BL148" s="14" t="s">
        <v>129</v>
      </c>
      <c r="BM148" s="245" t="s">
        <v>212</v>
      </c>
    </row>
    <row r="149" spans="1:65" s="2" customFormat="1" ht="24" customHeight="1">
      <c r="A149" s="35"/>
      <c r="B149" s="36"/>
      <c r="C149" s="233" t="s">
        <v>213</v>
      </c>
      <c r="D149" s="233" t="s">
        <v>125</v>
      </c>
      <c r="E149" s="234" t="s">
        <v>214</v>
      </c>
      <c r="F149" s="235" t="s">
        <v>215</v>
      </c>
      <c r="G149" s="236" t="s">
        <v>128</v>
      </c>
      <c r="H149" s="237">
        <v>207</v>
      </c>
      <c r="I149" s="238"/>
      <c r="J149" s="239">
        <f>ROUND(I149*H149,2)</f>
        <v>0</v>
      </c>
      <c r="K149" s="240"/>
      <c r="L149" s="41"/>
      <c r="M149" s="241" t="s">
        <v>1</v>
      </c>
      <c r="N149" s="242" t="s">
        <v>40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129</v>
      </c>
      <c r="AT149" s="245" t="s">
        <v>125</v>
      </c>
      <c r="AU149" s="245" t="s">
        <v>85</v>
      </c>
      <c r="AY149" s="14" t="s">
        <v>123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83</v>
      </c>
      <c r="BK149" s="246">
        <f>ROUND(I149*H149,2)</f>
        <v>0</v>
      </c>
      <c r="BL149" s="14" t="s">
        <v>129</v>
      </c>
      <c r="BM149" s="245" t="s">
        <v>216</v>
      </c>
    </row>
    <row r="150" spans="1:65" s="2" customFormat="1" ht="36" customHeight="1">
      <c r="A150" s="35"/>
      <c r="B150" s="36"/>
      <c r="C150" s="233" t="s">
        <v>217</v>
      </c>
      <c r="D150" s="233" t="s">
        <v>125</v>
      </c>
      <c r="E150" s="234" t="s">
        <v>218</v>
      </c>
      <c r="F150" s="235" t="s">
        <v>219</v>
      </c>
      <c r="G150" s="236" t="s">
        <v>128</v>
      </c>
      <c r="H150" s="237">
        <v>207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40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129</v>
      </c>
      <c r="AT150" s="245" t="s">
        <v>125</v>
      </c>
      <c r="AU150" s="245" t="s">
        <v>85</v>
      </c>
      <c r="AY150" s="14" t="s">
        <v>123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83</v>
      </c>
      <c r="BK150" s="246">
        <f>ROUND(I150*H150,2)</f>
        <v>0</v>
      </c>
      <c r="BL150" s="14" t="s">
        <v>129</v>
      </c>
      <c r="BM150" s="245" t="s">
        <v>220</v>
      </c>
    </row>
    <row r="151" spans="1:65" s="2" customFormat="1" ht="72" customHeight="1">
      <c r="A151" s="35"/>
      <c r="B151" s="36"/>
      <c r="C151" s="233" t="s">
        <v>221</v>
      </c>
      <c r="D151" s="233" t="s">
        <v>125</v>
      </c>
      <c r="E151" s="234" t="s">
        <v>222</v>
      </c>
      <c r="F151" s="235" t="s">
        <v>223</v>
      </c>
      <c r="G151" s="236" t="s">
        <v>128</v>
      </c>
      <c r="H151" s="237">
        <v>236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40</v>
      </c>
      <c r="O151" s="88"/>
      <c r="P151" s="243">
        <f>O151*H151</f>
        <v>0</v>
      </c>
      <c r="Q151" s="243">
        <v>0.08425</v>
      </c>
      <c r="R151" s="243">
        <f>Q151*H151</f>
        <v>19.883000000000003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129</v>
      </c>
      <c r="AT151" s="245" t="s">
        <v>125</v>
      </c>
      <c r="AU151" s="245" t="s">
        <v>85</v>
      </c>
      <c r="AY151" s="14" t="s">
        <v>123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83</v>
      </c>
      <c r="BK151" s="246">
        <f>ROUND(I151*H151,2)</f>
        <v>0</v>
      </c>
      <c r="BL151" s="14" t="s">
        <v>129</v>
      </c>
      <c r="BM151" s="245" t="s">
        <v>224</v>
      </c>
    </row>
    <row r="152" spans="1:65" s="2" customFormat="1" ht="16.5" customHeight="1">
      <c r="A152" s="35"/>
      <c r="B152" s="36"/>
      <c r="C152" s="247" t="s">
        <v>225</v>
      </c>
      <c r="D152" s="247" t="s">
        <v>181</v>
      </c>
      <c r="E152" s="248" t="s">
        <v>226</v>
      </c>
      <c r="F152" s="249" t="s">
        <v>227</v>
      </c>
      <c r="G152" s="250" t="s">
        <v>128</v>
      </c>
      <c r="H152" s="251">
        <v>239.088</v>
      </c>
      <c r="I152" s="252"/>
      <c r="J152" s="253">
        <f>ROUND(I152*H152,2)</f>
        <v>0</v>
      </c>
      <c r="K152" s="254"/>
      <c r="L152" s="255"/>
      <c r="M152" s="256" t="s">
        <v>1</v>
      </c>
      <c r="N152" s="257" t="s">
        <v>40</v>
      </c>
      <c r="O152" s="88"/>
      <c r="P152" s="243">
        <f>O152*H152</f>
        <v>0</v>
      </c>
      <c r="Q152" s="243">
        <v>0.131</v>
      </c>
      <c r="R152" s="243">
        <f>Q152*H152</f>
        <v>31.320528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154</v>
      </c>
      <c r="AT152" s="245" t="s">
        <v>181</v>
      </c>
      <c r="AU152" s="245" t="s">
        <v>85</v>
      </c>
      <c r="AY152" s="14" t="s">
        <v>123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83</v>
      </c>
      <c r="BK152" s="246">
        <f>ROUND(I152*H152,2)</f>
        <v>0</v>
      </c>
      <c r="BL152" s="14" t="s">
        <v>129</v>
      </c>
      <c r="BM152" s="245" t="s">
        <v>228</v>
      </c>
    </row>
    <row r="153" spans="1:65" s="2" customFormat="1" ht="72" customHeight="1">
      <c r="A153" s="35"/>
      <c r="B153" s="36"/>
      <c r="C153" s="233" t="s">
        <v>229</v>
      </c>
      <c r="D153" s="233" t="s">
        <v>125</v>
      </c>
      <c r="E153" s="234" t="s">
        <v>230</v>
      </c>
      <c r="F153" s="235" t="s">
        <v>231</v>
      </c>
      <c r="G153" s="236" t="s">
        <v>128</v>
      </c>
      <c r="H153" s="237">
        <v>91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40</v>
      </c>
      <c r="O153" s="88"/>
      <c r="P153" s="243">
        <f>O153*H153</f>
        <v>0</v>
      </c>
      <c r="Q153" s="243">
        <v>0.08565</v>
      </c>
      <c r="R153" s="243">
        <f>Q153*H153</f>
        <v>7.79415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129</v>
      </c>
      <c r="AT153" s="245" t="s">
        <v>125</v>
      </c>
      <c r="AU153" s="245" t="s">
        <v>85</v>
      </c>
      <c r="AY153" s="14" t="s">
        <v>123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83</v>
      </c>
      <c r="BK153" s="246">
        <f>ROUND(I153*H153,2)</f>
        <v>0</v>
      </c>
      <c r="BL153" s="14" t="s">
        <v>129</v>
      </c>
      <c r="BM153" s="245" t="s">
        <v>232</v>
      </c>
    </row>
    <row r="154" spans="1:65" s="2" customFormat="1" ht="16.5" customHeight="1">
      <c r="A154" s="35"/>
      <c r="B154" s="36"/>
      <c r="C154" s="247" t="s">
        <v>233</v>
      </c>
      <c r="D154" s="247" t="s">
        <v>181</v>
      </c>
      <c r="E154" s="248" t="s">
        <v>234</v>
      </c>
      <c r="F154" s="249" t="s">
        <v>235</v>
      </c>
      <c r="G154" s="250" t="s">
        <v>128</v>
      </c>
      <c r="H154" s="251">
        <v>92.82</v>
      </c>
      <c r="I154" s="252"/>
      <c r="J154" s="253">
        <f>ROUND(I154*H154,2)</f>
        <v>0</v>
      </c>
      <c r="K154" s="254"/>
      <c r="L154" s="255"/>
      <c r="M154" s="256" t="s">
        <v>1</v>
      </c>
      <c r="N154" s="257" t="s">
        <v>40</v>
      </c>
      <c r="O154" s="88"/>
      <c r="P154" s="243">
        <f>O154*H154</f>
        <v>0</v>
      </c>
      <c r="Q154" s="243">
        <v>0.176</v>
      </c>
      <c r="R154" s="243">
        <f>Q154*H154</f>
        <v>16.336319999999997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154</v>
      </c>
      <c r="AT154" s="245" t="s">
        <v>181</v>
      </c>
      <c r="AU154" s="245" t="s">
        <v>85</v>
      </c>
      <c r="AY154" s="14" t="s">
        <v>123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83</v>
      </c>
      <c r="BK154" s="246">
        <f>ROUND(I154*H154,2)</f>
        <v>0</v>
      </c>
      <c r="BL154" s="14" t="s">
        <v>129</v>
      </c>
      <c r="BM154" s="245" t="s">
        <v>236</v>
      </c>
    </row>
    <row r="155" spans="1:65" s="2" customFormat="1" ht="24" customHeight="1">
      <c r="A155" s="35"/>
      <c r="B155" s="36"/>
      <c r="C155" s="247" t="s">
        <v>237</v>
      </c>
      <c r="D155" s="247" t="s">
        <v>181</v>
      </c>
      <c r="E155" s="248" t="s">
        <v>238</v>
      </c>
      <c r="F155" s="249" t="s">
        <v>239</v>
      </c>
      <c r="G155" s="250" t="s">
        <v>128</v>
      </c>
      <c r="H155" s="251">
        <v>1.632</v>
      </c>
      <c r="I155" s="252"/>
      <c r="J155" s="253">
        <f>ROUND(I155*H155,2)</f>
        <v>0</v>
      </c>
      <c r="K155" s="254"/>
      <c r="L155" s="255"/>
      <c r="M155" s="256" t="s">
        <v>1</v>
      </c>
      <c r="N155" s="257" t="s">
        <v>40</v>
      </c>
      <c r="O155" s="88"/>
      <c r="P155" s="243">
        <f>O155*H155</f>
        <v>0</v>
      </c>
      <c r="Q155" s="243">
        <v>0.131</v>
      </c>
      <c r="R155" s="243">
        <f>Q155*H155</f>
        <v>0.21379199999999998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154</v>
      </c>
      <c r="AT155" s="245" t="s">
        <v>181</v>
      </c>
      <c r="AU155" s="245" t="s">
        <v>85</v>
      </c>
      <c r="AY155" s="14" t="s">
        <v>123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83</v>
      </c>
      <c r="BK155" s="246">
        <f>ROUND(I155*H155,2)</f>
        <v>0</v>
      </c>
      <c r="BL155" s="14" t="s">
        <v>129</v>
      </c>
      <c r="BM155" s="245" t="s">
        <v>240</v>
      </c>
    </row>
    <row r="156" spans="1:63" s="12" customFormat="1" ht="22.8" customHeight="1">
      <c r="A156" s="12"/>
      <c r="B156" s="217"/>
      <c r="C156" s="218"/>
      <c r="D156" s="219" t="s">
        <v>74</v>
      </c>
      <c r="E156" s="231" t="s">
        <v>154</v>
      </c>
      <c r="F156" s="231" t="s">
        <v>241</v>
      </c>
      <c r="G156" s="218"/>
      <c r="H156" s="218"/>
      <c r="I156" s="221"/>
      <c r="J156" s="232">
        <f>BK156</f>
        <v>0</v>
      </c>
      <c r="K156" s="218"/>
      <c r="L156" s="223"/>
      <c r="M156" s="224"/>
      <c r="N156" s="225"/>
      <c r="O156" s="225"/>
      <c r="P156" s="226">
        <f>SUM(P157:P158)</f>
        <v>0</v>
      </c>
      <c r="Q156" s="225"/>
      <c r="R156" s="226">
        <f>SUM(R157:R158)</f>
        <v>1.04584</v>
      </c>
      <c r="S156" s="225"/>
      <c r="T156" s="227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8" t="s">
        <v>83</v>
      </c>
      <c r="AT156" s="229" t="s">
        <v>74</v>
      </c>
      <c r="AU156" s="229" t="s">
        <v>83</v>
      </c>
      <c r="AY156" s="228" t="s">
        <v>123</v>
      </c>
      <c r="BK156" s="230">
        <f>SUM(BK157:BK158)</f>
        <v>0</v>
      </c>
    </row>
    <row r="157" spans="1:65" s="2" customFormat="1" ht="24" customHeight="1">
      <c r="A157" s="35"/>
      <c r="B157" s="36"/>
      <c r="C157" s="233" t="s">
        <v>242</v>
      </c>
      <c r="D157" s="233" t="s">
        <v>125</v>
      </c>
      <c r="E157" s="234" t="s">
        <v>243</v>
      </c>
      <c r="F157" s="235" t="s">
        <v>244</v>
      </c>
      <c r="G157" s="236" t="s">
        <v>245</v>
      </c>
      <c r="H157" s="237">
        <v>1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40</v>
      </c>
      <c r="O157" s="88"/>
      <c r="P157" s="243">
        <f>O157*H157</f>
        <v>0</v>
      </c>
      <c r="Q157" s="243">
        <v>0.42368</v>
      </c>
      <c r="R157" s="243">
        <f>Q157*H157</f>
        <v>0.42368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129</v>
      </c>
      <c r="AT157" s="245" t="s">
        <v>125</v>
      </c>
      <c r="AU157" s="245" t="s">
        <v>85</v>
      </c>
      <c r="AY157" s="14" t="s">
        <v>123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83</v>
      </c>
      <c r="BK157" s="246">
        <f>ROUND(I157*H157,2)</f>
        <v>0</v>
      </c>
      <c r="BL157" s="14" t="s">
        <v>129</v>
      </c>
      <c r="BM157" s="245" t="s">
        <v>246</v>
      </c>
    </row>
    <row r="158" spans="1:65" s="2" customFormat="1" ht="36" customHeight="1">
      <c r="A158" s="35"/>
      <c r="B158" s="36"/>
      <c r="C158" s="233" t="s">
        <v>247</v>
      </c>
      <c r="D158" s="233" t="s">
        <v>125</v>
      </c>
      <c r="E158" s="234" t="s">
        <v>248</v>
      </c>
      <c r="F158" s="235" t="s">
        <v>249</v>
      </c>
      <c r="G158" s="236" t="s">
        <v>245</v>
      </c>
      <c r="H158" s="237">
        <v>2</v>
      </c>
      <c r="I158" s="238"/>
      <c r="J158" s="239">
        <f>ROUND(I158*H158,2)</f>
        <v>0</v>
      </c>
      <c r="K158" s="240"/>
      <c r="L158" s="41"/>
      <c r="M158" s="241" t="s">
        <v>1</v>
      </c>
      <c r="N158" s="242" t="s">
        <v>40</v>
      </c>
      <c r="O158" s="88"/>
      <c r="P158" s="243">
        <f>O158*H158</f>
        <v>0</v>
      </c>
      <c r="Q158" s="243">
        <v>0.31108</v>
      </c>
      <c r="R158" s="243">
        <f>Q158*H158</f>
        <v>0.62216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129</v>
      </c>
      <c r="AT158" s="245" t="s">
        <v>125</v>
      </c>
      <c r="AU158" s="245" t="s">
        <v>85</v>
      </c>
      <c r="AY158" s="14" t="s">
        <v>123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83</v>
      </c>
      <c r="BK158" s="246">
        <f>ROUND(I158*H158,2)</f>
        <v>0</v>
      </c>
      <c r="BL158" s="14" t="s">
        <v>129</v>
      </c>
      <c r="BM158" s="245" t="s">
        <v>250</v>
      </c>
    </row>
    <row r="159" spans="1:63" s="12" customFormat="1" ht="22.8" customHeight="1">
      <c r="A159" s="12"/>
      <c r="B159" s="217"/>
      <c r="C159" s="218"/>
      <c r="D159" s="219" t="s">
        <v>74</v>
      </c>
      <c r="E159" s="231" t="s">
        <v>159</v>
      </c>
      <c r="F159" s="231" t="s">
        <v>251</v>
      </c>
      <c r="G159" s="218"/>
      <c r="H159" s="218"/>
      <c r="I159" s="221"/>
      <c r="J159" s="232">
        <f>BK159</f>
        <v>0</v>
      </c>
      <c r="K159" s="218"/>
      <c r="L159" s="223"/>
      <c r="M159" s="224"/>
      <c r="N159" s="225"/>
      <c r="O159" s="225"/>
      <c r="P159" s="226">
        <f>SUM(P160:P166)</f>
        <v>0</v>
      </c>
      <c r="Q159" s="225"/>
      <c r="R159" s="226">
        <f>SUM(R160:R166)</f>
        <v>56.204485999999996</v>
      </c>
      <c r="S159" s="225"/>
      <c r="T159" s="227">
        <f>SUM(T160:T166)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8" t="s">
        <v>83</v>
      </c>
      <c r="AT159" s="229" t="s">
        <v>74</v>
      </c>
      <c r="AU159" s="229" t="s">
        <v>83</v>
      </c>
      <c r="AY159" s="228" t="s">
        <v>123</v>
      </c>
      <c r="BK159" s="230">
        <f>SUM(BK160:BK166)</f>
        <v>0</v>
      </c>
    </row>
    <row r="160" spans="1:65" s="2" customFormat="1" ht="48" customHeight="1">
      <c r="A160" s="35"/>
      <c r="B160" s="36"/>
      <c r="C160" s="233" t="s">
        <v>252</v>
      </c>
      <c r="D160" s="233" t="s">
        <v>125</v>
      </c>
      <c r="E160" s="234" t="s">
        <v>253</v>
      </c>
      <c r="F160" s="235" t="s">
        <v>254</v>
      </c>
      <c r="G160" s="236" t="s">
        <v>152</v>
      </c>
      <c r="H160" s="237">
        <v>165</v>
      </c>
      <c r="I160" s="238"/>
      <c r="J160" s="239">
        <f>ROUND(I160*H160,2)</f>
        <v>0</v>
      </c>
      <c r="K160" s="240"/>
      <c r="L160" s="41"/>
      <c r="M160" s="241" t="s">
        <v>1</v>
      </c>
      <c r="N160" s="242" t="s">
        <v>40</v>
      </c>
      <c r="O160" s="88"/>
      <c r="P160" s="243">
        <f>O160*H160</f>
        <v>0</v>
      </c>
      <c r="Q160" s="243">
        <v>0.1295</v>
      </c>
      <c r="R160" s="243">
        <f>Q160*H160</f>
        <v>21.3675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129</v>
      </c>
      <c r="AT160" s="245" t="s">
        <v>125</v>
      </c>
      <c r="AU160" s="245" t="s">
        <v>85</v>
      </c>
      <c r="AY160" s="14" t="s">
        <v>123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83</v>
      </c>
      <c r="BK160" s="246">
        <f>ROUND(I160*H160,2)</f>
        <v>0</v>
      </c>
      <c r="BL160" s="14" t="s">
        <v>129</v>
      </c>
      <c r="BM160" s="245" t="s">
        <v>255</v>
      </c>
    </row>
    <row r="161" spans="1:65" s="2" customFormat="1" ht="16.5" customHeight="1">
      <c r="A161" s="35"/>
      <c r="B161" s="36"/>
      <c r="C161" s="247" t="s">
        <v>7</v>
      </c>
      <c r="D161" s="247" t="s">
        <v>181</v>
      </c>
      <c r="E161" s="248" t="s">
        <v>256</v>
      </c>
      <c r="F161" s="249" t="s">
        <v>257</v>
      </c>
      <c r="G161" s="250" t="s">
        <v>152</v>
      </c>
      <c r="H161" s="251">
        <v>169.95</v>
      </c>
      <c r="I161" s="252"/>
      <c r="J161" s="253">
        <f>ROUND(I161*H161,2)</f>
        <v>0</v>
      </c>
      <c r="K161" s="254"/>
      <c r="L161" s="255"/>
      <c r="M161" s="256" t="s">
        <v>1</v>
      </c>
      <c r="N161" s="257" t="s">
        <v>40</v>
      </c>
      <c r="O161" s="88"/>
      <c r="P161" s="243">
        <f>O161*H161</f>
        <v>0</v>
      </c>
      <c r="Q161" s="243">
        <v>0.045</v>
      </c>
      <c r="R161" s="243">
        <f>Q161*H161</f>
        <v>7.647749999999999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154</v>
      </c>
      <c r="AT161" s="245" t="s">
        <v>181</v>
      </c>
      <c r="AU161" s="245" t="s">
        <v>85</v>
      </c>
      <c r="AY161" s="14" t="s">
        <v>123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83</v>
      </c>
      <c r="BK161" s="246">
        <f>ROUND(I161*H161,2)</f>
        <v>0</v>
      </c>
      <c r="BL161" s="14" t="s">
        <v>129</v>
      </c>
      <c r="BM161" s="245" t="s">
        <v>258</v>
      </c>
    </row>
    <row r="162" spans="1:65" s="2" customFormat="1" ht="24" customHeight="1">
      <c r="A162" s="35"/>
      <c r="B162" s="36"/>
      <c r="C162" s="233" t="s">
        <v>259</v>
      </c>
      <c r="D162" s="233" t="s">
        <v>125</v>
      </c>
      <c r="E162" s="234" t="s">
        <v>260</v>
      </c>
      <c r="F162" s="235" t="s">
        <v>261</v>
      </c>
      <c r="G162" s="236" t="s">
        <v>157</v>
      </c>
      <c r="H162" s="237">
        <v>9.9</v>
      </c>
      <c r="I162" s="238"/>
      <c r="J162" s="239">
        <f>ROUND(I162*H162,2)</f>
        <v>0</v>
      </c>
      <c r="K162" s="240"/>
      <c r="L162" s="41"/>
      <c r="M162" s="241" t="s">
        <v>1</v>
      </c>
      <c r="N162" s="242" t="s">
        <v>40</v>
      </c>
      <c r="O162" s="88"/>
      <c r="P162" s="243">
        <f>O162*H162</f>
        <v>0</v>
      </c>
      <c r="Q162" s="243">
        <v>2.25634</v>
      </c>
      <c r="R162" s="243">
        <f>Q162*H162</f>
        <v>22.337766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129</v>
      </c>
      <c r="AT162" s="245" t="s">
        <v>125</v>
      </c>
      <c r="AU162" s="245" t="s">
        <v>85</v>
      </c>
      <c r="AY162" s="14" t="s">
        <v>123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83</v>
      </c>
      <c r="BK162" s="246">
        <f>ROUND(I162*H162,2)</f>
        <v>0</v>
      </c>
      <c r="BL162" s="14" t="s">
        <v>129</v>
      </c>
      <c r="BM162" s="245" t="s">
        <v>262</v>
      </c>
    </row>
    <row r="163" spans="1:65" s="2" customFormat="1" ht="36" customHeight="1">
      <c r="A163" s="35"/>
      <c r="B163" s="36"/>
      <c r="C163" s="233" t="s">
        <v>263</v>
      </c>
      <c r="D163" s="233" t="s">
        <v>125</v>
      </c>
      <c r="E163" s="234" t="s">
        <v>264</v>
      </c>
      <c r="F163" s="235" t="s">
        <v>265</v>
      </c>
      <c r="G163" s="236" t="s">
        <v>152</v>
      </c>
      <c r="H163" s="237">
        <v>22</v>
      </c>
      <c r="I163" s="238"/>
      <c r="J163" s="239">
        <f>ROUND(I163*H163,2)</f>
        <v>0</v>
      </c>
      <c r="K163" s="240"/>
      <c r="L163" s="41"/>
      <c r="M163" s="241" t="s">
        <v>1</v>
      </c>
      <c r="N163" s="242" t="s">
        <v>40</v>
      </c>
      <c r="O163" s="8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129</v>
      </c>
      <c r="AT163" s="245" t="s">
        <v>125</v>
      </c>
      <c r="AU163" s="245" t="s">
        <v>85</v>
      </c>
      <c r="AY163" s="14" t="s">
        <v>123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83</v>
      </c>
      <c r="BK163" s="246">
        <f>ROUND(I163*H163,2)</f>
        <v>0</v>
      </c>
      <c r="BL163" s="14" t="s">
        <v>129</v>
      </c>
      <c r="BM163" s="245" t="s">
        <v>266</v>
      </c>
    </row>
    <row r="164" spans="1:65" s="2" customFormat="1" ht="48" customHeight="1">
      <c r="A164" s="35"/>
      <c r="B164" s="36"/>
      <c r="C164" s="233" t="s">
        <v>267</v>
      </c>
      <c r="D164" s="233" t="s">
        <v>125</v>
      </c>
      <c r="E164" s="234" t="s">
        <v>268</v>
      </c>
      <c r="F164" s="235" t="s">
        <v>269</v>
      </c>
      <c r="G164" s="236" t="s">
        <v>152</v>
      </c>
      <c r="H164" s="237">
        <v>22</v>
      </c>
      <c r="I164" s="238"/>
      <c r="J164" s="239">
        <f>ROUND(I164*H164,2)</f>
        <v>0</v>
      </c>
      <c r="K164" s="240"/>
      <c r="L164" s="41"/>
      <c r="M164" s="241" t="s">
        <v>1</v>
      </c>
      <c r="N164" s="242" t="s">
        <v>40</v>
      </c>
      <c r="O164" s="88"/>
      <c r="P164" s="243">
        <f>O164*H164</f>
        <v>0</v>
      </c>
      <c r="Q164" s="243">
        <v>5E-05</v>
      </c>
      <c r="R164" s="243">
        <f>Q164*H164</f>
        <v>0.0011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129</v>
      </c>
      <c r="AT164" s="245" t="s">
        <v>125</v>
      </c>
      <c r="AU164" s="245" t="s">
        <v>85</v>
      </c>
      <c r="AY164" s="14" t="s">
        <v>123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83</v>
      </c>
      <c r="BK164" s="246">
        <f>ROUND(I164*H164,2)</f>
        <v>0</v>
      </c>
      <c r="BL164" s="14" t="s">
        <v>129</v>
      </c>
      <c r="BM164" s="245" t="s">
        <v>270</v>
      </c>
    </row>
    <row r="165" spans="1:65" s="2" customFormat="1" ht="24" customHeight="1">
      <c r="A165" s="35"/>
      <c r="B165" s="36"/>
      <c r="C165" s="233" t="s">
        <v>271</v>
      </c>
      <c r="D165" s="233" t="s">
        <v>125</v>
      </c>
      <c r="E165" s="234" t="s">
        <v>272</v>
      </c>
      <c r="F165" s="235" t="s">
        <v>273</v>
      </c>
      <c r="G165" s="236" t="s">
        <v>152</v>
      </c>
      <c r="H165" s="237">
        <v>22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40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129</v>
      </c>
      <c r="AT165" s="245" t="s">
        <v>125</v>
      </c>
      <c r="AU165" s="245" t="s">
        <v>85</v>
      </c>
      <c r="AY165" s="14" t="s">
        <v>123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83</v>
      </c>
      <c r="BK165" s="246">
        <f>ROUND(I165*H165,2)</f>
        <v>0</v>
      </c>
      <c r="BL165" s="14" t="s">
        <v>129</v>
      </c>
      <c r="BM165" s="245" t="s">
        <v>274</v>
      </c>
    </row>
    <row r="166" spans="1:65" s="2" customFormat="1" ht="48" customHeight="1">
      <c r="A166" s="35"/>
      <c r="B166" s="36"/>
      <c r="C166" s="233" t="s">
        <v>275</v>
      </c>
      <c r="D166" s="233" t="s">
        <v>125</v>
      </c>
      <c r="E166" s="234" t="s">
        <v>276</v>
      </c>
      <c r="F166" s="235" t="s">
        <v>277</v>
      </c>
      <c r="G166" s="236" t="s">
        <v>245</v>
      </c>
      <c r="H166" s="237">
        <v>3</v>
      </c>
      <c r="I166" s="238"/>
      <c r="J166" s="239">
        <f>ROUND(I166*H166,2)</f>
        <v>0</v>
      </c>
      <c r="K166" s="240"/>
      <c r="L166" s="41"/>
      <c r="M166" s="241" t="s">
        <v>1</v>
      </c>
      <c r="N166" s="242" t="s">
        <v>40</v>
      </c>
      <c r="O166" s="88"/>
      <c r="P166" s="243">
        <f>O166*H166</f>
        <v>0</v>
      </c>
      <c r="Q166" s="243">
        <v>1.61679</v>
      </c>
      <c r="R166" s="243">
        <f>Q166*H166</f>
        <v>4.85037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129</v>
      </c>
      <c r="AT166" s="245" t="s">
        <v>125</v>
      </c>
      <c r="AU166" s="245" t="s">
        <v>85</v>
      </c>
      <c r="AY166" s="14" t="s">
        <v>123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83</v>
      </c>
      <c r="BK166" s="246">
        <f>ROUND(I166*H166,2)</f>
        <v>0</v>
      </c>
      <c r="BL166" s="14" t="s">
        <v>129</v>
      </c>
      <c r="BM166" s="245" t="s">
        <v>278</v>
      </c>
    </row>
    <row r="167" spans="1:63" s="12" customFormat="1" ht="22.8" customHeight="1">
      <c r="A167" s="12"/>
      <c r="B167" s="217"/>
      <c r="C167" s="218"/>
      <c r="D167" s="219" t="s">
        <v>74</v>
      </c>
      <c r="E167" s="231" t="s">
        <v>279</v>
      </c>
      <c r="F167" s="231" t="s">
        <v>280</v>
      </c>
      <c r="G167" s="218"/>
      <c r="H167" s="218"/>
      <c r="I167" s="221"/>
      <c r="J167" s="232">
        <f>BK167</f>
        <v>0</v>
      </c>
      <c r="K167" s="218"/>
      <c r="L167" s="223"/>
      <c r="M167" s="224"/>
      <c r="N167" s="225"/>
      <c r="O167" s="225"/>
      <c r="P167" s="226">
        <f>SUM(P168:P171)</f>
        <v>0</v>
      </c>
      <c r="Q167" s="225"/>
      <c r="R167" s="226">
        <f>SUM(R168:R171)</f>
        <v>0</v>
      </c>
      <c r="S167" s="225"/>
      <c r="T167" s="227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8" t="s">
        <v>83</v>
      </c>
      <c r="AT167" s="229" t="s">
        <v>74</v>
      </c>
      <c r="AU167" s="229" t="s">
        <v>83</v>
      </c>
      <c r="AY167" s="228" t="s">
        <v>123</v>
      </c>
      <c r="BK167" s="230">
        <f>SUM(BK168:BK171)</f>
        <v>0</v>
      </c>
    </row>
    <row r="168" spans="1:65" s="2" customFormat="1" ht="36" customHeight="1">
      <c r="A168" s="35"/>
      <c r="B168" s="36"/>
      <c r="C168" s="233" t="s">
        <v>281</v>
      </c>
      <c r="D168" s="233" t="s">
        <v>125</v>
      </c>
      <c r="E168" s="234" t="s">
        <v>282</v>
      </c>
      <c r="F168" s="235" t="s">
        <v>283</v>
      </c>
      <c r="G168" s="236" t="s">
        <v>170</v>
      </c>
      <c r="H168" s="237">
        <v>323.808</v>
      </c>
      <c r="I168" s="238"/>
      <c r="J168" s="239">
        <f>ROUND(I168*H168,2)</f>
        <v>0</v>
      </c>
      <c r="K168" s="240"/>
      <c r="L168" s="41"/>
      <c r="M168" s="241" t="s">
        <v>1</v>
      </c>
      <c r="N168" s="242" t="s">
        <v>40</v>
      </c>
      <c r="O168" s="8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129</v>
      </c>
      <c r="AT168" s="245" t="s">
        <v>125</v>
      </c>
      <c r="AU168" s="245" t="s">
        <v>85</v>
      </c>
      <c r="AY168" s="14" t="s">
        <v>123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83</v>
      </c>
      <c r="BK168" s="246">
        <f>ROUND(I168*H168,2)</f>
        <v>0</v>
      </c>
      <c r="BL168" s="14" t="s">
        <v>129</v>
      </c>
      <c r="BM168" s="245" t="s">
        <v>284</v>
      </c>
    </row>
    <row r="169" spans="1:65" s="2" customFormat="1" ht="36" customHeight="1">
      <c r="A169" s="35"/>
      <c r="B169" s="36"/>
      <c r="C169" s="233" t="s">
        <v>285</v>
      </c>
      <c r="D169" s="233" t="s">
        <v>125</v>
      </c>
      <c r="E169" s="234" t="s">
        <v>286</v>
      </c>
      <c r="F169" s="235" t="s">
        <v>287</v>
      </c>
      <c r="G169" s="236" t="s">
        <v>170</v>
      </c>
      <c r="H169" s="237">
        <v>1942.848</v>
      </c>
      <c r="I169" s="238"/>
      <c r="J169" s="239">
        <f>ROUND(I169*H169,2)</f>
        <v>0</v>
      </c>
      <c r="K169" s="240"/>
      <c r="L169" s="41"/>
      <c r="M169" s="241" t="s">
        <v>1</v>
      </c>
      <c r="N169" s="242" t="s">
        <v>40</v>
      </c>
      <c r="O169" s="8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129</v>
      </c>
      <c r="AT169" s="245" t="s">
        <v>125</v>
      </c>
      <c r="AU169" s="245" t="s">
        <v>85</v>
      </c>
      <c r="AY169" s="14" t="s">
        <v>123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4" t="s">
        <v>83</v>
      </c>
      <c r="BK169" s="246">
        <f>ROUND(I169*H169,2)</f>
        <v>0</v>
      </c>
      <c r="BL169" s="14" t="s">
        <v>129</v>
      </c>
      <c r="BM169" s="245" t="s">
        <v>288</v>
      </c>
    </row>
    <row r="170" spans="1:65" s="2" customFormat="1" ht="36" customHeight="1">
      <c r="A170" s="35"/>
      <c r="B170" s="36"/>
      <c r="C170" s="233" t="s">
        <v>289</v>
      </c>
      <c r="D170" s="233" t="s">
        <v>125</v>
      </c>
      <c r="E170" s="234" t="s">
        <v>290</v>
      </c>
      <c r="F170" s="235" t="s">
        <v>291</v>
      </c>
      <c r="G170" s="236" t="s">
        <v>170</v>
      </c>
      <c r="H170" s="237">
        <v>117.48</v>
      </c>
      <c r="I170" s="238"/>
      <c r="J170" s="239">
        <f>ROUND(I170*H170,2)</f>
        <v>0</v>
      </c>
      <c r="K170" s="240"/>
      <c r="L170" s="41"/>
      <c r="M170" s="241" t="s">
        <v>1</v>
      </c>
      <c r="N170" s="242" t="s">
        <v>40</v>
      </c>
      <c r="O170" s="88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129</v>
      </c>
      <c r="AT170" s="245" t="s">
        <v>125</v>
      </c>
      <c r="AU170" s="245" t="s">
        <v>85</v>
      </c>
      <c r="AY170" s="14" t="s">
        <v>123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83</v>
      </c>
      <c r="BK170" s="246">
        <f>ROUND(I170*H170,2)</f>
        <v>0</v>
      </c>
      <c r="BL170" s="14" t="s">
        <v>129</v>
      </c>
      <c r="BM170" s="245" t="s">
        <v>292</v>
      </c>
    </row>
    <row r="171" spans="1:65" s="2" customFormat="1" ht="36" customHeight="1">
      <c r="A171" s="35"/>
      <c r="B171" s="36"/>
      <c r="C171" s="233" t="s">
        <v>293</v>
      </c>
      <c r="D171" s="233" t="s">
        <v>125</v>
      </c>
      <c r="E171" s="234" t="s">
        <v>294</v>
      </c>
      <c r="F171" s="235" t="s">
        <v>169</v>
      </c>
      <c r="G171" s="236" t="s">
        <v>170</v>
      </c>
      <c r="H171" s="237">
        <v>197.988</v>
      </c>
      <c r="I171" s="238"/>
      <c r="J171" s="239">
        <f>ROUND(I171*H171,2)</f>
        <v>0</v>
      </c>
      <c r="K171" s="240"/>
      <c r="L171" s="41"/>
      <c r="M171" s="241" t="s">
        <v>1</v>
      </c>
      <c r="N171" s="242" t="s">
        <v>40</v>
      </c>
      <c r="O171" s="88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129</v>
      </c>
      <c r="AT171" s="245" t="s">
        <v>125</v>
      </c>
      <c r="AU171" s="245" t="s">
        <v>85</v>
      </c>
      <c r="AY171" s="14" t="s">
        <v>123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4" t="s">
        <v>83</v>
      </c>
      <c r="BK171" s="246">
        <f>ROUND(I171*H171,2)</f>
        <v>0</v>
      </c>
      <c r="BL171" s="14" t="s">
        <v>129</v>
      </c>
      <c r="BM171" s="245" t="s">
        <v>295</v>
      </c>
    </row>
    <row r="172" spans="1:63" s="12" customFormat="1" ht="22.8" customHeight="1">
      <c r="A172" s="12"/>
      <c r="B172" s="217"/>
      <c r="C172" s="218"/>
      <c r="D172" s="219" t="s">
        <v>74</v>
      </c>
      <c r="E172" s="231" t="s">
        <v>296</v>
      </c>
      <c r="F172" s="231" t="s">
        <v>297</v>
      </c>
      <c r="G172" s="218"/>
      <c r="H172" s="218"/>
      <c r="I172" s="221"/>
      <c r="J172" s="232">
        <f>BK172</f>
        <v>0</v>
      </c>
      <c r="K172" s="218"/>
      <c r="L172" s="223"/>
      <c r="M172" s="224"/>
      <c r="N172" s="225"/>
      <c r="O172" s="225"/>
      <c r="P172" s="226">
        <f>P173</f>
        <v>0</v>
      </c>
      <c r="Q172" s="225"/>
      <c r="R172" s="226">
        <f>R173</f>
        <v>0</v>
      </c>
      <c r="S172" s="225"/>
      <c r="T172" s="227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8" t="s">
        <v>83</v>
      </c>
      <c r="AT172" s="229" t="s">
        <v>74</v>
      </c>
      <c r="AU172" s="229" t="s">
        <v>83</v>
      </c>
      <c r="AY172" s="228" t="s">
        <v>123</v>
      </c>
      <c r="BK172" s="230">
        <f>BK173</f>
        <v>0</v>
      </c>
    </row>
    <row r="173" spans="1:65" s="2" customFormat="1" ht="36" customHeight="1">
      <c r="A173" s="35"/>
      <c r="B173" s="36"/>
      <c r="C173" s="233" t="s">
        <v>298</v>
      </c>
      <c r="D173" s="233" t="s">
        <v>125</v>
      </c>
      <c r="E173" s="234" t="s">
        <v>299</v>
      </c>
      <c r="F173" s="235" t="s">
        <v>300</v>
      </c>
      <c r="G173" s="236" t="s">
        <v>170</v>
      </c>
      <c r="H173" s="237">
        <v>260.654</v>
      </c>
      <c r="I173" s="238"/>
      <c r="J173" s="239">
        <f>ROUND(I173*H173,2)</f>
        <v>0</v>
      </c>
      <c r="K173" s="240"/>
      <c r="L173" s="41"/>
      <c r="M173" s="241" t="s">
        <v>1</v>
      </c>
      <c r="N173" s="242" t="s">
        <v>40</v>
      </c>
      <c r="O173" s="88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129</v>
      </c>
      <c r="AT173" s="245" t="s">
        <v>125</v>
      </c>
      <c r="AU173" s="245" t="s">
        <v>85</v>
      </c>
      <c r="AY173" s="14" t="s">
        <v>123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4" t="s">
        <v>83</v>
      </c>
      <c r="BK173" s="246">
        <f>ROUND(I173*H173,2)</f>
        <v>0</v>
      </c>
      <c r="BL173" s="14" t="s">
        <v>129</v>
      </c>
      <c r="BM173" s="245" t="s">
        <v>301</v>
      </c>
    </row>
    <row r="174" spans="1:63" s="12" customFormat="1" ht="25.9" customHeight="1">
      <c r="A174" s="12"/>
      <c r="B174" s="217"/>
      <c r="C174" s="218"/>
      <c r="D174" s="219" t="s">
        <v>74</v>
      </c>
      <c r="E174" s="220" t="s">
        <v>302</v>
      </c>
      <c r="F174" s="220" t="s">
        <v>303</v>
      </c>
      <c r="G174" s="218"/>
      <c r="H174" s="218"/>
      <c r="I174" s="221"/>
      <c r="J174" s="222">
        <f>BK174</f>
        <v>0</v>
      </c>
      <c r="K174" s="218"/>
      <c r="L174" s="223"/>
      <c r="M174" s="224"/>
      <c r="N174" s="225"/>
      <c r="O174" s="225"/>
      <c r="P174" s="226">
        <f>SUM(P175:P176)</f>
        <v>0</v>
      </c>
      <c r="Q174" s="225"/>
      <c r="R174" s="226">
        <f>SUM(R175:R176)</f>
        <v>0</v>
      </c>
      <c r="S174" s="225"/>
      <c r="T174" s="227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8" t="s">
        <v>141</v>
      </c>
      <c r="AT174" s="229" t="s">
        <v>74</v>
      </c>
      <c r="AU174" s="229" t="s">
        <v>75</v>
      </c>
      <c r="AY174" s="228" t="s">
        <v>123</v>
      </c>
      <c r="BK174" s="230">
        <f>SUM(BK175:BK176)</f>
        <v>0</v>
      </c>
    </row>
    <row r="175" spans="1:65" s="2" customFormat="1" ht="16.5" customHeight="1">
      <c r="A175" s="35"/>
      <c r="B175" s="36"/>
      <c r="C175" s="233" t="s">
        <v>304</v>
      </c>
      <c r="D175" s="233" t="s">
        <v>125</v>
      </c>
      <c r="E175" s="234" t="s">
        <v>305</v>
      </c>
      <c r="F175" s="235" t="s">
        <v>306</v>
      </c>
      <c r="G175" s="236" t="s">
        <v>307</v>
      </c>
      <c r="H175" s="237">
        <v>1</v>
      </c>
      <c r="I175" s="238"/>
      <c r="J175" s="239">
        <f>ROUND(I175*H175,2)</f>
        <v>0</v>
      </c>
      <c r="K175" s="240"/>
      <c r="L175" s="41"/>
      <c r="M175" s="241" t="s">
        <v>1</v>
      </c>
      <c r="N175" s="242" t="s">
        <v>40</v>
      </c>
      <c r="O175" s="88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308</v>
      </c>
      <c r="AT175" s="245" t="s">
        <v>125</v>
      </c>
      <c r="AU175" s="245" t="s">
        <v>83</v>
      </c>
      <c r="AY175" s="14" t="s">
        <v>123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4" t="s">
        <v>83</v>
      </c>
      <c r="BK175" s="246">
        <f>ROUND(I175*H175,2)</f>
        <v>0</v>
      </c>
      <c r="BL175" s="14" t="s">
        <v>308</v>
      </c>
      <c r="BM175" s="245" t="s">
        <v>309</v>
      </c>
    </row>
    <row r="176" spans="1:65" s="2" customFormat="1" ht="16.5" customHeight="1">
      <c r="A176" s="35"/>
      <c r="B176" s="36"/>
      <c r="C176" s="233" t="s">
        <v>310</v>
      </c>
      <c r="D176" s="233" t="s">
        <v>125</v>
      </c>
      <c r="E176" s="234" t="s">
        <v>311</v>
      </c>
      <c r="F176" s="235" t="s">
        <v>312</v>
      </c>
      <c r="G176" s="236" t="s">
        <v>313</v>
      </c>
      <c r="H176" s="237">
        <v>1</v>
      </c>
      <c r="I176" s="238"/>
      <c r="J176" s="239">
        <f>ROUND(I176*H176,2)</f>
        <v>0</v>
      </c>
      <c r="K176" s="240"/>
      <c r="L176" s="41"/>
      <c r="M176" s="258" t="s">
        <v>1</v>
      </c>
      <c r="N176" s="259" t="s">
        <v>40</v>
      </c>
      <c r="O176" s="260"/>
      <c r="P176" s="261">
        <f>O176*H176</f>
        <v>0</v>
      </c>
      <c r="Q176" s="261">
        <v>0</v>
      </c>
      <c r="R176" s="261">
        <f>Q176*H176</f>
        <v>0</v>
      </c>
      <c r="S176" s="261">
        <v>0</v>
      </c>
      <c r="T176" s="26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308</v>
      </c>
      <c r="AT176" s="245" t="s">
        <v>125</v>
      </c>
      <c r="AU176" s="245" t="s">
        <v>83</v>
      </c>
      <c r="AY176" s="14" t="s">
        <v>123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4" t="s">
        <v>83</v>
      </c>
      <c r="BK176" s="246">
        <f>ROUND(I176*H176,2)</f>
        <v>0</v>
      </c>
      <c r="BL176" s="14" t="s">
        <v>308</v>
      </c>
      <c r="BM176" s="245" t="s">
        <v>314</v>
      </c>
    </row>
    <row r="177" spans="1:31" s="2" customFormat="1" ht="6.95" customHeight="1">
      <c r="A177" s="35"/>
      <c r="B177" s="63"/>
      <c r="C177" s="64"/>
      <c r="D177" s="64"/>
      <c r="E177" s="64"/>
      <c r="F177" s="64"/>
      <c r="G177" s="64"/>
      <c r="H177" s="64"/>
      <c r="I177" s="180"/>
      <c r="J177" s="64"/>
      <c r="K177" s="64"/>
      <c r="L177" s="41"/>
      <c r="M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</row>
  </sheetData>
  <sheetProtection password="CC35" sheet="1" objects="1" scenarios="1" formatColumns="0" formatRows="0" autoFilter="0"/>
  <autoFilter ref="C123:K17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85</v>
      </c>
    </row>
    <row r="4" spans="2:46" s="1" customFormat="1" ht="24.95" customHeight="1">
      <c r="B4" s="17"/>
      <c r="D4" s="137" t="s">
        <v>92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>Benešov - oprava MK ulice Mendelova a Pražská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93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27" customHeight="1">
      <c r="A9" s="35"/>
      <c r="B9" s="41"/>
      <c r="C9" s="35"/>
      <c r="D9" s="35"/>
      <c r="E9" s="142" t="s">
        <v>315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21. 6. 2019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>Město Benešov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32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Tichovský 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34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141"/>
      <c r="J30" s="154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6" t="s">
        <v>36</v>
      </c>
      <c r="J32" s="155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39</v>
      </c>
      <c r="E33" s="139" t="s">
        <v>40</v>
      </c>
      <c r="F33" s="158">
        <f>ROUND((SUM(BE124:BE174)),2)</f>
        <v>0</v>
      </c>
      <c r="G33" s="35"/>
      <c r="H33" s="35"/>
      <c r="I33" s="159">
        <v>0.21</v>
      </c>
      <c r="J33" s="158">
        <f>ROUND(((SUM(BE124:BE174))*I33),2)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41</v>
      </c>
      <c r="F34" s="158">
        <f>ROUND((SUM(BF124:BF174)),2)</f>
        <v>0</v>
      </c>
      <c r="G34" s="35"/>
      <c r="H34" s="35"/>
      <c r="I34" s="159">
        <v>0.15</v>
      </c>
      <c r="J34" s="158">
        <f>ROUND(((SUM(BF124:BF174))*I34),2)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42</v>
      </c>
      <c r="F35" s="158">
        <f>ROUND((SUM(BG124:BG174)),2)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43</v>
      </c>
      <c r="F36" s="158">
        <f>ROUND((SUM(BH124:BH174)),2)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44</v>
      </c>
      <c r="F37" s="158">
        <f>ROUND((SUM(BI124:BI174)),2)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45</v>
      </c>
      <c r="E39" s="162"/>
      <c r="F39" s="162"/>
      <c r="G39" s="163" t="s">
        <v>46</v>
      </c>
      <c r="H39" s="164" t="s">
        <v>47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48</v>
      </c>
      <c r="E50" s="169"/>
      <c r="F50" s="169"/>
      <c r="G50" s="168" t="s">
        <v>49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50</v>
      </c>
      <c r="E61" s="172"/>
      <c r="F61" s="173" t="s">
        <v>51</v>
      </c>
      <c r="G61" s="171" t="s">
        <v>50</v>
      </c>
      <c r="H61" s="172"/>
      <c r="I61" s="174"/>
      <c r="J61" s="175" t="s">
        <v>51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52</v>
      </c>
      <c r="E65" s="176"/>
      <c r="F65" s="176"/>
      <c r="G65" s="168" t="s">
        <v>53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50</v>
      </c>
      <c r="E76" s="172"/>
      <c r="F76" s="173" t="s">
        <v>51</v>
      </c>
      <c r="G76" s="171" t="s">
        <v>50</v>
      </c>
      <c r="H76" s="172"/>
      <c r="I76" s="174"/>
      <c r="J76" s="175" t="s">
        <v>51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>Benešov - oprava MK ulice Mendelova a Pražská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7" customHeight="1">
      <c r="A87" s="35"/>
      <c r="B87" s="36"/>
      <c r="C87" s="37"/>
      <c r="D87" s="37"/>
      <c r="E87" s="73" t="str">
        <f>E9</f>
        <v>01 - Benešov ul. Mendelova od podchodu ČD ke kř. s ul Nová Pražská - komunikace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21. 6. 2019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Benešov</v>
      </c>
      <c r="G91" s="37"/>
      <c r="H91" s="37"/>
      <c r="I91" s="144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32</v>
      </c>
      <c r="J92" s="33" t="str">
        <f>E24</f>
        <v xml:space="preserve">Tichovský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96</v>
      </c>
      <c r="D94" s="186"/>
      <c r="E94" s="186"/>
      <c r="F94" s="186"/>
      <c r="G94" s="186"/>
      <c r="H94" s="186"/>
      <c r="I94" s="187"/>
      <c r="J94" s="188" t="s">
        <v>97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98</v>
      </c>
      <c r="D96" s="37"/>
      <c r="E96" s="37"/>
      <c r="F96" s="37"/>
      <c r="G96" s="37"/>
      <c r="H96" s="37"/>
      <c r="I96" s="141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spans="1:31" s="9" customFormat="1" ht="24.95" customHeight="1">
      <c r="A97" s="9"/>
      <c r="B97" s="190"/>
      <c r="C97" s="191"/>
      <c r="D97" s="192" t="s">
        <v>100</v>
      </c>
      <c r="E97" s="193"/>
      <c r="F97" s="193"/>
      <c r="G97" s="193"/>
      <c r="H97" s="193"/>
      <c r="I97" s="194"/>
      <c r="J97" s="195">
        <f>J125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101</v>
      </c>
      <c r="E98" s="200"/>
      <c r="F98" s="200"/>
      <c r="G98" s="200"/>
      <c r="H98" s="200"/>
      <c r="I98" s="201"/>
      <c r="J98" s="202">
        <f>J126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102</v>
      </c>
      <c r="E99" s="200"/>
      <c r="F99" s="200"/>
      <c r="G99" s="200"/>
      <c r="H99" s="200"/>
      <c r="I99" s="201"/>
      <c r="J99" s="202">
        <f>J136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103</v>
      </c>
      <c r="E100" s="200"/>
      <c r="F100" s="200"/>
      <c r="G100" s="200"/>
      <c r="H100" s="200"/>
      <c r="I100" s="201"/>
      <c r="J100" s="202">
        <f>J143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104</v>
      </c>
      <c r="E101" s="200"/>
      <c r="F101" s="200"/>
      <c r="G101" s="200"/>
      <c r="H101" s="200"/>
      <c r="I101" s="201"/>
      <c r="J101" s="202">
        <f>J146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105</v>
      </c>
      <c r="E102" s="200"/>
      <c r="F102" s="200"/>
      <c r="G102" s="200"/>
      <c r="H102" s="200"/>
      <c r="I102" s="201"/>
      <c r="J102" s="202">
        <f>J163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106</v>
      </c>
      <c r="E103" s="200"/>
      <c r="F103" s="200"/>
      <c r="G103" s="200"/>
      <c r="H103" s="200"/>
      <c r="I103" s="201"/>
      <c r="J103" s="202">
        <f>J170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107</v>
      </c>
      <c r="E104" s="193"/>
      <c r="F104" s="193"/>
      <c r="G104" s="193"/>
      <c r="H104" s="193"/>
      <c r="I104" s="194"/>
      <c r="J104" s="195">
        <f>J172</f>
        <v>0</v>
      </c>
      <c r="K104" s="191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180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183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108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84" t="str">
        <f>E7</f>
        <v>Benešov - oprava MK ulice Mendelova a Pražská</v>
      </c>
      <c r="F114" s="29"/>
      <c r="G114" s="29"/>
      <c r="H114" s="29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93</v>
      </c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7" customHeight="1">
      <c r="A116" s="35"/>
      <c r="B116" s="36"/>
      <c r="C116" s="37"/>
      <c r="D116" s="37"/>
      <c r="E116" s="73" t="str">
        <f>E9</f>
        <v>01 - Benešov ul. Mendelova od podchodu ČD ke kř. s ul Nová Pražská - komunikace</v>
      </c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 xml:space="preserve"> </v>
      </c>
      <c r="G118" s="37"/>
      <c r="H118" s="37"/>
      <c r="I118" s="144" t="s">
        <v>22</v>
      </c>
      <c r="J118" s="76" t="str">
        <f>IF(J12="","",J12)</f>
        <v>21. 6. 2019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>Město Benešov</v>
      </c>
      <c r="G120" s="37"/>
      <c r="H120" s="37"/>
      <c r="I120" s="144" t="s">
        <v>30</v>
      </c>
      <c r="J120" s="33" t="str">
        <f>E21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28</v>
      </c>
      <c r="D121" s="37"/>
      <c r="E121" s="37"/>
      <c r="F121" s="24" t="str">
        <f>IF(E18="","",E18)</f>
        <v>Vyplň údaj</v>
      </c>
      <c r="G121" s="37"/>
      <c r="H121" s="37"/>
      <c r="I121" s="144" t="s">
        <v>32</v>
      </c>
      <c r="J121" s="33" t="str">
        <f>E24</f>
        <v xml:space="preserve">Tichovský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204"/>
      <c r="B123" s="205"/>
      <c r="C123" s="206" t="s">
        <v>109</v>
      </c>
      <c r="D123" s="207" t="s">
        <v>60</v>
      </c>
      <c r="E123" s="207" t="s">
        <v>56</v>
      </c>
      <c r="F123" s="207" t="s">
        <v>57</v>
      </c>
      <c r="G123" s="207" t="s">
        <v>110</v>
      </c>
      <c r="H123" s="207" t="s">
        <v>111</v>
      </c>
      <c r="I123" s="208" t="s">
        <v>112</v>
      </c>
      <c r="J123" s="209" t="s">
        <v>97</v>
      </c>
      <c r="K123" s="210" t="s">
        <v>113</v>
      </c>
      <c r="L123" s="211"/>
      <c r="M123" s="97" t="s">
        <v>1</v>
      </c>
      <c r="N123" s="98" t="s">
        <v>39</v>
      </c>
      <c r="O123" s="98" t="s">
        <v>114</v>
      </c>
      <c r="P123" s="98" t="s">
        <v>115</v>
      </c>
      <c r="Q123" s="98" t="s">
        <v>116</v>
      </c>
      <c r="R123" s="98" t="s">
        <v>117</v>
      </c>
      <c r="S123" s="98" t="s">
        <v>118</v>
      </c>
      <c r="T123" s="99" t="s">
        <v>119</v>
      </c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</row>
    <row r="124" spans="1:63" s="2" customFormat="1" ht="22.8" customHeight="1">
      <c r="A124" s="35"/>
      <c r="B124" s="36"/>
      <c r="C124" s="104" t="s">
        <v>120</v>
      </c>
      <c r="D124" s="37"/>
      <c r="E124" s="37"/>
      <c r="F124" s="37"/>
      <c r="G124" s="37"/>
      <c r="H124" s="37"/>
      <c r="I124" s="141"/>
      <c r="J124" s="212">
        <f>BK124</f>
        <v>0</v>
      </c>
      <c r="K124" s="37"/>
      <c r="L124" s="41"/>
      <c r="M124" s="100"/>
      <c r="N124" s="213"/>
      <c r="O124" s="101"/>
      <c r="P124" s="214">
        <f>P125+P172</f>
        <v>0</v>
      </c>
      <c r="Q124" s="101"/>
      <c r="R124" s="214">
        <f>R125+R172</f>
        <v>225.93324869000003</v>
      </c>
      <c r="S124" s="101"/>
      <c r="T124" s="215">
        <f>T125+T172</f>
        <v>642.4112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74</v>
      </c>
      <c r="AU124" s="14" t="s">
        <v>99</v>
      </c>
      <c r="BK124" s="216">
        <f>BK125+BK172</f>
        <v>0</v>
      </c>
    </row>
    <row r="125" spans="1:63" s="12" customFormat="1" ht="25.9" customHeight="1">
      <c r="A125" s="12"/>
      <c r="B125" s="217"/>
      <c r="C125" s="218"/>
      <c r="D125" s="219" t="s">
        <v>74</v>
      </c>
      <c r="E125" s="220" t="s">
        <v>121</v>
      </c>
      <c r="F125" s="220" t="s">
        <v>122</v>
      </c>
      <c r="G125" s="218"/>
      <c r="H125" s="218"/>
      <c r="I125" s="221"/>
      <c r="J125" s="222">
        <f>BK125</f>
        <v>0</v>
      </c>
      <c r="K125" s="218"/>
      <c r="L125" s="223"/>
      <c r="M125" s="224"/>
      <c r="N125" s="225"/>
      <c r="O125" s="225"/>
      <c r="P125" s="226">
        <f>P126+P136+P143+P146+P163+P170</f>
        <v>0</v>
      </c>
      <c r="Q125" s="225"/>
      <c r="R125" s="226">
        <f>R126+R136+R143+R146+R163+R170</f>
        <v>225.93324869000003</v>
      </c>
      <c r="S125" s="225"/>
      <c r="T125" s="227">
        <f>T126+T136+T143+T146+T163+T170</f>
        <v>642.4112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83</v>
      </c>
      <c r="AT125" s="229" t="s">
        <v>74</v>
      </c>
      <c r="AU125" s="229" t="s">
        <v>75</v>
      </c>
      <c r="AY125" s="228" t="s">
        <v>123</v>
      </c>
      <c r="BK125" s="230">
        <f>BK126+BK136+BK143+BK146+BK163+BK170</f>
        <v>0</v>
      </c>
    </row>
    <row r="126" spans="1:63" s="12" customFormat="1" ht="22.8" customHeight="1">
      <c r="A126" s="12"/>
      <c r="B126" s="217"/>
      <c r="C126" s="218"/>
      <c r="D126" s="219" t="s">
        <v>74</v>
      </c>
      <c r="E126" s="231" t="s">
        <v>83</v>
      </c>
      <c r="F126" s="231" t="s">
        <v>124</v>
      </c>
      <c r="G126" s="218"/>
      <c r="H126" s="218"/>
      <c r="I126" s="221"/>
      <c r="J126" s="232">
        <f>BK126</f>
        <v>0</v>
      </c>
      <c r="K126" s="218"/>
      <c r="L126" s="223"/>
      <c r="M126" s="224"/>
      <c r="N126" s="225"/>
      <c r="O126" s="225"/>
      <c r="P126" s="226">
        <f>SUM(P127:P135)</f>
        <v>0</v>
      </c>
      <c r="Q126" s="225"/>
      <c r="R126" s="226">
        <f>SUM(R127:R135)</f>
        <v>0.23919999999999997</v>
      </c>
      <c r="S126" s="225"/>
      <c r="T126" s="227">
        <f>SUM(T127:T135)</f>
        <v>642.4112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8" t="s">
        <v>83</v>
      </c>
      <c r="AT126" s="229" t="s">
        <v>74</v>
      </c>
      <c r="AU126" s="229" t="s">
        <v>83</v>
      </c>
      <c r="AY126" s="228" t="s">
        <v>123</v>
      </c>
      <c r="BK126" s="230">
        <f>SUM(BK127:BK135)</f>
        <v>0</v>
      </c>
    </row>
    <row r="127" spans="1:65" s="2" customFormat="1" ht="48" customHeight="1">
      <c r="A127" s="35"/>
      <c r="B127" s="36"/>
      <c r="C127" s="233" t="s">
        <v>85</v>
      </c>
      <c r="D127" s="233" t="s">
        <v>125</v>
      </c>
      <c r="E127" s="234" t="s">
        <v>316</v>
      </c>
      <c r="F127" s="235" t="s">
        <v>317</v>
      </c>
      <c r="G127" s="236" t="s">
        <v>128</v>
      </c>
      <c r="H127" s="237">
        <v>96.31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40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0.22</v>
      </c>
      <c r="T127" s="244">
        <f>S127*H127</f>
        <v>21.188200000000002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129</v>
      </c>
      <c r="AT127" s="245" t="s">
        <v>125</v>
      </c>
      <c r="AU127" s="245" t="s">
        <v>85</v>
      </c>
      <c r="AY127" s="14" t="s">
        <v>123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83</v>
      </c>
      <c r="BK127" s="246">
        <f>ROUND(I127*H127,2)</f>
        <v>0</v>
      </c>
      <c r="BL127" s="14" t="s">
        <v>129</v>
      </c>
      <c r="BM127" s="245" t="s">
        <v>318</v>
      </c>
    </row>
    <row r="128" spans="1:65" s="2" customFormat="1" ht="60" customHeight="1">
      <c r="A128" s="35"/>
      <c r="B128" s="36"/>
      <c r="C128" s="233" t="s">
        <v>134</v>
      </c>
      <c r="D128" s="233" t="s">
        <v>125</v>
      </c>
      <c r="E128" s="234" t="s">
        <v>142</v>
      </c>
      <c r="F128" s="235" t="s">
        <v>143</v>
      </c>
      <c r="G128" s="236" t="s">
        <v>128</v>
      </c>
      <c r="H128" s="237">
        <v>184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40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0.44</v>
      </c>
      <c r="T128" s="244">
        <f>S128*H128</f>
        <v>80.96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129</v>
      </c>
      <c r="AT128" s="245" t="s">
        <v>125</v>
      </c>
      <c r="AU128" s="245" t="s">
        <v>85</v>
      </c>
      <c r="AY128" s="14" t="s">
        <v>123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83</v>
      </c>
      <c r="BK128" s="246">
        <f>ROUND(I128*H128,2)</f>
        <v>0</v>
      </c>
      <c r="BL128" s="14" t="s">
        <v>129</v>
      </c>
      <c r="BM128" s="245" t="s">
        <v>319</v>
      </c>
    </row>
    <row r="129" spans="1:65" s="2" customFormat="1" ht="48" customHeight="1">
      <c r="A129" s="35"/>
      <c r="B129" s="36"/>
      <c r="C129" s="233" t="s">
        <v>141</v>
      </c>
      <c r="D129" s="233" t="s">
        <v>125</v>
      </c>
      <c r="E129" s="234" t="s">
        <v>320</v>
      </c>
      <c r="F129" s="235" t="s">
        <v>321</v>
      </c>
      <c r="G129" s="236" t="s">
        <v>128</v>
      </c>
      <c r="H129" s="237">
        <v>1840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40</v>
      </c>
      <c r="O129" s="88"/>
      <c r="P129" s="243">
        <f>O129*H129</f>
        <v>0</v>
      </c>
      <c r="Q129" s="243">
        <v>0.00013</v>
      </c>
      <c r="R129" s="243">
        <f>Q129*H129</f>
        <v>0.23919999999999997</v>
      </c>
      <c r="S129" s="243">
        <v>0.256</v>
      </c>
      <c r="T129" s="244">
        <f>S129*H129</f>
        <v>471.04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129</v>
      </c>
      <c r="AT129" s="245" t="s">
        <v>125</v>
      </c>
      <c r="AU129" s="245" t="s">
        <v>85</v>
      </c>
      <c r="AY129" s="14" t="s">
        <v>123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83</v>
      </c>
      <c r="BK129" s="246">
        <f>ROUND(I129*H129,2)</f>
        <v>0</v>
      </c>
      <c r="BL129" s="14" t="s">
        <v>129</v>
      </c>
      <c r="BM129" s="245" t="s">
        <v>322</v>
      </c>
    </row>
    <row r="130" spans="1:65" s="2" customFormat="1" ht="36" customHeight="1">
      <c r="A130" s="35"/>
      <c r="B130" s="36"/>
      <c r="C130" s="233" t="s">
        <v>145</v>
      </c>
      <c r="D130" s="233" t="s">
        <v>125</v>
      </c>
      <c r="E130" s="234" t="s">
        <v>323</v>
      </c>
      <c r="F130" s="235" t="s">
        <v>324</v>
      </c>
      <c r="G130" s="236" t="s">
        <v>152</v>
      </c>
      <c r="H130" s="237">
        <v>238.7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40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0.29</v>
      </c>
      <c r="T130" s="244">
        <f>S130*H130</f>
        <v>69.223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129</v>
      </c>
      <c r="AT130" s="245" t="s">
        <v>125</v>
      </c>
      <c r="AU130" s="245" t="s">
        <v>85</v>
      </c>
      <c r="AY130" s="14" t="s">
        <v>123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83</v>
      </c>
      <c r="BK130" s="246">
        <f>ROUND(I130*H130,2)</f>
        <v>0</v>
      </c>
      <c r="BL130" s="14" t="s">
        <v>129</v>
      </c>
      <c r="BM130" s="245" t="s">
        <v>325</v>
      </c>
    </row>
    <row r="131" spans="1:65" s="2" customFormat="1" ht="48" customHeight="1">
      <c r="A131" s="35"/>
      <c r="B131" s="36"/>
      <c r="C131" s="233" t="s">
        <v>149</v>
      </c>
      <c r="D131" s="233" t="s">
        <v>125</v>
      </c>
      <c r="E131" s="234" t="s">
        <v>155</v>
      </c>
      <c r="F131" s="235" t="s">
        <v>156</v>
      </c>
      <c r="G131" s="236" t="s">
        <v>157</v>
      </c>
      <c r="H131" s="237">
        <v>10.742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40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129</v>
      </c>
      <c r="AT131" s="245" t="s">
        <v>125</v>
      </c>
      <c r="AU131" s="245" t="s">
        <v>85</v>
      </c>
      <c r="AY131" s="14" t="s">
        <v>123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83</v>
      </c>
      <c r="BK131" s="246">
        <f>ROUND(I131*H131,2)</f>
        <v>0</v>
      </c>
      <c r="BL131" s="14" t="s">
        <v>129</v>
      </c>
      <c r="BM131" s="245" t="s">
        <v>326</v>
      </c>
    </row>
    <row r="132" spans="1:65" s="2" customFormat="1" ht="48" customHeight="1">
      <c r="A132" s="35"/>
      <c r="B132" s="36"/>
      <c r="C132" s="233" t="s">
        <v>163</v>
      </c>
      <c r="D132" s="233" t="s">
        <v>125</v>
      </c>
      <c r="E132" s="234" t="s">
        <v>327</v>
      </c>
      <c r="F132" s="235" t="s">
        <v>328</v>
      </c>
      <c r="G132" s="236" t="s">
        <v>157</v>
      </c>
      <c r="H132" s="237">
        <v>10.724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40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129</v>
      </c>
      <c r="AT132" s="245" t="s">
        <v>125</v>
      </c>
      <c r="AU132" s="245" t="s">
        <v>85</v>
      </c>
      <c r="AY132" s="14" t="s">
        <v>123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83</v>
      </c>
      <c r="BK132" s="246">
        <f>ROUND(I132*H132,2)</f>
        <v>0</v>
      </c>
      <c r="BL132" s="14" t="s">
        <v>129</v>
      </c>
      <c r="BM132" s="245" t="s">
        <v>329</v>
      </c>
    </row>
    <row r="133" spans="1:65" s="2" customFormat="1" ht="16.5" customHeight="1">
      <c r="A133" s="35"/>
      <c r="B133" s="36"/>
      <c r="C133" s="233" t="s">
        <v>167</v>
      </c>
      <c r="D133" s="233" t="s">
        <v>125</v>
      </c>
      <c r="E133" s="234" t="s">
        <v>164</v>
      </c>
      <c r="F133" s="235" t="s">
        <v>165</v>
      </c>
      <c r="G133" s="236" t="s">
        <v>157</v>
      </c>
      <c r="H133" s="237">
        <v>10.742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40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129</v>
      </c>
      <c r="AT133" s="245" t="s">
        <v>125</v>
      </c>
      <c r="AU133" s="245" t="s">
        <v>85</v>
      </c>
      <c r="AY133" s="14" t="s">
        <v>123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83</v>
      </c>
      <c r="BK133" s="246">
        <f>ROUND(I133*H133,2)</f>
        <v>0</v>
      </c>
      <c r="BL133" s="14" t="s">
        <v>129</v>
      </c>
      <c r="BM133" s="245" t="s">
        <v>330</v>
      </c>
    </row>
    <row r="134" spans="1:65" s="2" customFormat="1" ht="36" customHeight="1">
      <c r="A134" s="35"/>
      <c r="B134" s="36"/>
      <c r="C134" s="233" t="s">
        <v>172</v>
      </c>
      <c r="D134" s="233" t="s">
        <v>125</v>
      </c>
      <c r="E134" s="234" t="s">
        <v>168</v>
      </c>
      <c r="F134" s="235" t="s">
        <v>169</v>
      </c>
      <c r="G134" s="236" t="s">
        <v>170</v>
      </c>
      <c r="H134" s="237">
        <v>19.336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40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129</v>
      </c>
      <c r="AT134" s="245" t="s">
        <v>125</v>
      </c>
      <c r="AU134" s="245" t="s">
        <v>85</v>
      </c>
      <c r="AY134" s="14" t="s">
        <v>123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83</v>
      </c>
      <c r="BK134" s="246">
        <f>ROUND(I134*H134,2)</f>
        <v>0</v>
      </c>
      <c r="BL134" s="14" t="s">
        <v>129</v>
      </c>
      <c r="BM134" s="245" t="s">
        <v>331</v>
      </c>
    </row>
    <row r="135" spans="1:65" s="2" customFormat="1" ht="24" customHeight="1">
      <c r="A135" s="35"/>
      <c r="B135" s="36"/>
      <c r="C135" s="233" t="s">
        <v>176</v>
      </c>
      <c r="D135" s="233" t="s">
        <v>125</v>
      </c>
      <c r="E135" s="234" t="s">
        <v>173</v>
      </c>
      <c r="F135" s="235" t="s">
        <v>174</v>
      </c>
      <c r="G135" s="236" t="s">
        <v>128</v>
      </c>
      <c r="H135" s="237">
        <v>184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40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129</v>
      </c>
      <c r="AT135" s="245" t="s">
        <v>125</v>
      </c>
      <c r="AU135" s="245" t="s">
        <v>85</v>
      </c>
      <c r="AY135" s="14" t="s">
        <v>123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83</v>
      </c>
      <c r="BK135" s="246">
        <f>ROUND(I135*H135,2)</f>
        <v>0</v>
      </c>
      <c r="BL135" s="14" t="s">
        <v>129</v>
      </c>
      <c r="BM135" s="245" t="s">
        <v>332</v>
      </c>
    </row>
    <row r="136" spans="1:63" s="12" customFormat="1" ht="22.8" customHeight="1">
      <c r="A136" s="12"/>
      <c r="B136" s="217"/>
      <c r="C136" s="218"/>
      <c r="D136" s="219" t="s">
        <v>74</v>
      </c>
      <c r="E136" s="231" t="s">
        <v>141</v>
      </c>
      <c r="F136" s="231" t="s">
        <v>185</v>
      </c>
      <c r="G136" s="218"/>
      <c r="H136" s="218"/>
      <c r="I136" s="221"/>
      <c r="J136" s="232">
        <f>BK136</f>
        <v>0</v>
      </c>
      <c r="K136" s="218"/>
      <c r="L136" s="223"/>
      <c r="M136" s="224"/>
      <c r="N136" s="225"/>
      <c r="O136" s="225"/>
      <c r="P136" s="226">
        <f>SUM(P137:P142)</f>
        <v>0</v>
      </c>
      <c r="Q136" s="225"/>
      <c r="R136" s="226">
        <f>SUM(R137:R142)</f>
        <v>120.57520000000001</v>
      </c>
      <c r="S136" s="225"/>
      <c r="T136" s="227">
        <f>SUM(T137:T142)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8" t="s">
        <v>83</v>
      </c>
      <c r="AT136" s="229" t="s">
        <v>74</v>
      </c>
      <c r="AU136" s="229" t="s">
        <v>83</v>
      </c>
      <c r="AY136" s="228" t="s">
        <v>123</v>
      </c>
      <c r="BK136" s="230">
        <f>SUM(BK137:BK142)</f>
        <v>0</v>
      </c>
    </row>
    <row r="137" spans="1:65" s="2" customFormat="1" ht="48" customHeight="1">
      <c r="A137" s="35"/>
      <c r="B137" s="36"/>
      <c r="C137" s="233" t="s">
        <v>213</v>
      </c>
      <c r="D137" s="233" t="s">
        <v>125</v>
      </c>
      <c r="E137" s="234" t="s">
        <v>333</v>
      </c>
      <c r="F137" s="235" t="s">
        <v>334</v>
      </c>
      <c r="G137" s="236" t="s">
        <v>128</v>
      </c>
      <c r="H137" s="237">
        <v>1840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40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129</v>
      </c>
      <c r="AT137" s="245" t="s">
        <v>125</v>
      </c>
      <c r="AU137" s="245" t="s">
        <v>85</v>
      </c>
      <c r="AY137" s="14" t="s">
        <v>123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83</v>
      </c>
      <c r="BK137" s="246">
        <f>ROUND(I137*H137,2)</f>
        <v>0</v>
      </c>
      <c r="BL137" s="14" t="s">
        <v>129</v>
      </c>
      <c r="BM137" s="245" t="s">
        <v>335</v>
      </c>
    </row>
    <row r="138" spans="1:65" s="2" customFormat="1" ht="36" customHeight="1">
      <c r="A138" s="35"/>
      <c r="B138" s="36"/>
      <c r="C138" s="233" t="s">
        <v>8</v>
      </c>
      <c r="D138" s="233" t="s">
        <v>125</v>
      </c>
      <c r="E138" s="234" t="s">
        <v>336</v>
      </c>
      <c r="F138" s="235" t="s">
        <v>337</v>
      </c>
      <c r="G138" s="236" t="s">
        <v>128</v>
      </c>
      <c r="H138" s="237">
        <v>184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40</v>
      </c>
      <c r="O138" s="88"/>
      <c r="P138" s="243">
        <f>O138*H138</f>
        <v>0</v>
      </c>
      <c r="Q138" s="243">
        <v>0.37536</v>
      </c>
      <c r="R138" s="243">
        <f>Q138*H138</f>
        <v>69.06624000000001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129</v>
      </c>
      <c r="AT138" s="245" t="s">
        <v>125</v>
      </c>
      <c r="AU138" s="245" t="s">
        <v>85</v>
      </c>
      <c r="AY138" s="14" t="s">
        <v>123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83</v>
      </c>
      <c r="BK138" s="246">
        <f>ROUND(I138*H138,2)</f>
        <v>0</v>
      </c>
      <c r="BL138" s="14" t="s">
        <v>129</v>
      </c>
      <c r="BM138" s="245" t="s">
        <v>338</v>
      </c>
    </row>
    <row r="139" spans="1:65" s="2" customFormat="1" ht="36" customHeight="1">
      <c r="A139" s="35"/>
      <c r="B139" s="36"/>
      <c r="C139" s="233" t="s">
        <v>339</v>
      </c>
      <c r="D139" s="233" t="s">
        <v>125</v>
      </c>
      <c r="E139" s="234" t="s">
        <v>340</v>
      </c>
      <c r="F139" s="235" t="s">
        <v>341</v>
      </c>
      <c r="G139" s="236" t="s">
        <v>128</v>
      </c>
      <c r="H139" s="237">
        <v>184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40</v>
      </c>
      <c r="O139" s="88"/>
      <c r="P139" s="243">
        <f>O139*H139</f>
        <v>0</v>
      </c>
      <c r="Q139" s="243">
        <v>0.27994</v>
      </c>
      <c r="R139" s="243">
        <f>Q139*H139</f>
        <v>51.50896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129</v>
      </c>
      <c r="AT139" s="245" t="s">
        <v>125</v>
      </c>
      <c r="AU139" s="245" t="s">
        <v>85</v>
      </c>
      <c r="AY139" s="14" t="s">
        <v>123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83</v>
      </c>
      <c r="BK139" s="246">
        <f>ROUND(I139*H139,2)</f>
        <v>0</v>
      </c>
      <c r="BL139" s="14" t="s">
        <v>129</v>
      </c>
      <c r="BM139" s="245" t="s">
        <v>342</v>
      </c>
    </row>
    <row r="140" spans="1:65" s="2" customFormat="1" ht="24" customHeight="1">
      <c r="A140" s="35"/>
      <c r="B140" s="36"/>
      <c r="C140" s="233" t="s">
        <v>209</v>
      </c>
      <c r="D140" s="233" t="s">
        <v>125</v>
      </c>
      <c r="E140" s="234" t="s">
        <v>343</v>
      </c>
      <c r="F140" s="235" t="s">
        <v>344</v>
      </c>
      <c r="G140" s="236" t="s">
        <v>128</v>
      </c>
      <c r="H140" s="237">
        <v>1840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40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129</v>
      </c>
      <c r="AT140" s="245" t="s">
        <v>125</v>
      </c>
      <c r="AU140" s="245" t="s">
        <v>85</v>
      </c>
      <c r="AY140" s="14" t="s">
        <v>123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83</v>
      </c>
      <c r="BK140" s="246">
        <f>ROUND(I140*H140,2)</f>
        <v>0</v>
      </c>
      <c r="BL140" s="14" t="s">
        <v>129</v>
      </c>
      <c r="BM140" s="245" t="s">
        <v>345</v>
      </c>
    </row>
    <row r="141" spans="1:65" s="2" customFormat="1" ht="24" customHeight="1">
      <c r="A141" s="35"/>
      <c r="B141" s="36"/>
      <c r="C141" s="233" t="s">
        <v>346</v>
      </c>
      <c r="D141" s="233" t="s">
        <v>125</v>
      </c>
      <c r="E141" s="234" t="s">
        <v>214</v>
      </c>
      <c r="F141" s="235" t="s">
        <v>215</v>
      </c>
      <c r="G141" s="236" t="s">
        <v>128</v>
      </c>
      <c r="H141" s="237">
        <v>1840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40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129</v>
      </c>
      <c r="AT141" s="245" t="s">
        <v>125</v>
      </c>
      <c r="AU141" s="245" t="s">
        <v>85</v>
      </c>
      <c r="AY141" s="14" t="s">
        <v>123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83</v>
      </c>
      <c r="BK141" s="246">
        <f>ROUND(I141*H141,2)</f>
        <v>0</v>
      </c>
      <c r="BL141" s="14" t="s">
        <v>129</v>
      </c>
      <c r="BM141" s="245" t="s">
        <v>347</v>
      </c>
    </row>
    <row r="142" spans="1:65" s="2" customFormat="1" ht="48" customHeight="1">
      <c r="A142" s="35"/>
      <c r="B142" s="36"/>
      <c r="C142" s="233" t="s">
        <v>252</v>
      </c>
      <c r="D142" s="233" t="s">
        <v>125</v>
      </c>
      <c r="E142" s="234" t="s">
        <v>348</v>
      </c>
      <c r="F142" s="235" t="s">
        <v>349</v>
      </c>
      <c r="G142" s="236" t="s">
        <v>128</v>
      </c>
      <c r="H142" s="237">
        <v>1840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40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129</v>
      </c>
      <c r="AT142" s="245" t="s">
        <v>125</v>
      </c>
      <c r="AU142" s="245" t="s">
        <v>85</v>
      </c>
      <c r="AY142" s="14" t="s">
        <v>123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83</v>
      </c>
      <c r="BK142" s="246">
        <f>ROUND(I142*H142,2)</f>
        <v>0</v>
      </c>
      <c r="BL142" s="14" t="s">
        <v>129</v>
      </c>
      <c r="BM142" s="245" t="s">
        <v>350</v>
      </c>
    </row>
    <row r="143" spans="1:63" s="12" customFormat="1" ht="22.8" customHeight="1">
      <c r="A143" s="12"/>
      <c r="B143" s="217"/>
      <c r="C143" s="218"/>
      <c r="D143" s="219" t="s">
        <v>74</v>
      </c>
      <c r="E143" s="231" t="s">
        <v>154</v>
      </c>
      <c r="F143" s="231" t="s">
        <v>241</v>
      </c>
      <c r="G143" s="218"/>
      <c r="H143" s="218"/>
      <c r="I143" s="221"/>
      <c r="J143" s="232">
        <f>BK143</f>
        <v>0</v>
      </c>
      <c r="K143" s="218"/>
      <c r="L143" s="223"/>
      <c r="M143" s="224"/>
      <c r="N143" s="225"/>
      <c r="O143" s="225"/>
      <c r="P143" s="226">
        <f>SUM(P144:P145)</f>
        <v>0</v>
      </c>
      <c r="Q143" s="225"/>
      <c r="R143" s="226">
        <f>SUM(R144:R145)</f>
        <v>2.11552</v>
      </c>
      <c r="S143" s="225"/>
      <c r="T143" s="227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8" t="s">
        <v>83</v>
      </c>
      <c r="AT143" s="229" t="s">
        <v>74</v>
      </c>
      <c r="AU143" s="229" t="s">
        <v>83</v>
      </c>
      <c r="AY143" s="228" t="s">
        <v>123</v>
      </c>
      <c r="BK143" s="230">
        <f>SUM(BK144:BK145)</f>
        <v>0</v>
      </c>
    </row>
    <row r="144" spans="1:65" s="2" customFormat="1" ht="24" customHeight="1">
      <c r="A144" s="35"/>
      <c r="B144" s="36"/>
      <c r="C144" s="233" t="s">
        <v>7</v>
      </c>
      <c r="D144" s="233" t="s">
        <v>125</v>
      </c>
      <c r="E144" s="234" t="s">
        <v>243</v>
      </c>
      <c r="F144" s="235" t="s">
        <v>244</v>
      </c>
      <c r="G144" s="236" t="s">
        <v>245</v>
      </c>
      <c r="H144" s="237">
        <v>4</v>
      </c>
      <c r="I144" s="238"/>
      <c r="J144" s="239">
        <f>ROUND(I144*H144,2)</f>
        <v>0</v>
      </c>
      <c r="K144" s="240"/>
      <c r="L144" s="41"/>
      <c r="M144" s="241" t="s">
        <v>1</v>
      </c>
      <c r="N144" s="242" t="s">
        <v>40</v>
      </c>
      <c r="O144" s="88"/>
      <c r="P144" s="243">
        <f>O144*H144</f>
        <v>0</v>
      </c>
      <c r="Q144" s="243">
        <v>0.42368</v>
      </c>
      <c r="R144" s="243">
        <f>Q144*H144</f>
        <v>1.69472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129</v>
      </c>
      <c r="AT144" s="245" t="s">
        <v>125</v>
      </c>
      <c r="AU144" s="245" t="s">
        <v>85</v>
      </c>
      <c r="AY144" s="14" t="s">
        <v>123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83</v>
      </c>
      <c r="BK144" s="246">
        <f>ROUND(I144*H144,2)</f>
        <v>0</v>
      </c>
      <c r="BL144" s="14" t="s">
        <v>129</v>
      </c>
      <c r="BM144" s="245" t="s">
        <v>351</v>
      </c>
    </row>
    <row r="145" spans="1:65" s="2" customFormat="1" ht="24" customHeight="1">
      <c r="A145" s="35"/>
      <c r="B145" s="36"/>
      <c r="C145" s="233" t="s">
        <v>259</v>
      </c>
      <c r="D145" s="233" t="s">
        <v>125</v>
      </c>
      <c r="E145" s="234" t="s">
        <v>352</v>
      </c>
      <c r="F145" s="235" t="s">
        <v>353</v>
      </c>
      <c r="G145" s="236" t="s">
        <v>245</v>
      </c>
      <c r="H145" s="237">
        <v>1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40</v>
      </c>
      <c r="O145" s="88"/>
      <c r="P145" s="243">
        <f>O145*H145</f>
        <v>0</v>
      </c>
      <c r="Q145" s="243">
        <v>0.4208</v>
      </c>
      <c r="R145" s="243">
        <f>Q145*H145</f>
        <v>0.4208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129</v>
      </c>
      <c r="AT145" s="245" t="s">
        <v>125</v>
      </c>
      <c r="AU145" s="245" t="s">
        <v>85</v>
      </c>
      <c r="AY145" s="14" t="s">
        <v>123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83</v>
      </c>
      <c r="BK145" s="246">
        <f>ROUND(I145*H145,2)</f>
        <v>0</v>
      </c>
      <c r="BL145" s="14" t="s">
        <v>129</v>
      </c>
      <c r="BM145" s="245" t="s">
        <v>354</v>
      </c>
    </row>
    <row r="146" spans="1:63" s="12" customFormat="1" ht="22.8" customHeight="1">
      <c r="A146" s="12"/>
      <c r="B146" s="217"/>
      <c r="C146" s="218"/>
      <c r="D146" s="219" t="s">
        <v>74</v>
      </c>
      <c r="E146" s="231" t="s">
        <v>159</v>
      </c>
      <c r="F146" s="231" t="s">
        <v>251</v>
      </c>
      <c r="G146" s="218"/>
      <c r="H146" s="218"/>
      <c r="I146" s="221"/>
      <c r="J146" s="232">
        <f>BK146</f>
        <v>0</v>
      </c>
      <c r="K146" s="218"/>
      <c r="L146" s="223"/>
      <c r="M146" s="224"/>
      <c r="N146" s="225"/>
      <c r="O146" s="225"/>
      <c r="P146" s="226">
        <f>SUM(P147:P162)</f>
        <v>0</v>
      </c>
      <c r="Q146" s="225"/>
      <c r="R146" s="226">
        <f>SUM(R147:R162)</f>
        <v>103.00332869000002</v>
      </c>
      <c r="S146" s="225"/>
      <c r="T146" s="227">
        <f>SUM(T147:T162)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8" t="s">
        <v>83</v>
      </c>
      <c r="AT146" s="229" t="s">
        <v>74</v>
      </c>
      <c r="AU146" s="229" t="s">
        <v>83</v>
      </c>
      <c r="AY146" s="228" t="s">
        <v>123</v>
      </c>
      <c r="BK146" s="230">
        <f>SUM(BK147:BK162)</f>
        <v>0</v>
      </c>
    </row>
    <row r="147" spans="1:65" s="2" customFormat="1" ht="24" customHeight="1">
      <c r="A147" s="35"/>
      <c r="B147" s="36"/>
      <c r="C147" s="233" t="s">
        <v>289</v>
      </c>
      <c r="D147" s="233" t="s">
        <v>125</v>
      </c>
      <c r="E147" s="234" t="s">
        <v>355</v>
      </c>
      <c r="F147" s="235" t="s">
        <v>356</v>
      </c>
      <c r="G147" s="236" t="s">
        <v>152</v>
      </c>
      <c r="H147" s="237">
        <v>66</v>
      </c>
      <c r="I147" s="238"/>
      <c r="J147" s="239">
        <f>ROUND(I147*H147,2)</f>
        <v>0</v>
      </c>
      <c r="K147" s="240"/>
      <c r="L147" s="41"/>
      <c r="M147" s="241" t="s">
        <v>1</v>
      </c>
      <c r="N147" s="242" t="s">
        <v>40</v>
      </c>
      <c r="O147" s="88"/>
      <c r="P147" s="243">
        <f>O147*H147</f>
        <v>0</v>
      </c>
      <c r="Q147" s="243">
        <v>0.00011</v>
      </c>
      <c r="R147" s="243">
        <f>Q147*H147</f>
        <v>0.00726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129</v>
      </c>
      <c r="AT147" s="245" t="s">
        <v>125</v>
      </c>
      <c r="AU147" s="245" t="s">
        <v>85</v>
      </c>
      <c r="AY147" s="14" t="s">
        <v>123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83</v>
      </c>
      <c r="BK147" s="246">
        <f>ROUND(I147*H147,2)</f>
        <v>0</v>
      </c>
      <c r="BL147" s="14" t="s">
        <v>129</v>
      </c>
      <c r="BM147" s="245" t="s">
        <v>357</v>
      </c>
    </row>
    <row r="148" spans="1:65" s="2" customFormat="1" ht="24" customHeight="1">
      <c r="A148" s="35"/>
      <c r="B148" s="36"/>
      <c r="C148" s="233" t="s">
        <v>221</v>
      </c>
      <c r="D148" s="233" t="s">
        <v>125</v>
      </c>
      <c r="E148" s="234" t="s">
        <v>358</v>
      </c>
      <c r="F148" s="235" t="s">
        <v>359</v>
      </c>
      <c r="G148" s="236" t="s">
        <v>128</v>
      </c>
      <c r="H148" s="237">
        <v>44.275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40</v>
      </c>
      <c r="O148" s="88"/>
      <c r="P148" s="243">
        <f>O148*H148</f>
        <v>0</v>
      </c>
      <c r="Q148" s="243">
        <v>0.00085</v>
      </c>
      <c r="R148" s="243">
        <f>Q148*H148</f>
        <v>0.037633749999999994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129</v>
      </c>
      <c r="AT148" s="245" t="s">
        <v>125</v>
      </c>
      <c r="AU148" s="245" t="s">
        <v>85</v>
      </c>
      <c r="AY148" s="14" t="s">
        <v>123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83</v>
      </c>
      <c r="BK148" s="246">
        <f>ROUND(I148*H148,2)</f>
        <v>0</v>
      </c>
      <c r="BL148" s="14" t="s">
        <v>129</v>
      </c>
      <c r="BM148" s="245" t="s">
        <v>360</v>
      </c>
    </row>
    <row r="149" spans="1:65" s="2" customFormat="1" ht="24" customHeight="1">
      <c r="A149" s="35"/>
      <c r="B149" s="36"/>
      <c r="C149" s="233" t="s">
        <v>361</v>
      </c>
      <c r="D149" s="233" t="s">
        <v>125</v>
      </c>
      <c r="E149" s="234" t="s">
        <v>362</v>
      </c>
      <c r="F149" s="235" t="s">
        <v>363</v>
      </c>
      <c r="G149" s="236" t="s">
        <v>152</v>
      </c>
      <c r="H149" s="237">
        <v>66</v>
      </c>
      <c r="I149" s="238"/>
      <c r="J149" s="239">
        <f>ROUND(I149*H149,2)</f>
        <v>0</v>
      </c>
      <c r="K149" s="240"/>
      <c r="L149" s="41"/>
      <c r="M149" s="241" t="s">
        <v>1</v>
      </c>
      <c r="N149" s="242" t="s">
        <v>40</v>
      </c>
      <c r="O149" s="88"/>
      <c r="P149" s="243">
        <f>O149*H149</f>
        <v>0</v>
      </c>
      <c r="Q149" s="243">
        <v>0.00033</v>
      </c>
      <c r="R149" s="243">
        <f>Q149*H149</f>
        <v>0.02178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129</v>
      </c>
      <c r="AT149" s="245" t="s">
        <v>125</v>
      </c>
      <c r="AU149" s="245" t="s">
        <v>85</v>
      </c>
      <c r="AY149" s="14" t="s">
        <v>123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83</v>
      </c>
      <c r="BK149" s="246">
        <f>ROUND(I149*H149,2)</f>
        <v>0</v>
      </c>
      <c r="BL149" s="14" t="s">
        <v>129</v>
      </c>
      <c r="BM149" s="245" t="s">
        <v>364</v>
      </c>
    </row>
    <row r="150" spans="1:65" s="2" customFormat="1" ht="36" customHeight="1">
      <c r="A150" s="35"/>
      <c r="B150" s="36"/>
      <c r="C150" s="233" t="s">
        <v>225</v>
      </c>
      <c r="D150" s="233" t="s">
        <v>125</v>
      </c>
      <c r="E150" s="234" t="s">
        <v>365</v>
      </c>
      <c r="F150" s="235" t="s">
        <v>366</v>
      </c>
      <c r="G150" s="236" t="s">
        <v>128</v>
      </c>
      <c r="H150" s="237">
        <v>44.275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40</v>
      </c>
      <c r="O150" s="88"/>
      <c r="P150" s="243">
        <f>O150*H150</f>
        <v>0</v>
      </c>
      <c r="Q150" s="243">
        <v>0.0026</v>
      </c>
      <c r="R150" s="243">
        <f>Q150*H150</f>
        <v>0.115115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129</v>
      </c>
      <c r="AT150" s="245" t="s">
        <v>125</v>
      </c>
      <c r="AU150" s="245" t="s">
        <v>85</v>
      </c>
      <c r="AY150" s="14" t="s">
        <v>123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83</v>
      </c>
      <c r="BK150" s="246">
        <f>ROUND(I150*H150,2)</f>
        <v>0</v>
      </c>
      <c r="BL150" s="14" t="s">
        <v>129</v>
      </c>
      <c r="BM150" s="245" t="s">
        <v>367</v>
      </c>
    </row>
    <row r="151" spans="1:65" s="2" customFormat="1" ht="24" customHeight="1">
      <c r="A151" s="35"/>
      <c r="B151" s="36"/>
      <c r="C151" s="233" t="s">
        <v>233</v>
      </c>
      <c r="D151" s="233" t="s">
        <v>125</v>
      </c>
      <c r="E151" s="234" t="s">
        <v>368</v>
      </c>
      <c r="F151" s="235" t="s">
        <v>369</v>
      </c>
      <c r="G151" s="236" t="s">
        <v>152</v>
      </c>
      <c r="H151" s="237">
        <v>34.5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40</v>
      </c>
      <c r="O151" s="88"/>
      <c r="P151" s="243">
        <f>O151*H151</f>
        <v>0</v>
      </c>
      <c r="Q151" s="243">
        <v>0.00014</v>
      </c>
      <c r="R151" s="243">
        <f>Q151*H151</f>
        <v>0.004829999999999999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129</v>
      </c>
      <c r="AT151" s="245" t="s">
        <v>125</v>
      </c>
      <c r="AU151" s="245" t="s">
        <v>85</v>
      </c>
      <c r="AY151" s="14" t="s">
        <v>123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83</v>
      </c>
      <c r="BK151" s="246">
        <f>ROUND(I151*H151,2)</f>
        <v>0</v>
      </c>
      <c r="BL151" s="14" t="s">
        <v>129</v>
      </c>
      <c r="BM151" s="245" t="s">
        <v>370</v>
      </c>
    </row>
    <row r="152" spans="1:65" s="2" customFormat="1" ht="36" customHeight="1">
      <c r="A152" s="35"/>
      <c r="B152" s="36"/>
      <c r="C152" s="233" t="s">
        <v>242</v>
      </c>
      <c r="D152" s="233" t="s">
        <v>125</v>
      </c>
      <c r="E152" s="234" t="s">
        <v>371</v>
      </c>
      <c r="F152" s="235" t="s">
        <v>372</v>
      </c>
      <c r="G152" s="236" t="s">
        <v>152</v>
      </c>
      <c r="H152" s="237">
        <v>66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40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129</v>
      </c>
      <c r="AT152" s="245" t="s">
        <v>125</v>
      </c>
      <c r="AU152" s="245" t="s">
        <v>85</v>
      </c>
      <c r="AY152" s="14" t="s">
        <v>123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83</v>
      </c>
      <c r="BK152" s="246">
        <f>ROUND(I152*H152,2)</f>
        <v>0</v>
      </c>
      <c r="BL152" s="14" t="s">
        <v>129</v>
      </c>
      <c r="BM152" s="245" t="s">
        <v>373</v>
      </c>
    </row>
    <row r="153" spans="1:65" s="2" customFormat="1" ht="36" customHeight="1">
      <c r="A153" s="35"/>
      <c r="B153" s="36"/>
      <c r="C153" s="233" t="s">
        <v>237</v>
      </c>
      <c r="D153" s="233" t="s">
        <v>125</v>
      </c>
      <c r="E153" s="234" t="s">
        <v>374</v>
      </c>
      <c r="F153" s="235" t="s">
        <v>375</v>
      </c>
      <c r="G153" s="236" t="s">
        <v>128</v>
      </c>
      <c r="H153" s="237">
        <v>11.5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40</v>
      </c>
      <c r="O153" s="88"/>
      <c r="P153" s="243">
        <f>O153*H153</f>
        <v>0</v>
      </c>
      <c r="Q153" s="243">
        <v>1E-05</v>
      </c>
      <c r="R153" s="243">
        <f>Q153*H153</f>
        <v>0.000115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129</v>
      </c>
      <c r="AT153" s="245" t="s">
        <v>125</v>
      </c>
      <c r="AU153" s="245" t="s">
        <v>85</v>
      </c>
      <c r="AY153" s="14" t="s">
        <v>123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83</v>
      </c>
      <c r="BK153" s="246">
        <f>ROUND(I153*H153,2)</f>
        <v>0</v>
      </c>
      <c r="BL153" s="14" t="s">
        <v>129</v>
      </c>
      <c r="BM153" s="245" t="s">
        <v>376</v>
      </c>
    </row>
    <row r="154" spans="1:65" s="2" customFormat="1" ht="48" customHeight="1">
      <c r="A154" s="35"/>
      <c r="B154" s="36"/>
      <c r="C154" s="233" t="s">
        <v>271</v>
      </c>
      <c r="D154" s="233" t="s">
        <v>125</v>
      </c>
      <c r="E154" s="234" t="s">
        <v>377</v>
      </c>
      <c r="F154" s="235" t="s">
        <v>378</v>
      </c>
      <c r="G154" s="236" t="s">
        <v>152</v>
      </c>
      <c r="H154" s="237">
        <v>243.3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40</v>
      </c>
      <c r="O154" s="88"/>
      <c r="P154" s="243">
        <f>O154*H154</f>
        <v>0</v>
      </c>
      <c r="Q154" s="243">
        <v>0.1554</v>
      </c>
      <c r="R154" s="243">
        <f>Q154*H154</f>
        <v>37.808820000000004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129</v>
      </c>
      <c r="AT154" s="245" t="s">
        <v>125</v>
      </c>
      <c r="AU154" s="245" t="s">
        <v>85</v>
      </c>
      <c r="AY154" s="14" t="s">
        <v>123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83</v>
      </c>
      <c r="BK154" s="246">
        <f>ROUND(I154*H154,2)</f>
        <v>0</v>
      </c>
      <c r="BL154" s="14" t="s">
        <v>129</v>
      </c>
      <c r="BM154" s="245" t="s">
        <v>379</v>
      </c>
    </row>
    <row r="155" spans="1:65" s="2" customFormat="1" ht="16.5" customHeight="1">
      <c r="A155" s="35"/>
      <c r="B155" s="36"/>
      <c r="C155" s="247" t="s">
        <v>281</v>
      </c>
      <c r="D155" s="247" t="s">
        <v>181</v>
      </c>
      <c r="E155" s="248" t="s">
        <v>380</v>
      </c>
      <c r="F155" s="249" t="s">
        <v>381</v>
      </c>
      <c r="G155" s="250" t="s">
        <v>152</v>
      </c>
      <c r="H155" s="251">
        <v>216.954</v>
      </c>
      <c r="I155" s="252"/>
      <c r="J155" s="253">
        <f>ROUND(I155*H155,2)</f>
        <v>0</v>
      </c>
      <c r="K155" s="254"/>
      <c r="L155" s="255"/>
      <c r="M155" s="256" t="s">
        <v>1</v>
      </c>
      <c r="N155" s="257" t="s">
        <v>40</v>
      </c>
      <c r="O155" s="88"/>
      <c r="P155" s="243">
        <f>O155*H155</f>
        <v>0</v>
      </c>
      <c r="Q155" s="243">
        <v>0.081</v>
      </c>
      <c r="R155" s="243">
        <f>Q155*H155</f>
        <v>17.573274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154</v>
      </c>
      <c r="AT155" s="245" t="s">
        <v>181</v>
      </c>
      <c r="AU155" s="245" t="s">
        <v>85</v>
      </c>
      <c r="AY155" s="14" t="s">
        <v>123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83</v>
      </c>
      <c r="BK155" s="246">
        <f>ROUND(I155*H155,2)</f>
        <v>0</v>
      </c>
      <c r="BL155" s="14" t="s">
        <v>129</v>
      </c>
      <c r="BM155" s="245" t="s">
        <v>382</v>
      </c>
    </row>
    <row r="156" spans="1:65" s="2" customFormat="1" ht="24" customHeight="1">
      <c r="A156" s="35"/>
      <c r="B156" s="36"/>
      <c r="C156" s="247" t="s">
        <v>285</v>
      </c>
      <c r="D156" s="247" t="s">
        <v>181</v>
      </c>
      <c r="E156" s="248" t="s">
        <v>383</v>
      </c>
      <c r="F156" s="249" t="s">
        <v>384</v>
      </c>
      <c r="G156" s="250" t="s">
        <v>152</v>
      </c>
      <c r="H156" s="251">
        <v>4.12</v>
      </c>
      <c r="I156" s="252"/>
      <c r="J156" s="253">
        <f>ROUND(I156*H156,2)</f>
        <v>0</v>
      </c>
      <c r="K156" s="254"/>
      <c r="L156" s="255"/>
      <c r="M156" s="256" t="s">
        <v>1</v>
      </c>
      <c r="N156" s="257" t="s">
        <v>40</v>
      </c>
      <c r="O156" s="88"/>
      <c r="P156" s="243">
        <f>O156*H156</f>
        <v>0</v>
      </c>
      <c r="Q156" s="243">
        <v>0.064</v>
      </c>
      <c r="R156" s="243">
        <f>Q156*H156</f>
        <v>0.26368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154</v>
      </c>
      <c r="AT156" s="245" t="s">
        <v>181</v>
      </c>
      <c r="AU156" s="245" t="s">
        <v>85</v>
      </c>
      <c r="AY156" s="14" t="s">
        <v>123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83</v>
      </c>
      <c r="BK156" s="246">
        <f>ROUND(I156*H156,2)</f>
        <v>0</v>
      </c>
      <c r="BL156" s="14" t="s">
        <v>129</v>
      </c>
      <c r="BM156" s="245" t="s">
        <v>385</v>
      </c>
    </row>
    <row r="157" spans="1:65" s="2" customFormat="1" ht="24" customHeight="1">
      <c r="A157" s="35"/>
      <c r="B157" s="36"/>
      <c r="C157" s="247" t="s">
        <v>386</v>
      </c>
      <c r="D157" s="247" t="s">
        <v>181</v>
      </c>
      <c r="E157" s="248" t="s">
        <v>387</v>
      </c>
      <c r="F157" s="249" t="s">
        <v>388</v>
      </c>
      <c r="G157" s="250" t="s">
        <v>245</v>
      </c>
      <c r="H157" s="251">
        <v>27.132</v>
      </c>
      <c r="I157" s="252"/>
      <c r="J157" s="253">
        <f>ROUND(I157*H157,2)</f>
        <v>0</v>
      </c>
      <c r="K157" s="254"/>
      <c r="L157" s="255"/>
      <c r="M157" s="256" t="s">
        <v>1</v>
      </c>
      <c r="N157" s="257" t="s">
        <v>40</v>
      </c>
      <c r="O157" s="88"/>
      <c r="P157" s="243">
        <f>O157*H157</f>
        <v>0</v>
      </c>
      <c r="Q157" s="243">
        <v>0.0242</v>
      </c>
      <c r="R157" s="243">
        <f>Q157*H157</f>
        <v>0.6565944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154</v>
      </c>
      <c r="AT157" s="245" t="s">
        <v>181</v>
      </c>
      <c r="AU157" s="245" t="s">
        <v>85</v>
      </c>
      <c r="AY157" s="14" t="s">
        <v>123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83</v>
      </c>
      <c r="BK157" s="246">
        <f>ROUND(I157*H157,2)</f>
        <v>0</v>
      </c>
      <c r="BL157" s="14" t="s">
        <v>129</v>
      </c>
      <c r="BM157" s="245" t="s">
        <v>389</v>
      </c>
    </row>
    <row r="158" spans="1:65" s="2" customFormat="1" ht="24" customHeight="1">
      <c r="A158" s="35"/>
      <c r="B158" s="36"/>
      <c r="C158" s="233" t="s">
        <v>293</v>
      </c>
      <c r="D158" s="233" t="s">
        <v>125</v>
      </c>
      <c r="E158" s="234" t="s">
        <v>260</v>
      </c>
      <c r="F158" s="235" t="s">
        <v>261</v>
      </c>
      <c r="G158" s="236" t="s">
        <v>157</v>
      </c>
      <c r="H158" s="237">
        <v>17.031</v>
      </c>
      <c r="I158" s="238"/>
      <c r="J158" s="239">
        <f>ROUND(I158*H158,2)</f>
        <v>0</v>
      </c>
      <c r="K158" s="240"/>
      <c r="L158" s="41"/>
      <c r="M158" s="241" t="s">
        <v>1</v>
      </c>
      <c r="N158" s="242" t="s">
        <v>40</v>
      </c>
      <c r="O158" s="88"/>
      <c r="P158" s="243">
        <f>O158*H158</f>
        <v>0</v>
      </c>
      <c r="Q158" s="243">
        <v>2.25634</v>
      </c>
      <c r="R158" s="243">
        <f>Q158*H158</f>
        <v>38.427726539999995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129</v>
      </c>
      <c r="AT158" s="245" t="s">
        <v>125</v>
      </c>
      <c r="AU158" s="245" t="s">
        <v>85</v>
      </c>
      <c r="AY158" s="14" t="s">
        <v>123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83</v>
      </c>
      <c r="BK158" s="246">
        <f>ROUND(I158*H158,2)</f>
        <v>0</v>
      </c>
      <c r="BL158" s="14" t="s">
        <v>129</v>
      </c>
      <c r="BM158" s="245" t="s">
        <v>390</v>
      </c>
    </row>
    <row r="159" spans="1:65" s="2" customFormat="1" ht="36" customHeight="1">
      <c r="A159" s="35"/>
      <c r="B159" s="36"/>
      <c r="C159" s="233" t="s">
        <v>298</v>
      </c>
      <c r="D159" s="233" t="s">
        <v>125</v>
      </c>
      <c r="E159" s="234" t="s">
        <v>264</v>
      </c>
      <c r="F159" s="235" t="s">
        <v>265</v>
      </c>
      <c r="G159" s="236" t="s">
        <v>152</v>
      </c>
      <c r="H159" s="237">
        <v>51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40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129</v>
      </c>
      <c r="AT159" s="245" t="s">
        <v>125</v>
      </c>
      <c r="AU159" s="245" t="s">
        <v>85</v>
      </c>
      <c r="AY159" s="14" t="s">
        <v>123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83</v>
      </c>
      <c r="BK159" s="246">
        <f>ROUND(I159*H159,2)</f>
        <v>0</v>
      </c>
      <c r="BL159" s="14" t="s">
        <v>129</v>
      </c>
      <c r="BM159" s="245" t="s">
        <v>391</v>
      </c>
    </row>
    <row r="160" spans="1:65" s="2" customFormat="1" ht="48" customHeight="1">
      <c r="A160" s="35"/>
      <c r="B160" s="36"/>
      <c r="C160" s="233" t="s">
        <v>304</v>
      </c>
      <c r="D160" s="233" t="s">
        <v>125</v>
      </c>
      <c r="E160" s="234" t="s">
        <v>268</v>
      </c>
      <c r="F160" s="235" t="s">
        <v>269</v>
      </c>
      <c r="G160" s="236" t="s">
        <v>152</v>
      </c>
      <c r="H160" s="237">
        <v>51</v>
      </c>
      <c r="I160" s="238"/>
      <c r="J160" s="239">
        <f>ROUND(I160*H160,2)</f>
        <v>0</v>
      </c>
      <c r="K160" s="240"/>
      <c r="L160" s="41"/>
      <c r="M160" s="241" t="s">
        <v>1</v>
      </c>
      <c r="N160" s="242" t="s">
        <v>40</v>
      </c>
      <c r="O160" s="88"/>
      <c r="P160" s="243">
        <f>O160*H160</f>
        <v>0</v>
      </c>
      <c r="Q160" s="243">
        <v>5E-05</v>
      </c>
      <c r="R160" s="243">
        <f>Q160*H160</f>
        <v>0.00255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129</v>
      </c>
      <c r="AT160" s="245" t="s">
        <v>125</v>
      </c>
      <c r="AU160" s="245" t="s">
        <v>85</v>
      </c>
      <c r="AY160" s="14" t="s">
        <v>123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83</v>
      </c>
      <c r="BK160" s="246">
        <f>ROUND(I160*H160,2)</f>
        <v>0</v>
      </c>
      <c r="BL160" s="14" t="s">
        <v>129</v>
      </c>
      <c r="BM160" s="245" t="s">
        <v>392</v>
      </c>
    </row>
    <row r="161" spans="1:65" s="2" customFormat="1" ht="24" customHeight="1">
      <c r="A161" s="35"/>
      <c r="B161" s="36"/>
      <c r="C161" s="233" t="s">
        <v>310</v>
      </c>
      <c r="D161" s="233" t="s">
        <v>125</v>
      </c>
      <c r="E161" s="234" t="s">
        <v>393</v>
      </c>
      <c r="F161" s="235" t="s">
        <v>394</v>
      </c>
      <c r="G161" s="236" t="s">
        <v>152</v>
      </c>
      <c r="H161" s="237">
        <v>51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40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129</v>
      </c>
      <c r="AT161" s="245" t="s">
        <v>125</v>
      </c>
      <c r="AU161" s="245" t="s">
        <v>85</v>
      </c>
      <c r="AY161" s="14" t="s">
        <v>123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83</v>
      </c>
      <c r="BK161" s="246">
        <f>ROUND(I161*H161,2)</f>
        <v>0</v>
      </c>
      <c r="BL161" s="14" t="s">
        <v>129</v>
      </c>
      <c r="BM161" s="245" t="s">
        <v>395</v>
      </c>
    </row>
    <row r="162" spans="1:65" s="2" customFormat="1" ht="48" customHeight="1">
      <c r="A162" s="35"/>
      <c r="B162" s="36"/>
      <c r="C162" s="233" t="s">
        <v>396</v>
      </c>
      <c r="D162" s="233" t="s">
        <v>125</v>
      </c>
      <c r="E162" s="234" t="s">
        <v>276</v>
      </c>
      <c r="F162" s="235" t="s">
        <v>277</v>
      </c>
      <c r="G162" s="236" t="s">
        <v>245</v>
      </c>
      <c r="H162" s="237">
        <v>5</v>
      </c>
      <c r="I162" s="238"/>
      <c r="J162" s="239">
        <f>ROUND(I162*H162,2)</f>
        <v>0</v>
      </c>
      <c r="K162" s="240"/>
      <c r="L162" s="41"/>
      <c r="M162" s="241" t="s">
        <v>1</v>
      </c>
      <c r="N162" s="242" t="s">
        <v>40</v>
      </c>
      <c r="O162" s="88"/>
      <c r="P162" s="243">
        <f>O162*H162</f>
        <v>0</v>
      </c>
      <c r="Q162" s="243">
        <v>1.61679</v>
      </c>
      <c r="R162" s="243">
        <f>Q162*H162</f>
        <v>8.08395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129</v>
      </c>
      <c r="AT162" s="245" t="s">
        <v>125</v>
      </c>
      <c r="AU162" s="245" t="s">
        <v>85</v>
      </c>
      <c r="AY162" s="14" t="s">
        <v>123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83</v>
      </c>
      <c r="BK162" s="246">
        <f>ROUND(I162*H162,2)</f>
        <v>0</v>
      </c>
      <c r="BL162" s="14" t="s">
        <v>129</v>
      </c>
      <c r="BM162" s="245" t="s">
        <v>397</v>
      </c>
    </row>
    <row r="163" spans="1:63" s="12" customFormat="1" ht="22.8" customHeight="1">
      <c r="A163" s="12"/>
      <c r="B163" s="217"/>
      <c r="C163" s="218"/>
      <c r="D163" s="219" t="s">
        <v>74</v>
      </c>
      <c r="E163" s="231" t="s">
        <v>279</v>
      </c>
      <c r="F163" s="231" t="s">
        <v>280</v>
      </c>
      <c r="G163" s="218"/>
      <c r="H163" s="218"/>
      <c r="I163" s="221"/>
      <c r="J163" s="232">
        <f>BK163</f>
        <v>0</v>
      </c>
      <c r="K163" s="218"/>
      <c r="L163" s="223"/>
      <c r="M163" s="224"/>
      <c r="N163" s="225"/>
      <c r="O163" s="225"/>
      <c r="P163" s="226">
        <f>SUM(P164:P169)</f>
        <v>0</v>
      </c>
      <c r="Q163" s="225"/>
      <c r="R163" s="226">
        <f>SUM(R164:R169)</f>
        <v>0</v>
      </c>
      <c r="S163" s="225"/>
      <c r="T163" s="227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8" t="s">
        <v>83</v>
      </c>
      <c r="AT163" s="229" t="s">
        <v>74</v>
      </c>
      <c r="AU163" s="229" t="s">
        <v>83</v>
      </c>
      <c r="AY163" s="228" t="s">
        <v>123</v>
      </c>
      <c r="BK163" s="230">
        <f>SUM(BK164:BK169)</f>
        <v>0</v>
      </c>
    </row>
    <row r="164" spans="1:65" s="2" customFormat="1" ht="36" customHeight="1">
      <c r="A164" s="35"/>
      <c r="B164" s="36"/>
      <c r="C164" s="233" t="s">
        <v>217</v>
      </c>
      <c r="D164" s="233" t="s">
        <v>125</v>
      </c>
      <c r="E164" s="234" t="s">
        <v>282</v>
      </c>
      <c r="F164" s="235" t="s">
        <v>283</v>
      </c>
      <c r="G164" s="236" t="s">
        <v>170</v>
      </c>
      <c r="H164" s="237">
        <v>573.181</v>
      </c>
      <c r="I164" s="238"/>
      <c r="J164" s="239">
        <f>ROUND(I164*H164,2)</f>
        <v>0</v>
      </c>
      <c r="K164" s="240"/>
      <c r="L164" s="41"/>
      <c r="M164" s="241" t="s">
        <v>1</v>
      </c>
      <c r="N164" s="242" t="s">
        <v>40</v>
      </c>
      <c r="O164" s="88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129</v>
      </c>
      <c r="AT164" s="245" t="s">
        <v>125</v>
      </c>
      <c r="AU164" s="245" t="s">
        <v>85</v>
      </c>
      <c r="AY164" s="14" t="s">
        <v>123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83</v>
      </c>
      <c r="BK164" s="246">
        <f>ROUND(I164*H164,2)</f>
        <v>0</v>
      </c>
      <c r="BL164" s="14" t="s">
        <v>129</v>
      </c>
      <c r="BM164" s="245" t="s">
        <v>398</v>
      </c>
    </row>
    <row r="165" spans="1:65" s="2" customFormat="1" ht="36" customHeight="1">
      <c r="A165" s="35"/>
      <c r="B165" s="36"/>
      <c r="C165" s="233" t="s">
        <v>190</v>
      </c>
      <c r="D165" s="233" t="s">
        <v>125</v>
      </c>
      <c r="E165" s="234" t="s">
        <v>286</v>
      </c>
      <c r="F165" s="235" t="s">
        <v>287</v>
      </c>
      <c r="G165" s="236" t="s">
        <v>170</v>
      </c>
      <c r="H165" s="237">
        <v>3439.086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40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129</v>
      </c>
      <c r="AT165" s="245" t="s">
        <v>125</v>
      </c>
      <c r="AU165" s="245" t="s">
        <v>85</v>
      </c>
      <c r="AY165" s="14" t="s">
        <v>123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83</v>
      </c>
      <c r="BK165" s="246">
        <f>ROUND(I165*H165,2)</f>
        <v>0</v>
      </c>
      <c r="BL165" s="14" t="s">
        <v>129</v>
      </c>
      <c r="BM165" s="245" t="s">
        <v>399</v>
      </c>
    </row>
    <row r="166" spans="1:65" s="2" customFormat="1" ht="36" customHeight="1">
      <c r="A166" s="35"/>
      <c r="B166" s="36"/>
      <c r="C166" s="233" t="s">
        <v>400</v>
      </c>
      <c r="D166" s="233" t="s">
        <v>125</v>
      </c>
      <c r="E166" s="234" t="s">
        <v>401</v>
      </c>
      <c r="F166" s="235" t="s">
        <v>402</v>
      </c>
      <c r="G166" s="236" t="s">
        <v>170</v>
      </c>
      <c r="H166" s="237">
        <v>69.23</v>
      </c>
      <c r="I166" s="238"/>
      <c r="J166" s="239">
        <f>ROUND(I166*H166,2)</f>
        <v>0</v>
      </c>
      <c r="K166" s="240"/>
      <c r="L166" s="41"/>
      <c r="M166" s="241" t="s">
        <v>1</v>
      </c>
      <c r="N166" s="242" t="s">
        <v>40</v>
      </c>
      <c r="O166" s="8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129</v>
      </c>
      <c r="AT166" s="245" t="s">
        <v>125</v>
      </c>
      <c r="AU166" s="245" t="s">
        <v>85</v>
      </c>
      <c r="AY166" s="14" t="s">
        <v>123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83</v>
      </c>
      <c r="BK166" s="246">
        <f>ROUND(I166*H166,2)</f>
        <v>0</v>
      </c>
      <c r="BL166" s="14" t="s">
        <v>129</v>
      </c>
      <c r="BM166" s="245" t="s">
        <v>403</v>
      </c>
    </row>
    <row r="167" spans="1:65" s="2" customFormat="1" ht="48" customHeight="1">
      <c r="A167" s="35"/>
      <c r="B167" s="36"/>
      <c r="C167" s="233" t="s">
        <v>404</v>
      </c>
      <c r="D167" s="233" t="s">
        <v>125</v>
      </c>
      <c r="E167" s="234" t="s">
        <v>405</v>
      </c>
      <c r="F167" s="235" t="s">
        <v>406</v>
      </c>
      <c r="G167" s="236" t="s">
        <v>170</v>
      </c>
      <c r="H167" s="237">
        <v>69.23</v>
      </c>
      <c r="I167" s="238"/>
      <c r="J167" s="239">
        <f>ROUND(I167*H167,2)</f>
        <v>0</v>
      </c>
      <c r="K167" s="240"/>
      <c r="L167" s="41"/>
      <c r="M167" s="241" t="s">
        <v>1</v>
      </c>
      <c r="N167" s="242" t="s">
        <v>40</v>
      </c>
      <c r="O167" s="8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129</v>
      </c>
      <c r="AT167" s="245" t="s">
        <v>125</v>
      </c>
      <c r="AU167" s="245" t="s">
        <v>85</v>
      </c>
      <c r="AY167" s="14" t="s">
        <v>123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4" t="s">
        <v>83</v>
      </c>
      <c r="BK167" s="246">
        <f>ROUND(I167*H167,2)</f>
        <v>0</v>
      </c>
      <c r="BL167" s="14" t="s">
        <v>129</v>
      </c>
      <c r="BM167" s="245" t="s">
        <v>407</v>
      </c>
    </row>
    <row r="168" spans="1:65" s="2" customFormat="1" ht="24" customHeight="1">
      <c r="A168" s="35"/>
      <c r="B168" s="36"/>
      <c r="C168" s="233" t="s">
        <v>408</v>
      </c>
      <c r="D168" s="233" t="s">
        <v>125</v>
      </c>
      <c r="E168" s="234" t="s">
        <v>409</v>
      </c>
      <c r="F168" s="235" t="s">
        <v>410</v>
      </c>
      <c r="G168" s="236" t="s">
        <v>170</v>
      </c>
      <c r="H168" s="237">
        <v>69.23</v>
      </c>
      <c r="I168" s="238"/>
      <c r="J168" s="239">
        <f>ROUND(I168*H168,2)</f>
        <v>0</v>
      </c>
      <c r="K168" s="240"/>
      <c r="L168" s="41"/>
      <c r="M168" s="241" t="s">
        <v>1</v>
      </c>
      <c r="N168" s="242" t="s">
        <v>40</v>
      </c>
      <c r="O168" s="8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129</v>
      </c>
      <c r="AT168" s="245" t="s">
        <v>125</v>
      </c>
      <c r="AU168" s="245" t="s">
        <v>85</v>
      </c>
      <c r="AY168" s="14" t="s">
        <v>123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83</v>
      </c>
      <c r="BK168" s="246">
        <f>ROUND(I168*H168,2)</f>
        <v>0</v>
      </c>
      <c r="BL168" s="14" t="s">
        <v>129</v>
      </c>
      <c r="BM168" s="245" t="s">
        <v>411</v>
      </c>
    </row>
    <row r="169" spans="1:65" s="2" customFormat="1" ht="36" customHeight="1">
      <c r="A169" s="35"/>
      <c r="B169" s="36"/>
      <c r="C169" s="233" t="s">
        <v>194</v>
      </c>
      <c r="D169" s="233" t="s">
        <v>125</v>
      </c>
      <c r="E169" s="234" t="s">
        <v>294</v>
      </c>
      <c r="F169" s="235" t="s">
        <v>169</v>
      </c>
      <c r="G169" s="236" t="s">
        <v>170</v>
      </c>
      <c r="H169" s="237">
        <v>102.141</v>
      </c>
      <c r="I169" s="238"/>
      <c r="J169" s="239">
        <f>ROUND(I169*H169,2)</f>
        <v>0</v>
      </c>
      <c r="K169" s="240"/>
      <c r="L169" s="41"/>
      <c r="M169" s="241" t="s">
        <v>1</v>
      </c>
      <c r="N169" s="242" t="s">
        <v>40</v>
      </c>
      <c r="O169" s="8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129</v>
      </c>
      <c r="AT169" s="245" t="s">
        <v>125</v>
      </c>
      <c r="AU169" s="245" t="s">
        <v>85</v>
      </c>
      <c r="AY169" s="14" t="s">
        <v>123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4" t="s">
        <v>83</v>
      </c>
      <c r="BK169" s="246">
        <f>ROUND(I169*H169,2)</f>
        <v>0</v>
      </c>
      <c r="BL169" s="14" t="s">
        <v>129</v>
      </c>
      <c r="BM169" s="245" t="s">
        <v>412</v>
      </c>
    </row>
    <row r="170" spans="1:63" s="12" customFormat="1" ht="22.8" customHeight="1">
      <c r="A170" s="12"/>
      <c r="B170" s="217"/>
      <c r="C170" s="218"/>
      <c r="D170" s="219" t="s">
        <v>74</v>
      </c>
      <c r="E170" s="231" t="s">
        <v>296</v>
      </c>
      <c r="F170" s="231" t="s">
        <v>297</v>
      </c>
      <c r="G170" s="218"/>
      <c r="H170" s="218"/>
      <c r="I170" s="221"/>
      <c r="J170" s="232">
        <f>BK170</f>
        <v>0</v>
      </c>
      <c r="K170" s="218"/>
      <c r="L170" s="223"/>
      <c r="M170" s="224"/>
      <c r="N170" s="225"/>
      <c r="O170" s="225"/>
      <c r="P170" s="226">
        <f>P171</f>
        <v>0</v>
      </c>
      <c r="Q170" s="225"/>
      <c r="R170" s="226">
        <f>R171</f>
        <v>0</v>
      </c>
      <c r="S170" s="225"/>
      <c r="T170" s="227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8" t="s">
        <v>83</v>
      </c>
      <c r="AT170" s="229" t="s">
        <v>74</v>
      </c>
      <c r="AU170" s="229" t="s">
        <v>83</v>
      </c>
      <c r="AY170" s="228" t="s">
        <v>123</v>
      </c>
      <c r="BK170" s="230">
        <f>BK171</f>
        <v>0</v>
      </c>
    </row>
    <row r="171" spans="1:65" s="2" customFormat="1" ht="36" customHeight="1">
      <c r="A171" s="35"/>
      <c r="B171" s="36"/>
      <c r="C171" s="233" t="s">
        <v>247</v>
      </c>
      <c r="D171" s="233" t="s">
        <v>125</v>
      </c>
      <c r="E171" s="234" t="s">
        <v>299</v>
      </c>
      <c r="F171" s="235" t="s">
        <v>300</v>
      </c>
      <c r="G171" s="236" t="s">
        <v>170</v>
      </c>
      <c r="H171" s="237">
        <v>225.933</v>
      </c>
      <c r="I171" s="238"/>
      <c r="J171" s="239">
        <f>ROUND(I171*H171,2)</f>
        <v>0</v>
      </c>
      <c r="K171" s="240"/>
      <c r="L171" s="41"/>
      <c r="M171" s="241" t="s">
        <v>1</v>
      </c>
      <c r="N171" s="242" t="s">
        <v>40</v>
      </c>
      <c r="O171" s="88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129</v>
      </c>
      <c r="AT171" s="245" t="s">
        <v>125</v>
      </c>
      <c r="AU171" s="245" t="s">
        <v>85</v>
      </c>
      <c r="AY171" s="14" t="s">
        <v>123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4" t="s">
        <v>83</v>
      </c>
      <c r="BK171" s="246">
        <f>ROUND(I171*H171,2)</f>
        <v>0</v>
      </c>
      <c r="BL171" s="14" t="s">
        <v>129</v>
      </c>
      <c r="BM171" s="245" t="s">
        <v>413</v>
      </c>
    </row>
    <row r="172" spans="1:63" s="12" customFormat="1" ht="25.9" customHeight="1">
      <c r="A172" s="12"/>
      <c r="B172" s="217"/>
      <c r="C172" s="218"/>
      <c r="D172" s="219" t="s">
        <v>74</v>
      </c>
      <c r="E172" s="220" t="s">
        <v>302</v>
      </c>
      <c r="F172" s="220" t="s">
        <v>303</v>
      </c>
      <c r="G172" s="218"/>
      <c r="H172" s="218"/>
      <c r="I172" s="221"/>
      <c r="J172" s="222">
        <f>BK172</f>
        <v>0</v>
      </c>
      <c r="K172" s="218"/>
      <c r="L172" s="223"/>
      <c r="M172" s="224"/>
      <c r="N172" s="225"/>
      <c r="O172" s="225"/>
      <c r="P172" s="226">
        <f>SUM(P173:P174)</f>
        <v>0</v>
      </c>
      <c r="Q172" s="225"/>
      <c r="R172" s="226">
        <f>SUM(R173:R174)</f>
        <v>0</v>
      </c>
      <c r="S172" s="225"/>
      <c r="T172" s="227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8" t="s">
        <v>141</v>
      </c>
      <c r="AT172" s="229" t="s">
        <v>74</v>
      </c>
      <c r="AU172" s="229" t="s">
        <v>75</v>
      </c>
      <c r="AY172" s="228" t="s">
        <v>123</v>
      </c>
      <c r="BK172" s="230">
        <f>SUM(BK173:BK174)</f>
        <v>0</v>
      </c>
    </row>
    <row r="173" spans="1:65" s="2" customFormat="1" ht="16.5" customHeight="1">
      <c r="A173" s="35"/>
      <c r="B173" s="36"/>
      <c r="C173" s="233" t="s">
        <v>186</v>
      </c>
      <c r="D173" s="233" t="s">
        <v>125</v>
      </c>
      <c r="E173" s="234" t="s">
        <v>305</v>
      </c>
      <c r="F173" s="235" t="s">
        <v>306</v>
      </c>
      <c r="G173" s="236" t="s">
        <v>307</v>
      </c>
      <c r="H173" s="237">
        <v>1</v>
      </c>
      <c r="I173" s="238"/>
      <c r="J173" s="239">
        <f>ROUND(I173*H173,2)</f>
        <v>0</v>
      </c>
      <c r="K173" s="240"/>
      <c r="L173" s="41"/>
      <c r="M173" s="241" t="s">
        <v>1</v>
      </c>
      <c r="N173" s="242" t="s">
        <v>40</v>
      </c>
      <c r="O173" s="88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308</v>
      </c>
      <c r="AT173" s="245" t="s">
        <v>125</v>
      </c>
      <c r="AU173" s="245" t="s">
        <v>83</v>
      </c>
      <c r="AY173" s="14" t="s">
        <v>123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4" t="s">
        <v>83</v>
      </c>
      <c r="BK173" s="246">
        <f>ROUND(I173*H173,2)</f>
        <v>0</v>
      </c>
      <c r="BL173" s="14" t="s">
        <v>308</v>
      </c>
      <c r="BM173" s="245" t="s">
        <v>414</v>
      </c>
    </row>
    <row r="174" spans="1:65" s="2" customFormat="1" ht="16.5" customHeight="1">
      <c r="A174" s="35"/>
      <c r="B174" s="36"/>
      <c r="C174" s="233" t="s">
        <v>275</v>
      </c>
      <c r="D174" s="233" t="s">
        <v>125</v>
      </c>
      <c r="E174" s="234" t="s">
        <v>311</v>
      </c>
      <c r="F174" s="235" t="s">
        <v>312</v>
      </c>
      <c r="G174" s="236" t="s">
        <v>313</v>
      </c>
      <c r="H174" s="237">
        <v>1</v>
      </c>
      <c r="I174" s="238"/>
      <c r="J174" s="239">
        <f>ROUND(I174*H174,2)</f>
        <v>0</v>
      </c>
      <c r="K174" s="240"/>
      <c r="L174" s="41"/>
      <c r="M174" s="258" t="s">
        <v>1</v>
      </c>
      <c r="N174" s="259" t="s">
        <v>40</v>
      </c>
      <c r="O174" s="260"/>
      <c r="P174" s="261">
        <f>O174*H174</f>
        <v>0</v>
      </c>
      <c r="Q174" s="261">
        <v>0</v>
      </c>
      <c r="R174" s="261">
        <f>Q174*H174</f>
        <v>0</v>
      </c>
      <c r="S174" s="261">
        <v>0</v>
      </c>
      <c r="T174" s="26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308</v>
      </c>
      <c r="AT174" s="245" t="s">
        <v>125</v>
      </c>
      <c r="AU174" s="245" t="s">
        <v>83</v>
      </c>
      <c r="AY174" s="14" t="s">
        <v>123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83</v>
      </c>
      <c r="BK174" s="246">
        <f>ROUND(I174*H174,2)</f>
        <v>0</v>
      </c>
      <c r="BL174" s="14" t="s">
        <v>308</v>
      </c>
      <c r="BM174" s="245" t="s">
        <v>415</v>
      </c>
    </row>
    <row r="175" spans="1:31" s="2" customFormat="1" ht="6.95" customHeight="1">
      <c r="A175" s="35"/>
      <c r="B175" s="63"/>
      <c r="C175" s="64"/>
      <c r="D175" s="64"/>
      <c r="E175" s="64"/>
      <c r="F175" s="64"/>
      <c r="G175" s="64"/>
      <c r="H175" s="64"/>
      <c r="I175" s="180"/>
      <c r="J175" s="64"/>
      <c r="K175" s="64"/>
      <c r="L175" s="41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sheetProtection password="CC35" sheet="1" objects="1" scenarios="1" formatColumns="0" formatRows="0" autoFilter="0"/>
  <autoFilter ref="C123:K17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85</v>
      </c>
    </row>
    <row r="4" spans="2:46" s="1" customFormat="1" ht="24.95" customHeight="1">
      <c r="B4" s="17"/>
      <c r="D4" s="137" t="s">
        <v>92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>Benešov - oprava MK ulice Mendelova a Pražská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93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27" customHeight="1">
      <c r="A9" s="35"/>
      <c r="B9" s="41"/>
      <c r="C9" s="35"/>
      <c r="D9" s="35"/>
      <c r="E9" s="142" t="s">
        <v>416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21. 6. 2019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>Město Benešov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32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Tichovský 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34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141"/>
      <c r="J30" s="154">
        <f>ROUND(J123,2)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6" t="s">
        <v>36</v>
      </c>
      <c r="J32" s="155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39</v>
      </c>
      <c r="E33" s="139" t="s">
        <v>40</v>
      </c>
      <c r="F33" s="158">
        <f>ROUND((SUM(BE123:BE164)),2)</f>
        <v>0</v>
      </c>
      <c r="G33" s="35"/>
      <c r="H33" s="35"/>
      <c r="I33" s="159">
        <v>0.21</v>
      </c>
      <c r="J33" s="158">
        <f>ROUND(((SUM(BE123:BE164))*I33),2)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41</v>
      </c>
      <c r="F34" s="158">
        <f>ROUND((SUM(BF123:BF164)),2)</f>
        <v>0</v>
      </c>
      <c r="G34" s="35"/>
      <c r="H34" s="35"/>
      <c r="I34" s="159">
        <v>0.15</v>
      </c>
      <c r="J34" s="158">
        <f>ROUND(((SUM(BF123:BF164))*I34),2)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42</v>
      </c>
      <c r="F35" s="158">
        <f>ROUND((SUM(BG123:BG164)),2)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43</v>
      </c>
      <c r="F36" s="158">
        <f>ROUND((SUM(BH123:BH164)),2)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44</v>
      </c>
      <c r="F37" s="158">
        <f>ROUND((SUM(BI123:BI164)),2)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45</v>
      </c>
      <c r="E39" s="162"/>
      <c r="F39" s="162"/>
      <c r="G39" s="163" t="s">
        <v>46</v>
      </c>
      <c r="H39" s="164" t="s">
        <v>47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48</v>
      </c>
      <c r="E50" s="169"/>
      <c r="F50" s="169"/>
      <c r="G50" s="168" t="s">
        <v>49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50</v>
      </c>
      <c r="E61" s="172"/>
      <c r="F61" s="173" t="s">
        <v>51</v>
      </c>
      <c r="G61" s="171" t="s">
        <v>50</v>
      </c>
      <c r="H61" s="172"/>
      <c r="I61" s="174"/>
      <c r="J61" s="175" t="s">
        <v>51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52</v>
      </c>
      <c r="E65" s="176"/>
      <c r="F65" s="176"/>
      <c r="G65" s="168" t="s">
        <v>53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50</v>
      </c>
      <c r="E76" s="172"/>
      <c r="F76" s="173" t="s">
        <v>51</v>
      </c>
      <c r="G76" s="171" t="s">
        <v>50</v>
      </c>
      <c r="H76" s="172"/>
      <c r="I76" s="174"/>
      <c r="J76" s="175" t="s">
        <v>51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>Benešov - oprava MK ulice Mendelova a Pražská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7" customHeight="1">
      <c r="A87" s="35"/>
      <c r="B87" s="36"/>
      <c r="C87" s="37"/>
      <c r="D87" s="37"/>
      <c r="E87" s="73" t="str">
        <f>E9</f>
        <v>02 - Benešov ul. Mendelova od podchodu ČD ke kř. s ul Nová Pražská - chodníky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21. 6. 2019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Benešov</v>
      </c>
      <c r="G91" s="37"/>
      <c r="H91" s="37"/>
      <c r="I91" s="144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32</v>
      </c>
      <c r="J92" s="33" t="str">
        <f>E24</f>
        <v xml:space="preserve">Tichovský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96</v>
      </c>
      <c r="D94" s="186"/>
      <c r="E94" s="186"/>
      <c r="F94" s="186"/>
      <c r="G94" s="186"/>
      <c r="H94" s="186"/>
      <c r="I94" s="187"/>
      <c r="J94" s="188" t="s">
        <v>97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98</v>
      </c>
      <c r="D96" s="37"/>
      <c r="E96" s="37"/>
      <c r="F96" s="37"/>
      <c r="G96" s="37"/>
      <c r="H96" s="37"/>
      <c r="I96" s="141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spans="1:31" s="9" customFormat="1" ht="24.95" customHeight="1">
      <c r="A97" s="9"/>
      <c r="B97" s="190"/>
      <c r="C97" s="191"/>
      <c r="D97" s="192" t="s">
        <v>100</v>
      </c>
      <c r="E97" s="193"/>
      <c r="F97" s="193"/>
      <c r="G97" s="193"/>
      <c r="H97" s="193"/>
      <c r="I97" s="194"/>
      <c r="J97" s="195">
        <f>J124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101</v>
      </c>
      <c r="E98" s="200"/>
      <c r="F98" s="200"/>
      <c r="G98" s="200"/>
      <c r="H98" s="200"/>
      <c r="I98" s="201"/>
      <c r="J98" s="202">
        <f>J125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102</v>
      </c>
      <c r="E99" s="200"/>
      <c r="F99" s="200"/>
      <c r="G99" s="200"/>
      <c r="H99" s="200"/>
      <c r="I99" s="201"/>
      <c r="J99" s="202">
        <f>J138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104</v>
      </c>
      <c r="E100" s="200"/>
      <c r="F100" s="200"/>
      <c r="G100" s="200"/>
      <c r="H100" s="200"/>
      <c r="I100" s="201"/>
      <c r="J100" s="202">
        <f>J148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105</v>
      </c>
      <c r="E101" s="200"/>
      <c r="F101" s="200"/>
      <c r="G101" s="200"/>
      <c r="H101" s="200"/>
      <c r="I101" s="201"/>
      <c r="J101" s="202">
        <f>J155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106</v>
      </c>
      <c r="E102" s="200"/>
      <c r="F102" s="200"/>
      <c r="G102" s="200"/>
      <c r="H102" s="200"/>
      <c r="I102" s="201"/>
      <c r="J102" s="202">
        <f>J160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107</v>
      </c>
      <c r="E103" s="193"/>
      <c r="F103" s="193"/>
      <c r="G103" s="193"/>
      <c r="H103" s="193"/>
      <c r="I103" s="194"/>
      <c r="J103" s="195">
        <f>J162</f>
        <v>0</v>
      </c>
      <c r="K103" s="191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180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183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108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84" t="str">
        <f>E7</f>
        <v>Benešov - oprava MK ulice Mendelova a Pražská</v>
      </c>
      <c r="F113" s="29"/>
      <c r="G113" s="29"/>
      <c r="H113" s="29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93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7" customHeight="1">
      <c r="A115" s="35"/>
      <c r="B115" s="36"/>
      <c r="C115" s="37"/>
      <c r="D115" s="37"/>
      <c r="E115" s="73" t="str">
        <f>E9</f>
        <v>02 - Benešov ul. Mendelova od podchodu ČD ke kř. s ul Nová Pražská - chodníky</v>
      </c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 xml:space="preserve"> </v>
      </c>
      <c r="G117" s="37"/>
      <c r="H117" s="37"/>
      <c r="I117" s="144" t="s">
        <v>22</v>
      </c>
      <c r="J117" s="76" t="str">
        <f>IF(J12="","",J12)</f>
        <v>21. 6. 2019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>Město Benešov</v>
      </c>
      <c r="G119" s="37"/>
      <c r="H119" s="37"/>
      <c r="I119" s="144" t="s">
        <v>30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28</v>
      </c>
      <c r="D120" s="37"/>
      <c r="E120" s="37"/>
      <c r="F120" s="24" t="str">
        <f>IF(E18="","",E18)</f>
        <v>Vyplň údaj</v>
      </c>
      <c r="G120" s="37"/>
      <c r="H120" s="37"/>
      <c r="I120" s="144" t="s">
        <v>32</v>
      </c>
      <c r="J120" s="33" t="str">
        <f>E24</f>
        <v xml:space="preserve">Tichovský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204"/>
      <c r="B122" s="205"/>
      <c r="C122" s="206" t="s">
        <v>109</v>
      </c>
      <c r="D122" s="207" t="s">
        <v>60</v>
      </c>
      <c r="E122" s="207" t="s">
        <v>56</v>
      </c>
      <c r="F122" s="207" t="s">
        <v>57</v>
      </c>
      <c r="G122" s="207" t="s">
        <v>110</v>
      </c>
      <c r="H122" s="207" t="s">
        <v>111</v>
      </c>
      <c r="I122" s="208" t="s">
        <v>112</v>
      </c>
      <c r="J122" s="209" t="s">
        <v>97</v>
      </c>
      <c r="K122" s="210" t="s">
        <v>113</v>
      </c>
      <c r="L122" s="211"/>
      <c r="M122" s="97" t="s">
        <v>1</v>
      </c>
      <c r="N122" s="98" t="s">
        <v>39</v>
      </c>
      <c r="O122" s="98" t="s">
        <v>114</v>
      </c>
      <c r="P122" s="98" t="s">
        <v>115</v>
      </c>
      <c r="Q122" s="98" t="s">
        <v>116</v>
      </c>
      <c r="R122" s="98" t="s">
        <v>117</v>
      </c>
      <c r="S122" s="98" t="s">
        <v>118</v>
      </c>
      <c r="T122" s="99" t="s">
        <v>119</v>
      </c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</row>
    <row r="123" spans="1:63" s="2" customFormat="1" ht="22.8" customHeight="1">
      <c r="A123" s="35"/>
      <c r="B123" s="36"/>
      <c r="C123" s="104" t="s">
        <v>120</v>
      </c>
      <c r="D123" s="37"/>
      <c r="E123" s="37"/>
      <c r="F123" s="37"/>
      <c r="G123" s="37"/>
      <c r="H123" s="37"/>
      <c r="I123" s="141"/>
      <c r="J123" s="212">
        <f>BK123</f>
        <v>0</v>
      </c>
      <c r="K123" s="37"/>
      <c r="L123" s="41"/>
      <c r="M123" s="100"/>
      <c r="N123" s="213"/>
      <c r="O123" s="101"/>
      <c r="P123" s="214">
        <f>P124+P162</f>
        <v>0</v>
      </c>
      <c r="Q123" s="101"/>
      <c r="R123" s="214">
        <f>R124+R162</f>
        <v>336.7401288</v>
      </c>
      <c r="S123" s="101"/>
      <c r="T123" s="215">
        <f>T124+T162</f>
        <v>247.44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74</v>
      </c>
      <c r="AU123" s="14" t="s">
        <v>99</v>
      </c>
      <c r="BK123" s="216">
        <f>BK124+BK162</f>
        <v>0</v>
      </c>
    </row>
    <row r="124" spans="1:63" s="12" customFormat="1" ht="25.9" customHeight="1">
      <c r="A124" s="12"/>
      <c r="B124" s="217"/>
      <c r="C124" s="218"/>
      <c r="D124" s="219" t="s">
        <v>74</v>
      </c>
      <c r="E124" s="220" t="s">
        <v>121</v>
      </c>
      <c r="F124" s="220" t="s">
        <v>122</v>
      </c>
      <c r="G124" s="218"/>
      <c r="H124" s="218"/>
      <c r="I124" s="221"/>
      <c r="J124" s="222">
        <f>BK124</f>
        <v>0</v>
      </c>
      <c r="K124" s="218"/>
      <c r="L124" s="223"/>
      <c r="M124" s="224"/>
      <c r="N124" s="225"/>
      <c r="O124" s="225"/>
      <c r="P124" s="226">
        <f>P125+P138+P148+P155+P160</f>
        <v>0</v>
      </c>
      <c r="Q124" s="225"/>
      <c r="R124" s="226">
        <f>R125+R138+R148+R155+R160</f>
        <v>336.7401288</v>
      </c>
      <c r="S124" s="225"/>
      <c r="T124" s="227">
        <f>T125+T138+T148+T155+T160</f>
        <v>247.44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83</v>
      </c>
      <c r="AT124" s="229" t="s">
        <v>74</v>
      </c>
      <c r="AU124" s="229" t="s">
        <v>75</v>
      </c>
      <c r="AY124" s="228" t="s">
        <v>123</v>
      </c>
      <c r="BK124" s="230">
        <f>BK125+BK138+BK148+BK155+BK160</f>
        <v>0</v>
      </c>
    </row>
    <row r="125" spans="1:63" s="12" customFormat="1" ht="22.8" customHeight="1">
      <c r="A125" s="12"/>
      <c r="B125" s="217"/>
      <c r="C125" s="218"/>
      <c r="D125" s="219" t="s">
        <v>74</v>
      </c>
      <c r="E125" s="231" t="s">
        <v>83</v>
      </c>
      <c r="F125" s="231" t="s">
        <v>124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SUM(P126:P137)</f>
        <v>0</v>
      </c>
      <c r="Q125" s="225"/>
      <c r="R125" s="226">
        <f>SUM(R126:R137)</f>
        <v>78.57791999999999</v>
      </c>
      <c r="S125" s="225"/>
      <c r="T125" s="227">
        <f>SUM(T126:T137)</f>
        <v>247.44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83</v>
      </c>
      <c r="AT125" s="229" t="s">
        <v>74</v>
      </c>
      <c r="AU125" s="229" t="s">
        <v>83</v>
      </c>
      <c r="AY125" s="228" t="s">
        <v>123</v>
      </c>
      <c r="BK125" s="230">
        <f>SUM(BK126:BK137)</f>
        <v>0</v>
      </c>
    </row>
    <row r="126" spans="1:65" s="2" customFormat="1" ht="36" customHeight="1">
      <c r="A126" s="35"/>
      <c r="B126" s="36"/>
      <c r="C126" s="233" t="s">
        <v>83</v>
      </c>
      <c r="D126" s="233" t="s">
        <v>125</v>
      </c>
      <c r="E126" s="234" t="s">
        <v>126</v>
      </c>
      <c r="F126" s="235" t="s">
        <v>127</v>
      </c>
      <c r="G126" s="236" t="s">
        <v>128</v>
      </c>
      <c r="H126" s="237">
        <v>44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40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129</v>
      </c>
      <c r="AT126" s="245" t="s">
        <v>125</v>
      </c>
      <c r="AU126" s="245" t="s">
        <v>85</v>
      </c>
      <c r="AY126" s="14" t="s">
        <v>123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83</v>
      </c>
      <c r="BK126" s="246">
        <f>ROUND(I126*H126,2)</f>
        <v>0</v>
      </c>
      <c r="BL126" s="14" t="s">
        <v>129</v>
      </c>
      <c r="BM126" s="245" t="s">
        <v>417</v>
      </c>
    </row>
    <row r="127" spans="1:65" s="2" customFormat="1" ht="24" customHeight="1">
      <c r="A127" s="35"/>
      <c r="B127" s="36"/>
      <c r="C127" s="233" t="s">
        <v>85</v>
      </c>
      <c r="D127" s="233" t="s">
        <v>125</v>
      </c>
      <c r="E127" s="234" t="s">
        <v>131</v>
      </c>
      <c r="F127" s="235" t="s">
        <v>132</v>
      </c>
      <c r="G127" s="236" t="s">
        <v>128</v>
      </c>
      <c r="H127" s="237">
        <v>44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40</v>
      </c>
      <c r="O127" s="88"/>
      <c r="P127" s="243">
        <f>O127*H127</f>
        <v>0</v>
      </c>
      <c r="Q127" s="243">
        <v>0.00018</v>
      </c>
      <c r="R127" s="243">
        <f>Q127*H127</f>
        <v>0.00792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129</v>
      </c>
      <c r="AT127" s="245" t="s">
        <v>125</v>
      </c>
      <c r="AU127" s="245" t="s">
        <v>85</v>
      </c>
      <c r="AY127" s="14" t="s">
        <v>123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83</v>
      </c>
      <c r="BK127" s="246">
        <f>ROUND(I127*H127,2)</f>
        <v>0</v>
      </c>
      <c r="BL127" s="14" t="s">
        <v>129</v>
      </c>
      <c r="BM127" s="245" t="s">
        <v>418</v>
      </c>
    </row>
    <row r="128" spans="1:65" s="2" customFormat="1" ht="60" customHeight="1">
      <c r="A128" s="35"/>
      <c r="B128" s="36"/>
      <c r="C128" s="233" t="s">
        <v>141</v>
      </c>
      <c r="D128" s="233" t="s">
        <v>125</v>
      </c>
      <c r="E128" s="234" t="s">
        <v>138</v>
      </c>
      <c r="F128" s="235" t="s">
        <v>139</v>
      </c>
      <c r="G128" s="236" t="s">
        <v>128</v>
      </c>
      <c r="H128" s="237">
        <v>454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40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0.3</v>
      </c>
      <c r="T128" s="244">
        <f>S128*H128</f>
        <v>136.2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129</v>
      </c>
      <c r="AT128" s="245" t="s">
        <v>125</v>
      </c>
      <c r="AU128" s="245" t="s">
        <v>85</v>
      </c>
      <c r="AY128" s="14" t="s">
        <v>123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83</v>
      </c>
      <c r="BK128" s="246">
        <f>ROUND(I128*H128,2)</f>
        <v>0</v>
      </c>
      <c r="BL128" s="14" t="s">
        <v>129</v>
      </c>
      <c r="BM128" s="245" t="s">
        <v>419</v>
      </c>
    </row>
    <row r="129" spans="1:65" s="2" customFormat="1" ht="60" customHeight="1">
      <c r="A129" s="35"/>
      <c r="B129" s="36"/>
      <c r="C129" s="233" t="s">
        <v>145</v>
      </c>
      <c r="D129" s="233" t="s">
        <v>125</v>
      </c>
      <c r="E129" s="234" t="s">
        <v>146</v>
      </c>
      <c r="F129" s="235" t="s">
        <v>147</v>
      </c>
      <c r="G129" s="236" t="s">
        <v>128</v>
      </c>
      <c r="H129" s="237">
        <v>454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40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0.22</v>
      </c>
      <c r="T129" s="244">
        <f>S129*H129</f>
        <v>99.88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129</v>
      </c>
      <c r="AT129" s="245" t="s">
        <v>125</v>
      </c>
      <c r="AU129" s="245" t="s">
        <v>85</v>
      </c>
      <c r="AY129" s="14" t="s">
        <v>123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83</v>
      </c>
      <c r="BK129" s="246">
        <f>ROUND(I129*H129,2)</f>
        <v>0</v>
      </c>
      <c r="BL129" s="14" t="s">
        <v>129</v>
      </c>
      <c r="BM129" s="245" t="s">
        <v>420</v>
      </c>
    </row>
    <row r="130" spans="1:65" s="2" customFormat="1" ht="36" customHeight="1">
      <c r="A130" s="35"/>
      <c r="B130" s="36"/>
      <c r="C130" s="233" t="s">
        <v>154</v>
      </c>
      <c r="D130" s="233" t="s">
        <v>125</v>
      </c>
      <c r="E130" s="234" t="s">
        <v>150</v>
      </c>
      <c r="F130" s="235" t="s">
        <v>151</v>
      </c>
      <c r="G130" s="236" t="s">
        <v>152</v>
      </c>
      <c r="H130" s="237">
        <v>284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40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0.04</v>
      </c>
      <c r="T130" s="244">
        <f>S130*H130</f>
        <v>11.36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129</v>
      </c>
      <c r="AT130" s="245" t="s">
        <v>125</v>
      </c>
      <c r="AU130" s="245" t="s">
        <v>85</v>
      </c>
      <c r="AY130" s="14" t="s">
        <v>123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83</v>
      </c>
      <c r="BK130" s="246">
        <f>ROUND(I130*H130,2)</f>
        <v>0</v>
      </c>
      <c r="BL130" s="14" t="s">
        <v>129</v>
      </c>
      <c r="BM130" s="245" t="s">
        <v>421</v>
      </c>
    </row>
    <row r="131" spans="1:65" s="2" customFormat="1" ht="48" customHeight="1">
      <c r="A131" s="35"/>
      <c r="B131" s="36"/>
      <c r="C131" s="233" t="s">
        <v>159</v>
      </c>
      <c r="D131" s="233" t="s">
        <v>125</v>
      </c>
      <c r="E131" s="234" t="s">
        <v>155</v>
      </c>
      <c r="F131" s="235" t="s">
        <v>156</v>
      </c>
      <c r="G131" s="236" t="s">
        <v>157</v>
      </c>
      <c r="H131" s="237">
        <v>8.52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40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129</v>
      </c>
      <c r="AT131" s="245" t="s">
        <v>125</v>
      </c>
      <c r="AU131" s="245" t="s">
        <v>85</v>
      </c>
      <c r="AY131" s="14" t="s">
        <v>123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83</v>
      </c>
      <c r="BK131" s="246">
        <f>ROUND(I131*H131,2)</f>
        <v>0</v>
      </c>
      <c r="BL131" s="14" t="s">
        <v>129</v>
      </c>
      <c r="BM131" s="245" t="s">
        <v>422</v>
      </c>
    </row>
    <row r="132" spans="1:65" s="2" customFormat="1" ht="48" customHeight="1">
      <c r="A132" s="35"/>
      <c r="B132" s="36"/>
      <c r="C132" s="233" t="s">
        <v>172</v>
      </c>
      <c r="D132" s="233" t="s">
        <v>125</v>
      </c>
      <c r="E132" s="234" t="s">
        <v>327</v>
      </c>
      <c r="F132" s="235" t="s">
        <v>328</v>
      </c>
      <c r="G132" s="236" t="s">
        <v>157</v>
      </c>
      <c r="H132" s="237">
        <v>8.52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40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129</v>
      </c>
      <c r="AT132" s="245" t="s">
        <v>125</v>
      </c>
      <c r="AU132" s="245" t="s">
        <v>85</v>
      </c>
      <c r="AY132" s="14" t="s">
        <v>123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83</v>
      </c>
      <c r="BK132" s="246">
        <f>ROUND(I132*H132,2)</f>
        <v>0</v>
      </c>
      <c r="BL132" s="14" t="s">
        <v>129</v>
      </c>
      <c r="BM132" s="245" t="s">
        <v>423</v>
      </c>
    </row>
    <row r="133" spans="1:65" s="2" customFormat="1" ht="16.5" customHeight="1">
      <c r="A133" s="35"/>
      <c r="B133" s="36"/>
      <c r="C133" s="233" t="s">
        <v>176</v>
      </c>
      <c r="D133" s="233" t="s">
        <v>125</v>
      </c>
      <c r="E133" s="234" t="s">
        <v>164</v>
      </c>
      <c r="F133" s="235" t="s">
        <v>165</v>
      </c>
      <c r="G133" s="236" t="s">
        <v>157</v>
      </c>
      <c r="H133" s="237">
        <v>8.52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40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129</v>
      </c>
      <c r="AT133" s="245" t="s">
        <v>125</v>
      </c>
      <c r="AU133" s="245" t="s">
        <v>85</v>
      </c>
      <c r="AY133" s="14" t="s">
        <v>123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83</v>
      </c>
      <c r="BK133" s="246">
        <f>ROUND(I133*H133,2)</f>
        <v>0</v>
      </c>
      <c r="BL133" s="14" t="s">
        <v>129</v>
      </c>
      <c r="BM133" s="245" t="s">
        <v>424</v>
      </c>
    </row>
    <row r="134" spans="1:65" s="2" customFormat="1" ht="36" customHeight="1">
      <c r="A134" s="35"/>
      <c r="B134" s="36"/>
      <c r="C134" s="233" t="s">
        <v>180</v>
      </c>
      <c r="D134" s="233" t="s">
        <v>125</v>
      </c>
      <c r="E134" s="234" t="s">
        <v>168</v>
      </c>
      <c r="F134" s="235" t="s">
        <v>169</v>
      </c>
      <c r="G134" s="236" t="s">
        <v>170</v>
      </c>
      <c r="H134" s="237">
        <v>21.3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40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129</v>
      </c>
      <c r="AT134" s="245" t="s">
        <v>125</v>
      </c>
      <c r="AU134" s="245" t="s">
        <v>85</v>
      </c>
      <c r="AY134" s="14" t="s">
        <v>123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83</v>
      </c>
      <c r="BK134" s="246">
        <f>ROUND(I134*H134,2)</f>
        <v>0</v>
      </c>
      <c r="BL134" s="14" t="s">
        <v>129</v>
      </c>
      <c r="BM134" s="245" t="s">
        <v>425</v>
      </c>
    </row>
    <row r="135" spans="1:65" s="2" customFormat="1" ht="24" customHeight="1">
      <c r="A135" s="35"/>
      <c r="B135" s="36"/>
      <c r="C135" s="233" t="s">
        <v>8</v>
      </c>
      <c r="D135" s="233" t="s">
        <v>125</v>
      </c>
      <c r="E135" s="234" t="s">
        <v>173</v>
      </c>
      <c r="F135" s="235" t="s">
        <v>174</v>
      </c>
      <c r="G135" s="236" t="s">
        <v>128</v>
      </c>
      <c r="H135" s="237">
        <v>523.6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40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129</v>
      </c>
      <c r="AT135" s="245" t="s">
        <v>125</v>
      </c>
      <c r="AU135" s="245" t="s">
        <v>85</v>
      </c>
      <c r="AY135" s="14" t="s">
        <v>123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83</v>
      </c>
      <c r="BK135" s="246">
        <f>ROUND(I135*H135,2)</f>
        <v>0</v>
      </c>
      <c r="BL135" s="14" t="s">
        <v>129</v>
      </c>
      <c r="BM135" s="245" t="s">
        <v>426</v>
      </c>
    </row>
    <row r="136" spans="1:65" s="2" customFormat="1" ht="36" customHeight="1">
      <c r="A136" s="35"/>
      <c r="B136" s="36"/>
      <c r="C136" s="233" t="s">
        <v>339</v>
      </c>
      <c r="D136" s="233" t="s">
        <v>125</v>
      </c>
      <c r="E136" s="234" t="s">
        <v>177</v>
      </c>
      <c r="F136" s="235" t="s">
        <v>178</v>
      </c>
      <c r="G136" s="236" t="s">
        <v>128</v>
      </c>
      <c r="H136" s="237">
        <v>436.5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40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129</v>
      </c>
      <c r="AT136" s="245" t="s">
        <v>125</v>
      </c>
      <c r="AU136" s="245" t="s">
        <v>85</v>
      </c>
      <c r="AY136" s="14" t="s">
        <v>123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83</v>
      </c>
      <c r="BK136" s="246">
        <f>ROUND(I136*H136,2)</f>
        <v>0</v>
      </c>
      <c r="BL136" s="14" t="s">
        <v>129</v>
      </c>
      <c r="BM136" s="245" t="s">
        <v>427</v>
      </c>
    </row>
    <row r="137" spans="1:65" s="2" customFormat="1" ht="16.5" customHeight="1">
      <c r="A137" s="35"/>
      <c r="B137" s="36"/>
      <c r="C137" s="247" t="s">
        <v>205</v>
      </c>
      <c r="D137" s="247" t="s">
        <v>181</v>
      </c>
      <c r="E137" s="248" t="s">
        <v>182</v>
      </c>
      <c r="F137" s="249" t="s">
        <v>183</v>
      </c>
      <c r="G137" s="250" t="s">
        <v>170</v>
      </c>
      <c r="H137" s="251">
        <v>78.57</v>
      </c>
      <c r="I137" s="252"/>
      <c r="J137" s="253">
        <f>ROUND(I137*H137,2)</f>
        <v>0</v>
      </c>
      <c r="K137" s="254"/>
      <c r="L137" s="255"/>
      <c r="M137" s="256" t="s">
        <v>1</v>
      </c>
      <c r="N137" s="257" t="s">
        <v>40</v>
      </c>
      <c r="O137" s="88"/>
      <c r="P137" s="243">
        <f>O137*H137</f>
        <v>0</v>
      </c>
      <c r="Q137" s="243">
        <v>1</v>
      </c>
      <c r="R137" s="243">
        <f>Q137*H137</f>
        <v>78.57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154</v>
      </c>
      <c r="AT137" s="245" t="s">
        <v>181</v>
      </c>
      <c r="AU137" s="245" t="s">
        <v>85</v>
      </c>
      <c r="AY137" s="14" t="s">
        <v>123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83</v>
      </c>
      <c r="BK137" s="246">
        <f>ROUND(I137*H137,2)</f>
        <v>0</v>
      </c>
      <c r="BL137" s="14" t="s">
        <v>129</v>
      </c>
      <c r="BM137" s="245" t="s">
        <v>428</v>
      </c>
    </row>
    <row r="138" spans="1:63" s="12" customFormat="1" ht="22.8" customHeight="1">
      <c r="A138" s="12"/>
      <c r="B138" s="217"/>
      <c r="C138" s="218"/>
      <c r="D138" s="219" t="s">
        <v>74</v>
      </c>
      <c r="E138" s="231" t="s">
        <v>141</v>
      </c>
      <c r="F138" s="231" t="s">
        <v>185</v>
      </c>
      <c r="G138" s="218"/>
      <c r="H138" s="218"/>
      <c r="I138" s="221"/>
      <c r="J138" s="232">
        <f>BK138</f>
        <v>0</v>
      </c>
      <c r="K138" s="218"/>
      <c r="L138" s="223"/>
      <c r="M138" s="224"/>
      <c r="N138" s="225"/>
      <c r="O138" s="225"/>
      <c r="P138" s="226">
        <f>SUM(P139:P147)</f>
        <v>0</v>
      </c>
      <c r="Q138" s="225"/>
      <c r="R138" s="226">
        <f>SUM(R139:R147)</f>
        <v>157.131523</v>
      </c>
      <c r="S138" s="225"/>
      <c r="T138" s="227">
        <f>SUM(T139:T147)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8" t="s">
        <v>83</v>
      </c>
      <c r="AT138" s="229" t="s">
        <v>74</v>
      </c>
      <c r="AU138" s="229" t="s">
        <v>83</v>
      </c>
      <c r="AY138" s="228" t="s">
        <v>123</v>
      </c>
      <c r="BK138" s="230">
        <f>SUM(BK139:BK147)</f>
        <v>0</v>
      </c>
    </row>
    <row r="139" spans="1:65" s="2" customFormat="1" ht="36" customHeight="1">
      <c r="A139" s="35"/>
      <c r="B139" s="36"/>
      <c r="C139" s="233" t="s">
        <v>242</v>
      </c>
      <c r="D139" s="233" t="s">
        <v>125</v>
      </c>
      <c r="E139" s="234" t="s">
        <v>187</v>
      </c>
      <c r="F139" s="235" t="s">
        <v>188</v>
      </c>
      <c r="G139" s="236" t="s">
        <v>128</v>
      </c>
      <c r="H139" s="237">
        <v>452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40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129</v>
      </c>
      <c r="AT139" s="245" t="s">
        <v>125</v>
      </c>
      <c r="AU139" s="245" t="s">
        <v>85</v>
      </c>
      <c r="AY139" s="14" t="s">
        <v>123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83</v>
      </c>
      <c r="BK139" s="246">
        <f>ROUND(I139*H139,2)</f>
        <v>0</v>
      </c>
      <c r="BL139" s="14" t="s">
        <v>129</v>
      </c>
      <c r="BM139" s="245" t="s">
        <v>429</v>
      </c>
    </row>
    <row r="140" spans="1:65" s="2" customFormat="1" ht="60" customHeight="1">
      <c r="A140" s="35"/>
      <c r="B140" s="36"/>
      <c r="C140" s="233" t="s">
        <v>289</v>
      </c>
      <c r="D140" s="233" t="s">
        <v>125</v>
      </c>
      <c r="E140" s="234" t="s">
        <v>199</v>
      </c>
      <c r="F140" s="235" t="s">
        <v>200</v>
      </c>
      <c r="G140" s="236" t="s">
        <v>128</v>
      </c>
      <c r="H140" s="237">
        <v>523.6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40</v>
      </c>
      <c r="O140" s="88"/>
      <c r="P140" s="243">
        <f>O140*H140</f>
        <v>0</v>
      </c>
      <c r="Q140" s="243">
        <v>0.09848</v>
      </c>
      <c r="R140" s="243">
        <f>Q140*H140</f>
        <v>51.564128000000004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129</v>
      </c>
      <c r="AT140" s="245" t="s">
        <v>125</v>
      </c>
      <c r="AU140" s="245" t="s">
        <v>85</v>
      </c>
      <c r="AY140" s="14" t="s">
        <v>123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83</v>
      </c>
      <c r="BK140" s="246">
        <f>ROUND(I140*H140,2)</f>
        <v>0</v>
      </c>
      <c r="BL140" s="14" t="s">
        <v>129</v>
      </c>
      <c r="BM140" s="245" t="s">
        <v>430</v>
      </c>
    </row>
    <row r="141" spans="1:65" s="2" customFormat="1" ht="36" customHeight="1">
      <c r="A141" s="35"/>
      <c r="B141" s="36"/>
      <c r="C141" s="233" t="s">
        <v>361</v>
      </c>
      <c r="D141" s="233" t="s">
        <v>125</v>
      </c>
      <c r="E141" s="234" t="s">
        <v>431</v>
      </c>
      <c r="F141" s="235" t="s">
        <v>432</v>
      </c>
      <c r="G141" s="236" t="s">
        <v>128</v>
      </c>
      <c r="H141" s="237">
        <v>24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40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129</v>
      </c>
      <c r="AT141" s="245" t="s">
        <v>125</v>
      </c>
      <c r="AU141" s="245" t="s">
        <v>85</v>
      </c>
      <c r="AY141" s="14" t="s">
        <v>123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83</v>
      </c>
      <c r="BK141" s="246">
        <f>ROUND(I141*H141,2)</f>
        <v>0</v>
      </c>
      <c r="BL141" s="14" t="s">
        <v>129</v>
      </c>
      <c r="BM141" s="245" t="s">
        <v>433</v>
      </c>
    </row>
    <row r="142" spans="1:65" s="2" customFormat="1" ht="36" customHeight="1">
      <c r="A142" s="35"/>
      <c r="B142" s="36"/>
      <c r="C142" s="233" t="s">
        <v>386</v>
      </c>
      <c r="D142" s="233" t="s">
        <v>125</v>
      </c>
      <c r="E142" s="234" t="s">
        <v>210</v>
      </c>
      <c r="F142" s="235" t="s">
        <v>211</v>
      </c>
      <c r="G142" s="236" t="s">
        <v>128</v>
      </c>
      <c r="H142" s="237">
        <v>3.5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40</v>
      </c>
      <c r="O142" s="88"/>
      <c r="P142" s="243">
        <f>O142*H142</f>
        <v>0</v>
      </c>
      <c r="Q142" s="243">
        <v>0.20745</v>
      </c>
      <c r="R142" s="243">
        <f>Q142*H142</f>
        <v>0.726075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129</v>
      </c>
      <c r="AT142" s="245" t="s">
        <v>125</v>
      </c>
      <c r="AU142" s="245" t="s">
        <v>85</v>
      </c>
      <c r="AY142" s="14" t="s">
        <v>123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83</v>
      </c>
      <c r="BK142" s="246">
        <f>ROUND(I142*H142,2)</f>
        <v>0</v>
      </c>
      <c r="BL142" s="14" t="s">
        <v>129</v>
      </c>
      <c r="BM142" s="245" t="s">
        <v>434</v>
      </c>
    </row>
    <row r="143" spans="1:65" s="2" customFormat="1" ht="72" customHeight="1">
      <c r="A143" s="35"/>
      <c r="B143" s="36"/>
      <c r="C143" s="233" t="s">
        <v>400</v>
      </c>
      <c r="D143" s="233" t="s">
        <v>125</v>
      </c>
      <c r="E143" s="234" t="s">
        <v>222</v>
      </c>
      <c r="F143" s="235" t="s">
        <v>223</v>
      </c>
      <c r="G143" s="236" t="s">
        <v>128</v>
      </c>
      <c r="H143" s="237">
        <v>452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40</v>
      </c>
      <c r="O143" s="88"/>
      <c r="P143" s="243">
        <f>O143*H143</f>
        <v>0</v>
      </c>
      <c r="Q143" s="243">
        <v>0.08425</v>
      </c>
      <c r="R143" s="243">
        <f>Q143*H143</f>
        <v>38.081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129</v>
      </c>
      <c r="AT143" s="245" t="s">
        <v>125</v>
      </c>
      <c r="AU143" s="245" t="s">
        <v>85</v>
      </c>
      <c r="AY143" s="14" t="s">
        <v>123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83</v>
      </c>
      <c r="BK143" s="246">
        <f>ROUND(I143*H143,2)</f>
        <v>0</v>
      </c>
      <c r="BL143" s="14" t="s">
        <v>129</v>
      </c>
      <c r="BM143" s="245" t="s">
        <v>435</v>
      </c>
    </row>
    <row r="144" spans="1:65" s="2" customFormat="1" ht="16.5" customHeight="1">
      <c r="A144" s="35"/>
      <c r="B144" s="36"/>
      <c r="C144" s="247" t="s">
        <v>404</v>
      </c>
      <c r="D144" s="247" t="s">
        <v>181</v>
      </c>
      <c r="E144" s="248" t="s">
        <v>226</v>
      </c>
      <c r="F144" s="249" t="s">
        <v>227</v>
      </c>
      <c r="G144" s="250" t="s">
        <v>128</v>
      </c>
      <c r="H144" s="251">
        <v>454.471</v>
      </c>
      <c r="I144" s="252"/>
      <c r="J144" s="253">
        <f>ROUND(I144*H144,2)</f>
        <v>0</v>
      </c>
      <c r="K144" s="254"/>
      <c r="L144" s="255"/>
      <c r="M144" s="256" t="s">
        <v>1</v>
      </c>
      <c r="N144" s="257" t="s">
        <v>40</v>
      </c>
      <c r="O144" s="88"/>
      <c r="P144" s="243">
        <f>O144*H144</f>
        <v>0</v>
      </c>
      <c r="Q144" s="243">
        <v>0.131</v>
      </c>
      <c r="R144" s="243">
        <f>Q144*H144</f>
        <v>59.535701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154</v>
      </c>
      <c r="AT144" s="245" t="s">
        <v>181</v>
      </c>
      <c r="AU144" s="245" t="s">
        <v>85</v>
      </c>
      <c r="AY144" s="14" t="s">
        <v>123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83</v>
      </c>
      <c r="BK144" s="246">
        <f>ROUND(I144*H144,2)</f>
        <v>0</v>
      </c>
      <c r="BL144" s="14" t="s">
        <v>129</v>
      </c>
      <c r="BM144" s="245" t="s">
        <v>436</v>
      </c>
    </row>
    <row r="145" spans="1:65" s="2" customFormat="1" ht="72" customHeight="1">
      <c r="A145" s="35"/>
      <c r="B145" s="36"/>
      <c r="C145" s="233" t="s">
        <v>408</v>
      </c>
      <c r="D145" s="233" t="s">
        <v>125</v>
      </c>
      <c r="E145" s="234" t="s">
        <v>230</v>
      </c>
      <c r="F145" s="235" t="s">
        <v>231</v>
      </c>
      <c r="G145" s="236" t="s">
        <v>128</v>
      </c>
      <c r="H145" s="237">
        <v>24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40</v>
      </c>
      <c r="O145" s="88"/>
      <c r="P145" s="243">
        <f>O145*H145</f>
        <v>0</v>
      </c>
      <c r="Q145" s="243">
        <v>0.08565</v>
      </c>
      <c r="R145" s="243">
        <f>Q145*H145</f>
        <v>2.0556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129</v>
      </c>
      <c r="AT145" s="245" t="s">
        <v>125</v>
      </c>
      <c r="AU145" s="245" t="s">
        <v>85</v>
      </c>
      <c r="AY145" s="14" t="s">
        <v>123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83</v>
      </c>
      <c r="BK145" s="246">
        <f>ROUND(I145*H145,2)</f>
        <v>0</v>
      </c>
      <c r="BL145" s="14" t="s">
        <v>129</v>
      </c>
      <c r="BM145" s="245" t="s">
        <v>437</v>
      </c>
    </row>
    <row r="146" spans="1:65" s="2" customFormat="1" ht="16.5" customHeight="1">
      <c r="A146" s="35"/>
      <c r="B146" s="36"/>
      <c r="C146" s="247" t="s">
        <v>438</v>
      </c>
      <c r="D146" s="247" t="s">
        <v>181</v>
      </c>
      <c r="E146" s="248" t="s">
        <v>234</v>
      </c>
      <c r="F146" s="249" t="s">
        <v>235</v>
      </c>
      <c r="G146" s="250" t="s">
        <v>128</v>
      </c>
      <c r="H146" s="251">
        <v>24.48</v>
      </c>
      <c r="I146" s="252"/>
      <c r="J146" s="253">
        <f>ROUND(I146*H146,2)</f>
        <v>0</v>
      </c>
      <c r="K146" s="254"/>
      <c r="L146" s="255"/>
      <c r="M146" s="256" t="s">
        <v>1</v>
      </c>
      <c r="N146" s="257" t="s">
        <v>40</v>
      </c>
      <c r="O146" s="88"/>
      <c r="P146" s="243">
        <f>O146*H146</f>
        <v>0</v>
      </c>
      <c r="Q146" s="243">
        <v>0.176</v>
      </c>
      <c r="R146" s="243">
        <f>Q146*H146</f>
        <v>4.308479999999999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154</v>
      </c>
      <c r="AT146" s="245" t="s">
        <v>181</v>
      </c>
      <c r="AU146" s="245" t="s">
        <v>85</v>
      </c>
      <c r="AY146" s="14" t="s">
        <v>123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83</v>
      </c>
      <c r="BK146" s="246">
        <f>ROUND(I146*H146,2)</f>
        <v>0</v>
      </c>
      <c r="BL146" s="14" t="s">
        <v>129</v>
      </c>
      <c r="BM146" s="245" t="s">
        <v>439</v>
      </c>
    </row>
    <row r="147" spans="1:65" s="2" customFormat="1" ht="24" customHeight="1">
      <c r="A147" s="35"/>
      <c r="B147" s="36"/>
      <c r="C147" s="247" t="s">
        <v>440</v>
      </c>
      <c r="D147" s="247" t="s">
        <v>181</v>
      </c>
      <c r="E147" s="248" t="s">
        <v>238</v>
      </c>
      <c r="F147" s="249" t="s">
        <v>239</v>
      </c>
      <c r="G147" s="250" t="s">
        <v>128</v>
      </c>
      <c r="H147" s="251">
        <v>6.569</v>
      </c>
      <c r="I147" s="252"/>
      <c r="J147" s="253">
        <f>ROUND(I147*H147,2)</f>
        <v>0</v>
      </c>
      <c r="K147" s="254"/>
      <c r="L147" s="255"/>
      <c r="M147" s="256" t="s">
        <v>1</v>
      </c>
      <c r="N147" s="257" t="s">
        <v>40</v>
      </c>
      <c r="O147" s="88"/>
      <c r="P147" s="243">
        <f>O147*H147</f>
        <v>0</v>
      </c>
      <c r="Q147" s="243">
        <v>0.131</v>
      </c>
      <c r="R147" s="243">
        <f>Q147*H147</f>
        <v>0.860539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154</v>
      </c>
      <c r="AT147" s="245" t="s">
        <v>181</v>
      </c>
      <c r="AU147" s="245" t="s">
        <v>85</v>
      </c>
      <c r="AY147" s="14" t="s">
        <v>123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83</v>
      </c>
      <c r="BK147" s="246">
        <f>ROUND(I147*H147,2)</f>
        <v>0</v>
      </c>
      <c r="BL147" s="14" t="s">
        <v>129</v>
      </c>
      <c r="BM147" s="245" t="s">
        <v>441</v>
      </c>
    </row>
    <row r="148" spans="1:63" s="12" customFormat="1" ht="22.8" customHeight="1">
      <c r="A148" s="12"/>
      <c r="B148" s="217"/>
      <c r="C148" s="218"/>
      <c r="D148" s="219" t="s">
        <v>74</v>
      </c>
      <c r="E148" s="231" t="s">
        <v>159</v>
      </c>
      <c r="F148" s="231" t="s">
        <v>251</v>
      </c>
      <c r="G148" s="218"/>
      <c r="H148" s="218"/>
      <c r="I148" s="221"/>
      <c r="J148" s="232">
        <f>BK148</f>
        <v>0</v>
      </c>
      <c r="K148" s="218"/>
      <c r="L148" s="223"/>
      <c r="M148" s="224"/>
      <c r="N148" s="225"/>
      <c r="O148" s="225"/>
      <c r="P148" s="226">
        <f>SUM(P149:P154)</f>
        <v>0</v>
      </c>
      <c r="Q148" s="225"/>
      <c r="R148" s="226">
        <f>SUM(R149:R154)</f>
        <v>101.03068580000001</v>
      </c>
      <c r="S148" s="225"/>
      <c r="T148" s="227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8" t="s">
        <v>83</v>
      </c>
      <c r="AT148" s="229" t="s">
        <v>74</v>
      </c>
      <c r="AU148" s="229" t="s">
        <v>83</v>
      </c>
      <c r="AY148" s="228" t="s">
        <v>123</v>
      </c>
      <c r="BK148" s="230">
        <f>SUM(BK149:BK154)</f>
        <v>0</v>
      </c>
    </row>
    <row r="149" spans="1:65" s="2" customFormat="1" ht="48" customHeight="1">
      <c r="A149" s="35"/>
      <c r="B149" s="36"/>
      <c r="C149" s="233" t="s">
        <v>298</v>
      </c>
      <c r="D149" s="233" t="s">
        <v>125</v>
      </c>
      <c r="E149" s="234" t="s">
        <v>253</v>
      </c>
      <c r="F149" s="235" t="s">
        <v>254</v>
      </c>
      <c r="G149" s="236" t="s">
        <v>152</v>
      </c>
      <c r="H149" s="237">
        <v>291</v>
      </c>
      <c r="I149" s="238"/>
      <c r="J149" s="239">
        <f>ROUND(I149*H149,2)</f>
        <v>0</v>
      </c>
      <c r="K149" s="240"/>
      <c r="L149" s="41"/>
      <c r="M149" s="241" t="s">
        <v>1</v>
      </c>
      <c r="N149" s="242" t="s">
        <v>40</v>
      </c>
      <c r="O149" s="88"/>
      <c r="P149" s="243">
        <f>O149*H149</f>
        <v>0</v>
      </c>
      <c r="Q149" s="243">
        <v>0.1295</v>
      </c>
      <c r="R149" s="243">
        <f>Q149*H149</f>
        <v>37.6845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129</v>
      </c>
      <c r="AT149" s="245" t="s">
        <v>125</v>
      </c>
      <c r="AU149" s="245" t="s">
        <v>85</v>
      </c>
      <c r="AY149" s="14" t="s">
        <v>123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83</v>
      </c>
      <c r="BK149" s="246">
        <f>ROUND(I149*H149,2)</f>
        <v>0</v>
      </c>
      <c r="BL149" s="14" t="s">
        <v>129</v>
      </c>
      <c r="BM149" s="245" t="s">
        <v>442</v>
      </c>
    </row>
    <row r="150" spans="1:65" s="2" customFormat="1" ht="16.5" customHeight="1">
      <c r="A150" s="35"/>
      <c r="B150" s="36"/>
      <c r="C150" s="247" t="s">
        <v>237</v>
      </c>
      <c r="D150" s="247" t="s">
        <v>181</v>
      </c>
      <c r="E150" s="248" t="s">
        <v>443</v>
      </c>
      <c r="F150" s="249" t="s">
        <v>444</v>
      </c>
      <c r="G150" s="250" t="s">
        <v>152</v>
      </c>
      <c r="H150" s="251">
        <v>299.73</v>
      </c>
      <c r="I150" s="252"/>
      <c r="J150" s="253">
        <f>ROUND(I150*H150,2)</f>
        <v>0</v>
      </c>
      <c r="K150" s="254"/>
      <c r="L150" s="255"/>
      <c r="M150" s="256" t="s">
        <v>1</v>
      </c>
      <c r="N150" s="257" t="s">
        <v>40</v>
      </c>
      <c r="O150" s="88"/>
      <c r="P150" s="243">
        <f>O150*H150</f>
        <v>0</v>
      </c>
      <c r="Q150" s="243">
        <v>0.058</v>
      </c>
      <c r="R150" s="243">
        <f>Q150*H150</f>
        <v>17.38434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154</v>
      </c>
      <c r="AT150" s="245" t="s">
        <v>181</v>
      </c>
      <c r="AU150" s="245" t="s">
        <v>85</v>
      </c>
      <c r="AY150" s="14" t="s">
        <v>123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83</v>
      </c>
      <c r="BK150" s="246">
        <f>ROUND(I150*H150,2)</f>
        <v>0</v>
      </c>
      <c r="BL150" s="14" t="s">
        <v>129</v>
      </c>
      <c r="BM150" s="245" t="s">
        <v>445</v>
      </c>
    </row>
    <row r="151" spans="1:65" s="2" customFormat="1" ht="24" customHeight="1">
      <c r="A151" s="35"/>
      <c r="B151" s="36"/>
      <c r="C151" s="233" t="s">
        <v>396</v>
      </c>
      <c r="D151" s="233" t="s">
        <v>125</v>
      </c>
      <c r="E151" s="234" t="s">
        <v>260</v>
      </c>
      <c r="F151" s="235" t="s">
        <v>261</v>
      </c>
      <c r="G151" s="236" t="s">
        <v>157</v>
      </c>
      <c r="H151" s="237">
        <v>20.37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40</v>
      </c>
      <c r="O151" s="88"/>
      <c r="P151" s="243">
        <f>O151*H151</f>
        <v>0</v>
      </c>
      <c r="Q151" s="243">
        <v>2.25634</v>
      </c>
      <c r="R151" s="243">
        <f>Q151*H151</f>
        <v>45.9616458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129</v>
      </c>
      <c r="AT151" s="245" t="s">
        <v>125</v>
      </c>
      <c r="AU151" s="245" t="s">
        <v>85</v>
      </c>
      <c r="AY151" s="14" t="s">
        <v>123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83</v>
      </c>
      <c r="BK151" s="246">
        <f>ROUND(I151*H151,2)</f>
        <v>0</v>
      </c>
      <c r="BL151" s="14" t="s">
        <v>129</v>
      </c>
      <c r="BM151" s="245" t="s">
        <v>446</v>
      </c>
    </row>
    <row r="152" spans="1:65" s="2" customFormat="1" ht="36" customHeight="1">
      <c r="A152" s="35"/>
      <c r="B152" s="36"/>
      <c r="C152" s="233" t="s">
        <v>217</v>
      </c>
      <c r="D152" s="233" t="s">
        <v>125</v>
      </c>
      <c r="E152" s="234" t="s">
        <v>264</v>
      </c>
      <c r="F152" s="235" t="s">
        <v>265</v>
      </c>
      <c r="G152" s="236" t="s">
        <v>152</v>
      </c>
      <c r="H152" s="237">
        <v>4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40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129</v>
      </c>
      <c r="AT152" s="245" t="s">
        <v>125</v>
      </c>
      <c r="AU152" s="245" t="s">
        <v>85</v>
      </c>
      <c r="AY152" s="14" t="s">
        <v>123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83</v>
      </c>
      <c r="BK152" s="246">
        <f>ROUND(I152*H152,2)</f>
        <v>0</v>
      </c>
      <c r="BL152" s="14" t="s">
        <v>129</v>
      </c>
      <c r="BM152" s="245" t="s">
        <v>447</v>
      </c>
    </row>
    <row r="153" spans="1:65" s="2" customFormat="1" ht="48" customHeight="1">
      <c r="A153" s="35"/>
      <c r="B153" s="36"/>
      <c r="C153" s="233" t="s">
        <v>190</v>
      </c>
      <c r="D153" s="233" t="s">
        <v>125</v>
      </c>
      <c r="E153" s="234" t="s">
        <v>268</v>
      </c>
      <c r="F153" s="235" t="s">
        <v>269</v>
      </c>
      <c r="G153" s="236" t="s">
        <v>152</v>
      </c>
      <c r="H153" s="237">
        <v>4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40</v>
      </c>
      <c r="O153" s="88"/>
      <c r="P153" s="243">
        <f>O153*H153</f>
        <v>0</v>
      </c>
      <c r="Q153" s="243">
        <v>5E-05</v>
      </c>
      <c r="R153" s="243">
        <f>Q153*H153</f>
        <v>0.0002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129</v>
      </c>
      <c r="AT153" s="245" t="s">
        <v>125</v>
      </c>
      <c r="AU153" s="245" t="s">
        <v>85</v>
      </c>
      <c r="AY153" s="14" t="s">
        <v>123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83</v>
      </c>
      <c r="BK153" s="246">
        <f>ROUND(I153*H153,2)</f>
        <v>0</v>
      </c>
      <c r="BL153" s="14" t="s">
        <v>129</v>
      </c>
      <c r="BM153" s="245" t="s">
        <v>448</v>
      </c>
    </row>
    <row r="154" spans="1:65" s="2" customFormat="1" ht="24" customHeight="1">
      <c r="A154" s="35"/>
      <c r="B154" s="36"/>
      <c r="C154" s="233" t="s">
        <v>194</v>
      </c>
      <c r="D154" s="233" t="s">
        <v>125</v>
      </c>
      <c r="E154" s="234" t="s">
        <v>393</v>
      </c>
      <c r="F154" s="235" t="s">
        <v>394</v>
      </c>
      <c r="G154" s="236" t="s">
        <v>152</v>
      </c>
      <c r="H154" s="237">
        <v>4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40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129</v>
      </c>
      <c r="AT154" s="245" t="s">
        <v>125</v>
      </c>
      <c r="AU154" s="245" t="s">
        <v>85</v>
      </c>
      <c r="AY154" s="14" t="s">
        <v>123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83</v>
      </c>
      <c r="BK154" s="246">
        <f>ROUND(I154*H154,2)</f>
        <v>0</v>
      </c>
      <c r="BL154" s="14" t="s">
        <v>129</v>
      </c>
      <c r="BM154" s="245" t="s">
        <v>449</v>
      </c>
    </row>
    <row r="155" spans="1:63" s="12" customFormat="1" ht="22.8" customHeight="1">
      <c r="A155" s="12"/>
      <c r="B155" s="217"/>
      <c r="C155" s="218"/>
      <c r="D155" s="219" t="s">
        <v>74</v>
      </c>
      <c r="E155" s="231" t="s">
        <v>279</v>
      </c>
      <c r="F155" s="231" t="s">
        <v>280</v>
      </c>
      <c r="G155" s="218"/>
      <c r="H155" s="218"/>
      <c r="I155" s="221"/>
      <c r="J155" s="232">
        <f>BK155</f>
        <v>0</v>
      </c>
      <c r="K155" s="218"/>
      <c r="L155" s="223"/>
      <c r="M155" s="224"/>
      <c r="N155" s="225"/>
      <c r="O155" s="225"/>
      <c r="P155" s="226">
        <f>SUM(P156:P159)</f>
        <v>0</v>
      </c>
      <c r="Q155" s="225"/>
      <c r="R155" s="226">
        <f>SUM(R156:R159)</f>
        <v>0</v>
      </c>
      <c r="S155" s="225"/>
      <c r="T155" s="227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8" t="s">
        <v>83</v>
      </c>
      <c r="AT155" s="229" t="s">
        <v>74</v>
      </c>
      <c r="AU155" s="229" t="s">
        <v>83</v>
      </c>
      <c r="AY155" s="228" t="s">
        <v>123</v>
      </c>
      <c r="BK155" s="230">
        <f>SUM(BK156:BK159)</f>
        <v>0</v>
      </c>
    </row>
    <row r="156" spans="1:65" s="2" customFormat="1" ht="36" customHeight="1">
      <c r="A156" s="35"/>
      <c r="B156" s="36"/>
      <c r="C156" s="233" t="s">
        <v>275</v>
      </c>
      <c r="D156" s="233" t="s">
        <v>125</v>
      </c>
      <c r="E156" s="234" t="s">
        <v>282</v>
      </c>
      <c r="F156" s="235" t="s">
        <v>283</v>
      </c>
      <c r="G156" s="236" t="s">
        <v>170</v>
      </c>
      <c r="H156" s="237">
        <v>247.44</v>
      </c>
      <c r="I156" s="238"/>
      <c r="J156" s="239">
        <f>ROUND(I156*H156,2)</f>
        <v>0</v>
      </c>
      <c r="K156" s="240"/>
      <c r="L156" s="41"/>
      <c r="M156" s="241" t="s">
        <v>1</v>
      </c>
      <c r="N156" s="242" t="s">
        <v>40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129</v>
      </c>
      <c r="AT156" s="245" t="s">
        <v>125</v>
      </c>
      <c r="AU156" s="245" t="s">
        <v>85</v>
      </c>
      <c r="AY156" s="14" t="s">
        <v>123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83</v>
      </c>
      <c r="BK156" s="246">
        <f>ROUND(I156*H156,2)</f>
        <v>0</v>
      </c>
      <c r="BL156" s="14" t="s">
        <v>129</v>
      </c>
      <c r="BM156" s="245" t="s">
        <v>450</v>
      </c>
    </row>
    <row r="157" spans="1:65" s="2" customFormat="1" ht="36" customHeight="1">
      <c r="A157" s="35"/>
      <c r="B157" s="36"/>
      <c r="C157" s="233" t="s">
        <v>186</v>
      </c>
      <c r="D157" s="233" t="s">
        <v>125</v>
      </c>
      <c r="E157" s="234" t="s">
        <v>286</v>
      </c>
      <c r="F157" s="235" t="s">
        <v>287</v>
      </c>
      <c r="G157" s="236" t="s">
        <v>170</v>
      </c>
      <c r="H157" s="237">
        <v>1484.64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40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129</v>
      </c>
      <c r="AT157" s="245" t="s">
        <v>125</v>
      </c>
      <c r="AU157" s="245" t="s">
        <v>85</v>
      </c>
      <c r="AY157" s="14" t="s">
        <v>123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83</v>
      </c>
      <c r="BK157" s="246">
        <f>ROUND(I157*H157,2)</f>
        <v>0</v>
      </c>
      <c r="BL157" s="14" t="s">
        <v>129</v>
      </c>
      <c r="BM157" s="245" t="s">
        <v>451</v>
      </c>
    </row>
    <row r="158" spans="1:65" s="2" customFormat="1" ht="36" customHeight="1">
      <c r="A158" s="35"/>
      <c r="B158" s="36"/>
      <c r="C158" s="233" t="s">
        <v>452</v>
      </c>
      <c r="D158" s="233" t="s">
        <v>125</v>
      </c>
      <c r="E158" s="234" t="s">
        <v>290</v>
      </c>
      <c r="F158" s="235" t="s">
        <v>291</v>
      </c>
      <c r="G158" s="236" t="s">
        <v>170</v>
      </c>
      <c r="H158" s="237">
        <v>99.88</v>
      </c>
      <c r="I158" s="238"/>
      <c r="J158" s="239">
        <f>ROUND(I158*H158,2)</f>
        <v>0</v>
      </c>
      <c r="K158" s="240"/>
      <c r="L158" s="41"/>
      <c r="M158" s="241" t="s">
        <v>1</v>
      </c>
      <c r="N158" s="242" t="s">
        <v>40</v>
      </c>
      <c r="O158" s="8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129</v>
      </c>
      <c r="AT158" s="245" t="s">
        <v>125</v>
      </c>
      <c r="AU158" s="245" t="s">
        <v>85</v>
      </c>
      <c r="AY158" s="14" t="s">
        <v>123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83</v>
      </c>
      <c r="BK158" s="246">
        <f>ROUND(I158*H158,2)</f>
        <v>0</v>
      </c>
      <c r="BL158" s="14" t="s">
        <v>129</v>
      </c>
      <c r="BM158" s="245" t="s">
        <v>453</v>
      </c>
    </row>
    <row r="159" spans="1:65" s="2" customFormat="1" ht="36" customHeight="1">
      <c r="A159" s="35"/>
      <c r="B159" s="36"/>
      <c r="C159" s="233" t="s">
        <v>198</v>
      </c>
      <c r="D159" s="233" t="s">
        <v>125</v>
      </c>
      <c r="E159" s="234" t="s">
        <v>294</v>
      </c>
      <c r="F159" s="235" t="s">
        <v>169</v>
      </c>
      <c r="G159" s="236" t="s">
        <v>170</v>
      </c>
      <c r="H159" s="237">
        <v>147.56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40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129</v>
      </c>
      <c r="AT159" s="245" t="s">
        <v>125</v>
      </c>
      <c r="AU159" s="245" t="s">
        <v>85</v>
      </c>
      <c r="AY159" s="14" t="s">
        <v>123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83</v>
      </c>
      <c r="BK159" s="246">
        <f>ROUND(I159*H159,2)</f>
        <v>0</v>
      </c>
      <c r="BL159" s="14" t="s">
        <v>129</v>
      </c>
      <c r="BM159" s="245" t="s">
        <v>454</v>
      </c>
    </row>
    <row r="160" spans="1:63" s="12" customFormat="1" ht="22.8" customHeight="1">
      <c r="A160" s="12"/>
      <c r="B160" s="217"/>
      <c r="C160" s="218"/>
      <c r="D160" s="219" t="s">
        <v>74</v>
      </c>
      <c r="E160" s="231" t="s">
        <v>296</v>
      </c>
      <c r="F160" s="231" t="s">
        <v>297</v>
      </c>
      <c r="G160" s="218"/>
      <c r="H160" s="218"/>
      <c r="I160" s="221"/>
      <c r="J160" s="232">
        <f>BK160</f>
        <v>0</v>
      </c>
      <c r="K160" s="218"/>
      <c r="L160" s="223"/>
      <c r="M160" s="224"/>
      <c r="N160" s="225"/>
      <c r="O160" s="225"/>
      <c r="P160" s="226">
        <f>P161</f>
        <v>0</v>
      </c>
      <c r="Q160" s="225"/>
      <c r="R160" s="226">
        <f>R161</f>
        <v>0</v>
      </c>
      <c r="S160" s="225"/>
      <c r="T160" s="227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8" t="s">
        <v>83</v>
      </c>
      <c r="AT160" s="229" t="s">
        <v>74</v>
      </c>
      <c r="AU160" s="229" t="s">
        <v>83</v>
      </c>
      <c r="AY160" s="228" t="s">
        <v>123</v>
      </c>
      <c r="BK160" s="230">
        <f>BK161</f>
        <v>0</v>
      </c>
    </row>
    <row r="161" spans="1:65" s="2" customFormat="1" ht="36" customHeight="1">
      <c r="A161" s="35"/>
      <c r="B161" s="36"/>
      <c r="C161" s="233" t="s">
        <v>209</v>
      </c>
      <c r="D161" s="233" t="s">
        <v>125</v>
      </c>
      <c r="E161" s="234" t="s">
        <v>299</v>
      </c>
      <c r="F161" s="235" t="s">
        <v>300</v>
      </c>
      <c r="G161" s="236" t="s">
        <v>170</v>
      </c>
      <c r="H161" s="237">
        <v>336.74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40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129</v>
      </c>
      <c r="AT161" s="245" t="s">
        <v>125</v>
      </c>
      <c r="AU161" s="245" t="s">
        <v>85</v>
      </c>
      <c r="AY161" s="14" t="s">
        <v>123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83</v>
      </c>
      <c r="BK161" s="246">
        <f>ROUND(I161*H161,2)</f>
        <v>0</v>
      </c>
      <c r="BL161" s="14" t="s">
        <v>129</v>
      </c>
      <c r="BM161" s="245" t="s">
        <v>455</v>
      </c>
    </row>
    <row r="162" spans="1:63" s="12" customFormat="1" ht="25.9" customHeight="1">
      <c r="A162" s="12"/>
      <c r="B162" s="217"/>
      <c r="C162" s="218"/>
      <c r="D162" s="219" t="s">
        <v>74</v>
      </c>
      <c r="E162" s="220" t="s">
        <v>302</v>
      </c>
      <c r="F162" s="220" t="s">
        <v>303</v>
      </c>
      <c r="G162" s="218"/>
      <c r="H162" s="218"/>
      <c r="I162" s="221"/>
      <c r="J162" s="222">
        <f>BK162</f>
        <v>0</v>
      </c>
      <c r="K162" s="218"/>
      <c r="L162" s="223"/>
      <c r="M162" s="224"/>
      <c r="N162" s="225"/>
      <c r="O162" s="225"/>
      <c r="P162" s="226">
        <f>SUM(P163:P164)</f>
        <v>0</v>
      </c>
      <c r="Q162" s="225"/>
      <c r="R162" s="226">
        <f>SUM(R163:R164)</f>
        <v>0</v>
      </c>
      <c r="S162" s="225"/>
      <c r="T162" s="227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8" t="s">
        <v>141</v>
      </c>
      <c r="AT162" s="229" t="s">
        <v>74</v>
      </c>
      <c r="AU162" s="229" t="s">
        <v>75</v>
      </c>
      <c r="AY162" s="228" t="s">
        <v>123</v>
      </c>
      <c r="BK162" s="230">
        <f>SUM(BK163:BK164)</f>
        <v>0</v>
      </c>
    </row>
    <row r="163" spans="1:65" s="2" customFormat="1" ht="16.5" customHeight="1">
      <c r="A163" s="35"/>
      <c r="B163" s="36"/>
      <c r="C163" s="233" t="s">
        <v>225</v>
      </c>
      <c r="D163" s="233" t="s">
        <v>125</v>
      </c>
      <c r="E163" s="234" t="s">
        <v>305</v>
      </c>
      <c r="F163" s="235" t="s">
        <v>306</v>
      </c>
      <c r="G163" s="236" t="s">
        <v>307</v>
      </c>
      <c r="H163" s="237">
        <v>1</v>
      </c>
      <c r="I163" s="238"/>
      <c r="J163" s="239">
        <f>ROUND(I163*H163,2)</f>
        <v>0</v>
      </c>
      <c r="K163" s="240"/>
      <c r="L163" s="41"/>
      <c r="M163" s="241" t="s">
        <v>1</v>
      </c>
      <c r="N163" s="242" t="s">
        <v>40</v>
      </c>
      <c r="O163" s="8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308</v>
      </c>
      <c r="AT163" s="245" t="s">
        <v>125</v>
      </c>
      <c r="AU163" s="245" t="s">
        <v>83</v>
      </c>
      <c r="AY163" s="14" t="s">
        <v>123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83</v>
      </c>
      <c r="BK163" s="246">
        <f>ROUND(I163*H163,2)</f>
        <v>0</v>
      </c>
      <c r="BL163" s="14" t="s">
        <v>308</v>
      </c>
      <c r="BM163" s="245" t="s">
        <v>456</v>
      </c>
    </row>
    <row r="164" spans="1:65" s="2" customFormat="1" ht="16.5" customHeight="1">
      <c r="A164" s="35"/>
      <c r="B164" s="36"/>
      <c r="C164" s="233" t="s">
        <v>221</v>
      </c>
      <c r="D164" s="233" t="s">
        <v>125</v>
      </c>
      <c r="E164" s="234" t="s">
        <v>311</v>
      </c>
      <c r="F164" s="235" t="s">
        <v>312</v>
      </c>
      <c r="G164" s="236" t="s">
        <v>307</v>
      </c>
      <c r="H164" s="237">
        <v>1</v>
      </c>
      <c r="I164" s="238"/>
      <c r="J164" s="239">
        <f>ROUND(I164*H164,2)</f>
        <v>0</v>
      </c>
      <c r="K164" s="240"/>
      <c r="L164" s="41"/>
      <c r="M164" s="258" t="s">
        <v>1</v>
      </c>
      <c r="N164" s="259" t="s">
        <v>40</v>
      </c>
      <c r="O164" s="260"/>
      <c r="P164" s="261">
        <f>O164*H164</f>
        <v>0</v>
      </c>
      <c r="Q164" s="261">
        <v>0</v>
      </c>
      <c r="R164" s="261">
        <f>Q164*H164</f>
        <v>0</v>
      </c>
      <c r="S164" s="261">
        <v>0</v>
      </c>
      <c r="T164" s="26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308</v>
      </c>
      <c r="AT164" s="245" t="s">
        <v>125</v>
      </c>
      <c r="AU164" s="245" t="s">
        <v>83</v>
      </c>
      <c r="AY164" s="14" t="s">
        <v>123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83</v>
      </c>
      <c r="BK164" s="246">
        <f>ROUND(I164*H164,2)</f>
        <v>0</v>
      </c>
      <c r="BL164" s="14" t="s">
        <v>308</v>
      </c>
      <c r="BM164" s="245" t="s">
        <v>457</v>
      </c>
    </row>
    <row r="165" spans="1:31" s="2" customFormat="1" ht="6.95" customHeight="1">
      <c r="A165" s="35"/>
      <c r="B165" s="63"/>
      <c r="C165" s="64"/>
      <c r="D165" s="64"/>
      <c r="E165" s="64"/>
      <c r="F165" s="64"/>
      <c r="G165" s="64"/>
      <c r="H165" s="64"/>
      <c r="I165" s="180"/>
      <c r="J165" s="64"/>
      <c r="K165" s="64"/>
      <c r="L165" s="41"/>
      <c r="M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</row>
  </sheetData>
  <sheetProtection password="CC35" sheet="1" objects="1" scenarios="1" formatColumns="0" formatRows="0" autoFilter="0"/>
  <autoFilter ref="C122:K16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Tichovský</dc:creator>
  <cp:keywords/>
  <dc:description/>
  <cp:lastModifiedBy>Roman Tichovský</cp:lastModifiedBy>
  <dcterms:created xsi:type="dcterms:W3CDTF">2019-09-02T19:12:14Z</dcterms:created>
  <dcterms:modified xsi:type="dcterms:W3CDTF">2019-09-02T19:12:17Z</dcterms:modified>
  <cp:category/>
  <cp:version/>
  <cp:contentType/>
  <cp:contentStatus/>
</cp:coreProperties>
</file>