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Výměna rozvodů kanalizace a elektro ŠJ Karlov\Soupis dodáveka prací - výkaz výměr\"/>
    </mc:Choice>
  </mc:AlternateContent>
  <bookViews>
    <workbookView xWindow="0" yWindow="0" windowWidth="28800" windowHeight="1170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Pol'!$A$1:$W$95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92" i="12" l="1"/>
  <c r="BA91" i="12"/>
  <c r="BA37" i="12"/>
  <c r="BA33" i="12"/>
  <c r="G8" i="12"/>
  <c r="G9" i="12"/>
  <c r="I9" i="12"/>
  <c r="K9" i="12"/>
  <c r="M9" i="12"/>
  <c r="O9" i="12"/>
  <c r="Q9" i="12"/>
  <c r="V9" i="12"/>
  <c r="G11" i="12"/>
  <c r="M11" i="12" s="1"/>
  <c r="I11" i="12"/>
  <c r="K11" i="12"/>
  <c r="O11" i="12"/>
  <c r="O8" i="12" s="1"/>
  <c r="Q11" i="12"/>
  <c r="V11" i="12"/>
  <c r="G14" i="12"/>
  <c r="G13" i="12" s="1"/>
  <c r="I50" i="1" s="1"/>
  <c r="I14" i="12"/>
  <c r="I13" i="12" s="1"/>
  <c r="K14" i="12"/>
  <c r="O14" i="12"/>
  <c r="Q14" i="12"/>
  <c r="Q13" i="12" s="1"/>
  <c r="V14" i="12"/>
  <c r="V13" i="12" s="1"/>
  <c r="G17" i="12"/>
  <c r="I17" i="12"/>
  <c r="K17" i="12"/>
  <c r="M17" i="12"/>
  <c r="O17" i="12"/>
  <c r="Q17" i="12"/>
  <c r="V17" i="12"/>
  <c r="G20" i="12"/>
  <c r="G19" i="12" s="1"/>
  <c r="I51" i="1" s="1"/>
  <c r="I20" i="12"/>
  <c r="K20" i="12"/>
  <c r="K19" i="12" s="1"/>
  <c r="M20" i="12"/>
  <c r="O20" i="12"/>
  <c r="Q20" i="12"/>
  <c r="Q19" i="12" s="1"/>
  <c r="V20" i="12"/>
  <c r="V19" i="12" s="1"/>
  <c r="G21" i="12"/>
  <c r="M21" i="12" s="1"/>
  <c r="I21" i="12"/>
  <c r="K21" i="12"/>
  <c r="O21" i="12"/>
  <c r="Q21" i="12"/>
  <c r="V21" i="12"/>
  <c r="Q22" i="12"/>
  <c r="G23" i="12"/>
  <c r="G22" i="12" s="1"/>
  <c r="I52" i="1" s="1"/>
  <c r="I23" i="12"/>
  <c r="I22" i="12" s="1"/>
  <c r="K23" i="12"/>
  <c r="K22" i="12" s="1"/>
  <c r="M23" i="12"/>
  <c r="M22" i="12" s="1"/>
  <c r="O23" i="12"/>
  <c r="O22" i="12" s="1"/>
  <c r="Q23" i="12"/>
  <c r="V23" i="12"/>
  <c r="V22" i="12" s="1"/>
  <c r="G25" i="12"/>
  <c r="I25" i="12"/>
  <c r="K25" i="12"/>
  <c r="O25" i="12"/>
  <c r="Q25" i="12"/>
  <c r="Q24" i="12" s="1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54" i="1" s="1"/>
  <c r="O31" i="12"/>
  <c r="G32" i="12"/>
  <c r="I32" i="12"/>
  <c r="I31" i="12" s="1"/>
  <c r="K32" i="12"/>
  <c r="K31" i="12" s="1"/>
  <c r="M32" i="12"/>
  <c r="M31" i="12" s="1"/>
  <c r="O32" i="12"/>
  <c r="Q32" i="12"/>
  <c r="Q31" i="12" s="1"/>
  <c r="V32" i="12"/>
  <c r="V31" i="12" s="1"/>
  <c r="G35" i="12"/>
  <c r="I35" i="12"/>
  <c r="K35" i="12"/>
  <c r="O35" i="12"/>
  <c r="O34" i="12" s="1"/>
  <c r="Q35" i="12"/>
  <c r="V35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K42" i="12" s="1"/>
  <c r="O43" i="12"/>
  <c r="Q43" i="12"/>
  <c r="V43" i="12"/>
  <c r="V42" i="12" s="1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M47" i="12" s="1"/>
  <c r="M46" i="12" s="1"/>
  <c r="I47" i="12"/>
  <c r="I46" i="12" s="1"/>
  <c r="K47" i="12"/>
  <c r="K46" i="12" s="1"/>
  <c r="O47" i="12"/>
  <c r="O46" i="12" s="1"/>
  <c r="Q47" i="12"/>
  <c r="Q46" i="12" s="1"/>
  <c r="V47" i="12"/>
  <c r="V46" i="12" s="1"/>
  <c r="Q48" i="12"/>
  <c r="G49" i="12"/>
  <c r="G48" i="12" s="1"/>
  <c r="I58" i="1" s="1"/>
  <c r="I49" i="12"/>
  <c r="I48" i="12" s="1"/>
  <c r="K49" i="12"/>
  <c r="K48" i="12" s="1"/>
  <c r="O49" i="12"/>
  <c r="O48" i="12" s="1"/>
  <c r="Q49" i="12"/>
  <c r="V49" i="12"/>
  <c r="V48" i="12" s="1"/>
  <c r="G51" i="12"/>
  <c r="M51" i="12" s="1"/>
  <c r="I51" i="12"/>
  <c r="I50" i="12" s="1"/>
  <c r="K51" i="12"/>
  <c r="O51" i="12"/>
  <c r="O50" i="12" s="1"/>
  <c r="Q51" i="12"/>
  <c r="V51" i="12"/>
  <c r="V50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O53" i="12" s="1"/>
  <c r="Q54" i="12"/>
  <c r="Q53" i="12" s="1"/>
  <c r="V54" i="12"/>
  <c r="G55" i="12"/>
  <c r="M55" i="12" s="1"/>
  <c r="I55" i="12"/>
  <c r="K55" i="12"/>
  <c r="K53" i="12" s="1"/>
  <c r="O55" i="12"/>
  <c r="Q55" i="12"/>
  <c r="V55" i="12"/>
  <c r="V53" i="12" s="1"/>
  <c r="G57" i="12"/>
  <c r="G56" i="12" s="1"/>
  <c r="I61" i="1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V67" i="12" s="1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5" i="12"/>
  <c r="M75" i="12" s="1"/>
  <c r="I75" i="12"/>
  <c r="K75" i="12"/>
  <c r="K74" i="12" s="1"/>
  <c r="O75" i="12"/>
  <c r="Q75" i="12"/>
  <c r="V75" i="12"/>
  <c r="V74" i="12" s="1"/>
  <c r="G76" i="12"/>
  <c r="I76" i="12"/>
  <c r="K76" i="12"/>
  <c r="O76" i="12"/>
  <c r="O74" i="12" s="1"/>
  <c r="Q76" i="12"/>
  <c r="V76" i="12"/>
  <c r="G77" i="12"/>
  <c r="M77" i="12" s="1"/>
  <c r="I77" i="12"/>
  <c r="I74" i="12" s="1"/>
  <c r="K77" i="12"/>
  <c r="O77" i="12"/>
  <c r="Q77" i="12"/>
  <c r="Q74" i="12" s="1"/>
  <c r="V77" i="12"/>
  <c r="G78" i="12"/>
  <c r="I65" i="1" s="1"/>
  <c r="O78" i="12"/>
  <c r="V78" i="12"/>
  <c r="G79" i="12"/>
  <c r="I79" i="12"/>
  <c r="I78" i="12" s="1"/>
  <c r="K79" i="12"/>
  <c r="K78" i="12" s="1"/>
  <c r="M79" i="12"/>
  <c r="M78" i="12" s="1"/>
  <c r="O79" i="12"/>
  <c r="Q79" i="12"/>
  <c r="Q78" i="12" s="1"/>
  <c r="V79" i="12"/>
  <c r="O80" i="12"/>
  <c r="G81" i="12"/>
  <c r="M81" i="12" s="1"/>
  <c r="M80" i="12" s="1"/>
  <c r="I81" i="12"/>
  <c r="I80" i="12" s="1"/>
  <c r="K81" i="12"/>
  <c r="K80" i="12" s="1"/>
  <c r="O81" i="12"/>
  <c r="Q81" i="12"/>
  <c r="Q80" i="12" s="1"/>
  <c r="V81" i="12"/>
  <c r="V80" i="12" s="1"/>
  <c r="G83" i="12"/>
  <c r="M83" i="12" s="1"/>
  <c r="I83" i="12"/>
  <c r="K83" i="12"/>
  <c r="O83" i="12"/>
  <c r="Q83" i="12"/>
  <c r="V83" i="12"/>
  <c r="G84" i="12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V82" i="12" s="1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AE94" i="12"/>
  <c r="F41" i="1" s="1"/>
  <c r="I20" i="1"/>
  <c r="I19" i="1"/>
  <c r="H42" i="1"/>
  <c r="AF94" i="12" l="1"/>
  <c r="K82" i="12"/>
  <c r="Q82" i="12"/>
  <c r="G74" i="12"/>
  <c r="I64" i="1" s="1"/>
  <c r="K67" i="12"/>
  <c r="Q67" i="12"/>
  <c r="V62" i="12"/>
  <c r="O62" i="12"/>
  <c r="V56" i="12"/>
  <c r="K56" i="12"/>
  <c r="I53" i="12"/>
  <c r="K50" i="12"/>
  <c r="G50" i="12"/>
  <c r="I59" i="1" s="1"/>
  <c r="M49" i="12"/>
  <c r="M48" i="12" s="1"/>
  <c r="O42" i="12"/>
  <c r="V34" i="12"/>
  <c r="Q34" i="12"/>
  <c r="I34" i="12"/>
  <c r="V24" i="12"/>
  <c r="I24" i="12"/>
  <c r="K13" i="12"/>
  <c r="I56" i="12"/>
  <c r="O56" i="12"/>
  <c r="G34" i="12"/>
  <c r="I55" i="1" s="1"/>
  <c r="G24" i="12"/>
  <c r="I53" i="1" s="1"/>
  <c r="F40" i="1"/>
  <c r="I49" i="1"/>
  <c r="G82" i="12"/>
  <c r="I67" i="1" s="1"/>
  <c r="O67" i="12"/>
  <c r="I62" i="12"/>
  <c r="Q56" i="12"/>
  <c r="M57" i="12"/>
  <c r="Q50" i="12"/>
  <c r="M50" i="12"/>
  <c r="I42" i="12"/>
  <c r="M35" i="12"/>
  <c r="O24" i="12"/>
  <c r="I19" i="12"/>
  <c r="K8" i="12"/>
  <c r="Q8" i="12"/>
  <c r="I8" i="12"/>
  <c r="I82" i="12"/>
  <c r="O82" i="12"/>
  <c r="G80" i="12"/>
  <c r="I66" i="1" s="1"/>
  <c r="I18" i="1" s="1"/>
  <c r="I67" i="12"/>
  <c r="K62" i="12"/>
  <c r="Q62" i="12"/>
  <c r="G46" i="12"/>
  <c r="I57" i="1" s="1"/>
  <c r="Q42" i="12"/>
  <c r="G42" i="12"/>
  <c r="I56" i="1" s="1"/>
  <c r="K34" i="12"/>
  <c r="K24" i="12"/>
  <c r="O19" i="12"/>
  <c r="O13" i="12"/>
  <c r="V8" i="12"/>
  <c r="F39" i="1"/>
  <c r="M56" i="12"/>
  <c r="M34" i="12"/>
  <c r="M62" i="12"/>
  <c r="M67" i="12"/>
  <c r="M19" i="12"/>
  <c r="M8" i="12"/>
  <c r="M53" i="12"/>
  <c r="M43" i="12"/>
  <c r="M42" i="12" s="1"/>
  <c r="M25" i="12"/>
  <c r="M24" i="12" s="1"/>
  <c r="M14" i="12"/>
  <c r="M13" i="12" s="1"/>
  <c r="G67" i="12"/>
  <c r="I63" i="1" s="1"/>
  <c r="G62" i="12"/>
  <c r="I62" i="1" s="1"/>
  <c r="G53" i="12"/>
  <c r="I60" i="1" s="1"/>
  <c r="M84" i="12"/>
  <c r="M82" i="12" s="1"/>
  <c r="M76" i="12"/>
  <c r="M74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0" i="1" l="1"/>
  <c r="I40" i="1" s="1"/>
  <c r="G41" i="1"/>
  <c r="I41" i="1" s="1"/>
  <c r="G39" i="1"/>
  <c r="G42" i="1" s="1"/>
  <c r="G25" i="1" s="1"/>
  <c r="F42" i="1"/>
  <c r="G23" i="1" s="1"/>
  <c r="A27" i="1" s="1"/>
  <c r="A28" i="1" s="1"/>
  <c r="G28" i="1" s="1"/>
  <c r="G27" i="1" s="1"/>
  <c r="G29" i="1" s="1"/>
  <c r="I17" i="1"/>
  <c r="G94" i="12"/>
  <c r="I16" i="1"/>
  <c r="I21" i="1" s="1"/>
  <c r="I68" i="1"/>
  <c r="J65" i="1" l="1"/>
  <c r="J50" i="1"/>
  <c r="J56" i="1"/>
  <c r="J62" i="1"/>
  <c r="J57" i="1"/>
  <c r="J53" i="1"/>
  <c r="J58" i="1"/>
  <c r="J54" i="1"/>
  <c r="J64" i="1"/>
  <c r="J61" i="1"/>
  <c r="J59" i="1"/>
  <c r="J60" i="1"/>
  <c r="J49" i="1"/>
  <c r="J66" i="1"/>
  <c r="J63" i="1"/>
  <c r="J55" i="1"/>
  <c r="J67" i="1"/>
  <c r="J52" i="1"/>
  <c r="J51" i="1"/>
  <c r="I39" i="1"/>
  <c r="I42" i="1" s="1"/>
  <c r="J40" i="1" l="1"/>
  <c r="J39" i="1"/>
  <c r="J42" i="1" s="1"/>
  <c r="J41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 Staněk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<sst xmlns="http://schemas.openxmlformats.org/spreadsheetml/2006/main" count="622" uniqueCount="270">
  <si>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</si>
  <si>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</si>
  <si>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</si>
  <si>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</si>
  <si>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</si>
  <si>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</si>
  <si>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</si>
  <si>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</si>
  <si>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</si>
  <si>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</si>
  <si>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</si>
  <si>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</si>
  <si>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</si>
  <si>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</si>
  <si>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</si>
  <si>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</si>
  <si>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</si>
  <si>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</si>
  <si>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</si>
  <si>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</si>
  <si>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</si>
  <si>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</si>
  <si>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</si>
  <si>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</si>
  <si>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</si>
  <si>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</si>
  <si>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</si>
  <si>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</si>
  <si>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</si>
  <si>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</si>
  <si>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</si>
  <si>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</si>
  <si>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</si>
  <si>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</si>
  <si>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</si>
  <si>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</si>
  <si>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</si>
  <si>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</si>
  <si>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</si>
  <si>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</si>
  <si>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</si>
  <si>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</si>
  <si>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</si>
  <si>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</si>
  <si>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rozvodů kanalizace a elektroinstalace ŠJ Karlov- obklady, dlažby, podhledy</t>
  </si>
  <si>
    <t xml:space="preserve">Výměna rozvodů kanalizace a elektroinstalace ŠJ Karlov </t>
  </si>
  <si>
    <t>Objekt:</t>
  </si>
  <si>
    <t>Rozpočet:</t>
  </si>
  <si>
    <t>11-2019</t>
  </si>
  <si>
    <t>Výměna rozvodů kanalizace a elektroinstalace ŠJ Karlov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</si>
  <si>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</si>
  <si>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</si>
  <si>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</si>
  <si>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</si>
  <si>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</si>
  <si>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</si>
  <si>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</si>
  <si>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</si>
  <si>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</si>
  <si>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</si>
  <si>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</si>
  <si>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</si>
  <si>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</si>
  <si>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</si>
  <si>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</si>
  <si>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</si>
  <si>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</si>
  <si>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</si>
  <si>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</si>
  <si>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</si>
  <si>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</si>
  <si>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</si>
  <si>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</si>
  <si>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</si>
  <si>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</si>
  <si>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</si>
  <si>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</si>
  <si>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</si>
  <si>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</si>
  <si>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</si>
  <si>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</si>
  <si>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</si>
  <si>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</si>
  <si>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</si>
  <si>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</si>
  <si>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</si>
  <si>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</si>
  <si>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</si>
  <si>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</si>
  <si>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</si>
  <si>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</si>
  <si>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</si>
  <si>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</si>
  <si>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</si>
  <si>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</si>
  <si>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</si>
  <si>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</si>
  <si>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</si>
  <si>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</si>
  <si>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</si>
  <si>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</si>
  <si>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</si>
  <si>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</si>
  <si>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</si>
  <si>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</si>
  <si>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</si>
  <si>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</si>
  <si>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</si>
  <si>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</si>
  <si>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</si>
  <si>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</si>
  <si>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</si>
  <si>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</si>
  <si>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</si>
  <si>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</si>
  <si>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</si>
  <si>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</si>
  <si>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</si>
  <si>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</si>
  <si>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</si>
  <si>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</si>
  <si>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</si>
  <si>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</si>
  <si>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612423521R00</t>
  </si>
  <si>
    <t xml:space="preserve">Omítka rýh ve stěnách maltou vápennou hladká, o šířce rýhy do 150 mm,  </t>
  </si>
  <si>
    <t>m2</t>
  </si>
  <si>
    <t>801-4</t>
  </si>
  <si>
    <t>RTS 19/ I</t>
  </si>
  <si>
    <t>POL1_</t>
  </si>
  <si>
    <t>z pomocného pracovního lešení o výšce podlahy do 1900 mm a pro zatížení do 1,5 kPa,</t>
  </si>
  <si>
    <t>SPI</t>
  </si>
  <si>
    <t>612475111RT3</t>
  </si>
  <si>
    <t>Omítky vnitřních stěn ze suché směsi bez postřiku, vápenocementové, tloušťka vrstvy 15 mm</t>
  </si>
  <si>
    <t>801-1</t>
  </si>
  <si>
    <t>v podlaží i ve schodišti, kompletní souvrství</t>
  </si>
  <si>
    <t>631313611RM1</t>
  </si>
  <si>
    <t xml:space="preserve">Mazanina z betonu prostého tl. přes 80 do 120 mm třídy C 16/20 ,  </t>
  </si>
  <si>
    <t>m3</t>
  </si>
  <si>
    <t>(z kameniva) hlazená dřevěným hladítkem</t>
  </si>
  <si>
    <t>Včetně vytvoření dilatačních spár, bez zaplnění.</t>
  </si>
  <si>
    <t>POP</t>
  </si>
  <si>
    <t>631361921RT4</t>
  </si>
  <si>
    <t>Výztuž mazanin z betonů a z lehkých betonů ze svařovaných sítí průměr drátu 6 mm, velikost oka 100/100 mm</t>
  </si>
  <si>
    <t>t</t>
  </si>
  <si>
    <t>včetně distančních prvků</t>
  </si>
  <si>
    <t>941955002R00</t>
  </si>
  <si>
    <t>Lešení lehké pracovní pomocné pomocné, o výšce lešeňové podlahy přes 1,2 do 1,9 m</t>
  </si>
  <si>
    <t>800-3</t>
  </si>
  <si>
    <t>150150100</t>
  </si>
  <si>
    <t>Práce nespecifikované - doplňkové, přípomoce</t>
  </si>
  <si>
    <t xml:space="preserve">hod   </t>
  </si>
  <si>
    <t>Vlastní</t>
  </si>
  <si>
    <t>Indiv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</si>
  <si>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</si>
  <si>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</si>
  <si>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965042241R00</t>
  </si>
  <si>
    <t>Bourání podkladů pod dlažby nebo litých celistvých dlažeb a mazanin  betonových nebo z litého asfaltu, tloušťky přes 100 mm, plochy přes 4 m2</t>
  </si>
  <si>
    <t>801-3</t>
  </si>
  <si>
    <t>965048515R00</t>
  </si>
  <si>
    <t>Bourání podkladů pod dlažby nebo litých celistvých dlažeb a mazanin  Broušení betonového povrchu do tloušťky 5 mm</t>
  </si>
  <si>
    <t>965081713RT2</t>
  </si>
  <si>
    <t>Bourání podlah z keramických dlaždic, tloušťky do 10 mm, plochy přes 1 m2</t>
  </si>
  <si>
    <t>bez podkladního lože, s jakoukoliv výplní spár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</si>
  <si>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</si>
  <si>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</si>
  <si>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</si>
  <si>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998011001R00</t>
  </si>
  <si>
    <t>Přesun hmot pro budovy s nosnou konstrukcí zděnou výšky do 6 m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</si>
  <si>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</si>
  <si>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</si>
  <si>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</si>
  <si>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</si>
  <si>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</si>
  <si>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</si>
  <si>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</si>
  <si>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</si>
  <si>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711212002R00</t>
  </si>
  <si>
    <t>Izolace proti vodě stěrka hydroizolační  proti vlhkosti</t>
  </si>
  <si>
    <t>dvouvrstvá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</si>
  <si>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</si>
  <si>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</si>
  <si>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</si>
  <si>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</si>
  <si>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</si>
  <si>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</si>
  <si>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</si>
  <si>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</si>
  <si>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28376064R</t>
  </si>
  <si>
    <t>deska izolační kročejová; pěnový polystyren; rovná hrana; tl. 40,0 mm; tl. po zatížení 37,0 mm; součinitel tepelné vodivosti 0,044 W/mK; R = 0,910 m2K/W</t>
  </si>
  <si>
    <t>SPCM</t>
  </si>
  <si>
    <t>POL3_</t>
  </si>
  <si>
    <t>7202101100R00</t>
  </si>
  <si>
    <t>ZTI - komplet</t>
  </si>
  <si>
    <t>soubor</t>
  </si>
  <si>
    <t>POL10_</t>
  </si>
  <si>
    <t>7282001100R00</t>
  </si>
  <si>
    <t>Demontáž a zpětná montáž VZT potrubí, prvků a zařízení</t>
  </si>
  <si>
    <t>735119140R00</t>
  </si>
  <si>
    <t>Otopná tělesa litinová článková montáž bez rozlišení, bez dodávky materiálu</t>
  </si>
  <si>
    <t>800-731</t>
  </si>
  <si>
    <t>735111810R00</t>
  </si>
  <si>
    <t>Demontáž radiátorů litinových článkových</t>
  </si>
  <si>
    <t>766661122R00</t>
  </si>
  <si>
    <t>Montáž dveřních křídel kompletizovaných otevíravých ,  , do ocelové nebo fošnové zárubně, jednokřídlových, šířky přes 800 mm</t>
  </si>
  <si>
    <t>kus</t>
  </si>
  <si>
    <t>800-766</t>
  </si>
  <si>
    <t>611601052R</t>
  </si>
  <si>
    <t>dveře vnitřní š = 1 100 mm; h = 1 970,0 mm; hladké; otevíravé; počet křídel 1; plné; povrch. úprava bílá barva</t>
  </si>
  <si>
    <t>767583343R00</t>
  </si>
  <si>
    <t>Montáž podhledů lamelových a kazetových Montáž podhledů lamelových přes 20 m2, bez rozlišení provedení</t>
  </si>
  <si>
    <t>800-767</t>
  </si>
  <si>
    <t>767581803R00</t>
  </si>
  <si>
    <t>Demontáž podhledů tvarovaných plechů</t>
  </si>
  <si>
    <t>63174998.R1</t>
  </si>
  <si>
    <t>Lamela Almonta A1</t>
  </si>
  <si>
    <t>998767202R00</t>
  </si>
  <si>
    <t>Přesun hmot pro kovové stavební doplňk. konstrukce v objektech výšky do 12 m</t>
  </si>
  <si>
    <t>50 m vodorovně</t>
  </si>
  <si>
    <t>771575109R00</t>
  </si>
  <si>
    <t>Montáž podlah z dlaždic keramických 300 x 300 mm, režných nebo glazovaných, hladkých, kladených do flexibilního tmele</t>
  </si>
  <si>
    <t>800-771</t>
  </si>
  <si>
    <t>597642031R</t>
  </si>
  <si>
    <t>dlažba keramická š = 300 mm; l = 300 mm; h = 9,0 mm; protiskluzová úprava; pro interiér i exteriér</t>
  </si>
  <si>
    <t>998771202R00</t>
  </si>
  <si>
    <t>Přesun hmot pro podlahy z dlaždic v objektech výšky do 12 m</t>
  </si>
  <si>
    <t>776401800R00</t>
  </si>
  <si>
    <t>Demontáž soklíků nebo lišt pryžových nebo PVC odstranění a uložení na hromady</t>
  </si>
  <si>
    <t>m</t>
  </si>
  <si>
    <t>800-775</t>
  </si>
  <si>
    <t>776421100RU1</t>
  </si>
  <si>
    <t>Lepení soklíků PVC a napojení krytiny na stěnu lepení podlahových soklíků z PVC a vinylu včetně dodávky soklíku</t>
  </si>
  <si>
    <t>776511810R00</t>
  </si>
  <si>
    <t>Odstranění povlakových podlah z nášlapné plochy lepených, bez podložky, z ploch přes 20 m2</t>
  </si>
  <si>
    <t>776521200RV1</t>
  </si>
  <si>
    <t>Lepení podlah z plastových dílců z vinylu,  , tloušťky 2 mm</t>
  </si>
  <si>
    <t>998775202R00</t>
  </si>
  <si>
    <t>Přesun hmot pro podlahy vlysové a parketové v objektech výšky do 12 m</t>
  </si>
  <si>
    <t>781475114R00</t>
  </si>
  <si>
    <t>Montáž obkladů vnitřních z dlaždic keramických kladených do tmele 200 x 200 mm,  , kladených do flexibilního tmele</t>
  </si>
  <si>
    <t>597813601R</t>
  </si>
  <si>
    <t>obklad keramický š = 198 mm; l = 198 mm; h = 6,5 mm; pro interiér; barva bílá; lesk</t>
  </si>
  <si>
    <t>998781202R00</t>
  </si>
  <si>
    <t>Přesun hmot pro obklady keramické v objektech výšky do 12 m</t>
  </si>
  <si>
    <t>784125412R00</t>
  </si>
  <si>
    <t>Malby z malířských směsí omyvatelných,  , bílé, dvojnásobné</t>
  </si>
  <si>
    <t>800-784</t>
  </si>
  <si>
    <t>M210000001</t>
  </si>
  <si>
    <t>elektroinstalace - komplet včetně materiálu a zařizovacích předmětů, osvětlení, rýh, M</t>
  </si>
  <si>
    <t>979094111R00</t>
  </si>
  <si>
    <t>Nakládání nebo překládání vybouraných hmot</t>
  </si>
  <si>
    <t>POL8_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</si>
  <si>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</si>
  <si>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</si>
  <si>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</si>
  <si>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</si>
  <si>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</si>
  <si>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</si>
  <si>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</si>
  <si>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</si>
  <si>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</si>
  <si>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</si>
  <si>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</si>
  <si>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RTS 18/ II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</si>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</sst>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nXN6Hz2VbaLq3sgHP7xyD+//rBv7eoQwxYSKGE687ekYMy0sz5pRjeIz/dZzREfeX2RqXWjV7xHiPaMVxFGmrA==" saltValue="hfLIY05qBbTioY1Rp4Ywi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49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17" t="s">
        <v>41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3"/>
      <c r="B2" s="78" t="s">
        <v>22</v>
      </c>
      <c r="C2" s="79"/>
      <c r="D2" s="80" t="s">
        <v>48</v>
      </c>
      <c r="E2" s="223" t="s">
        <v>49</v>
      </c>
      <c r="F2" s="224"/>
      <c r="G2" s="224"/>
      <c r="H2" s="224"/>
      <c r="I2" s="224"/>
      <c r="J2" s="225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226" t="s">
        <v>45</v>
      </c>
      <c r="F3" s="227"/>
      <c r="G3" s="227"/>
      <c r="H3" s="227"/>
      <c r="I3" s="227"/>
      <c r="J3" s="228"/>
    </row>
    <row r="4" spans="1:15" ht="23.25" customHeight="1" x14ac:dyDescent="0.2">
      <c r="A4" s="77">
        <v>222</v>
      </c>
      <c r="B4" s="83" t="s">
        <v>47</v>
      </c>
      <c r="C4" s="84"/>
      <c r="D4" s="85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230"/>
      <c r="E11" s="230"/>
      <c r="F11" s="230"/>
      <c r="G11" s="230"/>
      <c r="H11" s="26" t="s">
        <v>40</v>
      </c>
      <c r="I11" s="87"/>
      <c r="J11" s="10"/>
    </row>
    <row r="12" spans="1:15" ht="15.75" customHeight="1" x14ac:dyDescent="0.2">
      <c r="A12" s="3"/>
      <c r="B12" s="39"/>
      <c r="C12" s="24"/>
      <c r="D12" s="211"/>
      <c r="E12" s="211"/>
      <c r="F12" s="211"/>
      <c r="G12" s="211"/>
      <c r="H12" s="26" t="s">
        <v>34</v>
      </c>
      <c r="I12" s="87"/>
      <c r="J12" s="10"/>
    </row>
    <row r="13" spans="1:15" ht="15.75" customHeight="1" x14ac:dyDescent="0.2">
      <c r="A13" s="3"/>
      <c r="B13" s="40"/>
      <c r="C13" s="25"/>
      <c r="D13" s="86"/>
      <c r="E13" s="215"/>
      <c r="F13" s="216"/>
      <c r="G13" s="216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229"/>
      <c r="F15" s="229"/>
      <c r="G15" s="231"/>
      <c r="H15" s="231"/>
      <c r="I15" s="231" t="s">
        <v>29</v>
      </c>
      <c r="J15" s="232"/>
    </row>
    <row r="16" spans="1:15" ht="23.25" customHeight="1" x14ac:dyDescent="0.2">
      <c r="A16" s="143" t="s">
        <v>24</v>
      </c>
      <c r="B16" s="55" t="s">
        <v>24</v>
      </c>
      <c r="C16" s="56"/>
      <c r="D16" s="57"/>
      <c r="E16" s="202"/>
      <c r="F16" s="203"/>
      <c r="G16" s="202"/>
      <c r="H16" s="203"/>
      <c r="I16" s="202">
        <f>SUMIF(F49:F67,A16,I49:I67)+SUMIF(F49:F67,"PSU",I49:I67)</f>
        <v>0</v>
      </c>
      <c r="J16" s="204"/>
    </row>
    <row r="17" spans="1:10" ht="23.25" customHeight="1" x14ac:dyDescent="0.2">
      <c r="A17" s="143" t="s">
        <v>25</v>
      </c>
      <c r="B17" s="55" t="s">
        <v>25</v>
      </c>
      <c r="C17" s="56"/>
      <c r="D17" s="57"/>
      <c r="E17" s="202"/>
      <c r="F17" s="203"/>
      <c r="G17" s="202"/>
      <c r="H17" s="203"/>
      <c r="I17" s="202">
        <f>SUMIF(F49:F67,A17,I49:I67)</f>
        <v>0</v>
      </c>
      <c r="J17" s="204"/>
    </row>
    <row r="18" spans="1:10" ht="23.25" customHeight="1" x14ac:dyDescent="0.2">
      <c r="A18" s="143" t="s">
        <v>26</v>
      </c>
      <c r="B18" s="55" t="s">
        <v>26</v>
      </c>
      <c r="C18" s="56"/>
      <c r="D18" s="57"/>
      <c r="E18" s="202"/>
      <c r="F18" s="203"/>
      <c r="G18" s="202"/>
      <c r="H18" s="203"/>
      <c r="I18" s="202">
        <f>SUMIF(F49:F67,A18,I49:I67)</f>
        <v>0</v>
      </c>
      <c r="J18" s="204"/>
    </row>
    <row r="19" spans="1:10" ht="23.25" customHeight="1" x14ac:dyDescent="0.2">
      <c r="A19" s="143" t="s">
        <v>94</v>
      </c>
      <c r="B19" s="55" t="s">
        <v>27</v>
      </c>
      <c r="C19" s="56"/>
      <c r="D19" s="57"/>
      <c r="E19" s="202"/>
      <c r="F19" s="203"/>
      <c r="G19" s="202"/>
      <c r="H19" s="203"/>
      <c r="I19" s="202">
        <f>SUMIF(F49:F67,A19,I49:I67)</f>
        <v>0</v>
      </c>
      <c r="J19" s="204"/>
    </row>
    <row r="20" spans="1:10" ht="23.25" customHeight="1" x14ac:dyDescent="0.2">
      <c r="A20" s="143" t="s">
        <v>95</v>
      </c>
      <c r="B20" s="55" t="s">
        <v>28</v>
      </c>
      <c r="C20" s="56"/>
      <c r="D20" s="57"/>
      <c r="E20" s="202"/>
      <c r="F20" s="203"/>
      <c r="G20" s="202"/>
      <c r="H20" s="203"/>
      <c r="I20" s="202">
        <f>SUMIF(F49:F67,A20,I49:I67)</f>
        <v>0</v>
      </c>
      <c r="J20" s="204"/>
    </row>
    <row r="21" spans="1:10" ht="23.25" customHeight="1" x14ac:dyDescent="0.2">
      <c r="A21" s="3"/>
      <c r="B21" s="72" t="s">
        <v>29</v>
      </c>
      <c r="C21" s="73"/>
      <c r="D21" s="74"/>
      <c r="E21" s="205"/>
      <c r="F21" s="233"/>
      <c r="G21" s="205"/>
      <c r="H21" s="233"/>
      <c r="I21" s="205">
        <f>SUM(I16:J20)</f>
        <v>0</v>
      </c>
      <c r="J21" s="206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200">
        <f>ZakladDPHSniVypocet</f>
        <v>0</v>
      </c>
      <c r="H23" s="201"/>
      <c r="I23" s="201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198">
        <f>I23*E23/100</f>
        <v>0</v>
      </c>
      <c r="H24" s="199"/>
      <c r="I24" s="199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200">
        <f>ZakladDPHZaklVypocet</f>
        <v>0</v>
      </c>
      <c r="H25" s="201"/>
      <c r="I25" s="201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0">
        <f>I25*E25/100</f>
        <v>0</v>
      </c>
      <c r="H26" s="221"/>
      <c r="I26" s="221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2">
        <f>CenaCelkemBezDPH-(ZakladDPHSni+ZakladDPHZakl)</f>
        <v>0</v>
      </c>
      <c r="H27" s="222"/>
      <c r="I27" s="222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0" t="s">
        <v>23</v>
      </c>
      <c r="C28" s="121"/>
      <c r="D28" s="121"/>
      <c r="E28" s="122"/>
      <c r="F28" s="123"/>
      <c r="G28" s="208">
        <f>IF(A28&gt;50, ROUNDUP(A27, 0), ROUNDDOWN(A27, 0))</f>
        <v>0</v>
      </c>
      <c r="H28" s="208"/>
      <c r="I28" s="208"/>
      <c r="J28" s="124" t="str">
        <f t="shared" si="0"/>
        <v>CZK</v>
      </c>
    </row>
    <row r="29" spans="1:10" ht="27.75" hidden="1" customHeight="1" thickBot="1" x14ac:dyDescent="0.25">
      <c r="A29" s="3"/>
      <c r="B29" s="120" t="s">
        <v>35</v>
      </c>
      <c r="C29" s="125"/>
      <c r="D29" s="125"/>
      <c r="E29" s="125"/>
      <c r="F29" s="125"/>
      <c r="G29" s="207">
        <f>ZakladDPHSni+DPHSni+ZakladDPHZakl+DPHZakl+Zaokrouhleni</f>
        <v>0</v>
      </c>
      <c r="H29" s="207"/>
      <c r="I29" s="207"/>
      <c r="J29" s="126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43622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09"/>
      <c r="E34" s="210"/>
      <c r="F34" s="29"/>
      <c r="G34" s="209"/>
      <c r="H34" s="210"/>
      <c r="I34" s="210"/>
      <c r="J34" s="36"/>
    </row>
    <row r="35" spans="1:10" ht="12.75" customHeight="1" x14ac:dyDescent="0.2">
      <c r="A35" s="3"/>
      <c r="B35" s="3"/>
      <c r="C35" s="4"/>
      <c r="D35" s="197" t="s">
        <v>2</v>
      </c>
      <c r="E35" s="197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2">
        <v>1</v>
      </c>
      <c r="B39" s="103" t="s">
        <v>50</v>
      </c>
      <c r="C39" s="234"/>
      <c r="D39" s="235"/>
      <c r="E39" s="235"/>
      <c r="F39" s="104">
        <f>'1 1 Pol'!AE94</f>
        <v>0</v>
      </c>
      <c r="G39" s="105">
        <f>'1 1 Pol'!AF94</f>
        <v>0</v>
      </c>
      <c r="H39" s="106"/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2">
        <v>2</v>
      </c>
      <c r="B40" s="109" t="s">
        <v>43</v>
      </c>
      <c r="C40" s="236" t="s">
        <v>45</v>
      </c>
      <c r="D40" s="237"/>
      <c r="E40" s="237"/>
      <c r="F40" s="110">
        <f>'1 1 Pol'!AE94</f>
        <v>0</v>
      </c>
      <c r="G40" s="111">
        <f>'1 1 Pol'!AF94</f>
        <v>0</v>
      </c>
      <c r="H40" s="111"/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2">
        <v>3</v>
      </c>
      <c r="B41" s="114" t="s">
        <v>43</v>
      </c>
      <c r="C41" s="234" t="s">
        <v>44</v>
      </c>
      <c r="D41" s="235"/>
      <c r="E41" s="235"/>
      <c r="F41" s="115">
        <f>'1 1 Pol'!AE94</f>
        <v>0</v>
      </c>
      <c r="G41" s="106">
        <f>'1 1 Pol'!AF94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2"/>
      <c r="B42" s="238" t="s">
        <v>51</v>
      </c>
      <c r="C42" s="239"/>
      <c r="D42" s="239"/>
      <c r="E42" s="239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8">
        <f>SUMIF(A39:A41,"=1",I39:I41)</f>
        <v>0</v>
      </c>
      <c r="J42" s="119">
        <f>SUMIF(A39:A41,"=1",J39:J41)</f>
        <v>0</v>
      </c>
    </row>
    <row r="46" spans="1:10" ht="15.75" x14ac:dyDescent="0.25">
      <c r="B46" s="127" t="s">
        <v>53</v>
      </c>
    </row>
    <row r="48" spans="1:10" ht="25.5" customHeight="1" x14ac:dyDescent="0.2">
      <c r="A48" s="128"/>
      <c r="B48" s="131" t="s">
        <v>17</v>
      </c>
      <c r="C48" s="131" t="s">
        <v>5</v>
      </c>
      <c r="D48" s="132"/>
      <c r="E48" s="132"/>
      <c r="F48" s="133" t="s">
        <v>54</v>
      </c>
      <c r="G48" s="133"/>
      <c r="H48" s="133"/>
      <c r="I48" s="133" t="s">
        <v>29</v>
      </c>
      <c r="J48" s="133" t="s">
        <v>0</v>
      </c>
    </row>
    <row r="49" spans="1:10" ht="25.5" customHeight="1" x14ac:dyDescent="0.2">
      <c r="A49" s="129"/>
      <c r="B49" s="134" t="s">
        <v>55</v>
      </c>
      <c r="C49" s="240" t="s">
        <v>56</v>
      </c>
      <c r="D49" s="241"/>
      <c r="E49" s="241"/>
      <c r="F49" s="139" t="s">
        <v>24</v>
      </c>
      <c r="G49" s="140"/>
      <c r="H49" s="140"/>
      <c r="I49" s="140">
        <f>'1 1 Pol'!G8</f>
        <v>0</v>
      </c>
      <c r="J49" s="137" t="str">
        <f>IF(I68=0,"",I49/I68*100)</f>
        <v/>
      </c>
    </row>
    <row r="50" spans="1:10" ht="25.5" customHeight="1" x14ac:dyDescent="0.2">
      <c r="A50" s="129"/>
      <c r="B50" s="134" t="s">
        <v>57</v>
      </c>
      <c r="C50" s="240" t="s">
        <v>58</v>
      </c>
      <c r="D50" s="241"/>
      <c r="E50" s="241"/>
      <c r="F50" s="139" t="s">
        <v>24</v>
      </c>
      <c r="G50" s="140"/>
      <c r="H50" s="140"/>
      <c r="I50" s="140">
        <f>'1 1 Pol'!G13</f>
        <v>0</v>
      </c>
      <c r="J50" s="137" t="str">
        <f>IF(I68=0,"",I50/I68*100)</f>
        <v/>
      </c>
    </row>
    <row r="51" spans="1:10" ht="25.5" customHeight="1" x14ac:dyDescent="0.2">
      <c r="A51" s="129"/>
      <c r="B51" s="134" t="s">
        <v>59</v>
      </c>
      <c r="C51" s="240" t="s">
        <v>60</v>
      </c>
      <c r="D51" s="241"/>
      <c r="E51" s="241"/>
      <c r="F51" s="139" t="s">
        <v>24</v>
      </c>
      <c r="G51" s="140"/>
      <c r="H51" s="140"/>
      <c r="I51" s="140">
        <f>'1 1 Pol'!G19</f>
        <v>0</v>
      </c>
      <c r="J51" s="137" t="str">
        <f>IF(I68=0,"",I51/I68*100)</f>
        <v/>
      </c>
    </row>
    <row r="52" spans="1:10" ht="25.5" customHeight="1" x14ac:dyDescent="0.2">
      <c r="A52" s="129"/>
      <c r="B52" s="134" t="s">
        <v>61</v>
      </c>
      <c r="C52" s="240" t="s">
        <v>62</v>
      </c>
      <c r="D52" s="241"/>
      <c r="E52" s="241"/>
      <c r="F52" s="139" t="s">
        <v>24</v>
      </c>
      <c r="G52" s="140"/>
      <c r="H52" s="140"/>
      <c r="I52" s="140">
        <f>'1 1 Pol'!G22</f>
        <v>0</v>
      </c>
      <c r="J52" s="137" t="str">
        <f>IF(I68=0,"",I52/I68*100)</f>
        <v/>
      </c>
    </row>
    <row r="53" spans="1:10" ht="25.5" customHeight="1" x14ac:dyDescent="0.2">
      <c r="A53" s="129"/>
      <c r="B53" s="134" t="s">
        <v>63</v>
      </c>
      <c r="C53" s="240" t="s">
        <v>64</v>
      </c>
      <c r="D53" s="241"/>
      <c r="E53" s="241"/>
      <c r="F53" s="139" t="s">
        <v>24</v>
      </c>
      <c r="G53" s="140"/>
      <c r="H53" s="140"/>
      <c r="I53" s="140">
        <f>'1 1 Pol'!G24</f>
        <v>0</v>
      </c>
      <c r="J53" s="137" t="str">
        <f>IF(I68=0,"",I53/I68*100)</f>
        <v/>
      </c>
    </row>
    <row r="54" spans="1:10" ht="25.5" customHeight="1" x14ac:dyDescent="0.2">
      <c r="A54" s="129"/>
      <c r="B54" s="134" t="s">
        <v>65</v>
      </c>
      <c r="C54" s="240" t="s">
        <v>66</v>
      </c>
      <c r="D54" s="241"/>
      <c r="E54" s="241"/>
      <c r="F54" s="139" t="s">
        <v>24</v>
      </c>
      <c r="G54" s="140"/>
      <c r="H54" s="140"/>
      <c r="I54" s="140">
        <f>'1 1 Pol'!G31</f>
        <v>0</v>
      </c>
      <c r="J54" s="137" t="str">
        <f>IF(I68=0,"",I54/I68*100)</f>
        <v/>
      </c>
    </row>
    <row r="55" spans="1:10" ht="25.5" customHeight="1" x14ac:dyDescent="0.2">
      <c r="A55" s="129"/>
      <c r="B55" s="134" t="s">
        <v>67</v>
      </c>
      <c r="C55" s="240" t="s">
        <v>68</v>
      </c>
      <c r="D55" s="241"/>
      <c r="E55" s="241"/>
      <c r="F55" s="139" t="s">
        <v>25</v>
      </c>
      <c r="G55" s="140"/>
      <c r="H55" s="140"/>
      <c r="I55" s="140">
        <f>'1 1 Pol'!G34</f>
        <v>0</v>
      </c>
      <c r="J55" s="137" t="str">
        <f>IF(I68=0,"",I55/I68*100)</f>
        <v/>
      </c>
    </row>
    <row r="56" spans="1:10" ht="25.5" customHeight="1" x14ac:dyDescent="0.2">
      <c r="A56" s="129"/>
      <c r="B56" s="134" t="s">
        <v>69</v>
      </c>
      <c r="C56" s="240" t="s">
        <v>70</v>
      </c>
      <c r="D56" s="241"/>
      <c r="E56" s="241"/>
      <c r="F56" s="139" t="s">
        <v>25</v>
      </c>
      <c r="G56" s="140"/>
      <c r="H56" s="140"/>
      <c r="I56" s="140">
        <f>'1 1 Pol'!G42</f>
        <v>0</v>
      </c>
      <c r="J56" s="137" t="str">
        <f>IF(I68=0,"",I56/I68*100)</f>
        <v/>
      </c>
    </row>
    <row r="57" spans="1:10" ht="25.5" customHeight="1" x14ac:dyDescent="0.2">
      <c r="A57" s="129"/>
      <c r="B57" s="134" t="s">
        <v>71</v>
      </c>
      <c r="C57" s="240" t="s">
        <v>72</v>
      </c>
      <c r="D57" s="241"/>
      <c r="E57" s="241"/>
      <c r="F57" s="139" t="s">
        <v>25</v>
      </c>
      <c r="G57" s="140"/>
      <c r="H57" s="140"/>
      <c r="I57" s="140">
        <f>'1 1 Pol'!G46</f>
        <v>0</v>
      </c>
      <c r="J57" s="137" t="str">
        <f>IF(I68=0,"",I57/I68*100)</f>
        <v/>
      </c>
    </row>
    <row r="58" spans="1:10" ht="25.5" customHeight="1" x14ac:dyDescent="0.2">
      <c r="A58" s="129"/>
      <c r="B58" s="134" t="s">
        <v>73</v>
      </c>
      <c r="C58" s="240" t="s">
        <v>74</v>
      </c>
      <c r="D58" s="241"/>
      <c r="E58" s="241"/>
      <c r="F58" s="139" t="s">
        <v>25</v>
      </c>
      <c r="G58" s="140"/>
      <c r="H58" s="140"/>
      <c r="I58" s="140">
        <f>'1 1 Pol'!G48</f>
        <v>0</v>
      </c>
      <c r="J58" s="137" t="str">
        <f>IF(I68=0,"",I58/I68*100)</f>
        <v/>
      </c>
    </row>
    <row r="59" spans="1:10" ht="25.5" customHeight="1" x14ac:dyDescent="0.2">
      <c r="A59" s="129"/>
      <c r="B59" s="134" t="s">
        <v>75</v>
      </c>
      <c r="C59" s="240" t="s">
        <v>76</v>
      </c>
      <c r="D59" s="241"/>
      <c r="E59" s="241"/>
      <c r="F59" s="139" t="s">
        <v>25</v>
      </c>
      <c r="G59" s="140"/>
      <c r="H59" s="140"/>
      <c r="I59" s="140">
        <f>'1 1 Pol'!G50</f>
        <v>0</v>
      </c>
      <c r="J59" s="137" t="str">
        <f>IF(I68=0,"",I59/I68*100)</f>
        <v/>
      </c>
    </row>
    <row r="60" spans="1:10" ht="25.5" customHeight="1" x14ac:dyDescent="0.2">
      <c r="A60" s="129"/>
      <c r="B60" s="134" t="s">
        <v>77</v>
      </c>
      <c r="C60" s="240" t="s">
        <v>78</v>
      </c>
      <c r="D60" s="241"/>
      <c r="E60" s="241"/>
      <c r="F60" s="139" t="s">
        <v>25</v>
      </c>
      <c r="G60" s="140"/>
      <c r="H60" s="140"/>
      <c r="I60" s="140">
        <f>'1 1 Pol'!G53</f>
        <v>0</v>
      </c>
      <c r="J60" s="137" t="str">
        <f>IF(I68=0,"",I60/I68*100)</f>
        <v/>
      </c>
    </row>
    <row r="61" spans="1:10" ht="25.5" customHeight="1" x14ac:dyDescent="0.2">
      <c r="A61" s="129"/>
      <c r="B61" s="134" t="s">
        <v>79</v>
      </c>
      <c r="C61" s="240" t="s">
        <v>80</v>
      </c>
      <c r="D61" s="241"/>
      <c r="E61" s="241"/>
      <c r="F61" s="139" t="s">
        <v>25</v>
      </c>
      <c r="G61" s="140"/>
      <c r="H61" s="140"/>
      <c r="I61" s="140">
        <f>'1 1 Pol'!G56</f>
        <v>0</v>
      </c>
      <c r="J61" s="137" t="str">
        <f>IF(I68=0,"",I61/I68*100)</f>
        <v/>
      </c>
    </row>
    <row r="62" spans="1:10" ht="25.5" customHeight="1" x14ac:dyDescent="0.2">
      <c r="A62" s="129"/>
      <c r="B62" s="134" t="s">
        <v>81</v>
      </c>
      <c r="C62" s="240" t="s">
        <v>82</v>
      </c>
      <c r="D62" s="241"/>
      <c r="E62" s="241"/>
      <c r="F62" s="139" t="s">
        <v>25</v>
      </c>
      <c r="G62" s="140"/>
      <c r="H62" s="140"/>
      <c r="I62" s="140">
        <f>'1 1 Pol'!G62</f>
        <v>0</v>
      </c>
      <c r="J62" s="137" t="str">
        <f>IF(I68=0,"",I62/I68*100)</f>
        <v/>
      </c>
    </row>
    <row r="63" spans="1:10" ht="25.5" customHeight="1" x14ac:dyDescent="0.2">
      <c r="A63" s="129"/>
      <c r="B63" s="134" t="s">
        <v>83</v>
      </c>
      <c r="C63" s="240" t="s">
        <v>84</v>
      </c>
      <c r="D63" s="241"/>
      <c r="E63" s="241"/>
      <c r="F63" s="139" t="s">
        <v>25</v>
      </c>
      <c r="G63" s="140"/>
      <c r="H63" s="140"/>
      <c r="I63" s="140">
        <f>'1 1 Pol'!G67</f>
        <v>0</v>
      </c>
      <c r="J63" s="137" t="str">
        <f>IF(I68=0,"",I63/I68*100)</f>
        <v/>
      </c>
    </row>
    <row r="64" spans="1:10" ht="25.5" customHeight="1" x14ac:dyDescent="0.2">
      <c r="A64" s="129"/>
      <c r="B64" s="134" t="s">
        <v>85</v>
      </c>
      <c r="C64" s="240" t="s">
        <v>86</v>
      </c>
      <c r="D64" s="241"/>
      <c r="E64" s="241"/>
      <c r="F64" s="139" t="s">
        <v>25</v>
      </c>
      <c r="G64" s="140"/>
      <c r="H64" s="140"/>
      <c r="I64" s="140">
        <f>'1 1 Pol'!G74</f>
        <v>0</v>
      </c>
      <c r="J64" s="137" t="str">
        <f>IF(I68=0,"",I64/I68*100)</f>
        <v/>
      </c>
    </row>
    <row r="65" spans="1:10" ht="25.5" customHeight="1" x14ac:dyDescent="0.2">
      <c r="A65" s="129"/>
      <c r="B65" s="134" t="s">
        <v>87</v>
      </c>
      <c r="C65" s="240" t="s">
        <v>88</v>
      </c>
      <c r="D65" s="241"/>
      <c r="E65" s="241"/>
      <c r="F65" s="139" t="s">
        <v>25</v>
      </c>
      <c r="G65" s="140"/>
      <c r="H65" s="140"/>
      <c r="I65" s="140">
        <f>'1 1 Pol'!G78</f>
        <v>0</v>
      </c>
      <c r="J65" s="137" t="str">
        <f>IF(I68=0,"",I65/I68*100)</f>
        <v/>
      </c>
    </row>
    <row r="66" spans="1:10" ht="25.5" customHeight="1" x14ac:dyDescent="0.2">
      <c r="A66" s="129"/>
      <c r="B66" s="134" t="s">
        <v>89</v>
      </c>
      <c r="C66" s="240" t="s">
        <v>90</v>
      </c>
      <c r="D66" s="241"/>
      <c r="E66" s="241"/>
      <c r="F66" s="139" t="s">
        <v>26</v>
      </c>
      <c r="G66" s="140"/>
      <c r="H66" s="140"/>
      <c r="I66" s="140">
        <f>'1 1 Pol'!G80</f>
        <v>0</v>
      </c>
      <c r="J66" s="137" t="str">
        <f>IF(I68=0,"",I66/I68*100)</f>
        <v/>
      </c>
    </row>
    <row r="67" spans="1:10" ht="25.5" customHeight="1" x14ac:dyDescent="0.2">
      <c r="A67" s="129"/>
      <c r="B67" s="134" t="s">
        <v>91</v>
      </c>
      <c r="C67" s="240" t="s">
        <v>92</v>
      </c>
      <c r="D67" s="241"/>
      <c r="E67" s="241"/>
      <c r="F67" s="139" t="s">
        <v>93</v>
      </c>
      <c r="G67" s="140"/>
      <c r="H67" s="140"/>
      <c r="I67" s="140">
        <f>'1 1 Pol'!G82</f>
        <v>0</v>
      </c>
      <c r="J67" s="137" t="str">
        <f>IF(I68=0,"",I67/I68*100)</f>
        <v/>
      </c>
    </row>
    <row r="68" spans="1:10" ht="25.5" customHeight="1" x14ac:dyDescent="0.2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 x14ac:dyDescent="0.2">
      <c r="F69" s="90"/>
      <c r="G69" s="89"/>
      <c r="H69" s="90"/>
      <c r="I69" s="89"/>
      <c r="J69" s="91"/>
    </row>
    <row r="70" spans="1:10" x14ac:dyDescent="0.2">
      <c r="F70" s="90"/>
      <c r="G70" s="89"/>
      <c r="H70" s="90"/>
      <c r="I70" s="89"/>
      <c r="J70" s="91"/>
    </row>
    <row r="71" spans="1:10" x14ac:dyDescent="0.2">
      <c r="F71" s="90"/>
      <c r="G71" s="89"/>
      <c r="H71" s="90"/>
      <c r="I71" s="89"/>
      <c r="J71" s="91"/>
    </row>
  </sheetData>
  <sheetProtection algorithmName="SHA-512" hashValue="/MJ3ZsnPh6piuHdpLBgoQ+LURPUbfkuEtDs/mxglfWq06b1ajqUp0ZycAZfMcywOB62S+OOQ8qAH3UUeDlucdw==" saltValue="FKY4pHbUsc0QTaNfDtEZJ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6" t="s">
        <v>7</v>
      </c>
      <c r="B2" s="75"/>
      <c r="C2" s="244"/>
      <c r="D2" s="244"/>
      <c r="E2" s="244"/>
      <c r="F2" s="244"/>
      <c r="G2" s="245"/>
    </row>
    <row r="3" spans="1:7" ht="24.95" customHeight="1" x14ac:dyDescent="0.2">
      <c r="A3" s="76" t="s">
        <v>8</v>
      </c>
      <c r="B3" s="75"/>
      <c r="C3" s="244"/>
      <c r="D3" s="244"/>
      <c r="E3" s="244"/>
      <c r="F3" s="244"/>
      <c r="G3" s="245"/>
    </row>
    <row r="4" spans="1:7" ht="24.95" customHeight="1" x14ac:dyDescent="0.2">
      <c r="A4" s="76" t="s">
        <v>9</v>
      </c>
      <c r="B4" s="75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algorithmName="SHA-512" hashValue="0vlz7Ft2Ilrxw+9ObPWnelwDrIIirt5ZL4LcVbh2zeQfC+wxE2pOjvBmYqWoobvjdvsM9Y3yR/e764j+m30kbA==" saltValue="eOsDJghU0fzuaUGqtK2Y6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R1" sqref="R1:S1048576"/>
    </sheetView>
  </sheetViews>
  <sheetFormatPr defaultRowHeight="12.75" outlineLevelRow="1" x14ac:dyDescent="0.2"/>
  <cols>
    <col min="1" max="1" width="3.42578125" customWidth="1"/>
    <col min="2" max="2" width="12.7109375" style="88" customWidth="1"/>
    <col min="3" max="3" width="63.28515625" style="88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96</v>
      </c>
      <c r="B1" s="248"/>
      <c r="C1" s="248"/>
      <c r="D1" s="248"/>
      <c r="E1" s="248"/>
      <c r="F1" s="248"/>
      <c r="G1" s="248"/>
      <c r="AG1" t="s">
        <v>97</v>
      </c>
    </row>
    <row r="2" spans="1:60" ht="25.15" customHeight="1" x14ac:dyDescent="0.2">
      <c r="A2" s="145" t="s">
        <v>7</v>
      </c>
      <c r="B2" s="75" t="s">
        <v>48</v>
      </c>
      <c r="C2" s="249" t="s">
        <v>49</v>
      </c>
      <c r="D2" s="250"/>
      <c r="E2" s="250"/>
      <c r="F2" s="250"/>
      <c r="G2" s="251"/>
      <c r="AG2" t="s">
        <v>98</v>
      </c>
    </row>
    <row r="3" spans="1:60" ht="25.15" customHeight="1" x14ac:dyDescent="0.2">
      <c r="A3" s="145" t="s">
        <v>8</v>
      </c>
      <c r="B3" s="75" t="s">
        <v>43</v>
      </c>
      <c r="C3" s="249" t="s">
        <v>45</v>
      </c>
      <c r="D3" s="250"/>
      <c r="E3" s="250"/>
      <c r="F3" s="250"/>
      <c r="G3" s="251"/>
      <c r="AC3" s="88" t="s">
        <v>98</v>
      </c>
      <c r="AG3" t="s">
        <v>99</v>
      </c>
    </row>
    <row r="4" spans="1:60" ht="25.15" customHeight="1" x14ac:dyDescent="0.2">
      <c r="A4" s="146" t="s">
        <v>9</v>
      </c>
      <c r="B4" s="147" t="s">
        <v>43</v>
      </c>
      <c r="C4" s="252" t="s">
        <v>44</v>
      </c>
      <c r="D4" s="253"/>
      <c r="E4" s="253"/>
      <c r="F4" s="253"/>
      <c r="G4" s="254"/>
      <c r="AG4" t="s">
        <v>100</v>
      </c>
    </row>
    <row r="5" spans="1:60" x14ac:dyDescent="0.2">
      <c r="D5" s="144"/>
    </row>
    <row r="6" spans="1:60" ht="38.25" x14ac:dyDescent="0.2">
      <c r="A6" s="149" t="s">
        <v>101</v>
      </c>
      <c r="B6" s="151" t="s">
        <v>102</v>
      </c>
      <c r="C6" s="151" t="s">
        <v>103</v>
      </c>
      <c r="D6" s="150" t="s">
        <v>104</v>
      </c>
      <c r="E6" s="149" t="s">
        <v>105</v>
      </c>
      <c r="F6" s="148" t="s">
        <v>106</v>
      </c>
      <c r="G6" s="149" t="s">
        <v>29</v>
      </c>
      <c r="H6" s="152" t="s">
        <v>30</v>
      </c>
      <c r="I6" s="152" t="s">
        <v>107</v>
      </c>
      <c r="J6" s="152" t="s">
        <v>31</v>
      </c>
      <c r="K6" s="152" t="s">
        <v>108</v>
      </c>
      <c r="L6" s="152" t="s">
        <v>109</v>
      </c>
      <c r="M6" s="152" t="s">
        <v>110</v>
      </c>
      <c r="N6" s="152" t="s">
        <v>111</v>
      </c>
      <c r="O6" s="152" t="s">
        <v>112</v>
      </c>
      <c r="P6" s="152" t="s">
        <v>113</v>
      </c>
      <c r="Q6" s="152" t="s">
        <v>114</v>
      </c>
      <c r="R6" s="152" t="s">
        <v>115</v>
      </c>
      <c r="S6" s="152" t="s">
        <v>116</v>
      </c>
      <c r="T6" s="152" t="s">
        <v>117</v>
      </c>
      <c r="U6" s="152" t="s">
        <v>118</v>
      </c>
      <c r="V6" s="152" t="s">
        <v>119</v>
      </c>
      <c r="W6" s="152" t="s">
        <v>120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">
      <c r="A8" s="166" t="s">
        <v>121</v>
      </c>
      <c r="B8" s="167" t="s">
        <v>55</v>
      </c>
      <c r="C8" s="189" t="s">
        <v>56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70"/>
      <c r="O8" s="170">
        <f>SUM(O9:O12)</f>
        <v>2.84</v>
      </c>
      <c r="P8" s="170"/>
      <c r="Q8" s="170">
        <f>SUM(Q9:Q12)</f>
        <v>0</v>
      </c>
      <c r="R8" s="170"/>
      <c r="S8" s="170"/>
      <c r="T8" s="171"/>
      <c r="U8" s="165"/>
      <c r="V8" s="165">
        <f>SUM(V9:V12)</f>
        <v>44.6</v>
      </c>
      <c r="W8" s="165"/>
      <c r="AG8" t="s">
        <v>122</v>
      </c>
    </row>
    <row r="9" spans="1:60" outlineLevel="1" x14ac:dyDescent="0.2">
      <c r="A9" s="172">
        <v>1</v>
      </c>
      <c r="B9" s="173" t="s">
        <v>123</v>
      </c>
      <c r="C9" s="190" t="s">
        <v>124</v>
      </c>
      <c r="D9" s="174" t="s">
        <v>125</v>
      </c>
      <c r="E9" s="175">
        <v>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5.4970000000000005E-2</v>
      </c>
      <c r="O9" s="177">
        <f>ROUND(E9*N9,2)</f>
        <v>0</v>
      </c>
      <c r="P9" s="177">
        <v>0</v>
      </c>
      <c r="Q9" s="177">
        <f>ROUND(E9*P9,2)</f>
        <v>0</v>
      </c>
      <c r="R9" s="177" t="s">
        <v>126</v>
      </c>
      <c r="S9" s="177" t="s">
        <v>127</v>
      </c>
      <c r="T9" s="178" t="s">
        <v>127</v>
      </c>
      <c r="U9" s="163">
        <v>1.7429000000000001</v>
      </c>
      <c r="V9" s="163">
        <f>ROUND(E9*U9,2)</f>
        <v>0</v>
      </c>
      <c r="W9" s="163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128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6" t="s">
        <v>129</v>
      </c>
      <c r="D10" s="247"/>
      <c r="E10" s="247"/>
      <c r="F10" s="247"/>
      <c r="G10" s="247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130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72">
        <v>2</v>
      </c>
      <c r="B11" s="173" t="s">
        <v>131</v>
      </c>
      <c r="C11" s="190" t="s">
        <v>132</v>
      </c>
      <c r="D11" s="174" t="s">
        <v>125</v>
      </c>
      <c r="E11" s="175">
        <v>135.16000000000003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2.1000000000000001E-2</v>
      </c>
      <c r="O11" s="177">
        <f>ROUND(E11*N11,2)</f>
        <v>2.84</v>
      </c>
      <c r="P11" s="177">
        <v>0</v>
      </c>
      <c r="Q11" s="177">
        <f>ROUND(E11*P11,2)</f>
        <v>0</v>
      </c>
      <c r="R11" s="177" t="s">
        <v>133</v>
      </c>
      <c r="S11" s="177" t="s">
        <v>127</v>
      </c>
      <c r="T11" s="178" t="s">
        <v>127</v>
      </c>
      <c r="U11" s="163">
        <v>0.33</v>
      </c>
      <c r="V11" s="163">
        <f>ROUND(E11*U11,2)</f>
        <v>44.6</v>
      </c>
      <c r="W11" s="163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6" t="s">
        <v>134</v>
      </c>
      <c r="D12" s="247"/>
      <c r="E12" s="247"/>
      <c r="F12" s="247"/>
      <c r="G12" s="247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130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66" t="s">
        <v>121</v>
      </c>
      <c r="B13" s="167" t="s">
        <v>57</v>
      </c>
      <c r="C13" s="189" t="s">
        <v>58</v>
      </c>
      <c r="D13" s="168"/>
      <c r="E13" s="169"/>
      <c r="F13" s="170"/>
      <c r="G13" s="170">
        <f>SUMIF(AG14:AG18,"&lt;&gt;NOR",G14:G18)</f>
        <v>0</v>
      </c>
      <c r="H13" s="170"/>
      <c r="I13" s="170">
        <f>SUM(I14:I18)</f>
        <v>0</v>
      </c>
      <c r="J13" s="170"/>
      <c r="K13" s="170">
        <f>SUM(K14:K18)</f>
        <v>0</v>
      </c>
      <c r="L13" s="170"/>
      <c r="M13" s="170">
        <f>SUM(M14:M18)</f>
        <v>0</v>
      </c>
      <c r="N13" s="170"/>
      <c r="O13" s="170">
        <f>SUM(O14:O18)</f>
        <v>32.92</v>
      </c>
      <c r="P13" s="170"/>
      <c r="Q13" s="170">
        <f>SUM(Q14:Q18)</f>
        <v>0</v>
      </c>
      <c r="R13" s="170"/>
      <c r="S13" s="170"/>
      <c r="T13" s="171"/>
      <c r="U13" s="165"/>
      <c r="V13" s="165">
        <f>SUM(V14:V18)</f>
        <v>43.550000000000004</v>
      </c>
      <c r="W13" s="165"/>
      <c r="AG13" t="s">
        <v>122</v>
      </c>
    </row>
    <row r="14" spans="1:60" outlineLevel="1" x14ac:dyDescent="0.2">
      <c r="A14" s="172">
        <v>3</v>
      </c>
      <c r="B14" s="173" t="s">
        <v>135</v>
      </c>
      <c r="C14" s="190" t="s">
        <v>136</v>
      </c>
      <c r="D14" s="174" t="s">
        <v>137</v>
      </c>
      <c r="E14" s="175">
        <v>12.742400000000002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2.5250000000000004</v>
      </c>
      <c r="O14" s="177">
        <f>ROUND(E14*N14,2)</f>
        <v>32.17</v>
      </c>
      <c r="P14" s="177">
        <v>0</v>
      </c>
      <c r="Q14" s="177">
        <f>ROUND(E14*P14,2)</f>
        <v>0</v>
      </c>
      <c r="R14" s="177" t="s">
        <v>133</v>
      </c>
      <c r="S14" s="177" t="s">
        <v>127</v>
      </c>
      <c r="T14" s="178" t="s">
        <v>127</v>
      </c>
      <c r="U14" s="163">
        <v>2.58</v>
      </c>
      <c r="V14" s="163">
        <f>ROUND(E14*U14,2)</f>
        <v>32.880000000000003</v>
      </c>
      <c r="W14" s="163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128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46" t="s">
        <v>138</v>
      </c>
      <c r="D15" s="247"/>
      <c r="E15" s="247"/>
      <c r="F15" s="247"/>
      <c r="G15" s="247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130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55" t="s">
        <v>139</v>
      </c>
      <c r="D16" s="256"/>
      <c r="E16" s="256"/>
      <c r="F16" s="256"/>
      <c r="G16" s="256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140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2">
        <v>4</v>
      </c>
      <c r="B17" s="173" t="s">
        <v>141</v>
      </c>
      <c r="C17" s="190" t="s">
        <v>142</v>
      </c>
      <c r="D17" s="174" t="s">
        <v>143</v>
      </c>
      <c r="E17" s="175">
        <v>0.70083000000000006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1.0662500000000001</v>
      </c>
      <c r="O17" s="177">
        <f>ROUND(E17*N17,2)</f>
        <v>0.75</v>
      </c>
      <c r="P17" s="177">
        <v>0</v>
      </c>
      <c r="Q17" s="177">
        <f>ROUND(E17*P17,2)</f>
        <v>0</v>
      </c>
      <c r="R17" s="177" t="s">
        <v>133</v>
      </c>
      <c r="S17" s="177" t="s">
        <v>127</v>
      </c>
      <c r="T17" s="178" t="s">
        <v>127</v>
      </c>
      <c r="U17" s="163">
        <v>15.231000000000002</v>
      </c>
      <c r="V17" s="163">
        <f>ROUND(E17*U17,2)</f>
        <v>10.67</v>
      </c>
      <c r="W17" s="163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128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46" t="s">
        <v>144</v>
      </c>
      <c r="D18" s="247"/>
      <c r="E18" s="247"/>
      <c r="F18" s="247"/>
      <c r="G18" s="247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130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66" t="s">
        <v>121</v>
      </c>
      <c r="B19" s="167" t="s">
        <v>59</v>
      </c>
      <c r="C19" s="189" t="s">
        <v>60</v>
      </c>
      <c r="D19" s="168"/>
      <c r="E19" s="169"/>
      <c r="F19" s="170"/>
      <c r="G19" s="170">
        <f>SUMIF(AG20:AG21,"&lt;&gt;NOR",G20:G21)</f>
        <v>0</v>
      </c>
      <c r="H19" s="170"/>
      <c r="I19" s="170">
        <f>SUM(I20:I21)</f>
        <v>0</v>
      </c>
      <c r="J19" s="170"/>
      <c r="K19" s="170">
        <f>SUM(K20:K21)</f>
        <v>0</v>
      </c>
      <c r="L19" s="170"/>
      <c r="M19" s="170">
        <f>SUM(M20:M21)</f>
        <v>0</v>
      </c>
      <c r="N19" s="170"/>
      <c r="O19" s="170">
        <f>SUM(O20:O21)</f>
        <v>0.25</v>
      </c>
      <c r="P19" s="170"/>
      <c r="Q19" s="170">
        <f>SUM(Q20:Q21)</f>
        <v>0</v>
      </c>
      <c r="R19" s="170"/>
      <c r="S19" s="170"/>
      <c r="T19" s="171"/>
      <c r="U19" s="165"/>
      <c r="V19" s="165">
        <f>SUM(V20:V21)</f>
        <v>34.090000000000003</v>
      </c>
      <c r="W19" s="165"/>
      <c r="AG19" t="s">
        <v>122</v>
      </c>
    </row>
    <row r="20" spans="1:60" outlineLevel="1" x14ac:dyDescent="0.2">
      <c r="A20" s="179">
        <v>5</v>
      </c>
      <c r="B20" s="180" t="s">
        <v>145</v>
      </c>
      <c r="C20" s="191" t="s">
        <v>146</v>
      </c>
      <c r="D20" s="181" t="s">
        <v>125</v>
      </c>
      <c r="E20" s="182">
        <v>159.28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>
        <v>1.58E-3</v>
      </c>
      <c r="O20" s="184">
        <f>ROUND(E20*N20,2)</f>
        <v>0.25</v>
      </c>
      <c r="P20" s="184">
        <v>0</v>
      </c>
      <c r="Q20" s="184">
        <f>ROUND(E20*P20,2)</f>
        <v>0</v>
      </c>
      <c r="R20" s="184" t="s">
        <v>147</v>
      </c>
      <c r="S20" s="184" t="s">
        <v>127</v>
      </c>
      <c r="T20" s="185" t="s">
        <v>127</v>
      </c>
      <c r="U20" s="163">
        <v>0.21400000000000002</v>
      </c>
      <c r="V20" s="163">
        <f>ROUND(E20*U20,2)</f>
        <v>34.090000000000003</v>
      </c>
      <c r="W20" s="163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128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9">
        <v>6</v>
      </c>
      <c r="B21" s="180" t="s">
        <v>148</v>
      </c>
      <c r="C21" s="191" t="s">
        <v>149</v>
      </c>
      <c r="D21" s="181" t="s">
        <v>150</v>
      </c>
      <c r="E21" s="182">
        <v>100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4"/>
      <c r="S21" s="184" t="s">
        <v>151</v>
      </c>
      <c r="T21" s="185" t="s">
        <v>152</v>
      </c>
      <c r="U21" s="163">
        <v>0</v>
      </c>
      <c r="V21" s="163">
        <f>ROUND(E21*U21,2)</f>
        <v>0</v>
      </c>
      <c r="W21" s="163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128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66" t="s">
        <v>121</v>
      </c>
      <c r="B22" s="167" t="s">
        <v>61</v>
      </c>
      <c r="C22" s="189" t="s">
        <v>62</v>
      </c>
      <c r="D22" s="168"/>
      <c r="E22" s="169"/>
      <c r="F22" s="170"/>
      <c r="G22" s="170">
        <f>SUMIF(AG23:AG23,"&lt;&gt;NOR",G23:G23)</f>
        <v>0</v>
      </c>
      <c r="H22" s="170"/>
      <c r="I22" s="170">
        <f>SUM(I23:I23)</f>
        <v>0</v>
      </c>
      <c r="J22" s="170"/>
      <c r="K22" s="170">
        <f>SUM(K23:K23)</f>
        <v>0</v>
      </c>
      <c r="L22" s="170"/>
      <c r="M22" s="170">
        <f>SUM(M23:M23)</f>
        <v>0</v>
      </c>
      <c r="N22" s="170"/>
      <c r="O22" s="170">
        <f>SUM(O23:O23)</f>
        <v>0</v>
      </c>
      <c r="P22" s="170"/>
      <c r="Q22" s="170">
        <f>SUM(Q23:Q23)</f>
        <v>0</v>
      </c>
      <c r="R22" s="170"/>
      <c r="S22" s="170"/>
      <c r="T22" s="171"/>
      <c r="U22" s="165"/>
      <c r="V22" s="165">
        <f>SUM(V23:V23)</f>
        <v>22.14</v>
      </c>
      <c r="W22" s="165"/>
      <c r="AG22" t="s">
        <v>122</v>
      </c>
    </row>
    <row r="23" spans="1:60" ht="33.75" outlineLevel="1" x14ac:dyDescent="0.2">
      <c r="A23" s="179">
        <v>7</v>
      </c>
      <c r="B23" s="180" t="s">
        <v>153</v>
      </c>
      <c r="C23" s="191" t="s">
        <v>154</v>
      </c>
      <c r="D23" s="181" t="s">
        <v>125</v>
      </c>
      <c r="E23" s="182">
        <v>159.28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4" t="s">
        <v>133</v>
      </c>
      <c r="S23" s="184" t="s">
        <v>127</v>
      </c>
      <c r="T23" s="185" t="s">
        <v>127</v>
      </c>
      <c r="U23" s="163">
        <v>0.13900000000000001</v>
      </c>
      <c r="V23" s="163">
        <f>ROUND(E23*U23,2)</f>
        <v>22.14</v>
      </c>
      <c r="W23" s="163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128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66" t="s">
        <v>121</v>
      </c>
      <c r="B24" s="167" t="s">
        <v>63</v>
      </c>
      <c r="C24" s="189" t="s">
        <v>64</v>
      </c>
      <c r="D24" s="168"/>
      <c r="E24" s="169"/>
      <c r="F24" s="170"/>
      <c r="G24" s="170">
        <f>SUMIF(AG25:AG30,"&lt;&gt;NOR",G25:G30)</f>
        <v>0</v>
      </c>
      <c r="H24" s="170"/>
      <c r="I24" s="170">
        <f>SUM(I25:I30)</f>
        <v>0</v>
      </c>
      <c r="J24" s="170"/>
      <c r="K24" s="170">
        <f>SUM(K25:K30)</f>
        <v>0</v>
      </c>
      <c r="L24" s="170"/>
      <c r="M24" s="170">
        <f>SUM(M25:M30)</f>
        <v>0</v>
      </c>
      <c r="N24" s="170"/>
      <c r="O24" s="170">
        <f>SUM(O25:O30)</f>
        <v>0</v>
      </c>
      <c r="P24" s="170"/>
      <c r="Q24" s="170">
        <f>SUM(Q25:Q30)</f>
        <v>63.25</v>
      </c>
      <c r="R24" s="170"/>
      <c r="S24" s="170"/>
      <c r="T24" s="171"/>
      <c r="U24" s="165"/>
      <c r="V24" s="165">
        <f>SUM(V25:V30)</f>
        <v>235.46</v>
      </c>
      <c r="W24" s="165"/>
      <c r="AG24" t="s">
        <v>122</v>
      </c>
    </row>
    <row r="25" spans="1:60" ht="22.5" outlineLevel="1" x14ac:dyDescent="0.2">
      <c r="A25" s="179">
        <v>8</v>
      </c>
      <c r="B25" s="180" t="s">
        <v>155</v>
      </c>
      <c r="C25" s="191" t="s">
        <v>156</v>
      </c>
      <c r="D25" s="181" t="s">
        <v>137</v>
      </c>
      <c r="E25" s="182">
        <v>22.299200000000003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>
        <v>0</v>
      </c>
      <c r="O25" s="184">
        <f>ROUND(E25*N25,2)</f>
        <v>0</v>
      </c>
      <c r="P25" s="184">
        <v>2.2000000000000002</v>
      </c>
      <c r="Q25" s="184">
        <f>ROUND(E25*P25,2)</f>
        <v>49.06</v>
      </c>
      <c r="R25" s="184" t="s">
        <v>157</v>
      </c>
      <c r="S25" s="184" t="s">
        <v>127</v>
      </c>
      <c r="T25" s="185" t="s">
        <v>127</v>
      </c>
      <c r="U25" s="163">
        <v>5.8670000000000009</v>
      </c>
      <c r="V25" s="163">
        <f>ROUND(E25*U25,2)</f>
        <v>130.83000000000001</v>
      </c>
      <c r="W25" s="163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128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79">
        <v>9</v>
      </c>
      <c r="B26" s="180" t="s">
        <v>158</v>
      </c>
      <c r="C26" s="191" t="s">
        <v>159</v>
      </c>
      <c r="D26" s="181" t="s">
        <v>125</v>
      </c>
      <c r="E26" s="182">
        <v>159.28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1.26E-2</v>
      </c>
      <c r="Q26" s="184">
        <f>ROUND(E26*P26,2)</f>
        <v>2.0099999999999998</v>
      </c>
      <c r="R26" s="184" t="s">
        <v>157</v>
      </c>
      <c r="S26" s="184" t="s">
        <v>127</v>
      </c>
      <c r="T26" s="185" t="s">
        <v>127</v>
      </c>
      <c r="U26" s="163">
        <v>0.33</v>
      </c>
      <c r="V26" s="163">
        <f>ROUND(E26*U26,2)</f>
        <v>52.56</v>
      </c>
      <c r="W26" s="163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128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2">
        <v>10</v>
      </c>
      <c r="B27" s="173" t="s">
        <v>160</v>
      </c>
      <c r="C27" s="190" t="s">
        <v>161</v>
      </c>
      <c r="D27" s="174" t="s">
        <v>125</v>
      </c>
      <c r="E27" s="175">
        <v>159.28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0.02</v>
      </c>
      <c r="Q27" s="177">
        <f>ROUND(E27*P27,2)</f>
        <v>3.19</v>
      </c>
      <c r="R27" s="177" t="s">
        <v>157</v>
      </c>
      <c r="S27" s="177" t="s">
        <v>127</v>
      </c>
      <c r="T27" s="178" t="s">
        <v>127</v>
      </c>
      <c r="U27" s="163">
        <v>7.8000000000000014E-2</v>
      </c>
      <c r="V27" s="163">
        <f>ROUND(E27*U27,2)</f>
        <v>12.42</v>
      </c>
      <c r="W27" s="163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128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46" t="s">
        <v>162</v>
      </c>
      <c r="D28" s="247"/>
      <c r="E28" s="247"/>
      <c r="F28" s="247"/>
      <c r="G28" s="247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130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2">
        <v>11</v>
      </c>
      <c r="B29" s="173" t="s">
        <v>163</v>
      </c>
      <c r="C29" s="190" t="s">
        <v>164</v>
      </c>
      <c r="D29" s="174" t="s">
        <v>125</v>
      </c>
      <c r="E29" s="175">
        <v>132.16000000000003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6.8000000000000005E-2</v>
      </c>
      <c r="Q29" s="177">
        <f>ROUND(E29*P29,2)</f>
        <v>8.99</v>
      </c>
      <c r="R29" s="177" t="s">
        <v>157</v>
      </c>
      <c r="S29" s="177" t="s">
        <v>127</v>
      </c>
      <c r="T29" s="178" t="s">
        <v>127</v>
      </c>
      <c r="U29" s="163">
        <v>0.30000000000000004</v>
      </c>
      <c r="V29" s="163">
        <f>ROUND(E29*U29,2)</f>
        <v>39.65</v>
      </c>
      <c r="W29" s="163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128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46" t="s">
        <v>165</v>
      </c>
      <c r="D30" s="247"/>
      <c r="E30" s="247"/>
      <c r="F30" s="247"/>
      <c r="G30" s="247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130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66" t="s">
        <v>121</v>
      </c>
      <c r="B31" s="167" t="s">
        <v>65</v>
      </c>
      <c r="C31" s="189" t="s">
        <v>66</v>
      </c>
      <c r="D31" s="168"/>
      <c r="E31" s="169"/>
      <c r="F31" s="170"/>
      <c r="G31" s="170">
        <f>SUMIF(AG32:AG33,"&lt;&gt;NOR",G32:G33)</f>
        <v>0</v>
      </c>
      <c r="H31" s="170"/>
      <c r="I31" s="170">
        <f>SUM(I32:I33)</f>
        <v>0</v>
      </c>
      <c r="J31" s="170"/>
      <c r="K31" s="170">
        <f>SUM(K32:K33)</f>
        <v>0</v>
      </c>
      <c r="L31" s="170"/>
      <c r="M31" s="170">
        <f>SUM(M32:M33)</f>
        <v>0</v>
      </c>
      <c r="N31" s="170"/>
      <c r="O31" s="170">
        <f>SUM(O32:O33)</f>
        <v>0</v>
      </c>
      <c r="P31" s="170"/>
      <c r="Q31" s="170">
        <f>SUM(Q32:Q33)</f>
        <v>0</v>
      </c>
      <c r="R31" s="170"/>
      <c r="S31" s="170"/>
      <c r="T31" s="171"/>
      <c r="U31" s="165"/>
      <c r="V31" s="165">
        <f>SUM(V32:V33)</f>
        <v>30.68</v>
      </c>
      <c r="W31" s="165"/>
      <c r="AG31" t="s">
        <v>122</v>
      </c>
    </row>
    <row r="32" spans="1:60" outlineLevel="1" x14ac:dyDescent="0.2">
      <c r="A32" s="172">
        <v>12</v>
      </c>
      <c r="B32" s="173" t="s">
        <v>166</v>
      </c>
      <c r="C32" s="190" t="s">
        <v>167</v>
      </c>
      <c r="D32" s="174" t="s">
        <v>143</v>
      </c>
      <c r="E32" s="175">
        <v>36.011840000000007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133</v>
      </c>
      <c r="S32" s="177" t="s">
        <v>127</v>
      </c>
      <c r="T32" s="178" t="s">
        <v>127</v>
      </c>
      <c r="U32" s="163">
        <v>0.85200000000000009</v>
      </c>
      <c r="V32" s="163">
        <f>ROUND(E32*U32,2)</f>
        <v>30.68</v>
      </c>
      <c r="W32" s="163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168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60"/>
      <c r="B33" s="161"/>
      <c r="C33" s="246" t="s">
        <v>169</v>
      </c>
      <c r="D33" s="247"/>
      <c r="E33" s="247"/>
      <c r="F33" s="247"/>
      <c r="G33" s="247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130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86" t="str">
        <f>C33</f>
        <v>přesun hmot pro budovy občanské výstavby (JKSO 801), budovy pro bydlení (JKSO 803) budovy pro výrobu a služby (JKSO 812) s nosnou svislou konstrukcí zděnou z cihel nebo tvárnic nebo kovovou</v>
      </c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6" t="s">
        <v>121</v>
      </c>
      <c r="B34" s="167" t="s">
        <v>67</v>
      </c>
      <c r="C34" s="189" t="s">
        <v>68</v>
      </c>
      <c r="D34" s="168"/>
      <c r="E34" s="169"/>
      <c r="F34" s="170"/>
      <c r="G34" s="170">
        <f>SUMIF(AG35:AG41,"&lt;&gt;NOR",G35:G41)</f>
        <v>0</v>
      </c>
      <c r="H34" s="170"/>
      <c r="I34" s="170">
        <f>SUM(I35:I41)</f>
        <v>0</v>
      </c>
      <c r="J34" s="170"/>
      <c r="K34" s="170">
        <f>SUM(K35:K41)</f>
        <v>0</v>
      </c>
      <c r="L34" s="170"/>
      <c r="M34" s="170">
        <f>SUM(M35:M41)</f>
        <v>0</v>
      </c>
      <c r="N34" s="170"/>
      <c r="O34" s="170">
        <f>SUM(O35:O41)</f>
        <v>1.6400000000000001</v>
      </c>
      <c r="P34" s="170"/>
      <c r="Q34" s="170">
        <f>SUM(Q35:Q41)</f>
        <v>0</v>
      </c>
      <c r="R34" s="170"/>
      <c r="S34" s="170"/>
      <c r="T34" s="171"/>
      <c r="U34" s="165"/>
      <c r="V34" s="165">
        <f>SUM(V35:V41)</f>
        <v>105.98</v>
      </c>
      <c r="W34" s="165"/>
      <c r="AG34" t="s">
        <v>122</v>
      </c>
    </row>
    <row r="35" spans="1:60" ht="22.5" outlineLevel="1" x14ac:dyDescent="0.2">
      <c r="A35" s="179">
        <v>13</v>
      </c>
      <c r="B35" s="180" t="s">
        <v>170</v>
      </c>
      <c r="C35" s="191" t="s">
        <v>171</v>
      </c>
      <c r="D35" s="181" t="s">
        <v>125</v>
      </c>
      <c r="E35" s="182">
        <v>159.28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4">
        <v>3.3000000000000005E-4</v>
      </c>
      <c r="O35" s="184">
        <f>ROUND(E35*N35,2)</f>
        <v>0.05</v>
      </c>
      <c r="P35" s="184">
        <v>0</v>
      </c>
      <c r="Q35" s="184">
        <f>ROUND(E35*P35,2)</f>
        <v>0</v>
      </c>
      <c r="R35" s="184" t="s">
        <v>172</v>
      </c>
      <c r="S35" s="184" t="s">
        <v>127</v>
      </c>
      <c r="T35" s="185" t="s">
        <v>127</v>
      </c>
      <c r="U35" s="163">
        <v>2.75E-2</v>
      </c>
      <c r="V35" s="163">
        <f>ROUND(E35*U35,2)</f>
        <v>4.38</v>
      </c>
      <c r="W35" s="163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128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2">
        <v>14</v>
      </c>
      <c r="B36" s="173" t="s">
        <v>173</v>
      </c>
      <c r="C36" s="190" t="s">
        <v>174</v>
      </c>
      <c r="D36" s="174" t="s">
        <v>125</v>
      </c>
      <c r="E36" s="175">
        <v>175.20800000000003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5.7000000000000002E-3</v>
      </c>
      <c r="O36" s="177">
        <f>ROUND(E36*N36,2)</f>
        <v>1</v>
      </c>
      <c r="P36" s="177">
        <v>0</v>
      </c>
      <c r="Q36" s="177">
        <f>ROUND(E36*P36,2)</f>
        <v>0</v>
      </c>
      <c r="R36" s="177" t="s">
        <v>172</v>
      </c>
      <c r="S36" s="177" t="s">
        <v>127</v>
      </c>
      <c r="T36" s="178" t="s">
        <v>127</v>
      </c>
      <c r="U36" s="163">
        <v>0.22991</v>
      </c>
      <c r="V36" s="163">
        <f>ROUND(E36*U36,2)</f>
        <v>40.28</v>
      </c>
      <c r="W36" s="163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128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57" t="s">
        <v>175</v>
      </c>
      <c r="D37" s="258"/>
      <c r="E37" s="258"/>
      <c r="F37" s="258"/>
      <c r="G37" s="258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140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86" t="str">
        <f>C37</f>
        <v>Provedení očištění povrchu a natavení jedné vrstvy modifikovaného asfaltového pásu včetně dodávky materiálů.</v>
      </c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2">
        <v>15</v>
      </c>
      <c r="B38" s="173" t="s">
        <v>176</v>
      </c>
      <c r="C38" s="190" t="s">
        <v>177</v>
      </c>
      <c r="D38" s="174" t="s">
        <v>125</v>
      </c>
      <c r="E38" s="175">
        <v>159.28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3.6800000000000001E-3</v>
      </c>
      <c r="O38" s="177">
        <f>ROUND(E38*N38,2)</f>
        <v>0.59</v>
      </c>
      <c r="P38" s="177">
        <v>0</v>
      </c>
      <c r="Q38" s="177">
        <f>ROUND(E38*P38,2)</f>
        <v>0</v>
      </c>
      <c r="R38" s="177" t="s">
        <v>172</v>
      </c>
      <c r="S38" s="177" t="s">
        <v>127</v>
      </c>
      <c r="T38" s="178" t="s">
        <v>127</v>
      </c>
      <c r="U38" s="163">
        <v>0.38500000000000001</v>
      </c>
      <c r="V38" s="163">
        <f>ROUND(E38*U38,2)</f>
        <v>61.32</v>
      </c>
      <c r="W38" s="163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128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57" t="s">
        <v>178</v>
      </c>
      <c r="D39" s="258"/>
      <c r="E39" s="258"/>
      <c r="F39" s="258"/>
      <c r="G39" s="258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140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>
        <v>16</v>
      </c>
      <c r="B40" s="161" t="s">
        <v>179</v>
      </c>
      <c r="C40" s="192" t="s">
        <v>180</v>
      </c>
      <c r="D40" s="162" t="s">
        <v>0</v>
      </c>
      <c r="E40" s="187"/>
      <c r="F40" s="164"/>
      <c r="G40" s="163">
        <f>ROUND(E40*F40,2)</f>
        <v>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0</v>
      </c>
      <c r="N40" s="163">
        <v>0</v>
      </c>
      <c r="O40" s="163">
        <f>ROUND(E40*N40,2)</f>
        <v>0</v>
      </c>
      <c r="P40" s="163">
        <v>0</v>
      </c>
      <c r="Q40" s="163">
        <f>ROUND(E40*P40,2)</f>
        <v>0</v>
      </c>
      <c r="R40" s="163" t="s">
        <v>172</v>
      </c>
      <c r="S40" s="163" t="s">
        <v>127</v>
      </c>
      <c r="T40" s="163" t="s">
        <v>127</v>
      </c>
      <c r="U40" s="163">
        <v>0</v>
      </c>
      <c r="V40" s="163">
        <f>ROUND(E40*U40,2)</f>
        <v>0</v>
      </c>
      <c r="W40" s="163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168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59" t="s">
        <v>181</v>
      </c>
      <c r="D41" s="260"/>
      <c r="E41" s="260"/>
      <c r="F41" s="260"/>
      <c r="G41" s="260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130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66" t="s">
        <v>121</v>
      </c>
      <c r="B42" s="167" t="s">
        <v>69</v>
      </c>
      <c r="C42" s="189" t="s">
        <v>70</v>
      </c>
      <c r="D42" s="168"/>
      <c r="E42" s="169"/>
      <c r="F42" s="170"/>
      <c r="G42" s="170">
        <f>SUMIF(AG43:AG45,"&lt;&gt;NOR",G43:G45)</f>
        <v>0</v>
      </c>
      <c r="H42" s="170"/>
      <c r="I42" s="170">
        <f>SUM(I43:I45)</f>
        <v>0</v>
      </c>
      <c r="J42" s="170"/>
      <c r="K42" s="170">
        <f>SUM(K43:K45)</f>
        <v>0</v>
      </c>
      <c r="L42" s="170"/>
      <c r="M42" s="170">
        <f>SUM(M43:M45)</f>
        <v>0</v>
      </c>
      <c r="N42" s="170"/>
      <c r="O42" s="170">
        <f>SUM(O43:O45)</f>
        <v>0.13</v>
      </c>
      <c r="P42" s="170"/>
      <c r="Q42" s="170">
        <f>SUM(Q43:Q45)</f>
        <v>0</v>
      </c>
      <c r="R42" s="170"/>
      <c r="S42" s="170"/>
      <c r="T42" s="171"/>
      <c r="U42" s="165"/>
      <c r="V42" s="165">
        <f>SUM(V43:V45)</f>
        <v>23.89</v>
      </c>
      <c r="W42" s="165"/>
      <c r="AG42" t="s">
        <v>122</v>
      </c>
    </row>
    <row r="43" spans="1:60" outlineLevel="1" x14ac:dyDescent="0.2">
      <c r="A43" s="179">
        <v>17</v>
      </c>
      <c r="B43" s="180" t="s">
        <v>182</v>
      </c>
      <c r="C43" s="191" t="s">
        <v>183</v>
      </c>
      <c r="D43" s="181" t="s">
        <v>125</v>
      </c>
      <c r="E43" s="182">
        <v>159.28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4" t="s">
        <v>184</v>
      </c>
      <c r="S43" s="184" t="s">
        <v>127</v>
      </c>
      <c r="T43" s="185" t="s">
        <v>127</v>
      </c>
      <c r="U43" s="163">
        <v>0.08</v>
      </c>
      <c r="V43" s="163">
        <f>ROUND(E43*U43,2)</f>
        <v>12.74</v>
      </c>
      <c r="W43" s="163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128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79">
        <v>18</v>
      </c>
      <c r="B44" s="180" t="s">
        <v>185</v>
      </c>
      <c r="C44" s="191" t="s">
        <v>186</v>
      </c>
      <c r="D44" s="181" t="s">
        <v>125</v>
      </c>
      <c r="E44" s="182">
        <v>159.28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1.0000000000000001E-5</v>
      </c>
      <c r="O44" s="184">
        <f>ROUND(E44*N44,2)</f>
        <v>0</v>
      </c>
      <c r="P44" s="184">
        <v>0</v>
      </c>
      <c r="Q44" s="184">
        <f>ROUND(E44*P44,2)</f>
        <v>0</v>
      </c>
      <c r="R44" s="184" t="s">
        <v>184</v>
      </c>
      <c r="S44" s="184" t="s">
        <v>127</v>
      </c>
      <c r="T44" s="185" t="s">
        <v>127</v>
      </c>
      <c r="U44" s="163">
        <v>7.0000000000000007E-2</v>
      </c>
      <c r="V44" s="163">
        <f>ROUND(E44*U44,2)</f>
        <v>11.15</v>
      </c>
      <c r="W44" s="163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128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79">
        <v>19</v>
      </c>
      <c r="B45" s="180" t="s">
        <v>187</v>
      </c>
      <c r="C45" s="191" t="s">
        <v>188</v>
      </c>
      <c r="D45" s="181" t="s">
        <v>125</v>
      </c>
      <c r="E45" s="182">
        <v>159.28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8.0000000000000004E-4</v>
      </c>
      <c r="O45" s="184">
        <f>ROUND(E45*N45,2)</f>
        <v>0.13</v>
      </c>
      <c r="P45" s="184">
        <v>0</v>
      </c>
      <c r="Q45" s="184">
        <f>ROUND(E45*P45,2)</f>
        <v>0</v>
      </c>
      <c r="R45" s="184" t="s">
        <v>189</v>
      </c>
      <c r="S45" s="184" t="s">
        <v>127</v>
      </c>
      <c r="T45" s="185" t="s">
        <v>127</v>
      </c>
      <c r="U45" s="163">
        <v>0</v>
      </c>
      <c r="V45" s="163">
        <f>ROUND(E45*U45,2)</f>
        <v>0</v>
      </c>
      <c r="W45" s="163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190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6" t="s">
        <v>121</v>
      </c>
      <c r="B46" s="167" t="s">
        <v>71</v>
      </c>
      <c r="C46" s="189" t="s">
        <v>72</v>
      </c>
      <c r="D46" s="168"/>
      <c r="E46" s="169"/>
      <c r="F46" s="170"/>
      <c r="G46" s="170">
        <f>SUMIF(AG47:AG47,"&lt;&gt;NOR",G47:G47)</f>
        <v>0</v>
      </c>
      <c r="H46" s="170"/>
      <c r="I46" s="170">
        <f>SUM(I47:I47)</f>
        <v>0</v>
      </c>
      <c r="J46" s="170"/>
      <c r="K46" s="170">
        <f>SUM(K47:K47)</f>
        <v>0</v>
      </c>
      <c r="L46" s="170"/>
      <c r="M46" s="170">
        <f>SUM(M47:M47)</f>
        <v>0</v>
      </c>
      <c r="N46" s="170"/>
      <c r="O46" s="170">
        <f>SUM(O47:O47)</f>
        <v>0</v>
      </c>
      <c r="P46" s="170"/>
      <c r="Q46" s="170">
        <f>SUM(Q47:Q47)</f>
        <v>0</v>
      </c>
      <c r="R46" s="170"/>
      <c r="S46" s="170"/>
      <c r="T46" s="171"/>
      <c r="U46" s="165"/>
      <c r="V46" s="165">
        <f>SUM(V47:V47)</f>
        <v>0</v>
      </c>
      <c r="W46" s="165"/>
      <c r="AG46" t="s">
        <v>122</v>
      </c>
    </row>
    <row r="47" spans="1:60" outlineLevel="1" x14ac:dyDescent="0.2">
      <c r="A47" s="179">
        <v>20</v>
      </c>
      <c r="B47" s="180" t="s">
        <v>191</v>
      </c>
      <c r="C47" s="191" t="s">
        <v>192</v>
      </c>
      <c r="D47" s="181" t="s">
        <v>193</v>
      </c>
      <c r="E47" s="182">
        <v>1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4"/>
      <c r="S47" s="184" t="s">
        <v>151</v>
      </c>
      <c r="T47" s="185" t="s">
        <v>152</v>
      </c>
      <c r="U47" s="163">
        <v>0</v>
      </c>
      <c r="V47" s="163">
        <f>ROUND(E47*U47,2)</f>
        <v>0</v>
      </c>
      <c r="W47" s="163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194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6" t="s">
        <v>121</v>
      </c>
      <c r="B48" s="167" t="s">
        <v>73</v>
      </c>
      <c r="C48" s="189" t="s">
        <v>74</v>
      </c>
      <c r="D48" s="168"/>
      <c r="E48" s="169"/>
      <c r="F48" s="170"/>
      <c r="G48" s="170">
        <f>SUMIF(AG49:AG49,"&lt;&gt;NOR",G49:G49)</f>
        <v>0</v>
      </c>
      <c r="H48" s="170"/>
      <c r="I48" s="170">
        <f>SUM(I49:I49)</f>
        <v>0</v>
      </c>
      <c r="J48" s="170"/>
      <c r="K48" s="170">
        <f>SUM(K49:K49)</f>
        <v>0</v>
      </c>
      <c r="L48" s="170"/>
      <c r="M48" s="170">
        <f>SUM(M49:M49)</f>
        <v>0</v>
      </c>
      <c r="N48" s="170"/>
      <c r="O48" s="170">
        <f>SUM(O49:O49)</f>
        <v>0</v>
      </c>
      <c r="P48" s="170"/>
      <c r="Q48" s="170">
        <f>SUM(Q49:Q49)</f>
        <v>0</v>
      </c>
      <c r="R48" s="170"/>
      <c r="S48" s="170"/>
      <c r="T48" s="171"/>
      <c r="U48" s="165"/>
      <c r="V48" s="165">
        <f>SUM(V49:V49)</f>
        <v>0</v>
      </c>
      <c r="W48" s="165"/>
      <c r="AG48" t="s">
        <v>122</v>
      </c>
    </row>
    <row r="49" spans="1:60" outlineLevel="1" x14ac:dyDescent="0.2">
      <c r="A49" s="179">
        <v>21</v>
      </c>
      <c r="B49" s="180" t="s">
        <v>195</v>
      </c>
      <c r="C49" s="191" t="s">
        <v>196</v>
      </c>
      <c r="D49" s="181" t="s">
        <v>193</v>
      </c>
      <c r="E49" s="182">
        <v>1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/>
      <c r="S49" s="184" t="s">
        <v>151</v>
      </c>
      <c r="T49" s="185" t="s">
        <v>152</v>
      </c>
      <c r="U49" s="163">
        <v>0</v>
      </c>
      <c r="V49" s="163">
        <f>ROUND(E49*U49,2)</f>
        <v>0</v>
      </c>
      <c r="W49" s="163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194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x14ac:dyDescent="0.2">
      <c r="A50" s="166" t="s">
        <v>121</v>
      </c>
      <c r="B50" s="167" t="s">
        <v>75</v>
      </c>
      <c r="C50" s="189" t="s">
        <v>76</v>
      </c>
      <c r="D50" s="168"/>
      <c r="E50" s="169"/>
      <c r="F50" s="170"/>
      <c r="G50" s="170">
        <f>SUMIF(AG51:AG52,"&lt;&gt;NOR",G51:G52)</f>
        <v>0</v>
      </c>
      <c r="H50" s="170"/>
      <c r="I50" s="170">
        <f>SUM(I51:I52)</f>
        <v>0</v>
      </c>
      <c r="J50" s="170"/>
      <c r="K50" s="170">
        <f>SUM(K51:K52)</f>
        <v>0</v>
      </c>
      <c r="L50" s="170"/>
      <c r="M50" s="170">
        <f>SUM(M51:M52)</f>
        <v>0</v>
      </c>
      <c r="N50" s="170"/>
      <c r="O50" s="170">
        <f>SUM(O51:O52)</f>
        <v>0</v>
      </c>
      <c r="P50" s="170"/>
      <c r="Q50" s="170">
        <f>SUM(Q51:Q52)</f>
        <v>0</v>
      </c>
      <c r="R50" s="170"/>
      <c r="S50" s="170"/>
      <c r="T50" s="171"/>
      <c r="U50" s="165"/>
      <c r="V50" s="165">
        <f>SUM(V51:V52)</f>
        <v>0</v>
      </c>
      <c r="W50" s="165"/>
      <c r="AG50" t="s">
        <v>122</v>
      </c>
    </row>
    <row r="51" spans="1:60" outlineLevel="1" x14ac:dyDescent="0.2">
      <c r="A51" s="179">
        <v>22</v>
      </c>
      <c r="B51" s="180" t="s">
        <v>197</v>
      </c>
      <c r="C51" s="191" t="s">
        <v>198</v>
      </c>
      <c r="D51" s="181" t="s">
        <v>125</v>
      </c>
      <c r="E51" s="182">
        <v>0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1.6320000000000001E-2</v>
      </c>
      <c r="O51" s="184">
        <f>ROUND(E51*N51,2)</f>
        <v>0</v>
      </c>
      <c r="P51" s="184">
        <v>0</v>
      </c>
      <c r="Q51" s="184">
        <f>ROUND(E51*P51,2)</f>
        <v>0</v>
      </c>
      <c r="R51" s="184" t="s">
        <v>199</v>
      </c>
      <c r="S51" s="184" t="s">
        <v>127</v>
      </c>
      <c r="T51" s="185" t="s">
        <v>127</v>
      </c>
      <c r="U51" s="163">
        <v>0.42900000000000005</v>
      </c>
      <c r="V51" s="163">
        <f>ROUND(E51*U51,2)</f>
        <v>0</v>
      </c>
      <c r="W51" s="163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128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9">
        <v>23</v>
      </c>
      <c r="B52" s="180" t="s">
        <v>200</v>
      </c>
      <c r="C52" s="191" t="s">
        <v>201</v>
      </c>
      <c r="D52" s="181" t="s">
        <v>125</v>
      </c>
      <c r="E52" s="182">
        <v>0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2.3800000000000002E-2</v>
      </c>
      <c r="Q52" s="184">
        <f>ROUND(E52*P52,2)</f>
        <v>0</v>
      </c>
      <c r="R52" s="184" t="s">
        <v>199</v>
      </c>
      <c r="S52" s="184" t="s">
        <v>127</v>
      </c>
      <c r="T52" s="185" t="s">
        <v>127</v>
      </c>
      <c r="U52" s="163">
        <v>8.2000000000000003E-2</v>
      </c>
      <c r="V52" s="163">
        <f>ROUND(E52*U52,2)</f>
        <v>0</v>
      </c>
      <c r="W52" s="163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128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66" t="s">
        <v>121</v>
      </c>
      <c r="B53" s="167" t="s">
        <v>77</v>
      </c>
      <c r="C53" s="189" t="s">
        <v>78</v>
      </c>
      <c r="D53" s="168"/>
      <c r="E53" s="169"/>
      <c r="F53" s="170"/>
      <c r="G53" s="170">
        <f>SUMIF(AG54:AG55,"&lt;&gt;NOR",G54:G55)</f>
        <v>0</v>
      </c>
      <c r="H53" s="170"/>
      <c r="I53" s="170">
        <f>SUM(I54:I55)</f>
        <v>0</v>
      </c>
      <c r="J53" s="170"/>
      <c r="K53" s="170">
        <f>SUM(K54:K55)</f>
        <v>0</v>
      </c>
      <c r="L53" s="170"/>
      <c r="M53" s="170">
        <f>SUM(M54:M55)</f>
        <v>0</v>
      </c>
      <c r="N53" s="170"/>
      <c r="O53" s="170">
        <f>SUM(O54:O55)</f>
        <v>0.02</v>
      </c>
      <c r="P53" s="170"/>
      <c r="Q53" s="170">
        <f>SUM(Q54:Q55)</f>
        <v>0</v>
      </c>
      <c r="R53" s="170"/>
      <c r="S53" s="170"/>
      <c r="T53" s="171"/>
      <c r="U53" s="165"/>
      <c r="V53" s="165">
        <f>SUM(V54:V55)</f>
        <v>1.5</v>
      </c>
      <c r="W53" s="165"/>
      <c r="AG53" t="s">
        <v>122</v>
      </c>
    </row>
    <row r="54" spans="1:60" ht="22.5" outlineLevel="1" x14ac:dyDescent="0.2">
      <c r="A54" s="179">
        <v>24</v>
      </c>
      <c r="B54" s="180" t="s">
        <v>202</v>
      </c>
      <c r="C54" s="191" t="s">
        <v>203</v>
      </c>
      <c r="D54" s="181" t="s">
        <v>204</v>
      </c>
      <c r="E54" s="182">
        <v>1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4" t="s">
        <v>205</v>
      </c>
      <c r="S54" s="184" t="s">
        <v>127</v>
      </c>
      <c r="T54" s="185" t="s">
        <v>127</v>
      </c>
      <c r="U54" s="163">
        <v>1.5</v>
      </c>
      <c r="V54" s="163">
        <f>ROUND(E54*U54,2)</f>
        <v>1.5</v>
      </c>
      <c r="W54" s="163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128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79">
        <v>25</v>
      </c>
      <c r="B55" s="180" t="s">
        <v>206</v>
      </c>
      <c r="C55" s="191" t="s">
        <v>207</v>
      </c>
      <c r="D55" s="181" t="s">
        <v>204</v>
      </c>
      <c r="E55" s="182">
        <v>1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0.02</v>
      </c>
      <c r="O55" s="184">
        <f>ROUND(E55*N55,2)</f>
        <v>0.02</v>
      </c>
      <c r="P55" s="184">
        <v>0</v>
      </c>
      <c r="Q55" s="184">
        <f>ROUND(E55*P55,2)</f>
        <v>0</v>
      </c>
      <c r="R55" s="184" t="s">
        <v>189</v>
      </c>
      <c r="S55" s="184" t="s">
        <v>127</v>
      </c>
      <c r="T55" s="185" t="s">
        <v>127</v>
      </c>
      <c r="U55" s="163">
        <v>0</v>
      </c>
      <c r="V55" s="163">
        <f>ROUND(E55*U55,2)</f>
        <v>0</v>
      </c>
      <c r="W55" s="163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190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6" t="s">
        <v>121</v>
      </c>
      <c r="B56" s="167" t="s">
        <v>79</v>
      </c>
      <c r="C56" s="189" t="s">
        <v>80</v>
      </c>
      <c r="D56" s="168"/>
      <c r="E56" s="169"/>
      <c r="F56" s="170"/>
      <c r="G56" s="170">
        <f>SUMIF(AG57:AG61,"&lt;&gt;NOR",G57:G61)</f>
        <v>0</v>
      </c>
      <c r="H56" s="170"/>
      <c r="I56" s="170">
        <f>SUM(I57:I61)</f>
        <v>0</v>
      </c>
      <c r="J56" s="170"/>
      <c r="K56" s="170">
        <f>SUM(K57:K61)</f>
        <v>0</v>
      </c>
      <c r="L56" s="170"/>
      <c r="M56" s="170">
        <f>SUM(M57:M61)</f>
        <v>0</v>
      </c>
      <c r="N56" s="170"/>
      <c r="O56" s="170">
        <f>SUM(O57:O61)</f>
        <v>0.62</v>
      </c>
      <c r="P56" s="170"/>
      <c r="Q56" s="170">
        <f>SUM(Q57:Q61)</f>
        <v>8.76</v>
      </c>
      <c r="R56" s="170"/>
      <c r="S56" s="170"/>
      <c r="T56" s="171"/>
      <c r="U56" s="165"/>
      <c r="V56" s="165">
        <f>SUM(V57:V61)</f>
        <v>151</v>
      </c>
      <c r="W56" s="165"/>
      <c r="AG56" t="s">
        <v>122</v>
      </c>
    </row>
    <row r="57" spans="1:60" ht="22.5" outlineLevel="1" x14ac:dyDescent="0.2">
      <c r="A57" s="179">
        <v>26</v>
      </c>
      <c r="B57" s="180" t="s">
        <v>208</v>
      </c>
      <c r="C57" s="191" t="s">
        <v>209</v>
      </c>
      <c r="D57" s="181" t="s">
        <v>125</v>
      </c>
      <c r="E57" s="182">
        <v>159.28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4">
        <v>3.0000000000000001E-5</v>
      </c>
      <c r="O57" s="184">
        <f>ROUND(E57*N57,2)</f>
        <v>0</v>
      </c>
      <c r="P57" s="184">
        <v>0</v>
      </c>
      <c r="Q57" s="184">
        <f>ROUND(E57*P57,2)</f>
        <v>0</v>
      </c>
      <c r="R57" s="184" t="s">
        <v>210</v>
      </c>
      <c r="S57" s="184" t="s">
        <v>127</v>
      </c>
      <c r="T57" s="185" t="s">
        <v>127</v>
      </c>
      <c r="U57" s="163">
        <v>0.72300000000000009</v>
      </c>
      <c r="V57" s="163">
        <f>ROUND(E57*U57,2)</f>
        <v>115.16</v>
      </c>
      <c r="W57" s="163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128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9">
        <v>27</v>
      </c>
      <c r="B58" s="180" t="s">
        <v>211</v>
      </c>
      <c r="C58" s="191" t="s">
        <v>212</v>
      </c>
      <c r="D58" s="181" t="s">
        <v>125</v>
      </c>
      <c r="E58" s="182">
        <v>159.28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5.5E-2</v>
      </c>
      <c r="Q58" s="184">
        <f>ROUND(E58*P58,2)</f>
        <v>8.76</v>
      </c>
      <c r="R58" s="184" t="s">
        <v>210</v>
      </c>
      <c r="S58" s="184" t="s">
        <v>127</v>
      </c>
      <c r="T58" s="185" t="s">
        <v>127</v>
      </c>
      <c r="U58" s="163">
        <v>0.22500000000000001</v>
      </c>
      <c r="V58" s="163">
        <f>ROUND(E58*U58,2)</f>
        <v>35.840000000000003</v>
      </c>
      <c r="W58" s="163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128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2">
        <v>28</v>
      </c>
      <c r="B59" s="173" t="s">
        <v>213</v>
      </c>
      <c r="C59" s="190" t="s">
        <v>214</v>
      </c>
      <c r="D59" s="174" t="s">
        <v>125</v>
      </c>
      <c r="E59" s="175">
        <v>159.28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3.9000000000000003E-3</v>
      </c>
      <c r="O59" s="177">
        <f>ROUND(E59*N59,2)</f>
        <v>0.62</v>
      </c>
      <c r="P59" s="177">
        <v>0</v>
      </c>
      <c r="Q59" s="177">
        <f>ROUND(E59*P59,2)</f>
        <v>0</v>
      </c>
      <c r="R59" s="177"/>
      <c r="S59" s="177" t="s">
        <v>151</v>
      </c>
      <c r="T59" s="178" t="s">
        <v>127</v>
      </c>
      <c r="U59" s="163">
        <v>0</v>
      </c>
      <c r="V59" s="163">
        <f>ROUND(E59*U59,2)</f>
        <v>0</v>
      </c>
      <c r="W59" s="163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190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>
        <v>29</v>
      </c>
      <c r="B60" s="161" t="s">
        <v>215</v>
      </c>
      <c r="C60" s="192" t="s">
        <v>216</v>
      </c>
      <c r="D60" s="162" t="s">
        <v>0</v>
      </c>
      <c r="E60" s="187"/>
      <c r="F60" s="164"/>
      <c r="G60" s="163">
        <f>ROUND(E60*F60,2)</f>
        <v>0</v>
      </c>
      <c r="H60" s="164"/>
      <c r="I60" s="163">
        <f>ROUND(E60*H60,2)</f>
        <v>0</v>
      </c>
      <c r="J60" s="164"/>
      <c r="K60" s="163">
        <f>ROUND(E60*J60,2)</f>
        <v>0</v>
      </c>
      <c r="L60" s="163">
        <v>21</v>
      </c>
      <c r="M60" s="163">
        <f>G60*(1+L60/100)</f>
        <v>0</v>
      </c>
      <c r="N60" s="163">
        <v>0</v>
      </c>
      <c r="O60" s="163">
        <f>ROUND(E60*N60,2)</f>
        <v>0</v>
      </c>
      <c r="P60" s="163">
        <v>0</v>
      </c>
      <c r="Q60" s="163">
        <f>ROUND(E60*P60,2)</f>
        <v>0</v>
      </c>
      <c r="R60" s="163" t="s">
        <v>210</v>
      </c>
      <c r="S60" s="163" t="s">
        <v>127</v>
      </c>
      <c r="T60" s="163" t="s">
        <v>127</v>
      </c>
      <c r="U60" s="163">
        <v>0</v>
      </c>
      <c r="V60" s="163">
        <f>ROUND(E60*U60,2)</f>
        <v>0</v>
      </c>
      <c r="W60" s="163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168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59" t="s">
        <v>217</v>
      </c>
      <c r="D61" s="260"/>
      <c r="E61" s="260"/>
      <c r="F61" s="260"/>
      <c r="G61" s="260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130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66" t="s">
        <v>121</v>
      </c>
      <c r="B62" s="167" t="s">
        <v>81</v>
      </c>
      <c r="C62" s="189" t="s">
        <v>82</v>
      </c>
      <c r="D62" s="168"/>
      <c r="E62" s="169"/>
      <c r="F62" s="170"/>
      <c r="G62" s="170">
        <f>SUMIF(AG63:AG66,"&lt;&gt;NOR",G63:G66)</f>
        <v>0</v>
      </c>
      <c r="H62" s="170"/>
      <c r="I62" s="170">
        <f>SUM(I63:I66)</f>
        <v>0</v>
      </c>
      <c r="J62" s="170"/>
      <c r="K62" s="170">
        <f>SUM(K63:K66)</f>
        <v>0</v>
      </c>
      <c r="L62" s="170"/>
      <c r="M62" s="170">
        <f>SUM(M63:M66)</f>
        <v>0</v>
      </c>
      <c r="N62" s="170"/>
      <c r="O62" s="170">
        <f>SUM(O63:O66)</f>
        <v>4.16</v>
      </c>
      <c r="P62" s="170"/>
      <c r="Q62" s="170">
        <f>SUM(Q63:Q66)</f>
        <v>0</v>
      </c>
      <c r="R62" s="170"/>
      <c r="S62" s="170"/>
      <c r="T62" s="171"/>
      <c r="U62" s="165"/>
      <c r="V62" s="165">
        <f>SUM(V63:V66)</f>
        <v>155.78</v>
      </c>
      <c r="W62" s="165"/>
      <c r="AG62" t="s">
        <v>122</v>
      </c>
    </row>
    <row r="63" spans="1:60" ht="22.5" outlineLevel="1" x14ac:dyDescent="0.2">
      <c r="A63" s="179">
        <v>30</v>
      </c>
      <c r="B63" s="180" t="s">
        <v>218</v>
      </c>
      <c r="C63" s="191" t="s">
        <v>219</v>
      </c>
      <c r="D63" s="181" t="s">
        <v>125</v>
      </c>
      <c r="E63" s="182">
        <v>159.28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>
        <v>5.0400000000000002E-3</v>
      </c>
      <c r="O63" s="184">
        <f>ROUND(E63*N63,2)</f>
        <v>0.8</v>
      </c>
      <c r="P63" s="184">
        <v>0</v>
      </c>
      <c r="Q63" s="184">
        <f>ROUND(E63*P63,2)</f>
        <v>0</v>
      </c>
      <c r="R63" s="184" t="s">
        <v>220</v>
      </c>
      <c r="S63" s="184" t="s">
        <v>127</v>
      </c>
      <c r="T63" s="185" t="s">
        <v>127</v>
      </c>
      <c r="U63" s="163">
        <v>0.97800000000000009</v>
      </c>
      <c r="V63" s="163">
        <f>ROUND(E63*U63,2)</f>
        <v>155.78</v>
      </c>
      <c r="W63" s="163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128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 x14ac:dyDescent="0.2">
      <c r="A64" s="172">
        <v>31</v>
      </c>
      <c r="B64" s="173" t="s">
        <v>221</v>
      </c>
      <c r="C64" s="190" t="s">
        <v>222</v>
      </c>
      <c r="D64" s="174" t="s">
        <v>125</v>
      </c>
      <c r="E64" s="175">
        <v>175.20800000000003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1.9200000000000002E-2</v>
      </c>
      <c r="O64" s="177">
        <f>ROUND(E64*N64,2)</f>
        <v>3.36</v>
      </c>
      <c r="P64" s="177">
        <v>0</v>
      </c>
      <c r="Q64" s="177">
        <f>ROUND(E64*P64,2)</f>
        <v>0</v>
      </c>
      <c r="R64" s="177" t="s">
        <v>189</v>
      </c>
      <c r="S64" s="177" t="s">
        <v>127</v>
      </c>
      <c r="T64" s="178" t="s">
        <v>127</v>
      </c>
      <c r="U64" s="163">
        <v>0</v>
      </c>
      <c r="V64" s="163">
        <f>ROUND(E64*U64,2)</f>
        <v>0</v>
      </c>
      <c r="W64" s="163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190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>
        <v>32</v>
      </c>
      <c r="B65" s="161" t="s">
        <v>223</v>
      </c>
      <c r="C65" s="192" t="s">
        <v>224</v>
      </c>
      <c r="D65" s="162" t="s">
        <v>0</v>
      </c>
      <c r="E65" s="187"/>
      <c r="F65" s="164"/>
      <c r="G65" s="163">
        <f>ROUND(E65*F65,2)</f>
        <v>0</v>
      </c>
      <c r="H65" s="164"/>
      <c r="I65" s="163">
        <f>ROUND(E65*H65,2)</f>
        <v>0</v>
      </c>
      <c r="J65" s="164"/>
      <c r="K65" s="163">
        <f>ROUND(E65*J65,2)</f>
        <v>0</v>
      </c>
      <c r="L65" s="163">
        <v>21</v>
      </c>
      <c r="M65" s="163">
        <f>G65*(1+L65/100)</f>
        <v>0</v>
      </c>
      <c r="N65" s="163">
        <v>0</v>
      </c>
      <c r="O65" s="163">
        <f>ROUND(E65*N65,2)</f>
        <v>0</v>
      </c>
      <c r="P65" s="163">
        <v>0</v>
      </c>
      <c r="Q65" s="163">
        <f>ROUND(E65*P65,2)</f>
        <v>0</v>
      </c>
      <c r="R65" s="163" t="s">
        <v>220</v>
      </c>
      <c r="S65" s="163" t="s">
        <v>127</v>
      </c>
      <c r="T65" s="163" t="s">
        <v>127</v>
      </c>
      <c r="U65" s="163">
        <v>0</v>
      </c>
      <c r="V65" s="163">
        <f>ROUND(E65*U65,2)</f>
        <v>0</v>
      </c>
      <c r="W65" s="163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168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59" t="s">
        <v>217</v>
      </c>
      <c r="D66" s="260"/>
      <c r="E66" s="260"/>
      <c r="F66" s="260"/>
      <c r="G66" s="260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130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66" t="s">
        <v>121</v>
      </c>
      <c r="B67" s="167" t="s">
        <v>83</v>
      </c>
      <c r="C67" s="189" t="s">
        <v>84</v>
      </c>
      <c r="D67" s="168"/>
      <c r="E67" s="169"/>
      <c r="F67" s="170"/>
      <c r="G67" s="170">
        <f>SUMIF(AG68:AG73,"&lt;&gt;NOR",G68:G73)</f>
        <v>0</v>
      </c>
      <c r="H67" s="170"/>
      <c r="I67" s="170">
        <f>SUM(I68:I73)</f>
        <v>0</v>
      </c>
      <c r="J67" s="170"/>
      <c r="K67" s="170">
        <f>SUM(K68:K73)</f>
        <v>0</v>
      </c>
      <c r="L67" s="170"/>
      <c r="M67" s="170">
        <f>SUM(M68:M73)</f>
        <v>0</v>
      </c>
      <c r="N67" s="170"/>
      <c r="O67" s="170">
        <f>SUM(O68:O73)</f>
        <v>0.09</v>
      </c>
      <c r="P67" s="170"/>
      <c r="Q67" s="170">
        <f>SUM(Q68:Q73)</f>
        <v>0.02</v>
      </c>
      <c r="R67" s="170"/>
      <c r="S67" s="170"/>
      <c r="T67" s="171"/>
      <c r="U67" s="165"/>
      <c r="V67" s="165">
        <f>SUM(V68:V73)</f>
        <v>15.73</v>
      </c>
      <c r="W67" s="165"/>
      <c r="AG67" t="s">
        <v>122</v>
      </c>
    </row>
    <row r="68" spans="1:60" outlineLevel="1" x14ac:dyDescent="0.2">
      <c r="A68" s="179">
        <v>33</v>
      </c>
      <c r="B68" s="180" t="s">
        <v>225</v>
      </c>
      <c r="C68" s="191" t="s">
        <v>226</v>
      </c>
      <c r="D68" s="181" t="s">
        <v>227</v>
      </c>
      <c r="E68" s="182">
        <v>18.5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 t="s">
        <v>228</v>
      </c>
      <c r="S68" s="184" t="s">
        <v>127</v>
      </c>
      <c r="T68" s="185" t="s">
        <v>127</v>
      </c>
      <c r="U68" s="163">
        <v>3.5000000000000003E-2</v>
      </c>
      <c r="V68" s="163">
        <f>ROUND(E68*U68,2)</f>
        <v>0.65</v>
      </c>
      <c r="W68" s="163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128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79">
        <v>34</v>
      </c>
      <c r="B69" s="180" t="s">
        <v>229</v>
      </c>
      <c r="C69" s="191" t="s">
        <v>230</v>
      </c>
      <c r="D69" s="181" t="s">
        <v>227</v>
      </c>
      <c r="E69" s="182">
        <v>18.5</v>
      </c>
      <c r="F69" s="183"/>
      <c r="G69" s="184">
        <f>ROUND(E69*F69,2)</f>
        <v>0</v>
      </c>
      <c r="H69" s="183"/>
      <c r="I69" s="184">
        <f>ROUND(E69*H69,2)</f>
        <v>0</v>
      </c>
      <c r="J69" s="183"/>
      <c r="K69" s="184">
        <f>ROUND(E69*J69,2)</f>
        <v>0</v>
      </c>
      <c r="L69" s="184">
        <v>21</v>
      </c>
      <c r="M69" s="184">
        <f>G69*(1+L69/100)</f>
        <v>0</v>
      </c>
      <c r="N69" s="184">
        <v>8.0000000000000007E-5</v>
      </c>
      <c r="O69" s="184">
        <f>ROUND(E69*N69,2)</f>
        <v>0</v>
      </c>
      <c r="P69" s="184">
        <v>0</v>
      </c>
      <c r="Q69" s="184">
        <f>ROUND(E69*P69,2)</f>
        <v>0</v>
      </c>
      <c r="R69" s="184" t="s">
        <v>228</v>
      </c>
      <c r="S69" s="184" t="s">
        <v>127</v>
      </c>
      <c r="T69" s="185" t="s">
        <v>127</v>
      </c>
      <c r="U69" s="163">
        <v>0.13720000000000002</v>
      </c>
      <c r="V69" s="163">
        <f>ROUND(E69*U69,2)</f>
        <v>2.54</v>
      </c>
      <c r="W69" s="163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128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79">
        <v>35</v>
      </c>
      <c r="B70" s="180" t="s">
        <v>231</v>
      </c>
      <c r="C70" s="191" t="s">
        <v>232</v>
      </c>
      <c r="D70" s="181" t="s">
        <v>125</v>
      </c>
      <c r="E70" s="182">
        <v>22.6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21</v>
      </c>
      <c r="M70" s="184">
        <f>G70*(1+L70/100)</f>
        <v>0</v>
      </c>
      <c r="N70" s="184">
        <v>0</v>
      </c>
      <c r="O70" s="184">
        <f>ROUND(E70*N70,2)</f>
        <v>0</v>
      </c>
      <c r="P70" s="184">
        <v>1E-3</v>
      </c>
      <c r="Q70" s="184">
        <f>ROUND(E70*P70,2)</f>
        <v>0.02</v>
      </c>
      <c r="R70" s="184" t="s">
        <v>228</v>
      </c>
      <c r="S70" s="184" t="s">
        <v>127</v>
      </c>
      <c r="T70" s="185" t="s">
        <v>127</v>
      </c>
      <c r="U70" s="163">
        <v>0.10500000000000001</v>
      </c>
      <c r="V70" s="163">
        <f>ROUND(E70*U70,2)</f>
        <v>2.37</v>
      </c>
      <c r="W70" s="163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128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72">
        <v>36</v>
      </c>
      <c r="B71" s="173" t="s">
        <v>233</v>
      </c>
      <c r="C71" s="190" t="s">
        <v>234</v>
      </c>
      <c r="D71" s="174" t="s">
        <v>125</v>
      </c>
      <c r="E71" s="175">
        <v>22.6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4.0700000000000007E-3</v>
      </c>
      <c r="O71" s="177">
        <f>ROUND(E71*N71,2)</f>
        <v>0.09</v>
      </c>
      <c r="P71" s="177">
        <v>0</v>
      </c>
      <c r="Q71" s="177">
        <f>ROUND(E71*P71,2)</f>
        <v>0</v>
      </c>
      <c r="R71" s="177" t="s">
        <v>228</v>
      </c>
      <c r="S71" s="177" t="s">
        <v>127</v>
      </c>
      <c r="T71" s="178" t="s">
        <v>127</v>
      </c>
      <c r="U71" s="163">
        <v>0.45</v>
      </c>
      <c r="V71" s="163">
        <f>ROUND(E71*U71,2)</f>
        <v>10.17</v>
      </c>
      <c r="W71" s="163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128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>
        <v>37</v>
      </c>
      <c r="B72" s="161" t="s">
        <v>235</v>
      </c>
      <c r="C72" s="192" t="s">
        <v>236</v>
      </c>
      <c r="D72" s="162" t="s">
        <v>0</v>
      </c>
      <c r="E72" s="187"/>
      <c r="F72" s="164"/>
      <c r="G72" s="163">
        <f>ROUND(E72*F72,2)</f>
        <v>0</v>
      </c>
      <c r="H72" s="164"/>
      <c r="I72" s="163">
        <f>ROUND(E72*H72,2)</f>
        <v>0</v>
      </c>
      <c r="J72" s="164"/>
      <c r="K72" s="163">
        <f>ROUND(E72*J72,2)</f>
        <v>0</v>
      </c>
      <c r="L72" s="163">
        <v>21</v>
      </c>
      <c r="M72" s="163">
        <f>G72*(1+L72/100)</f>
        <v>0</v>
      </c>
      <c r="N72" s="163">
        <v>0</v>
      </c>
      <c r="O72" s="163">
        <f>ROUND(E72*N72,2)</f>
        <v>0</v>
      </c>
      <c r="P72" s="163">
        <v>0</v>
      </c>
      <c r="Q72" s="163">
        <f>ROUND(E72*P72,2)</f>
        <v>0</v>
      </c>
      <c r="R72" s="163" t="s">
        <v>228</v>
      </c>
      <c r="S72" s="163" t="s">
        <v>127</v>
      </c>
      <c r="T72" s="163" t="s">
        <v>127</v>
      </c>
      <c r="U72" s="163">
        <v>0</v>
      </c>
      <c r="V72" s="163">
        <f>ROUND(E72*U72,2)</f>
        <v>0</v>
      </c>
      <c r="W72" s="163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168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59" t="s">
        <v>217</v>
      </c>
      <c r="D73" s="260"/>
      <c r="E73" s="260"/>
      <c r="F73" s="260"/>
      <c r="G73" s="260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130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66" t="s">
        <v>121</v>
      </c>
      <c r="B74" s="167" t="s">
        <v>85</v>
      </c>
      <c r="C74" s="189" t="s">
        <v>86</v>
      </c>
      <c r="D74" s="168"/>
      <c r="E74" s="169"/>
      <c r="F74" s="170"/>
      <c r="G74" s="170">
        <f>SUMIF(AG75:AG77,"&lt;&gt;NOR",G75:G77)</f>
        <v>0</v>
      </c>
      <c r="H74" s="170"/>
      <c r="I74" s="170">
        <f>SUM(I75:I77)</f>
        <v>0</v>
      </c>
      <c r="J74" s="170"/>
      <c r="K74" s="170">
        <f>SUM(K75:K77)</f>
        <v>0</v>
      </c>
      <c r="L74" s="170"/>
      <c r="M74" s="170">
        <f>SUM(M75:M77)</f>
        <v>0</v>
      </c>
      <c r="N74" s="170"/>
      <c r="O74" s="170">
        <f>SUM(O75:O77)</f>
        <v>2.4300000000000002</v>
      </c>
      <c r="P74" s="170"/>
      <c r="Q74" s="170">
        <f>SUM(Q75:Q77)</f>
        <v>0</v>
      </c>
      <c r="R74" s="170"/>
      <c r="S74" s="170"/>
      <c r="T74" s="171"/>
      <c r="U74" s="165"/>
      <c r="V74" s="165">
        <f>SUM(V75:V77)</f>
        <v>142.02000000000001</v>
      </c>
      <c r="W74" s="165"/>
      <c r="AG74" t="s">
        <v>122</v>
      </c>
    </row>
    <row r="75" spans="1:60" ht="22.5" outlineLevel="1" x14ac:dyDescent="0.2">
      <c r="A75" s="179">
        <v>38</v>
      </c>
      <c r="B75" s="180" t="s">
        <v>237</v>
      </c>
      <c r="C75" s="191" t="s">
        <v>238</v>
      </c>
      <c r="D75" s="181" t="s">
        <v>125</v>
      </c>
      <c r="E75" s="182">
        <v>132.16000000000003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5.0300000000000006E-3</v>
      </c>
      <c r="O75" s="184">
        <f>ROUND(E75*N75,2)</f>
        <v>0.66</v>
      </c>
      <c r="P75" s="184">
        <v>0</v>
      </c>
      <c r="Q75" s="184">
        <f>ROUND(E75*P75,2)</f>
        <v>0</v>
      </c>
      <c r="R75" s="184" t="s">
        <v>220</v>
      </c>
      <c r="S75" s="184" t="s">
        <v>127</v>
      </c>
      <c r="T75" s="185" t="s">
        <v>127</v>
      </c>
      <c r="U75" s="163">
        <v>1.0746000000000002</v>
      </c>
      <c r="V75" s="163">
        <f>ROUND(E75*U75,2)</f>
        <v>142.02000000000001</v>
      </c>
      <c r="W75" s="163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128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2">
        <v>39</v>
      </c>
      <c r="B76" s="173" t="s">
        <v>239</v>
      </c>
      <c r="C76" s="190" t="s">
        <v>240</v>
      </c>
      <c r="D76" s="174" t="s">
        <v>125</v>
      </c>
      <c r="E76" s="175">
        <v>145.376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1.2200000000000001E-2</v>
      </c>
      <c r="O76" s="177">
        <f>ROUND(E76*N76,2)</f>
        <v>1.77</v>
      </c>
      <c r="P76" s="177">
        <v>0</v>
      </c>
      <c r="Q76" s="177">
        <f>ROUND(E76*P76,2)</f>
        <v>0</v>
      </c>
      <c r="R76" s="177" t="s">
        <v>189</v>
      </c>
      <c r="S76" s="177" t="s">
        <v>127</v>
      </c>
      <c r="T76" s="178" t="s">
        <v>127</v>
      </c>
      <c r="U76" s="163">
        <v>0</v>
      </c>
      <c r="V76" s="163">
        <f>ROUND(E76*U76,2)</f>
        <v>0</v>
      </c>
      <c r="W76" s="163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190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>
        <v>40</v>
      </c>
      <c r="B77" s="161" t="s">
        <v>241</v>
      </c>
      <c r="C77" s="192" t="s">
        <v>242</v>
      </c>
      <c r="D77" s="162" t="s">
        <v>0</v>
      </c>
      <c r="E77" s="187"/>
      <c r="F77" s="164"/>
      <c r="G77" s="163">
        <f>ROUND(E77*F77,2)</f>
        <v>0</v>
      </c>
      <c r="H77" s="164"/>
      <c r="I77" s="163">
        <f>ROUND(E77*H77,2)</f>
        <v>0</v>
      </c>
      <c r="J77" s="164"/>
      <c r="K77" s="163">
        <f>ROUND(E77*J77,2)</f>
        <v>0</v>
      </c>
      <c r="L77" s="163">
        <v>21</v>
      </c>
      <c r="M77" s="163">
        <f>G77*(1+L77/100)</f>
        <v>0</v>
      </c>
      <c r="N77" s="163">
        <v>0</v>
      </c>
      <c r="O77" s="163">
        <f>ROUND(E77*N77,2)</f>
        <v>0</v>
      </c>
      <c r="P77" s="163">
        <v>0</v>
      </c>
      <c r="Q77" s="163">
        <f>ROUND(E77*P77,2)</f>
        <v>0</v>
      </c>
      <c r="R77" s="163" t="s">
        <v>220</v>
      </c>
      <c r="S77" s="163" t="s">
        <v>127</v>
      </c>
      <c r="T77" s="163" t="s">
        <v>127</v>
      </c>
      <c r="U77" s="163">
        <v>0</v>
      </c>
      <c r="V77" s="163">
        <f>ROUND(E77*U77,2)</f>
        <v>0</v>
      </c>
      <c r="W77" s="163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168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6" t="s">
        <v>121</v>
      </c>
      <c r="B78" s="167" t="s">
        <v>87</v>
      </c>
      <c r="C78" s="189" t="s">
        <v>88</v>
      </c>
      <c r="D78" s="168"/>
      <c r="E78" s="169"/>
      <c r="F78" s="170"/>
      <c r="G78" s="170">
        <f>SUMIF(AG79:AG79,"&lt;&gt;NOR",G79:G79)</f>
        <v>0</v>
      </c>
      <c r="H78" s="170"/>
      <c r="I78" s="170">
        <f>SUM(I79:I79)</f>
        <v>0</v>
      </c>
      <c r="J78" s="170"/>
      <c r="K78" s="170">
        <f>SUM(K79:K79)</f>
        <v>0</v>
      </c>
      <c r="L78" s="170"/>
      <c r="M78" s="170">
        <f>SUM(M79:M79)</f>
        <v>0</v>
      </c>
      <c r="N78" s="170"/>
      <c r="O78" s="170">
        <f>SUM(O79:O79)</f>
        <v>0.04</v>
      </c>
      <c r="P78" s="170"/>
      <c r="Q78" s="170">
        <f>SUM(Q79:Q79)</f>
        <v>0</v>
      </c>
      <c r="R78" s="170"/>
      <c r="S78" s="170"/>
      <c r="T78" s="171"/>
      <c r="U78" s="165"/>
      <c r="V78" s="165">
        <f>SUM(V79:V79)</f>
        <v>12.76</v>
      </c>
      <c r="W78" s="165"/>
      <c r="AG78" t="s">
        <v>122</v>
      </c>
    </row>
    <row r="79" spans="1:60" outlineLevel="1" x14ac:dyDescent="0.2">
      <c r="A79" s="179">
        <v>41</v>
      </c>
      <c r="B79" s="180" t="s">
        <v>243</v>
      </c>
      <c r="C79" s="191" t="s">
        <v>244</v>
      </c>
      <c r="D79" s="181" t="s">
        <v>125</v>
      </c>
      <c r="E79" s="182">
        <v>125.25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4">
        <v>3.1000000000000005E-4</v>
      </c>
      <c r="O79" s="184">
        <f>ROUND(E79*N79,2)</f>
        <v>0.04</v>
      </c>
      <c r="P79" s="184">
        <v>0</v>
      </c>
      <c r="Q79" s="184">
        <f>ROUND(E79*P79,2)</f>
        <v>0</v>
      </c>
      <c r="R79" s="184" t="s">
        <v>245</v>
      </c>
      <c r="S79" s="184" t="s">
        <v>127</v>
      </c>
      <c r="T79" s="185" t="s">
        <v>127</v>
      </c>
      <c r="U79" s="163">
        <v>0.10191</v>
      </c>
      <c r="V79" s="163">
        <f>ROUND(E79*U79,2)</f>
        <v>12.76</v>
      </c>
      <c r="W79" s="163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128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">
      <c r="A80" s="166" t="s">
        <v>121</v>
      </c>
      <c r="B80" s="167" t="s">
        <v>89</v>
      </c>
      <c r="C80" s="189" t="s">
        <v>90</v>
      </c>
      <c r="D80" s="168"/>
      <c r="E80" s="169"/>
      <c r="F80" s="170"/>
      <c r="G80" s="170">
        <f>SUMIF(AG81:AG81,"&lt;&gt;NOR",G81:G81)</f>
        <v>0</v>
      </c>
      <c r="H80" s="170"/>
      <c r="I80" s="170">
        <f>SUM(I81:I81)</f>
        <v>0</v>
      </c>
      <c r="J80" s="170"/>
      <c r="K80" s="170">
        <f>SUM(K81:K81)</f>
        <v>0</v>
      </c>
      <c r="L80" s="170"/>
      <c r="M80" s="170">
        <f>SUM(M81:M81)</f>
        <v>0</v>
      </c>
      <c r="N80" s="170"/>
      <c r="O80" s="170">
        <f>SUM(O81:O81)</f>
        <v>0</v>
      </c>
      <c r="P80" s="170"/>
      <c r="Q80" s="170">
        <f>SUM(Q81:Q81)</f>
        <v>0</v>
      </c>
      <c r="R80" s="170"/>
      <c r="S80" s="170"/>
      <c r="T80" s="171"/>
      <c r="U80" s="165"/>
      <c r="V80" s="165">
        <f>SUM(V81:V81)</f>
        <v>0</v>
      </c>
      <c r="W80" s="165"/>
      <c r="AG80" t="s">
        <v>122</v>
      </c>
    </row>
    <row r="81" spans="1:60" outlineLevel="1" x14ac:dyDescent="0.2">
      <c r="A81" s="179">
        <v>42</v>
      </c>
      <c r="B81" s="180" t="s">
        <v>246</v>
      </c>
      <c r="C81" s="191" t="s">
        <v>247</v>
      </c>
      <c r="D81" s="181" t="s">
        <v>193</v>
      </c>
      <c r="E81" s="182">
        <v>0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4"/>
      <c r="S81" s="184" t="s">
        <v>151</v>
      </c>
      <c r="T81" s="185" t="s">
        <v>152</v>
      </c>
      <c r="U81" s="163">
        <v>0</v>
      </c>
      <c r="V81" s="163">
        <f>ROUND(E81*U81,2)</f>
        <v>0</v>
      </c>
      <c r="W81" s="163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194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66" t="s">
        <v>121</v>
      </c>
      <c r="B82" s="167" t="s">
        <v>91</v>
      </c>
      <c r="C82" s="189" t="s">
        <v>92</v>
      </c>
      <c r="D82" s="168"/>
      <c r="E82" s="169"/>
      <c r="F82" s="170"/>
      <c r="G82" s="170">
        <f>SUMIF(AG83:AG92,"&lt;&gt;NOR",G83:G92)</f>
        <v>0</v>
      </c>
      <c r="H82" s="170"/>
      <c r="I82" s="170">
        <f>SUM(I83:I92)</f>
        <v>0</v>
      </c>
      <c r="J82" s="170"/>
      <c r="K82" s="170">
        <f>SUM(K83:K92)</f>
        <v>0</v>
      </c>
      <c r="L82" s="170"/>
      <c r="M82" s="170">
        <f>SUM(M83:M92)</f>
        <v>0</v>
      </c>
      <c r="N82" s="170"/>
      <c r="O82" s="170">
        <f>SUM(O83:O92)</f>
        <v>0</v>
      </c>
      <c r="P82" s="170"/>
      <c r="Q82" s="170">
        <f>SUM(Q83:Q92)</f>
        <v>0</v>
      </c>
      <c r="R82" s="170"/>
      <c r="S82" s="170"/>
      <c r="T82" s="171"/>
      <c r="U82" s="165"/>
      <c r="V82" s="165">
        <f>SUM(V83:V92)</f>
        <v>491.33000000000004</v>
      </c>
      <c r="W82" s="165"/>
      <c r="AG82" t="s">
        <v>122</v>
      </c>
    </row>
    <row r="83" spans="1:60" outlineLevel="1" x14ac:dyDescent="0.2">
      <c r="A83" s="179">
        <v>43</v>
      </c>
      <c r="B83" s="180" t="s">
        <v>248</v>
      </c>
      <c r="C83" s="191" t="s">
        <v>249</v>
      </c>
      <c r="D83" s="181" t="s">
        <v>143</v>
      </c>
      <c r="E83" s="182">
        <v>72.020650000000003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4"/>
      <c r="S83" s="184" t="s">
        <v>127</v>
      </c>
      <c r="T83" s="185" t="s">
        <v>127</v>
      </c>
      <c r="U83" s="163">
        <v>2.6120000000000001</v>
      </c>
      <c r="V83" s="163">
        <f>ROUND(E83*U83,2)</f>
        <v>188.12</v>
      </c>
      <c r="W83" s="163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250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79">
        <v>44</v>
      </c>
      <c r="B84" s="180" t="s">
        <v>251</v>
      </c>
      <c r="C84" s="191" t="s">
        <v>252</v>
      </c>
      <c r="D84" s="181" t="s">
        <v>143</v>
      </c>
      <c r="E84" s="182">
        <v>72.020650000000003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4" t="s">
        <v>157</v>
      </c>
      <c r="S84" s="184" t="s">
        <v>127</v>
      </c>
      <c r="T84" s="185" t="s">
        <v>127</v>
      </c>
      <c r="U84" s="163">
        <v>2.0090000000000003</v>
      </c>
      <c r="V84" s="163">
        <f>ROUND(E84*U84,2)</f>
        <v>144.69</v>
      </c>
      <c r="W84" s="163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250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9">
        <v>45</v>
      </c>
      <c r="B85" s="180" t="s">
        <v>253</v>
      </c>
      <c r="C85" s="191" t="s">
        <v>254</v>
      </c>
      <c r="D85" s="181" t="s">
        <v>143</v>
      </c>
      <c r="E85" s="182">
        <v>72.020650000000003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 t="s">
        <v>157</v>
      </c>
      <c r="S85" s="184" t="s">
        <v>127</v>
      </c>
      <c r="T85" s="185" t="s">
        <v>127</v>
      </c>
      <c r="U85" s="163">
        <v>0.95900000000000007</v>
      </c>
      <c r="V85" s="163">
        <f>ROUND(E85*U85,2)</f>
        <v>69.069999999999993</v>
      </c>
      <c r="W85" s="163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250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2">
        <v>46</v>
      </c>
      <c r="B86" s="173" t="s">
        <v>255</v>
      </c>
      <c r="C86" s="190" t="s">
        <v>256</v>
      </c>
      <c r="D86" s="174" t="s">
        <v>143</v>
      </c>
      <c r="E86" s="175">
        <v>72.020650000000003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 t="s">
        <v>157</v>
      </c>
      <c r="S86" s="177" t="s">
        <v>127</v>
      </c>
      <c r="T86" s="178" t="s">
        <v>127</v>
      </c>
      <c r="U86" s="163">
        <v>0.49000000000000005</v>
      </c>
      <c r="V86" s="163">
        <f>ROUND(E86*U86,2)</f>
        <v>35.29</v>
      </c>
      <c r="W86" s="163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250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57" t="s">
        <v>257</v>
      </c>
      <c r="D87" s="258"/>
      <c r="E87" s="258"/>
      <c r="F87" s="258"/>
      <c r="G87" s="258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140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9">
        <v>47</v>
      </c>
      <c r="B88" s="180" t="s">
        <v>258</v>
      </c>
      <c r="C88" s="191" t="s">
        <v>259</v>
      </c>
      <c r="D88" s="181" t="s">
        <v>143</v>
      </c>
      <c r="E88" s="182">
        <v>432.12389000000002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 t="s">
        <v>157</v>
      </c>
      <c r="S88" s="184" t="s">
        <v>127</v>
      </c>
      <c r="T88" s="185" t="s">
        <v>127</v>
      </c>
      <c r="U88" s="163">
        <v>0</v>
      </c>
      <c r="V88" s="163">
        <f>ROUND(E88*U88,2)</f>
        <v>0</v>
      </c>
      <c r="W88" s="163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250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9">
        <v>48</v>
      </c>
      <c r="B89" s="180" t="s">
        <v>260</v>
      </c>
      <c r="C89" s="191" t="s">
        <v>261</v>
      </c>
      <c r="D89" s="181" t="s">
        <v>143</v>
      </c>
      <c r="E89" s="182">
        <v>72.020650000000003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4" t="s">
        <v>157</v>
      </c>
      <c r="S89" s="184" t="s">
        <v>127</v>
      </c>
      <c r="T89" s="185" t="s">
        <v>262</v>
      </c>
      <c r="U89" s="163">
        <v>0</v>
      </c>
      <c r="V89" s="163">
        <f>ROUND(E89*U89,2)</f>
        <v>0</v>
      </c>
      <c r="W89" s="163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250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72">
        <v>49</v>
      </c>
      <c r="B90" s="173" t="s">
        <v>263</v>
      </c>
      <c r="C90" s="190" t="s">
        <v>264</v>
      </c>
      <c r="D90" s="174" t="s">
        <v>143</v>
      </c>
      <c r="E90" s="175">
        <v>72.020650000000003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 t="s">
        <v>265</v>
      </c>
      <c r="S90" s="177" t="s">
        <v>127</v>
      </c>
      <c r="T90" s="178" t="s">
        <v>127</v>
      </c>
      <c r="U90" s="163">
        <v>0.752</v>
      </c>
      <c r="V90" s="163">
        <f>ROUND(E90*U90,2)</f>
        <v>54.16</v>
      </c>
      <c r="W90" s="163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250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6" t="s">
        <v>266</v>
      </c>
      <c r="D91" s="247"/>
      <c r="E91" s="247"/>
      <c r="F91" s="247"/>
      <c r="G91" s="247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130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86" t="str">
        <f>C91</f>
        <v>nebo vybouraných hmot nošením nebo přehazováním k místu nakládky přístupnému normálním dopravním prostředkům do 10 m,</v>
      </c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60"/>
      <c r="B92" s="161"/>
      <c r="C92" s="255" t="s">
        <v>267</v>
      </c>
      <c r="D92" s="256"/>
      <c r="E92" s="256"/>
      <c r="F92" s="256"/>
      <c r="G92" s="256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140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86" t="str">
        <f>C92</f>
        <v>S naložením suti nebo vybouraných hmot do dopravního prostředku a na jejich vyložením, popřípadě přeložením na normální dopravní prostředek.</v>
      </c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5"/>
      <c r="B93" s="6"/>
      <c r="C93" s="193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 x14ac:dyDescent="0.2">
      <c r="A94" s="156"/>
      <c r="B94" s="157" t="s">
        <v>29</v>
      </c>
      <c r="C94" s="194"/>
      <c r="D94" s="158"/>
      <c r="E94" s="159"/>
      <c r="F94" s="159"/>
      <c r="G94" s="188">
        <f>G8+G13+G19+G22+G24+G31+G34+G42+G46+G48+G50+G53+G56+G62+G67+G74+G78+G80+G82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f>SUMIF(L7:L92,AE93,G7:G92)</f>
        <v>0</v>
      </c>
      <c r="AF94">
        <f>SUMIF(L7:L92,AF93,G7:G92)</f>
        <v>0</v>
      </c>
      <c r="AG94" t="s">
        <v>268</v>
      </c>
    </row>
    <row r="95" spans="1:60" x14ac:dyDescent="0.2">
      <c r="C95" s="195"/>
      <c r="D95" s="144"/>
      <c r="AG95" t="s">
        <v>269</v>
      </c>
    </row>
    <row r="96" spans="1:60" x14ac:dyDescent="0.2">
      <c r="D96" s="144"/>
    </row>
    <row r="97" spans="4:4" x14ac:dyDescent="0.2">
      <c r="D97" s="144"/>
    </row>
    <row r="98" spans="4:4" x14ac:dyDescent="0.2">
      <c r="D98" s="144"/>
    </row>
    <row r="99" spans="4:4" x14ac:dyDescent="0.2">
      <c r="D99" s="144"/>
    </row>
    <row r="100" spans="4:4" x14ac:dyDescent="0.2">
      <c r="D100" s="144"/>
    </row>
    <row r="101" spans="4:4" x14ac:dyDescent="0.2">
      <c r="D101" s="144"/>
    </row>
    <row r="102" spans="4:4" x14ac:dyDescent="0.2">
      <c r="D102" s="144"/>
    </row>
    <row r="103" spans="4:4" x14ac:dyDescent="0.2">
      <c r="D103" s="144"/>
    </row>
    <row r="104" spans="4:4" x14ac:dyDescent="0.2">
      <c r="D104" s="144"/>
    </row>
    <row r="105" spans="4:4" x14ac:dyDescent="0.2">
      <c r="D105" s="144"/>
    </row>
    <row r="106" spans="4:4" x14ac:dyDescent="0.2">
      <c r="D106" s="144"/>
    </row>
    <row r="107" spans="4:4" x14ac:dyDescent="0.2">
      <c r="D107" s="144"/>
    </row>
    <row r="108" spans="4:4" x14ac:dyDescent="0.2">
      <c r="D108" s="144"/>
    </row>
    <row r="109" spans="4:4" x14ac:dyDescent="0.2">
      <c r="D109" s="144"/>
    </row>
    <row r="110" spans="4:4" x14ac:dyDescent="0.2">
      <c r="D110" s="144"/>
    </row>
    <row r="111" spans="4:4" x14ac:dyDescent="0.2">
      <c r="D111" s="144"/>
    </row>
    <row r="112" spans="4:4" x14ac:dyDescent="0.2">
      <c r="D112" s="144"/>
    </row>
    <row r="113" spans="4:4" x14ac:dyDescent="0.2">
      <c r="D113" s="144"/>
    </row>
    <row r="114" spans="4:4" x14ac:dyDescent="0.2">
      <c r="D114" s="144"/>
    </row>
    <row r="115" spans="4:4" x14ac:dyDescent="0.2">
      <c r="D115" s="144"/>
    </row>
    <row r="116" spans="4:4" x14ac:dyDescent="0.2">
      <c r="D116" s="144"/>
    </row>
    <row r="117" spans="4:4" x14ac:dyDescent="0.2">
      <c r="D117" s="144"/>
    </row>
    <row r="118" spans="4:4" x14ac:dyDescent="0.2">
      <c r="D118" s="144"/>
    </row>
    <row r="119" spans="4:4" x14ac:dyDescent="0.2">
      <c r="D119" s="144"/>
    </row>
    <row r="120" spans="4:4" x14ac:dyDescent="0.2">
      <c r="D120" s="144"/>
    </row>
    <row r="121" spans="4:4" x14ac:dyDescent="0.2">
      <c r="D121" s="144"/>
    </row>
    <row r="122" spans="4:4" x14ac:dyDescent="0.2">
      <c r="D122" s="144"/>
    </row>
    <row r="123" spans="4:4" x14ac:dyDescent="0.2">
      <c r="D123" s="144"/>
    </row>
    <row r="124" spans="4:4" x14ac:dyDescent="0.2">
      <c r="D124" s="144"/>
    </row>
    <row r="125" spans="4:4" x14ac:dyDescent="0.2">
      <c r="D125" s="144"/>
    </row>
    <row r="126" spans="4:4" x14ac:dyDescent="0.2">
      <c r="D126" s="144"/>
    </row>
    <row r="127" spans="4:4" x14ac:dyDescent="0.2">
      <c r="D127" s="144"/>
    </row>
    <row r="128" spans="4:4" x14ac:dyDescent="0.2">
      <c r="D128" s="144"/>
    </row>
    <row r="129" spans="4:4" x14ac:dyDescent="0.2">
      <c r="D129" s="144"/>
    </row>
    <row r="130" spans="4:4" x14ac:dyDescent="0.2">
      <c r="D130" s="144"/>
    </row>
    <row r="131" spans="4:4" x14ac:dyDescent="0.2">
      <c r="D131" s="144"/>
    </row>
    <row r="132" spans="4:4" x14ac:dyDescent="0.2">
      <c r="D132" s="144"/>
    </row>
    <row r="133" spans="4:4" x14ac:dyDescent="0.2">
      <c r="D133" s="144"/>
    </row>
    <row r="134" spans="4:4" x14ac:dyDescent="0.2">
      <c r="D134" s="144"/>
    </row>
    <row r="135" spans="4:4" x14ac:dyDescent="0.2">
      <c r="D135" s="144"/>
    </row>
    <row r="136" spans="4:4" x14ac:dyDescent="0.2">
      <c r="D136" s="144"/>
    </row>
    <row r="137" spans="4:4" x14ac:dyDescent="0.2">
      <c r="D137" s="144"/>
    </row>
    <row r="138" spans="4:4" x14ac:dyDescent="0.2">
      <c r="D138" s="144"/>
    </row>
    <row r="139" spans="4:4" x14ac:dyDescent="0.2">
      <c r="D139" s="144"/>
    </row>
    <row r="140" spans="4:4" x14ac:dyDescent="0.2">
      <c r="D140" s="144"/>
    </row>
    <row r="141" spans="4:4" x14ac:dyDescent="0.2">
      <c r="D141" s="144"/>
    </row>
    <row r="142" spans="4:4" x14ac:dyDescent="0.2">
      <c r="D142" s="144"/>
    </row>
    <row r="143" spans="4:4" x14ac:dyDescent="0.2">
      <c r="D143" s="144"/>
    </row>
    <row r="144" spans="4:4" x14ac:dyDescent="0.2">
      <c r="D144" s="144"/>
    </row>
    <row r="145" spans="4:4" x14ac:dyDescent="0.2">
      <c r="D145" s="144"/>
    </row>
    <row r="146" spans="4:4" x14ac:dyDescent="0.2">
      <c r="D146" s="144"/>
    </row>
    <row r="147" spans="4:4" x14ac:dyDescent="0.2">
      <c r="D147" s="144"/>
    </row>
    <row r="148" spans="4:4" x14ac:dyDescent="0.2">
      <c r="D148" s="144"/>
    </row>
    <row r="149" spans="4:4" x14ac:dyDescent="0.2">
      <c r="D149" s="144"/>
    </row>
    <row r="150" spans="4:4" x14ac:dyDescent="0.2">
      <c r="D150" s="144"/>
    </row>
    <row r="151" spans="4:4" x14ac:dyDescent="0.2">
      <c r="D151" s="144"/>
    </row>
    <row r="152" spans="4:4" x14ac:dyDescent="0.2">
      <c r="D152" s="144"/>
    </row>
    <row r="153" spans="4:4" x14ac:dyDescent="0.2">
      <c r="D153" s="144"/>
    </row>
    <row r="154" spans="4:4" x14ac:dyDescent="0.2">
      <c r="D154" s="144"/>
    </row>
    <row r="155" spans="4:4" x14ac:dyDescent="0.2">
      <c r="D155" s="144"/>
    </row>
    <row r="156" spans="4:4" x14ac:dyDescent="0.2">
      <c r="D156" s="144"/>
    </row>
    <row r="157" spans="4:4" x14ac:dyDescent="0.2">
      <c r="D157" s="144"/>
    </row>
    <row r="158" spans="4:4" x14ac:dyDescent="0.2">
      <c r="D158" s="144"/>
    </row>
    <row r="159" spans="4:4" x14ac:dyDescent="0.2">
      <c r="D159" s="144"/>
    </row>
    <row r="160" spans="4:4" x14ac:dyDescent="0.2">
      <c r="D160" s="144"/>
    </row>
    <row r="161" spans="4:4" x14ac:dyDescent="0.2">
      <c r="D161" s="144"/>
    </row>
    <row r="162" spans="4:4" x14ac:dyDescent="0.2">
      <c r="D162" s="144"/>
    </row>
    <row r="163" spans="4:4" x14ac:dyDescent="0.2">
      <c r="D163" s="144"/>
    </row>
    <row r="164" spans="4:4" x14ac:dyDescent="0.2">
      <c r="D164" s="144"/>
    </row>
    <row r="165" spans="4:4" x14ac:dyDescent="0.2">
      <c r="D165" s="144"/>
    </row>
    <row r="166" spans="4:4" x14ac:dyDescent="0.2">
      <c r="D166" s="144"/>
    </row>
    <row r="167" spans="4:4" x14ac:dyDescent="0.2">
      <c r="D167" s="144"/>
    </row>
    <row r="168" spans="4:4" x14ac:dyDescent="0.2">
      <c r="D168" s="144"/>
    </row>
    <row r="169" spans="4:4" x14ac:dyDescent="0.2">
      <c r="D169" s="144"/>
    </row>
    <row r="170" spans="4:4" x14ac:dyDescent="0.2">
      <c r="D170" s="144"/>
    </row>
    <row r="171" spans="4:4" x14ac:dyDescent="0.2">
      <c r="D171" s="144"/>
    </row>
    <row r="172" spans="4:4" x14ac:dyDescent="0.2">
      <c r="D172" s="144"/>
    </row>
    <row r="173" spans="4:4" x14ac:dyDescent="0.2">
      <c r="D173" s="144"/>
    </row>
    <row r="174" spans="4:4" x14ac:dyDescent="0.2">
      <c r="D174" s="144"/>
    </row>
    <row r="175" spans="4:4" x14ac:dyDescent="0.2">
      <c r="D175" s="144"/>
    </row>
    <row r="176" spans="4:4" x14ac:dyDescent="0.2">
      <c r="D176" s="144"/>
    </row>
    <row r="177" spans="4:4" x14ac:dyDescent="0.2">
      <c r="D177" s="144"/>
    </row>
    <row r="178" spans="4:4" x14ac:dyDescent="0.2">
      <c r="D178" s="144"/>
    </row>
    <row r="179" spans="4:4" x14ac:dyDescent="0.2">
      <c r="D179" s="144"/>
    </row>
    <row r="180" spans="4:4" x14ac:dyDescent="0.2">
      <c r="D180" s="144"/>
    </row>
    <row r="181" spans="4:4" x14ac:dyDescent="0.2">
      <c r="D181" s="144"/>
    </row>
    <row r="182" spans="4:4" x14ac:dyDescent="0.2">
      <c r="D182" s="144"/>
    </row>
    <row r="183" spans="4:4" x14ac:dyDescent="0.2">
      <c r="D183" s="144"/>
    </row>
    <row r="184" spans="4:4" x14ac:dyDescent="0.2">
      <c r="D184" s="144"/>
    </row>
    <row r="185" spans="4:4" x14ac:dyDescent="0.2">
      <c r="D185" s="144"/>
    </row>
    <row r="186" spans="4:4" x14ac:dyDescent="0.2">
      <c r="D186" s="144"/>
    </row>
    <row r="187" spans="4:4" x14ac:dyDescent="0.2">
      <c r="D187" s="144"/>
    </row>
    <row r="188" spans="4:4" x14ac:dyDescent="0.2">
      <c r="D188" s="144"/>
    </row>
    <row r="189" spans="4:4" x14ac:dyDescent="0.2">
      <c r="D189" s="144"/>
    </row>
    <row r="190" spans="4:4" x14ac:dyDescent="0.2">
      <c r="D190" s="144"/>
    </row>
    <row r="191" spans="4:4" x14ac:dyDescent="0.2">
      <c r="D191" s="144"/>
    </row>
    <row r="192" spans="4:4" x14ac:dyDescent="0.2">
      <c r="D192" s="144"/>
    </row>
    <row r="193" spans="4:4" x14ac:dyDescent="0.2">
      <c r="D193" s="144"/>
    </row>
    <row r="194" spans="4:4" x14ac:dyDescent="0.2">
      <c r="D194" s="144"/>
    </row>
    <row r="195" spans="4:4" x14ac:dyDescent="0.2">
      <c r="D195" s="144"/>
    </row>
    <row r="196" spans="4:4" x14ac:dyDescent="0.2">
      <c r="D196" s="144"/>
    </row>
    <row r="197" spans="4:4" x14ac:dyDescent="0.2">
      <c r="D197" s="144"/>
    </row>
    <row r="198" spans="4:4" x14ac:dyDescent="0.2">
      <c r="D198" s="144"/>
    </row>
    <row r="199" spans="4:4" x14ac:dyDescent="0.2">
      <c r="D199" s="144"/>
    </row>
    <row r="200" spans="4:4" x14ac:dyDescent="0.2">
      <c r="D200" s="144"/>
    </row>
    <row r="201" spans="4:4" x14ac:dyDescent="0.2">
      <c r="D201" s="144"/>
    </row>
    <row r="202" spans="4:4" x14ac:dyDescent="0.2">
      <c r="D202" s="144"/>
    </row>
    <row r="203" spans="4:4" x14ac:dyDescent="0.2">
      <c r="D203" s="144"/>
    </row>
    <row r="204" spans="4:4" x14ac:dyDescent="0.2">
      <c r="D204" s="144"/>
    </row>
    <row r="205" spans="4:4" x14ac:dyDescent="0.2">
      <c r="D205" s="144"/>
    </row>
    <row r="206" spans="4:4" x14ac:dyDescent="0.2">
      <c r="D206" s="144"/>
    </row>
    <row r="207" spans="4:4" x14ac:dyDescent="0.2">
      <c r="D207" s="144"/>
    </row>
    <row r="208" spans="4:4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mergeCells count="21">
    <mergeCell ref="C87:G87"/>
    <mergeCell ref="C91:G91"/>
    <mergeCell ref="C92:G92"/>
    <mergeCell ref="C37:G37"/>
    <mergeCell ref="C39:G39"/>
    <mergeCell ref="C41:G41"/>
    <mergeCell ref="C61:G61"/>
    <mergeCell ref="C66:G66"/>
    <mergeCell ref="C73:G73"/>
    <mergeCell ref="C33:G33"/>
    <mergeCell ref="A1:G1"/>
    <mergeCell ref="C2:G2"/>
    <mergeCell ref="C3:G3"/>
    <mergeCell ref="C4:G4"/>
    <mergeCell ref="C10:G10"/>
    <mergeCell ref="C12:G12"/>
    <mergeCell ref="C15:G15"/>
    <mergeCell ref="C16:G16"/>
    <mergeCell ref="C18:G18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Staněk</dc:creator>
  <cp:lastModifiedBy>Pavlína Tůmová</cp:lastModifiedBy>
  <cp:lastPrinted>2019-05-31T06:22:26Z</cp:lastPrinted>
  <dcterms:created xsi:type="dcterms:W3CDTF">2009-04-08T07:15:50Z</dcterms:created>
  <dcterms:modified xsi:type="dcterms:W3CDTF">2019-06-06T06:46:40Z</dcterms:modified>
</cp:coreProperties>
</file>