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<sst xmlns="http://schemas.openxmlformats.org/spreadsheetml/2006/main" count="1092" uniqueCount="459">
  <si>
    <t>KRYCÍ LIST ROZPOČTU</t>
  </si>
  <si>
    <t>Název stavby</t>
  </si>
  <si>
    <t>REKONSTRUKCE SOC.ZAŘÍZENÍ - I.PATRO</t>
  </si>
  <si>
    <t>JKSO</t>
  </si>
  <si>
    <t xml:space="preserve"> </t>
  </si>
  <si>
    <t>Kód stavby</t>
  </si>
  <si>
    <t>53</t>
  </si>
  <si>
    <t>Název objektu</t>
  </si>
  <si>
    <t>GYMNÁZIUM BENEŠOV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</si>
  <si>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</si>
  <si>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</si>
  <si>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</si>
  <si>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</si>
  <si>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</si>
  <si>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</si>
  <si>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</si>
  <si>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</si>
  <si>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</si>
  <si>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</si>
  <si>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Benešov, Masarykovo nám.100, 256 01 Benešov</t>
  </si>
  <si>
    <t>Projektant</t>
  </si>
  <si>
    <t>Zhotovitel</t>
  </si>
  <si>
    <t>CZ27106942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</si>
  <si>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</si>
  <si>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</si>
  <si>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</si>
  <si>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</si>
  <si>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</si>
  <si>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</si>
  <si>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</si>
  <si>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</si>
  <si>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</si>
  <si>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</si>
  <si>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</si>
  <si>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</si>
  <si>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</si>
  <si>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</si>
  <si>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</si>
  <si>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</si>
  <si>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</si>
  <si>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</si>
  <si>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</si>
  <si>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</si>
  <si>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</si>
  <si>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</si>
  <si>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</si>
  <si>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</si>
  <si>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</si>
  <si>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</si>
  <si>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</si>
  <si>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</si>
  <si>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</si>
  <si>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</si>
  <si>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</si>
  <si>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</si>
  <si>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</si>
  <si>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</si>
  <si>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</si>
  <si>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</si>
  <si>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</si>
  <si>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</si>
  <si>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</si>
  <si>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</si>
  <si>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</si>
  <si>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</si>
  <si>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</si>
  <si>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</si>
  <si>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</si>
  <si>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</si>
  <si>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</si>
  <si>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</si>
  <si>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</si>
  <si>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</si>
  <si>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</si>
  <si>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</si>
  <si>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</si>
  <si>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</si>
  <si>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</si>
  <si>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</si>
  <si>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</si>
  <si>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</si>
  <si>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</si>
  <si>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</si>
  <si>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</si>
  <si>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</si>
  <si>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</si>
  <si>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</si>
  <si>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Inženýrská činnost a zařízení staveniště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</si>
  <si>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</si>
  <si>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</si>
  <si>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</si>
  <si>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</si>
  <si>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</si>
  <si>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</si>
  <si>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</si>
  <si>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</si>
  <si>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</si>
  <si>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</si>
  <si>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</si>
  <si>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</si>
  <si>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</si>
  <si>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</si>
  <si>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</si>
  <si>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</si>
  <si>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</si>
  <si>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</si>
  <si>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</si>
  <si>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</si>
  <si>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</si>
  <si>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</si>
  <si>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</si>
  <si>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014</t>
  </si>
  <si>
    <t>317121251</t>
  </si>
  <si>
    <t>Montáž ŽB překladů prefabrikovaných do rýh světlosti otvoru do 1800 mm</t>
  </si>
  <si>
    <t>kus</t>
  </si>
  <si>
    <t>2</t>
  </si>
  <si>
    <t>M</t>
  </si>
  <si>
    <t>MAT</t>
  </si>
  <si>
    <t>593211000</t>
  </si>
  <si>
    <t>překlad železobetonový RZP 1/10 119x14x14 cm</t>
  </si>
  <si>
    <t>317944323</t>
  </si>
  <si>
    <t>Válcované nosníky č.14 až 22 dodatečně osazované do připravených otvorů- I 200</t>
  </si>
  <si>
    <t>t</t>
  </si>
  <si>
    <t>4</t>
  </si>
  <si>
    <t>011</t>
  </si>
  <si>
    <t>342272523</t>
  </si>
  <si>
    <t>Příčky tl 150 mm z pórobetonových přesných hladkých příčkovek objemové hmotnosti 500 kg/m3</t>
  </si>
  <si>
    <t>m2</t>
  </si>
  <si>
    <t>5</t>
  </si>
  <si>
    <t>346244381</t>
  </si>
  <si>
    <t>Plentování jednostranné v do 200 mm válcovaných nosníků cihlami</t>
  </si>
  <si>
    <t>Vodorovné konstrukce</t>
  </si>
  <si>
    <t>6</t>
  </si>
  <si>
    <t>413231211</t>
  </si>
  <si>
    <t xml:space="preserve">Zazdívka zhlaví ocelových nosníků v. do 220 mm </t>
  </si>
  <si>
    <t>Úpravy povrchů, podlahy a osazování výplní</t>
  </si>
  <si>
    <t>7</t>
  </si>
  <si>
    <t>611135101</t>
  </si>
  <si>
    <t>Hrubá výplň rýh ve stropech maltou jakékoli šířky rýhy- po komínu</t>
  </si>
  <si>
    <t>8</t>
  </si>
  <si>
    <t>611142001</t>
  </si>
  <si>
    <t>Potažení vnitřních stropů sklovláknitým pletivem vtlačeným do tenkovrstvé hmoty</t>
  </si>
  <si>
    <t>9</t>
  </si>
  <si>
    <t>611311131</t>
  </si>
  <si>
    <t>Potažení stropů štukem</t>
  </si>
  <si>
    <t>10</t>
  </si>
  <si>
    <t>611325205</t>
  </si>
  <si>
    <t>Vápenocementová hrubá omítka malých ploch do 4,0 m2 na stropech- podhled osaz. I200</t>
  </si>
  <si>
    <t>11</t>
  </si>
  <si>
    <t>611325211</t>
  </si>
  <si>
    <t>Vápenocementová hladká omítka malých ploch do 0,09 m2 na stropech</t>
  </si>
  <si>
    <t>12</t>
  </si>
  <si>
    <t>611325223</t>
  </si>
  <si>
    <t>Vápenocementová štuková omítka malých ploch do 1,0 m2 na stropech- podhled překladů</t>
  </si>
  <si>
    <t>13</t>
  </si>
  <si>
    <t>611325225</t>
  </si>
  <si>
    <t>Vápenocementová štuková omítka malých ploch do 4,0 m2 na stropech</t>
  </si>
  <si>
    <t>14</t>
  </si>
  <si>
    <t>612135101</t>
  </si>
  <si>
    <t>Hrubá výplň rýh ve stěnách maltou jakékoli šířky rýhy- zához kan. potrubí</t>
  </si>
  <si>
    <t>15</t>
  </si>
  <si>
    <t>612142001</t>
  </si>
  <si>
    <t>Potažení vnitřních stěn sklovláknitým pletivem vtlačeným do tenkovrstvé hmoty</t>
  </si>
  <si>
    <t>16</t>
  </si>
  <si>
    <t>612311131</t>
  </si>
  <si>
    <t>Potažení stěn štukem</t>
  </si>
  <si>
    <t>17</t>
  </si>
  <si>
    <t>612325111</t>
  </si>
  <si>
    <t>Vápenocementová hladká omítka rýh ve stěnách šířky do 150 mm- po příčkách</t>
  </si>
  <si>
    <t>18</t>
  </si>
  <si>
    <t>612325113</t>
  </si>
  <si>
    <t>Vápenocementová hladká omítka rýh ve stěnách šířky přes 300 mm-  střed. zdi</t>
  </si>
  <si>
    <t>19</t>
  </si>
  <si>
    <t>612325205</t>
  </si>
  <si>
    <t>Vápenocementová hrubá omítka malých ploch do 4,0 m2 na stěnách- 2 strany po saz.I200</t>
  </si>
  <si>
    <t>20</t>
  </si>
  <si>
    <t>612325213</t>
  </si>
  <si>
    <t>Vápenocementová hladká omítka malých ploch do 1,0 m2 na stěnách- po kanal.</t>
  </si>
  <si>
    <t>21</t>
  </si>
  <si>
    <t>612325215</t>
  </si>
  <si>
    <t>Vápenocementová hladká omítka malých ploch do 4,0 m2 na stěnách- po komínu</t>
  </si>
  <si>
    <t>22</t>
  </si>
  <si>
    <t>612325222</t>
  </si>
  <si>
    <t>Vápenocementová štuková omítka malých ploch do 0,25 m2 na stěnách</t>
  </si>
  <si>
    <t>23</t>
  </si>
  <si>
    <t>612331121</t>
  </si>
  <si>
    <t>Cementová omítka hladká jednovrstvá vnitřních stěn nanášená ručně- pod obklady</t>
  </si>
  <si>
    <t>24</t>
  </si>
  <si>
    <t>619995001</t>
  </si>
  <si>
    <t>Začištění omítek kolem oken, dveří, podlah nebo obkladů- ve zdech tl.60</t>
  </si>
  <si>
    <t>m</t>
  </si>
  <si>
    <t>25</t>
  </si>
  <si>
    <t>631341152</t>
  </si>
  <si>
    <t>Doplnění dosavadních mazanin pl do 1 m2 betonem lehkým liaporovým tl přes 80 mm- po komínu</t>
  </si>
  <si>
    <t>m3</t>
  </si>
  <si>
    <t>26</t>
  </si>
  <si>
    <t>632451105</t>
  </si>
  <si>
    <t>Cementový samonivelační potěr ze suchých směsí tloušťky do 15 mm</t>
  </si>
  <si>
    <t>27</t>
  </si>
  <si>
    <t>632902111</t>
  </si>
  <si>
    <t>Příprava zatvrdlého povrchu betonových mazanin pro cementový potěr cementovým mlékem</t>
  </si>
  <si>
    <t>28</t>
  </si>
  <si>
    <t>642942111</t>
  </si>
  <si>
    <t>Osazování zárubní nebo rámů dveřních kovových do 2,5 m2 na MC</t>
  </si>
  <si>
    <t>29</t>
  </si>
  <si>
    <t>553311560</t>
  </si>
  <si>
    <t>zárubeň ocelová pro běžné zdění H 160 800 L/P</t>
  </si>
  <si>
    <t>30</t>
  </si>
  <si>
    <t>553311580</t>
  </si>
  <si>
    <t>zárubeň ocelová pro běžné zdění H 160 900 L/P</t>
  </si>
  <si>
    <t>31</t>
  </si>
  <si>
    <t>642944121</t>
  </si>
  <si>
    <t>Osazování ocelových zárubní dodatečné pl do 2,5 m2</t>
  </si>
  <si>
    <t>32</t>
  </si>
  <si>
    <t>Ostatní konstrukce a práce-bourání</t>
  </si>
  <si>
    <t>33</t>
  </si>
  <si>
    <t>003</t>
  </si>
  <si>
    <t>949101111</t>
  </si>
  <si>
    <t>Lešení pomocné pro objekty pozemních staveb s lešeňovou podlahou v do 1,9 m zatížení do 150 kg/m2</t>
  </si>
  <si>
    <t>34</t>
  </si>
  <si>
    <t>952901111</t>
  </si>
  <si>
    <t>Vyčištění budov bytové a občanské výstavby při výšce podlaží do 4 m</t>
  </si>
  <si>
    <t>35</t>
  </si>
  <si>
    <t>013</t>
  </si>
  <si>
    <t>962031132</t>
  </si>
  <si>
    <t>Bourání příček z cihel pálených na MVC tl do 100 mm</t>
  </si>
  <si>
    <t>36</t>
  </si>
  <si>
    <t>962031133</t>
  </si>
  <si>
    <t>Bourání příček z cihel pálených na MVC tl do 150 mm</t>
  </si>
  <si>
    <t>37</t>
  </si>
  <si>
    <t>962032631</t>
  </si>
  <si>
    <t>Bourání zdiva komínového nad střechou z cihel na MV nebo MVC</t>
  </si>
  <si>
    <t>38</t>
  </si>
  <si>
    <t>965046111</t>
  </si>
  <si>
    <t>Broušení stávajících betonových podlah úběr do 3 mm</t>
  </si>
  <si>
    <t>39</t>
  </si>
  <si>
    <t>965046119</t>
  </si>
  <si>
    <t>Příplatek k broušení stávajících betonových podlah za každý další 1 mm úběru</t>
  </si>
  <si>
    <t>40</t>
  </si>
  <si>
    <t>965081213</t>
  </si>
  <si>
    <t>Bourání podlah z dlaždic keramických nebo xylolitových tl do 10 mm plochy přes 1 m2</t>
  </si>
  <si>
    <t>41</t>
  </si>
  <si>
    <t>967031132</t>
  </si>
  <si>
    <t>Přisekání rovných ostění v cihelném zdivu na MV nebo MVC</t>
  </si>
  <si>
    <t>42</t>
  </si>
  <si>
    <t>968072455</t>
  </si>
  <si>
    <t>Vybourání kovových dveřních zárubní pl do 2 m2</t>
  </si>
  <si>
    <t>43</t>
  </si>
  <si>
    <t>969021131</t>
  </si>
  <si>
    <t>Vybourání kanalizačního potrubí DN do 300</t>
  </si>
  <si>
    <t>44</t>
  </si>
  <si>
    <t>971033651</t>
  </si>
  <si>
    <t>Vybourání otvorů ve zdivu cihelném pl do 4 m2 na MVC nebo MV tl do 600 mm</t>
  </si>
  <si>
    <t>45</t>
  </si>
  <si>
    <t>973031325</t>
  </si>
  <si>
    <t>Vysekání kapes ve zdivu cihelném na MV nebo MVC pl do 0,10 m2 hl do 300 mm- pro I 200 pod strtopem</t>
  </si>
  <si>
    <t>46</t>
  </si>
  <si>
    <t>974032664</t>
  </si>
  <si>
    <t>Vysekání rýh ve stěnách z dutých cihel nebo tvárnic pro vtahování nosníků hl do 150 mm v do 150 mm</t>
  </si>
  <si>
    <t>47</t>
  </si>
  <si>
    <t>975043111</t>
  </si>
  <si>
    <t>Jednořadové podchycení stropů pro osazení nosníků v do 3,5 m pro zatížení do 750 kg/m</t>
  </si>
  <si>
    <t>48</t>
  </si>
  <si>
    <t>975048111</t>
  </si>
  <si>
    <t>Příplatek k jednořadovém podchycení stropů pro zatížení do 750 kg/m ZKD 1 m v podchycení</t>
  </si>
  <si>
    <t>49</t>
  </si>
  <si>
    <t>978013191</t>
  </si>
  <si>
    <t>Otlučení vnitřních omítek stěn MV nebo MVC stěn v rozsahu do 100 %-střed-zeď</t>
  </si>
  <si>
    <t>50</t>
  </si>
  <si>
    <t>978059511</t>
  </si>
  <si>
    <t>Odsekání a odebrání obkladů stěn z vnitřních obkládaček plochy do 1 m2</t>
  </si>
  <si>
    <t>997</t>
  </si>
  <si>
    <t>Přesun sutě</t>
  </si>
  <si>
    <t>51</t>
  </si>
  <si>
    <t>997013212</t>
  </si>
  <si>
    <t>Vnitrostaveništní doprava suti a vybouraných hmot pro budovy v do 9 m ručně</t>
  </si>
  <si>
    <t>52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</si>
  <si>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</si>
  <si>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</si>
  <si>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</si>
  <si>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km- dal.8km</t>
  </si>
  <si>
    <t>54</t>
  </si>
  <si>
    <t>997013831</t>
  </si>
  <si>
    <t>Poplatek za uložení stavebního směsného odpadu na skládce (skládkovné)</t>
  </si>
  <si>
    <t>998</t>
  </si>
  <si>
    <t>Přesun hmot</t>
  </si>
  <si>
    <t>55</t>
  </si>
  <si>
    <t>998018002</t>
  </si>
  <si>
    <t>Přesun hmot HSV  přes 6 do 12m, ruční</t>
  </si>
  <si>
    <t>Práce a dodávky PSV</t>
  </si>
  <si>
    <t>721</t>
  </si>
  <si>
    <t>Zdravotechnika</t>
  </si>
  <si>
    <t>59</t>
  </si>
  <si>
    <t>725110814</t>
  </si>
  <si>
    <t>potrubí DN150</t>
  </si>
  <si>
    <t>potrunbí DN 125</t>
  </si>
  <si>
    <t>potrubí DN 100</t>
  </si>
  <si>
    <t>potrubí DN 50</t>
  </si>
  <si>
    <t>vyústění DN 110</t>
  </si>
  <si>
    <t>ks</t>
  </si>
  <si>
    <t>vyústění do DN 50</t>
  </si>
  <si>
    <t>konstrukce WC dod.+ mont</t>
  </si>
  <si>
    <t>napojení na stáv.kanalizaci</t>
  </si>
  <si>
    <t>Potrubí DN 20 PPR</t>
  </si>
  <si>
    <t>potrubí DN 25 PPR</t>
  </si>
  <si>
    <t>izolace vodovod</t>
  </si>
  <si>
    <t>vyvedení výápustek DN20</t>
  </si>
  <si>
    <t>OHR SN. OKC 80</t>
  </si>
  <si>
    <t>montž ohřívače vč. Přip.materiálu</t>
  </si>
  <si>
    <t>napojení na stáv. Vodovod</t>
  </si>
  <si>
    <t>stavební přípomoce</t>
  </si>
  <si>
    <t>umyvadlo dopojení</t>
  </si>
  <si>
    <t>baterie Titania, umyvdlová nástěnná</t>
  </si>
  <si>
    <t>výlevka</t>
  </si>
  <si>
    <t>WC závěsné</t>
  </si>
  <si>
    <t>WC kombi</t>
  </si>
  <si>
    <t>nerez žlab umyvadlo</t>
  </si>
  <si>
    <t>WC zav.2064 2 olymp</t>
  </si>
  <si>
    <t>UM 1371 4 mio INVAL</t>
  </si>
  <si>
    <t>madlo sklop.</t>
  </si>
  <si>
    <t xml:space="preserve">sprcha </t>
  </si>
  <si>
    <t>pisoár automat</t>
  </si>
  <si>
    <t>přesun hmot</t>
  </si>
  <si>
    <t>Demontáž klozetu Kombi, odsávací</t>
  </si>
  <si>
    <t>soubor</t>
  </si>
  <si>
    <t>60</t>
  </si>
  <si>
    <t>725122817</t>
  </si>
  <si>
    <t>Demontáž pisoárových stání bez nádrže a jedním záchodkem</t>
  </si>
  <si>
    <t>61</t>
  </si>
  <si>
    <t>725210821</t>
  </si>
  <si>
    <t>Demontáž umyvadel bez výtokových armatur</t>
  </si>
  <si>
    <t>62</t>
  </si>
  <si>
    <t>725330820</t>
  </si>
  <si>
    <t>Demontáž výlevka diturvitová</t>
  </si>
  <si>
    <t>63</t>
  </si>
  <si>
    <t>725820801</t>
  </si>
  <si>
    <t>Demontáž baterie nástěnné do G 3 / 4</t>
  </si>
  <si>
    <t>742</t>
  </si>
  <si>
    <t>Elektromontáže - rozvodný systém</t>
  </si>
  <si>
    <t>64</t>
  </si>
  <si>
    <t>741</t>
  </si>
  <si>
    <t>7421</t>
  </si>
  <si>
    <t>montáž</t>
  </si>
  <si>
    <t>65</t>
  </si>
  <si>
    <t>7423</t>
  </si>
  <si>
    <t>revize elektro</t>
  </si>
  <si>
    <t>766</t>
  </si>
  <si>
    <t>Konstrukce truhlářské</t>
  </si>
  <si>
    <t>66</t>
  </si>
  <si>
    <t>766011</t>
  </si>
  <si>
    <t>D+M  WC kabin, vč.dveží</t>
  </si>
  <si>
    <t>67</t>
  </si>
  <si>
    <t>766660001</t>
  </si>
  <si>
    <t>Montáž dveřních křídel otvíravých 1křídlových š do 0,8 m do ocelové zárubně</t>
  </si>
  <si>
    <t>68</t>
  </si>
  <si>
    <t>611627020</t>
  </si>
  <si>
    <t>dveře vnitřní hladké folie bílá plné 1křídlové 80x197 cm</t>
  </si>
  <si>
    <t>69</t>
  </si>
  <si>
    <t>766660002</t>
  </si>
  <si>
    <t>Montáž dveřních křídel otvíravých 1křídlových š přes 0,8 m do ocelové zárubně</t>
  </si>
  <si>
    <t>70</t>
  </si>
  <si>
    <t>611627030</t>
  </si>
  <si>
    <t>dveře vnitřní hladké folie bílá plné 1křídlové 90x197 cm</t>
  </si>
  <si>
    <t>71</t>
  </si>
  <si>
    <t>766660722</t>
  </si>
  <si>
    <t>Montáž dveřního kování</t>
  </si>
  <si>
    <t>72</t>
  </si>
  <si>
    <t>549146240</t>
  </si>
  <si>
    <t>klika včetně štítu a montážního materiálu Monte HR BB 72 F4</t>
  </si>
  <si>
    <t>73</t>
  </si>
  <si>
    <t>766691914</t>
  </si>
  <si>
    <t>Vyvěšení nebo zavěšení dřevěných křídel dveří pl do 2 m2</t>
  </si>
  <si>
    <t>74</t>
  </si>
  <si>
    <t>998766102</t>
  </si>
  <si>
    <t>Přesun hmot tonážní pro konstrukce truhlářské v objektech v do 12 m</t>
  </si>
  <si>
    <t>75</t>
  </si>
  <si>
    <t>998766181</t>
  </si>
  <si>
    <t>Příplatek k přesunu hmot tonážní 766 prováděný bez použití mechanizace</t>
  </si>
  <si>
    <t>771</t>
  </si>
  <si>
    <t>Podlahy z dlaždic</t>
  </si>
  <si>
    <t>76</t>
  </si>
  <si>
    <t>771574113</t>
  </si>
  <si>
    <t>Montáž podlah keramických režných hladkých lepených flexibilním lepidlem do 12 ks/m2</t>
  </si>
  <si>
    <t>77</t>
  </si>
  <si>
    <t>597612900</t>
  </si>
  <si>
    <t>dlaždice keramické RAKO - podlahy BRICK (barevné) 30 x 30 x 0,8 cm I. j. (cen.skup. 74)</t>
  </si>
  <si>
    <t>78</t>
  </si>
  <si>
    <t>771579196</t>
  </si>
  <si>
    <t>Příplatek k montáž podlah keramických za spárování tmelem dvousložkovým</t>
  </si>
  <si>
    <t>79</t>
  </si>
  <si>
    <t>998771102</t>
  </si>
  <si>
    <t>Přesun hmot tonážní pro podlahy z dlaždic v objektech v do 12 m</t>
  </si>
  <si>
    <t>80</t>
  </si>
  <si>
    <t>998771181</t>
  </si>
  <si>
    <t>Příplatek k přesunu hmot tonážní 771 prováděný bez použití mechanizace</t>
  </si>
  <si>
    <t>781</t>
  </si>
  <si>
    <t>Dokončovací práce - obklady keramické</t>
  </si>
  <si>
    <t>81</t>
  </si>
  <si>
    <t>781414113</t>
  </si>
  <si>
    <t>Montáž obkladaček vnitřních pórovinových pravoúhlých do 35 ks/m2 lepených flexibilním lepidlem</t>
  </si>
  <si>
    <t>82</t>
  </si>
  <si>
    <t>5971302</t>
  </si>
  <si>
    <t>obkládačky 150/200- NC</t>
  </si>
  <si>
    <t>83</t>
  </si>
  <si>
    <t>781479196</t>
  </si>
  <si>
    <t>Příplatek k montáži obkladů vnitřních keramických hladkých za spárování tmelem dvousložkovým</t>
  </si>
  <si>
    <t>84</t>
  </si>
  <si>
    <t>998781102</t>
  </si>
  <si>
    <t>Přesun hmot tonážní pro obklady keramické v objektech v do 12 m</t>
  </si>
  <si>
    <t>85</t>
  </si>
  <si>
    <t>998781181</t>
  </si>
  <si>
    <t>Příplatek k přesunu hmot tonážní 781 prováděný bez použití mechanizace</t>
  </si>
  <si>
    <t>783</t>
  </si>
  <si>
    <t>Dokončovací práce - nátěry</t>
  </si>
  <si>
    <t>86</t>
  </si>
  <si>
    <t>783221121</t>
  </si>
  <si>
    <t>Nátěry syntetické KDK barva dražší matný povrch 1x antikorozní, 1x základní, 1x email</t>
  </si>
  <si>
    <t>784</t>
  </si>
  <si>
    <t>Dokončovací práce - malby a tapety</t>
  </si>
  <si>
    <t>87</t>
  </si>
  <si>
    <t>784121001</t>
  </si>
  <si>
    <t>Oškrabání malby v mísnostech výšky do 3,80 m stěny nsd obklsdy ě strop</t>
  </si>
  <si>
    <t>88</t>
  </si>
  <si>
    <t>784453641</t>
  </si>
  <si>
    <t>Malby stěn PRIMALEX dispersní stěn a stropů</t>
  </si>
  <si>
    <t>VRN</t>
  </si>
  <si>
    <t>VRN4</t>
  </si>
  <si>
    <t>Inženýrská činnost</t>
  </si>
  <si>
    <t>89</t>
  </si>
  <si>
    <t>000</t>
  </si>
  <si>
    <t>040001000</t>
  </si>
  <si>
    <t>Inženýrská činnost-  1,2% ze ZRN</t>
  </si>
  <si>
    <t>Kč</t>
  </si>
  <si>
    <t>90</t>
  </si>
  <si>
    <t>045203000</t>
  </si>
  <si>
    <t>Zařízení staveniště- 1,5% ze ZRN</t>
  </si>
  <si>
    <t>VRN7</t>
  </si>
  <si>
    <t>91</t>
  </si>
  <si>
    <t>070001000</t>
  </si>
  <si>
    <t>Provozní vlivy- 0,8% ze ZRN</t>
  </si>
  <si>
    <t>VRN8</t>
  </si>
  <si>
    <t>Přesun stavebních kapacit</t>
  </si>
  <si>
    <t>92</t>
  </si>
  <si>
    <t>081104000</t>
  </si>
  <si>
    <t>Denní doprava pracovníků na pracoviště</t>
  </si>
  <si>
    <t>Celkem</t>
  </si>
  <si>
    <t>725000814</t>
  </si>
  <si>
    <t>litá umyvadlová deska 4 umyvadla</t>
  </si>
  <si>
    <t>CYKY-J3x1,5</t>
  </si>
  <si>
    <t>hod</t>
  </si>
  <si>
    <t xml:space="preserve">7421 </t>
  </si>
  <si>
    <t xml:space="preserve">CYKY-J3x2,5 </t>
  </si>
  <si>
    <t>KP67/2 Krabice přístrojová</t>
  </si>
  <si>
    <t>Přístroj spínače jednopólového</t>
  </si>
  <si>
    <t>Kryt kolébky a přidružená deska</t>
  </si>
  <si>
    <t>Zásuvka jednonásobná</t>
  </si>
  <si>
    <t xml:space="preserve">LED svítidlo Cala 18, 18 W, 2100 K IP44 </t>
  </si>
  <si>
    <t>Rozvodnice RS</t>
  </si>
  <si>
    <t>dle výběrového řízení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</si>
</sst>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0" fillId="0" borderId="0" xfId="0" applyNumberForma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top" wrapText="1"/>
      <protection/>
    </xf>
    <xf numFmtId="0" fontId="3" fillId="0" borderId="65" xfId="0" applyFont="1" applyBorder="1" applyAlignment="1" applyProtection="1">
      <alignment horizontal="left" vertical="top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2">
      <selection activeCell="J29" sqref="J2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81" t="s">
        <v>2</v>
      </c>
      <c r="F5" s="181"/>
      <c r="G5" s="181"/>
      <c r="H5" s="181"/>
      <c r="I5" s="181"/>
      <c r="J5" s="181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82" t="s">
        <v>8</v>
      </c>
      <c r="F7" s="182"/>
      <c r="G7" s="182"/>
      <c r="H7" s="182"/>
      <c r="I7" s="182"/>
      <c r="J7" s="182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7.25" customHeight="1" hidden="1">
      <c r="A8" s="12"/>
      <c r="B8" s="13" t="s">
        <v>10</v>
      </c>
      <c r="C8" s="13"/>
      <c r="D8" s="13"/>
      <c r="E8" s="23" t="s">
        <v>4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11</v>
      </c>
      <c r="C9" s="13"/>
      <c r="D9" s="13"/>
      <c r="E9" s="183" t="s">
        <v>4</v>
      </c>
      <c r="F9" s="183"/>
      <c r="G9" s="183"/>
      <c r="H9" s="183"/>
      <c r="I9" s="183"/>
      <c r="J9" s="183"/>
      <c r="K9" s="13"/>
      <c r="L9" s="13"/>
      <c r="M9" s="13"/>
      <c r="N9" s="13"/>
      <c r="O9" s="13" t="s">
        <v>12</v>
      </c>
      <c r="P9" s="184" t="s">
        <v>8</v>
      </c>
      <c r="Q9" s="184"/>
      <c r="R9" s="184"/>
      <c r="S9" s="17"/>
    </row>
    <row r="10" spans="1:19" ht="17.25" customHeight="1" hidden="1">
      <c r="A10" s="12"/>
      <c r="B10" s="13" t="s">
        <v>13</v>
      </c>
      <c r="C10" s="13"/>
      <c r="D10" s="13"/>
      <c r="E10" s="24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14</v>
      </c>
      <c r="C11" s="13"/>
      <c r="D11" s="13"/>
      <c r="E11" s="24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15</v>
      </c>
      <c r="C12" s="13"/>
      <c r="D12" s="13"/>
      <c r="E12" s="24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4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4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4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4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4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4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4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4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4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4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4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5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16</v>
      </c>
      <c r="P25" s="13" t="s">
        <v>17</v>
      </c>
      <c r="Q25" s="13"/>
      <c r="R25" s="13"/>
      <c r="S25" s="17"/>
    </row>
    <row r="26" spans="1:19" ht="17.25" customHeight="1">
      <c r="A26" s="12"/>
      <c r="B26" s="13" t="s">
        <v>18</v>
      </c>
      <c r="C26" s="13"/>
      <c r="D26" s="13"/>
      <c r="E26" s="14" t="s">
        <v>19</v>
      </c>
      <c r="F26" s="26"/>
      <c r="G26" s="26"/>
      <c r="H26" s="26"/>
      <c r="I26" s="26"/>
      <c r="J26" s="16"/>
      <c r="K26" s="13"/>
      <c r="L26" s="13"/>
      <c r="M26" s="13"/>
      <c r="N26" s="13"/>
      <c r="O26" s="27"/>
      <c r="P26" s="28"/>
      <c r="Q26" s="29"/>
      <c r="R26" s="30"/>
      <c r="S26" s="17"/>
    </row>
    <row r="27" spans="1:19" ht="17.25" customHeight="1">
      <c r="A27" s="12"/>
      <c r="B27" s="13" t="s">
        <v>20</v>
      </c>
      <c r="C27" s="13"/>
      <c r="D27" s="13"/>
      <c r="E27" s="22"/>
      <c r="F27" s="13"/>
      <c r="G27" s="13"/>
      <c r="H27" s="13"/>
      <c r="I27" s="13"/>
      <c r="J27" s="19"/>
      <c r="K27" s="13"/>
      <c r="L27" s="13"/>
      <c r="M27" s="13"/>
      <c r="N27" s="13"/>
      <c r="O27" s="27"/>
      <c r="P27" s="28"/>
      <c r="Q27" s="29"/>
      <c r="R27" s="30"/>
      <c r="S27" s="17"/>
    </row>
    <row r="28" spans="1:19" ht="17.25" customHeight="1">
      <c r="A28" s="12"/>
      <c r="B28" s="13" t="s">
        <v>21</v>
      </c>
      <c r="C28" s="13"/>
      <c r="D28" s="13"/>
      <c r="E28" s="22" t="s">
        <v>458</v>
      </c>
      <c r="F28" s="13"/>
      <c r="G28" s="13"/>
      <c r="H28" s="13"/>
      <c r="I28" s="13"/>
      <c r="J28" s="19"/>
      <c r="K28" s="13"/>
      <c r="L28" s="13"/>
      <c r="M28" s="13"/>
      <c r="N28" s="13"/>
      <c r="O28" s="27"/>
      <c r="P28" s="28" t="s">
        <v>22</v>
      </c>
      <c r="Q28" s="29"/>
      <c r="R28" s="30"/>
      <c r="S28" s="17"/>
    </row>
    <row r="29" spans="1:19" ht="17.25" customHeight="1">
      <c r="A29" s="12"/>
      <c r="B29" s="13"/>
      <c r="C29" s="13"/>
      <c r="D29" s="13"/>
      <c r="E29" s="31"/>
      <c r="F29" s="32"/>
      <c r="G29" s="32"/>
      <c r="H29" s="32"/>
      <c r="I29" s="32"/>
      <c r="J29" s="33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4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4" t="s">
        <v>25</v>
      </c>
      <c r="P30" s="21"/>
      <c r="Q30" s="21"/>
      <c r="R30" s="35"/>
      <c r="S30" s="17"/>
    </row>
    <row r="31" spans="1:19" ht="17.25" customHeight="1">
      <c r="A31" s="12"/>
      <c r="B31" s="13"/>
      <c r="C31" s="13"/>
      <c r="D31" s="13"/>
      <c r="E31" s="27"/>
      <c r="F31" s="13"/>
      <c r="G31" s="28"/>
      <c r="H31" s="36"/>
      <c r="I31" s="37"/>
      <c r="J31" s="13"/>
      <c r="K31" s="13"/>
      <c r="L31" s="13"/>
      <c r="M31" s="13"/>
      <c r="N31" s="13"/>
      <c r="O31" s="38"/>
      <c r="P31" s="21"/>
      <c r="Q31" s="21"/>
      <c r="R31" s="39"/>
      <c r="S31" s="1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1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35</v>
      </c>
      <c r="B37" s="63"/>
      <c r="C37" s="64" t="s">
        <v>36</v>
      </c>
      <c r="D37" s="65"/>
      <c r="E37" s="65"/>
      <c r="F37" s="66"/>
      <c r="G37" s="62" t="s">
        <v>37</v>
      </c>
      <c r="H37" s="67"/>
      <c r="I37" s="64" t="s">
        <v>38</v>
      </c>
      <c r="J37" s="65"/>
      <c r="K37" s="65"/>
      <c r="L37" s="62" t="s">
        <v>39</v>
      </c>
      <c r="M37" s="67"/>
      <c r="N37" s="64" t="s">
        <v>40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41</v>
      </c>
      <c r="C38" s="16"/>
      <c r="D38" s="70" t="s">
        <v>42</v>
      </c>
      <c r="E38" s="71">
        <v>0</v>
      </c>
      <c r="F38" s="72"/>
      <c r="G38" s="68">
        <v>8</v>
      </c>
      <c r="H38" s="73" t="s">
        <v>43</v>
      </c>
      <c r="I38" s="30"/>
      <c r="J38" s="74">
        <v>0</v>
      </c>
      <c r="K38" s="75"/>
      <c r="L38" s="68">
        <v>13</v>
      </c>
      <c r="M38" s="28" t="s">
        <v>44</v>
      </c>
      <c r="N38" s="36"/>
      <c r="O38" s="36"/>
      <c r="P38" s="76">
        <f>M49</f>
        <v>21</v>
      </c>
      <c r="Q38" s="77" t="s">
        <v>45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46</v>
      </c>
      <c r="E39" s="71">
        <v>0</v>
      </c>
      <c r="F39" s="72"/>
      <c r="G39" s="68">
        <v>9</v>
      </c>
      <c r="H39" s="13" t="s">
        <v>47</v>
      </c>
      <c r="I39" s="70"/>
      <c r="J39" s="74">
        <v>0</v>
      </c>
      <c r="K39" s="75"/>
      <c r="L39" s="68">
        <v>14</v>
      </c>
      <c r="M39" s="28" t="s">
        <v>48</v>
      </c>
      <c r="N39" s="36"/>
      <c r="O39" s="36"/>
      <c r="P39" s="76">
        <f>M49</f>
        <v>21</v>
      </c>
      <c r="Q39" s="77" t="s">
        <v>45</v>
      </c>
      <c r="R39" s="71">
        <v>0</v>
      </c>
      <c r="S39" s="72"/>
    </row>
    <row r="40" spans="1:19" ht="20.25" customHeight="1">
      <c r="A40" s="68">
        <v>3</v>
      </c>
      <c r="B40" s="69" t="s">
        <v>49</v>
      </c>
      <c r="C40" s="16"/>
      <c r="D40" s="70" t="s">
        <v>42</v>
      </c>
      <c r="E40" s="71">
        <v>0</v>
      </c>
      <c r="F40" s="72"/>
      <c r="G40" s="68">
        <v>10</v>
      </c>
      <c r="H40" s="73" t="s">
        <v>50</v>
      </c>
      <c r="I40" s="30"/>
      <c r="J40" s="74">
        <v>0</v>
      </c>
      <c r="K40" s="75"/>
      <c r="L40" s="68">
        <v>15</v>
      </c>
      <c r="M40" s="28" t="s">
        <v>51</v>
      </c>
      <c r="N40" s="36"/>
      <c r="O40" s="36"/>
      <c r="P40" s="76">
        <f>M49</f>
        <v>21</v>
      </c>
      <c r="Q40" s="77" t="s">
        <v>45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46</v>
      </c>
      <c r="E41" s="71"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52</v>
      </c>
      <c r="N41" s="36"/>
      <c r="O41" s="36"/>
      <c r="P41" s="76">
        <f>M49</f>
        <v>21</v>
      </c>
      <c r="Q41" s="77" t="s">
        <v>45</v>
      </c>
      <c r="R41" s="71">
        <v>0</v>
      </c>
      <c r="S41" s="72"/>
    </row>
    <row r="42" spans="1:19" ht="20.25" customHeight="1">
      <c r="A42" s="68">
        <v>5</v>
      </c>
      <c r="B42" s="69" t="s">
        <v>53</v>
      </c>
      <c r="C42" s="16"/>
      <c r="D42" s="70" t="s">
        <v>42</v>
      </c>
      <c r="E42" s="71"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54</v>
      </c>
      <c r="N42" s="36"/>
      <c r="O42" s="36"/>
      <c r="P42" s="76">
        <f>M49</f>
        <v>21</v>
      </c>
      <c r="Q42" s="77" t="s">
        <v>45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46</v>
      </c>
      <c r="E43" s="71"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55</v>
      </c>
      <c r="N43" s="36"/>
      <c r="O43" s="36"/>
      <c r="P43" s="36"/>
      <c r="Q43" s="30"/>
      <c r="R43" s="71">
        <v>0</v>
      </c>
      <c r="S43" s="72"/>
    </row>
    <row r="44" spans="1:19" ht="20.25" customHeight="1">
      <c r="A44" s="68">
        <v>7</v>
      </c>
      <c r="B44" s="81" t="s">
        <v>56</v>
      </c>
      <c r="C44" s="36"/>
      <c r="D44" s="30"/>
      <c r="E44" s="82">
        <f>SUM(E38:E43)</f>
        <v>0</v>
      </c>
      <c r="F44" s="46"/>
      <c r="G44" s="68">
        <v>12</v>
      </c>
      <c r="H44" s="81" t="s">
        <v>57</v>
      </c>
      <c r="I44" s="30"/>
      <c r="J44" s="83">
        <f>SUM(J38:J41)</f>
        <v>0</v>
      </c>
      <c r="K44" s="84"/>
      <c r="L44" s="68">
        <v>19</v>
      </c>
      <c r="M44" s="69" t="s">
        <v>58</v>
      </c>
      <c r="N44" s="26"/>
      <c r="O44" s="26"/>
      <c r="P44" s="26"/>
      <c r="Q44" s="85"/>
      <c r="R44" s="82">
        <v>0</v>
      </c>
      <c r="S44" s="46"/>
    </row>
    <row r="45" spans="1:19" ht="20.25" customHeight="1">
      <c r="A45" s="86">
        <v>20</v>
      </c>
      <c r="B45" s="87" t="s">
        <v>59</v>
      </c>
      <c r="C45" s="88"/>
      <c r="D45" s="89"/>
      <c r="E45" s="90">
        <v>0</v>
      </c>
      <c r="F45" s="42"/>
      <c r="G45" s="86">
        <v>21</v>
      </c>
      <c r="H45" s="87" t="s">
        <v>60</v>
      </c>
      <c r="I45" s="89"/>
      <c r="J45" s="91">
        <v>0</v>
      </c>
      <c r="K45" s="92">
        <f>M49</f>
        <v>21</v>
      </c>
      <c r="L45" s="86">
        <v>22</v>
      </c>
      <c r="M45" s="87" t="s">
        <v>61</v>
      </c>
      <c r="N45" s="88"/>
      <c r="O45" s="88"/>
      <c r="P45" s="88"/>
      <c r="Q45" s="89"/>
      <c r="R45" s="90">
        <v>0</v>
      </c>
      <c r="S45" s="42"/>
    </row>
    <row r="46" spans="1:19" ht="20.25" customHeight="1">
      <c r="A46" s="93" t="s">
        <v>20</v>
      </c>
      <c r="B46" s="10"/>
      <c r="C46" s="10"/>
      <c r="D46" s="10"/>
      <c r="E46" s="10"/>
      <c r="F46" s="94"/>
      <c r="G46" s="95"/>
      <c r="H46" s="10"/>
      <c r="I46" s="10"/>
      <c r="J46" s="10"/>
      <c r="K46" s="10"/>
      <c r="L46" s="62" t="s">
        <v>62</v>
      </c>
      <c r="M46" s="49"/>
      <c r="N46" s="64" t="s">
        <v>63</v>
      </c>
      <c r="O46" s="48"/>
      <c r="P46" s="48"/>
      <c r="Q46" s="48"/>
      <c r="R46" s="48"/>
      <c r="S46" s="51"/>
    </row>
    <row r="47" spans="1:19" ht="20.25" customHeight="1">
      <c r="A47" s="12"/>
      <c r="B47" s="13"/>
      <c r="C47" s="13"/>
      <c r="D47" s="13"/>
      <c r="E47" s="13"/>
      <c r="F47" s="19"/>
      <c r="G47" s="96"/>
      <c r="H47" s="13"/>
      <c r="I47" s="13"/>
      <c r="J47" s="13"/>
      <c r="K47" s="13"/>
      <c r="L47" s="68">
        <v>23</v>
      </c>
      <c r="M47" s="73" t="s">
        <v>64</v>
      </c>
      <c r="N47" s="36"/>
      <c r="O47" s="36"/>
      <c r="P47" s="36"/>
      <c r="Q47" s="72"/>
      <c r="R47" s="82">
        <v>0</v>
      </c>
      <c r="S47" s="97">
        <f>E44+J44+R44+E45+J45+R45</f>
        <v>0</v>
      </c>
    </row>
    <row r="48" spans="1:19" ht="20.25" customHeight="1">
      <c r="A48" s="98" t="s">
        <v>65</v>
      </c>
      <c r="B48" s="32"/>
      <c r="C48" s="32"/>
      <c r="D48" s="32"/>
      <c r="E48" s="32"/>
      <c r="F48" s="33"/>
      <c r="G48" s="99" t="s">
        <v>66</v>
      </c>
      <c r="H48" s="32"/>
      <c r="I48" s="32"/>
      <c r="J48" s="32"/>
      <c r="K48" s="32"/>
      <c r="L48" s="68">
        <v>24</v>
      </c>
      <c r="M48" s="100">
        <v>15</v>
      </c>
      <c r="N48" s="33" t="s">
        <v>45</v>
      </c>
      <c r="O48" s="101"/>
      <c r="P48" s="36" t="s">
        <v>67</v>
      </c>
      <c r="Q48" s="30"/>
      <c r="R48" s="82">
        <f>ROUND(E45+J45+R45+E46+J46+R46,2)</f>
        <v>0</v>
      </c>
      <c r="S48" s="102">
        <f>O48*M48/100</f>
        <v>0</v>
      </c>
    </row>
    <row r="49" spans="1:19" ht="20.25" customHeight="1">
      <c r="A49" s="103" t="s">
        <v>18</v>
      </c>
      <c r="B49" s="26"/>
      <c r="C49" s="26"/>
      <c r="D49" s="26"/>
      <c r="E49" s="26"/>
      <c r="F49" s="16"/>
      <c r="G49" s="104"/>
      <c r="H49" s="26"/>
      <c r="I49" s="26"/>
      <c r="J49" s="26"/>
      <c r="K49" s="26"/>
      <c r="L49" s="68">
        <v>25</v>
      </c>
      <c r="M49" s="105">
        <v>21</v>
      </c>
      <c r="N49" s="30" t="s">
        <v>45</v>
      </c>
      <c r="O49" s="101">
        <f>R47</f>
        <v>0</v>
      </c>
      <c r="P49" s="36" t="s">
        <v>67</v>
      </c>
      <c r="Q49" s="30"/>
      <c r="R49" s="71">
        <v>0</v>
      </c>
      <c r="S49" s="106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6"/>
      <c r="H50" s="13"/>
      <c r="I50" s="13"/>
      <c r="J50" s="13"/>
      <c r="K50" s="13"/>
      <c r="L50" s="86">
        <v>26</v>
      </c>
      <c r="M50" s="107" t="s">
        <v>68</v>
      </c>
      <c r="N50" s="88"/>
      <c r="O50" s="88"/>
      <c r="P50" s="88"/>
      <c r="Q50" s="108"/>
      <c r="R50" s="109">
        <f>R47+R48+R49</f>
        <v>0</v>
      </c>
      <c r="S50" s="110"/>
    </row>
    <row r="51" spans="1:19" ht="20.25" customHeight="1">
      <c r="A51" s="98" t="s">
        <v>65</v>
      </c>
      <c r="B51" s="32"/>
      <c r="C51" s="32"/>
      <c r="D51" s="32"/>
      <c r="E51" s="32"/>
      <c r="F51" s="33"/>
      <c r="G51" s="99" t="s">
        <v>66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11"/>
      <c r="S51" s="51"/>
    </row>
    <row r="52" spans="1:19" ht="20.25" customHeight="1">
      <c r="A52" s="103" t="s">
        <v>21</v>
      </c>
      <c r="B52" s="26"/>
      <c r="C52" s="26"/>
      <c r="D52" s="26"/>
      <c r="E52" s="26"/>
      <c r="F52" s="16"/>
      <c r="G52" s="104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2"/>
      <c r="B53" s="13"/>
      <c r="C53" s="13"/>
      <c r="D53" s="13"/>
      <c r="E53" s="13"/>
      <c r="F53" s="19"/>
      <c r="G53" s="96"/>
      <c r="H53" s="13"/>
      <c r="I53" s="13"/>
      <c r="J53" s="13"/>
      <c r="K53" s="13"/>
      <c r="L53" s="68">
        <v>28</v>
      </c>
      <c r="M53" s="73" t="s">
        <v>72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2" t="s">
        <v>65</v>
      </c>
      <c r="B54" s="41"/>
      <c r="C54" s="41"/>
      <c r="D54" s="41"/>
      <c r="E54" s="41"/>
      <c r="F54" s="113"/>
      <c r="G54" s="114" t="s">
        <v>66</v>
      </c>
      <c r="H54" s="41"/>
      <c r="I54" s="41"/>
      <c r="J54" s="41"/>
      <c r="K54" s="41"/>
      <c r="L54" s="86">
        <v>29</v>
      </c>
      <c r="M54" s="87" t="s">
        <v>73</v>
      </c>
      <c r="N54" s="88"/>
      <c r="O54" s="88"/>
      <c r="P54" s="88"/>
      <c r="Q54" s="89"/>
      <c r="R54" s="55">
        <v>0</v>
      </c>
      <c r="S54" s="115"/>
    </row>
  </sheetData>
  <sheetProtection selectLockedCells="1" selectUnlockedCells="1"/>
  <mergeCells count="4">
    <mergeCell ref="E5:J5"/>
    <mergeCell ref="E7:J7"/>
    <mergeCell ref="E9:J9"/>
    <mergeCell ref="P9:R9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pane ySplit="13" topLeftCell="A17" activePane="bottomLeft" state="frozen"/>
      <selection pane="topLeft" activeCell="A1" sqref="A1"/>
      <selection pane="bottomLeft" activeCell="G26" sqref="G26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6" t="s">
        <v>74</v>
      </c>
      <c r="B1" s="117"/>
      <c r="C1" s="117"/>
      <c r="D1" s="117"/>
      <c r="E1" s="117"/>
    </row>
    <row r="2" spans="1:5" ht="12" customHeight="1">
      <c r="A2" s="118" t="s">
        <v>75</v>
      </c>
      <c r="B2" s="119" t="str">
        <f>'Krycí list'!E5</f>
        <v>REKONSTRUKCE SOC.ZAŘÍZENÍ - I.PATRO</v>
      </c>
      <c r="C2" s="120"/>
      <c r="D2" s="120"/>
      <c r="E2" s="120"/>
    </row>
    <row r="3" spans="1:5" ht="12" customHeight="1">
      <c r="A3" s="118" t="s">
        <v>76</v>
      </c>
      <c r="B3" s="119" t="str">
        <f>'Krycí list'!E7</f>
        <v>GYMNÁZIUM BENEŠOV</v>
      </c>
      <c r="C3" s="121"/>
      <c r="D3" s="119"/>
      <c r="E3" s="122"/>
    </row>
    <row r="4" spans="1:5" ht="12" customHeight="1">
      <c r="A4" s="118" t="s">
        <v>77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78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79</v>
      </c>
      <c r="B7" s="119" t="str">
        <f>'Krycí list'!E26</f>
        <v>Město Benešov, Masarykovo nám.100, 256 01 Benešov</v>
      </c>
      <c r="C7" s="121"/>
      <c r="D7" s="119"/>
      <c r="E7" s="122"/>
    </row>
    <row r="8" spans="1:5" ht="12" customHeight="1">
      <c r="A8" s="119" t="s">
        <v>80</v>
      </c>
      <c r="B8" s="119" t="str">
        <f>'Krycí list'!E28</f>
        <v>dle výběrového řízení</v>
      </c>
      <c r="C8" s="121"/>
      <c r="D8" s="119"/>
      <c r="E8" s="122"/>
    </row>
    <row r="9" spans="1:5" ht="12" customHeight="1">
      <c r="A9" s="119" t="s">
        <v>81</v>
      </c>
      <c r="B9" s="119"/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82</v>
      </c>
      <c r="B11" s="124" t="s">
        <v>83</v>
      </c>
      <c r="C11" s="125" t="s">
        <v>84</v>
      </c>
      <c r="D11" s="126" t="s">
        <v>85</v>
      </c>
      <c r="E11" s="125" t="s">
        <v>86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8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11.218205</v>
      </c>
      <c r="E14" s="137">
        <f>Rozpocet!M14</f>
        <v>30.709429999999998</v>
      </c>
    </row>
    <row r="15" spans="1:5" s="138" customFormat="1" ht="12.75" customHeight="1">
      <c r="A15" s="139" t="str">
        <f>Rozpocet!D15</f>
        <v>3</v>
      </c>
      <c r="B15" s="140" t="str">
        <f>Rozpocet!E15</f>
        <v>Svislé a kompletní konstrukce</v>
      </c>
      <c r="C15" s="141">
        <f>Rozpocet!I15</f>
        <v>0</v>
      </c>
      <c r="D15" s="142">
        <f>Rozpocet!K15</f>
        <v>4.60391</v>
      </c>
      <c r="E15" s="142">
        <f>Rozpocet!M15</f>
        <v>0</v>
      </c>
    </row>
    <row r="16" spans="1:5" s="138" customFormat="1" ht="12.75" customHeight="1">
      <c r="A16" s="139" t="str">
        <f>Rozpocet!D21</f>
        <v>4</v>
      </c>
      <c r="B16" s="140" t="str">
        <f>Rozpocet!E21</f>
        <v>Vodorovné konstrukce</v>
      </c>
      <c r="C16" s="141">
        <f>Rozpocet!I21</f>
        <v>0</v>
      </c>
      <c r="D16" s="142">
        <f>Rozpocet!K21</f>
        <v>0.17454</v>
      </c>
      <c r="E16" s="142">
        <f>Rozpocet!M21</f>
        <v>0</v>
      </c>
    </row>
    <row r="17" spans="1:5" s="138" customFormat="1" ht="12.75" customHeight="1">
      <c r="A17" s="139" t="str">
        <f>Rozpocet!D23</f>
        <v>6</v>
      </c>
      <c r="B17" s="140" t="str">
        <f>Rozpocet!E23</f>
        <v>Úpravy povrchů, podlahy a osazování výplní</v>
      </c>
      <c r="C17" s="141">
        <f>Rozpocet!I23</f>
        <v>0</v>
      </c>
      <c r="D17" s="142">
        <f>Rozpocet!K23</f>
        <v>6.320995</v>
      </c>
      <c r="E17" s="142">
        <f>Rozpocet!M23</f>
        <v>0</v>
      </c>
    </row>
    <row r="18" spans="1:5" s="138" customFormat="1" ht="12.75" customHeight="1">
      <c r="A18" s="139" t="str">
        <f>Rozpocet!D50</f>
        <v>9</v>
      </c>
      <c r="B18" s="140" t="str">
        <f>Rozpocet!E50</f>
        <v>Ostatní konstrukce a práce-bourání</v>
      </c>
      <c r="C18" s="141">
        <f>Rozpocet!I50</f>
        <v>0</v>
      </c>
      <c r="D18" s="142">
        <f>Rozpocet!K50</f>
        <v>0.11876</v>
      </c>
      <c r="E18" s="142">
        <f>Rozpocet!M50</f>
        <v>30.709429999999998</v>
      </c>
    </row>
    <row r="19" spans="1:5" s="138" customFormat="1" ht="12.75" customHeight="1">
      <c r="A19" s="139" t="str">
        <f>Rozpocet!D69</f>
        <v>997</v>
      </c>
      <c r="B19" s="140" t="str">
        <f>Rozpocet!E69</f>
        <v>Přesun sutě</v>
      </c>
      <c r="C19" s="141">
        <f>Rozpocet!I69</f>
        <v>0</v>
      </c>
      <c r="D19" s="142">
        <f>Rozpocet!K69</f>
        <v>0</v>
      </c>
      <c r="E19" s="142">
        <f>Rozpocet!M69</f>
        <v>0</v>
      </c>
    </row>
    <row r="20" spans="1:5" s="138" customFormat="1" ht="12.75" customHeight="1">
      <c r="A20" s="139" t="str">
        <f>Rozpocet!D74</f>
        <v>998</v>
      </c>
      <c r="B20" s="140" t="str">
        <f>Rozpocet!E74</f>
        <v>Přesun hmot</v>
      </c>
      <c r="C20" s="141">
        <f>Rozpocet!I74</f>
        <v>0</v>
      </c>
      <c r="D20" s="142">
        <f>Rozpocet!K74</f>
        <v>0</v>
      </c>
      <c r="E20" s="142">
        <f>Rozpocet!M74</f>
        <v>0</v>
      </c>
    </row>
    <row r="21" spans="1:5" s="138" customFormat="1" ht="12.75" customHeight="1">
      <c r="A21" s="134" t="str">
        <f>Rozpocet!D76</f>
        <v>PSV</v>
      </c>
      <c r="B21" s="135" t="str">
        <f>Rozpocet!E76</f>
        <v>Práce a dodávky PSV</v>
      </c>
      <c r="C21" s="136">
        <v>0</v>
      </c>
      <c r="D21" s="137" t="e">
        <f>Rozpocet!K76</f>
        <v>#REF!</v>
      </c>
      <c r="E21" s="137" t="e">
        <f>Rozpocet!M76</f>
        <v>#REF!</v>
      </c>
    </row>
    <row r="22" spans="1:5" s="138" customFormat="1" ht="12.75" customHeight="1">
      <c r="A22" s="139" t="str">
        <f>Rozpocet!D77</f>
        <v>721</v>
      </c>
      <c r="B22" s="140" t="str">
        <f>Rozpocet!E77</f>
        <v>Zdravotechnika</v>
      </c>
      <c r="C22" s="141">
        <f>Rozpocet!I77</f>
        <v>0</v>
      </c>
      <c r="D22" s="142" t="e">
        <f>Rozpocet!K77</f>
        <v>#REF!</v>
      </c>
      <c r="E22" s="142" t="e">
        <f>Rozpocet!M77</f>
        <v>#REF!</v>
      </c>
    </row>
    <row r="23" spans="1:5" s="138" customFormat="1" ht="12.75" customHeight="1">
      <c r="A23" s="139" t="str">
        <f>Rozpocet!D112</f>
        <v>742</v>
      </c>
      <c r="B23" s="140" t="str">
        <f>Rozpocet!E112</f>
        <v>Elektromontáže - rozvodný systém</v>
      </c>
      <c r="C23" s="141">
        <f>Rozpocet!I112</f>
        <v>0</v>
      </c>
      <c r="D23" s="142">
        <f>Rozpocet!K112</f>
        <v>0</v>
      </c>
      <c r="E23" s="142">
        <f>Rozpocet!M112</f>
        <v>0</v>
      </c>
    </row>
    <row r="24" spans="1:5" s="138" customFormat="1" ht="12.75" customHeight="1">
      <c r="A24" s="139">
        <v>766</v>
      </c>
      <c r="B24" s="140" t="str">
        <f>Rozpocet!E123</f>
        <v>Konstrukce truhlářské</v>
      </c>
      <c r="C24" s="141">
        <v>0</v>
      </c>
      <c r="D24" s="142" t="e">
        <f>Rozpocet!#REF!</f>
        <v>#REF!</v>
      </c>
      <c r="E24" s="142" t="e">
        <f>Rozpocet!#REF!</f>
        <v>#REF!</v>
      </c>
    </row>
    <row r="25" spans="1:5" s="138" customFormat="1" ht="12.75" customHeight="1">
      <c r="A25" s="139" t="str">
        <f>Rozpocet!D133</f>
        <v>771</v>
      </c>
      <c r="B25" s="140" t="str">
        <f>Rozpocet!E134</f>
        <v>Podlahy z dlaždic</v>
      </c>
      <c r="C25" s="141">
        <f>Rozpocet!I134</f>
        <v>0</v>
      </c>
      <c r="D25" s="142">
        <f>Rozpocet!K134</f>
        <v>0.954415</v>
      </c>
      <c r="E25" s="142">
        <f>Rozpocet!M134</f>
        <v>0</v>
      </c>
    </row>
    <row r="26" spans="1:5" s="138" customFormat="1" ht="12.75" customHeight="1">
      <c r="A26" s="139" t="str">
        <f>Rozpocet!D139</f>
        <v>781</v>
      </c>
      <c r="B26" s="140" t="str">
        <f>Rozpocet!E140</f>
        <v>Dokončovací práce - obklady keramické</v>
      </c>
      <c r="C26" s="141">
        <f>Rozpocet!I140</f>
        <v>0</v>
      </c>
      <c r="D26" s="142">
        <f>Rozpocet!K140</f>
        <v>1.656675</v>
      </c>
      <c r="E26" s="142">
        <f>Rozpocet!M140</f>
        <v>0</v>
      </c>
    </row>
    <row r="27" spans="1:5" s="138" customFormat="1" ht="12.75" customHeight="1">
      <c r="A27" s="139" t="str">
        <f>Rozpocet!D145</f>
        <v>783</v>
      </c>
      <c r="B27" s="140" t="str">
        <f>Rozpocet!E146</f>
        <v>Dokončovací práce - nátěry</v>
      </c>
      <c r="C27" s="141">
        <f>Rozpocet!I146</f>
        <v>0</v>
      </c>
      <c r="D27" s="142">
        <f>Rozpocet!K146</f>
        <v>0.00204</v>
      </c>
      <c r="E27" s="142">
        <f>Rozpocet!M146</f>
        <v>0</v>
      </c>
    </row>
    <row r="28" spans="1:5" s="138" customFormat="1" ht="12.75" customHeight="1">
      <c r="A28" s="139" t="str">
        <f>Rozpocet!D147</f>
        <v>784</v>
      </c>
      <c r="B28" s="140" t="str">
        <f>Rozpocet!E148</f>
        <v>Dokončovací práce - malby a tapety</v>
      </c>
      <c r="C28" s="141">
        <f>Rozpocet!I148</f>
        <v>0</v>
      </c>
      <c r="D28" s="142">
        <f>Rozpocet!K148</f>
        <v>0.10954000000000001</v>
      </c>
      <c r="E28" s="142">
        <f>Rozpocet!M148</f>
        <v>0.0339574</v>
      </c>
    </row>
    <row r="29" spans="1:5" s="138" customFormat="1" ht="12.75" customHeight="1">
      <c r="A29" s="134" t="str">
        <f>Rozpocet!D150</f>
        <v>VRN</v>
      </c>
      <c r="B29" s="135" t="str">
        <f>Rozpocet!E151</f>
        <v>Vedlejší rozpočtové náklady</v>
      </c>
      <c r="C29" s="136">
        <f>Rozpocet!I151</f>
        <v>0</v>
      </c>
      <c r="D29" s="137">
        <f>Rozpocet!K151</f>
        <v>0</v>
      </c>
      <c r="E29" s="137">
        <f>Rozpocet!M151</f>
        <v>0</v>
      </c>
    </row>
    <row r="30" spans="1:5" s="138" customFormat="1" ht="12.75" customHeight="1">
      <c r="A30" s="139" t="str">
        <f>Rozpocet!D151</f>
        <v>VRN4</v>
      </c>
      <c r="B30" s="140" t="s">
        <v>87</v>
      </c>
      <c r="C30" s="141">
        <f>Rozpocet!I152</f>
        <v>0</v>
      </c>
      <c r="D30" s="142">
        <f>Rozpocet!K152</f>
        <v>0</v>
      </c>
      <c r="E30" s="142">
        <f>Rozpocet!M152</f>
        <v>0</v>
      </c>
    </row>
    <row r="31" spans="1:5" s="138" customFormat="1" ht="12.75" customHeight="1">
      <c r="A31" s="139" t="str">
        <f>Rozpocet!D154</f>
        <v>VRN7</v>
      </c>
      <c r="B31" s="140" t="str">
        <f>Rozpocet!E155</f>
        <v>Provozní vlivy</v>
      </c>
      <c r="C31" s="141">
        <f>Rozpocet!I155</f>
        <v>0</v>
      </c>
      <c r="D31" s="142">
        <f>Rozpocet!K155</f>
        <v>0</v>
      </c>
      <c r="E31" s="142">
        <f>Rozpocet!M155</f>
        <v>0</v>
      </c>
    </row>
    <row r="32" spans="1:5" s="138" customFormat="1" ht="12.75" customHeight="1">
      <c r="A32" s="139" t="str">
        <f>Rozpocet!D156</f>
        <v>VRN8</v>
      </c>
      <c r="B32" s="140" t="str">
        <f>Rozpocet!E157</f>
        <v>Přesun stavebních kapacit</v>
      </c>
      <c r="C32" s="141">
        <f>Rozpocet!I157</f>
        <v>0</v>
      </c>
      <c r="D32" s="142">
        <f>Rozpocet!K157</f>
        <v>0</v>
      </c>
      <c r="E32" s="142">
        <f>Rozpocet!M157</f>
        <v>0</v>
      </c>
    </row>
    <row r="33" spans="2:5" s="143" customFormat="1" ht="12.75" customHeight="1">
      <c r="B33" s="144" t="s">
        <v>88</v>
      </c>
      <c r="C33" s="141">
        <f>Rozpocet!I159</f>
        <v>0</v>
      </c>
      <c r="D33" s="145" t="e">
        <f>Rozpocet!K159</f>
        <v>#REF!</v>
      </c>
      <c r="E33" s="145" t="e">
        <f>Rozpocet!M159</f>
        <v>#REF!</v>
      </c>
    </row>
    <row r="34" ht="12.75" customHeight="1">
      <c r="C34" s="146"/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9"/>
  <sheetViews>
    <sheetView showGridLines="0" zoomScalePageLayoutView="0" workbookViewId="0" topLeftCell="A1">
      <pane ySplit="13" topLeftCell="A116" activePane="bottomLeft" state="frozen"/>
      <selection pane="topLeft" activeCell="A1" sqref="A1"/>
      <selection pane="bottomLeft" activeCell="I21" sqref="I2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5.851562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16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7"/>
      <c r="R1" s="147"/>
      <c r="S1" s="147"/>
      <c r="T1" s="147"/>
    </row>
    <row r="2" spans="1:20" ht="11.25" customHeight="1">
      <c r="A2" s="118" t="s">
        <v>75</v>
      </c>
      <c r="B2" s="119"/>
      <c r="C2" s="119" t="str">
        <f>'Krycí list'!E5</f>
        <v>REKONSTRUKCE SOC.ZAŘÍZENÍ - I.PATRO</v>
      </c>
      <c r="D2" s="119"/>
      <c r="E2" s="119"/>
      <c r="F2" s="119"/>
      <c r="G2" s="119"/>
      <c r="H2" s="119"/>
      <c r="I2" s="119"/>
      <c r="J2" s="119"/>
      <c r="K2" s="119"/>
      <c r="L2" s="147"/>
      <c r="M2" s="147"/>
      <c r="N2" s="147"/>
      <c r="O2" s="148"/>
      <c r="P2" s="148"/>
      <c r="Q2" s="147"/>
      <c r="R2" s="147"/>
      <c r="S2" s="147"/>
      <c r="T2" s="147"/>
    </row>
    <row r="3" spans="1:20" ht="11.25" customHeight="1">
      <c r="A3" s="118" t="s">
        <v>76</v>
      </c>
      <c r="B3" s="119"/>
      <c r="C3" s="119" t="str">
        <f>'Krycí list'!E7</f>
        <v>GYMNÁZIUM BENEŠOV</v>
      </c>
      <c r="D3" s="119"/>
      <c r="E3" s="119"/>
      <c r="F3" s="119"/>
      <c r="G3" s="119"/>
      <c r="H3" s="119"/>
      <c r="I3" s="119"/>
      <c r="J3" s="119"/>
      <c r="K3" s="119"/>
      <c r="L3" s="147"/>
      <c r="M3" s="147"/>
      <c r="N3" s="147"/>
      <c r="O3" s="148"/>
      <c r="P3" s="148"/>
      <c r="Q3" s="147"/>
      <c r="R3" s="147"/>
      <c r="S3" s="147"/>
      <c r="T3" s="147"/>
    </row>
    <row r="4" spans="1:20" ht="11.25" customHeight="1">
      <c r="A4" s="118" t="s">
        <v>77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47"/>
      <c r="M4" s="147"/>
      <c r="N4" s="147"/>
      <c r="O4" s="148"/>
      <c r="P4" s="148"/>
      <c r="Q4" s="147"/>
      <c r="R4" s="147"/>
      <c r="S4" s="147"/>
      <c r="T4" s="147"/>
    </row>
    <row r="5" spans="1:20" ht="11.25" customHeight="1">
      <c r="A5" s="119" t="s">
        <v>90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47"/>
      <c r="M5" s="147"/>
      <c r="N5" s="147"/>
      <c r="O5" s="148"/>
      <c r="P5" s="148"/>
      <c r="Q5" s="147"/>
      <c r="R5" s="147"/>
      <c r="S5" s="147"/>
      <c r="T5" s="147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7"/>
      <c r="M6" s="147"/>
      <c r="N6" s="147"/>
      <c r="O6" s="148"/>
      <c r="P6" s="148"/>
      <c r="Q6" s="147"/>
      <c r="R6" s="147"/>
      <c r="S6" s="147"/>
      <c r="T6" s="147"/>
    </row>
    <row r="7" spans="1:20" ht="11.25" customHeight="1">
      <c r="A7" s="119" t="s">
        <v>79</v>
      </c>
      <c r="B7" s="119"/>
      <c r="C7" s="119" t="str">
        <f>'Krycí list'!E26</f>
        <v>Město Benešov, Masarykovo nám.100, 256 01 Benešov</v>
      </c>
      <c r="D7" s="119"/>
      <c r="E7" s="119"/>
      <c r="F7" s="119"/>
      <c r="G7" s="119"/>
      <c r="H7" s="119"/>
      <c r="I7" s="119"/>
      <c r="J7" s="119"/>
      <c r="K7" s="119"/>
      <c r="L7" s="147"/>
      <c r="M7" s="147"/>
      <c r="N7" s="147"/>
      <c r="O7" s="148"/>
      <c r="P7" s="148"/>
      <c r="Q7" s="147"/>
      <c r="R7" s="147"/>
      <c r="S7" s="147"/>
      <c r="T7" s="147"/>
    </row>
    <row r="8" spans="1:20" ht="11.25" customHeight="1">
      <c r="A8" s="119" t="s">
        <v>80</v>
      </c>
      <c r="B8" s="119"/>
      <c r="C8" s="119" t="str">
        <f>'Krycí list'!E28</f>
        <v>dle výběrového řízení</v>
      </c>
      <c r="D8" s="119"/>
      <c r="E8" s="119"/>
      <c r="F8" s="119"/>
      <c r="G8" s="119"/>
      <c r="H8" s="119"/>
      <c r="I8" s="119"/>
      <c r="J8" s="119"/>
      <c r="K8" s="119"/>
      <c r="L8" s="147"/>
      <c r="M8" s="147"/>
      <c r="N8" s="147"/>
      <c r="O8" s="148"/>
      <c r="P8" s="148"/>
      <c r="Q8" s="147"/>
      <c r="R8" s="147"/>
      <c r="S8" s="147"/>
      <c r="T8" s="147"/>
    </row>
    <row r="9" spans="1:20" ht="11.25" customHeight="1">
      <c r="A9" s="119" t="s">
        <v>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47"/>
      <c r="M9" s="147"/>
      <c r="N9" s="147"/>
      <c r="O9" s="148"/>
      <c r="P9" s="148"/>
      <c r="Q9" s="147"/>
      <c r="R9" s="147"/>
      <c r="S9" s="147"/>
      <c r="T9" s="147"/>
    </row>
    <row r="10" spans="1:2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8"/>
      <c r="Q10" s="147"/>
      <c r="R10" s="147"/>
      <c r="S10" s="147"/>
      <c r="T10" s="147"/>
    </row>
    <row r="11" spans="1:21" ht="21.75" customHeight="1">
      <c r="A11" s="123" t="s">
        <v>91</v>
      </c>
      <c r="B11" s="124" t="s">
        <v>92</v>
      </c>
      <c r="C11" s="124" t="s">
        <v>93</v>
      </c>
      <c r="D11" s="124" t="s">
        <v>94</v>
      </c>
      <c r="E11" s="124" t="s">
        <v>83</v>
      </c>
      <c r="F11" s="124" t="s">
        <v>95</v>
      </c>
      <c r="G11" s="124" t="s">
        <v>96</v>
      </c>
      <c r="H11" s="124" t="s">
        <v>97</v>
      </c>
      <c r="I11" s="124" t="s">
        <v>84</v>
      </c>
      <c r="J11" s="124" t="s">
        <v>98</v>
      </c>
      <c r="K11" s="124" t="s">
        <v>85</v>
      </c>
      <c r="L11" s="124" t="s">
        <v>99</v>
      </c>
      <c r="M11" s="124" t="s">
        <v>100</v>
      </c>
      <c r="N11" s="124" t="s">
        <v>101</v>
      </c>
      <c r="O11" s="149" t="s">
        <v>102</v>
      </c>
      <c r="P11" s="150" t="s">
        <v>103</v>
      </c>
      <c r="Q11" s="124"/>
      <c r="R11" s="124"/>
      <c r="S11" s="124"/>
      <c r="T11" s="151" t="s">
        <v>104</v>
      </c>
      <c r="U11" s="152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3">
        <v>11</v>
      </c>
      <c r="P12" s="154">
        <v>12</v>
      </c>
      <c r="Q12" s="128"/>
      <c r="R12" s="128"/>
      <c r="S12" s="128"/>
      <c r="T12" s="155">
        <v>11</v>
      </c>
      <c r="U12" s="152"/>
    </row>
    <row r="13" spans="1:20" ht="3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56"/>
      <c r="Q13" s="147"/>
      <c r="R13" s="147"/>
      <c r="S13" s="147"/>
      <c r="T13" s="147"/>
    </row>
    <row r="14" spans="1:16" s="138" customFormat="1" ht="12.75" customHeight="1">
      <c r="A14" s="157"/>
      <c r="B14" s="158" t="s">
        <v>62</v>
      </c>
      <c r="C14" s="157"/>
      <c r="D14" s="157" t="s">
        <v>41</v>
      </c>
      <c r="E14" s="157" t="s">
        <v>105</v>
      </c>
      <c r="F14" s="157"/>
      <c r="G14" s="157"/>
      <c r="H14" s="157"/>
      <c r="I14" s="159">
        <f>I15+I21+I23+I50+I69+I74</f>
        <v>0</v>
      </c>
      <c r="J14" s="157"/>
      <c r="K14" s="160">
        <f>K15+K21+K23+K50+K69+K74</f>
        <v>11.218205</v>
      </c>
      <c r="L14" s="157"/>
      <c r="M14" s="160">
        <f>M15+M21+M23+M50+M69+M74</f>
        <v>30.709429999999998</v>
      </c>
      <c r="N14" s="157"/>
      <c r="P14" s="135" t="s">
        <v>106</v>
      </c>
    </row>
    <row r="15" spans="2:16" s="138" customFormat="1" ht="12.75" customHeight="1">
      <c r="B15" s="139" t="s">
        <v>62</v>
      </c>
      <c r="D15" s="140" t="s">
        <v>107</v>
      </c>
      <c r="E15" s="140" t="s">
        <v>108</v>
      </c>
      <c r="I15" s="141">
        <f>SUM(I16:I20)</f>
        <v>0</v>
      </c>
      <c r="K15" s="142">
        <f>SUM(K16:K20)</f>
        <v>4.60391</v>
      </c>
      <c r="M15" s="142">
        <f>SUM(M16:M20)</f>
        <v>0</v>
      </c>
      <c r="P15" s="140" t="s">
        <v>109</v>
      </c>
    </row>
    <row r="16" spans="1:16" s="13" customFormat="1" ht="13.5" customHeight="1">
      <c r="A16" s="161" t="s">
        <v>109</v>
      </c>
      <c r="B16" s="161" t="s">
        <v>110</v>
      </c>
      <c r="C16" s="161" t="s">
        <v>111</v>
      </c>
      <c r="D16" s="162" t="s">
        <v>112</v>
      </c>
      <c r="E16" s="163" t="s">
        <v>113</v>
      </c>
      <c r="F16" s="161" t="s">
        <v>114</v>
      </c>
      <c r="G16" s="164">
        <v>4</v>
      </c>
      <c r="H16" s="165"/>
      <c r="I16" s="165">
        <f>ROUND(G16*H16,2)</f>
        <v>0</v>
      </c>
      <c r="J16" s="166">
        <v>0.02588</v>
      </c>
      <c r="K16" s="164">
        <f>G16*J16</f>
        <v>0.10352</v>
      </c>
      <c r="L16" s="166">
        <v>0</v>
      </c>
      <c r="M16" s="164">
        <f>G16*L16</f>
        <v>0</v>
      </c>
      <c r="N16" s="167">
        <v>21</v>
      </c>
      <c r="O16" s="168">
        <v>4</v>
      </c>
      <c r="P16" s="13" t="s">
        <v>115</v>
      </c>
    </row>
    <row r="17" spans="1:16" s="13" customFormat="1" ht="13.5" customHeight="1">
      <c r="A17" s="169" t="s">
        <v>115</v>
      </c>
      <c r="B17" s="169" t="s">
        <v>116</v>
      </c>
      <c r="C17" s="169" t="s">
        <v>117</v>
      </c>
      <c r="D17" s="170" t="s">
        <v>118</v>
      </c>
      <c r="E17" s="171" t="s">
        <v>119</v>
      </c>
      <c r="F17" s="169" t="s">
        <v>114</v>
      </c>
      <c r="G17" s="172">
        <v>4</v>
      </c>
      <c r="H17" s="173"/>
      <c r="I17" s="173">
        <f>ROUND(G17*H17,2)</f>
        <v>0</v>
      </c>
      <c r="J17" s="174">
        <v>0.058</v>
      </c>
      <c r="K17" s="172">
        <f>G17*J17</f>
        <v>0.232</v>
      </c>
      <c r="L17" s="174">
        <v>0</v>
      </c>
      <c r="M17" s="172">
        <f>G17*L17</f>
        <v>0</v>
      </c>
      <c r="N17" s="175">
        <v>21</v>
      </c>
      <c r="O17" s="176">
        <v>8</v>
      </c>
      <c r="P17" s="177" t="s">
        <v>115</v>
      </c>
    </row>
    <row r="18" spans="1:16" s="13" customFormat="1" ht="24" customHeight="1">
      <c r="A18" s="161" t="s">
        <v>107</v>
      </c>
      <c r="B18" s="161" t="s">
        <v>110</v>
      </c>
      <c r="C18" s="161" t="s">
        <v>111</v>
      </c>
      <c r="D18" s="162" t="s">
        <v>120</v>
      </c>
      <c r="E18" s="163" t="s">
        <v>121</v>
      </c>
      <c r="F18" s="161" t="s">
        <v>122</v>
      </c>
      <c r="G18" s="164">
        <v>0.352</v>
      </c>
      <c r="H18" s="165"/>
      <c r="I18" s="165">
        <f>ROUND(G18*H18,2)</f>
        <v>0</v>
      </c>
      <c r="J18" s="166">
        <v>1.09</v>
      </c>
      <c r="K18" s="164">
        <f>G18*J18</f>
        <v>0.38368</v>
      </c>
      <c r="L18" s="166">
        <v>0</v>
      </c>
      <c r="M18" s="164">
        <f>G18*L18</f>
        <v>0</v>
      </c>
      <c r="N18" s="167">
        <v>21</v>
      </c>
      <c r="O18" s="168">
        <v>4</v>
      </c>
      <c r="P18" s="13" t="s">
        <v>115</v>
      </c>
    </row>
    <row r="19" spans="1:16" s="13" customFormat="1" ht="24" customHeight="1">
      <c r="A19" s="161" t="s">
        <v>123</v>
      </c>
      <c r="B19" s="161" t="s">
        <v>110</v>
      </c>
      <c r="C19" s="161" t="s">
        <v>124</v>
      </c>
      <c r="D19" s="162" t="s">
        <v>125</v>
      </c>
      <c r="E19" s="163" t="s">
        <v>126</v>
      </c>
      <c r="F19" s="161" t="s">
        <v>127</v>
      </c>
      <c r="G19" s="164">
        <v>33</v>
      </c>
      <c r="H19" s="165"/>
      <c r="I19" s="165">
        <f>ROUND(G19*H19,2)</f>
        <v>0</v>
      </c>
      <c r="J19" s="166">
        <v>0.10422</v>
      </c>
      <c r="K19" s="164">
        <f>G19*J19</f>
        <v>3.43926</v>
      </c>
      <c r="L19" s="166">
        <v>0</v>
      </c>
      <c r="M19" s="164">
        <f>G19*L19</f>
        <v>0</v>
      </c>
      <c r="N19" s="167">
        <v>21</v>
      </c>
      <c r="O19" s="168">
        <v>4</v>
      </c>
      <c r="P19" s="13" t="s">
        <v>115</v>
      </c>
    </row>
    <row r="20" spans="1:16" s="13" customFormat="1" ht="13.5" customHeight="1">
      <c r="A20" s="161" t="s">
        <v>128</v>
      </c>
      <c r="B20" s="161" t="s">
        <v>110</v>
      </c>
      <c r="C20" s="161" t="s">
        <v>124</v>
      </c>
      <c r="D20" s="162" t="s">
        <v>129</v>
      </c>
      <c r="E20" s="163" t="s">
        <v>130</v>
      </c>
      <c r="F20" s="161" t="s">
        <v>127</v>
      </c>
      <c r="G20" s="164">
        <v>2.5</v>
      </c>
      <c r="H20" s="165"/>
      <c r="I20" s="165">
        <f>ROUND(G20*H20,2)</f>
        <v>0</v>
      </c>
      <c r="J20" s="166">
        <v>0.17818</v>
      </c>
      <c r="K20" s="164">
        <f>G20*J20</f>
        <v>0.44545</v>
      </c>
      <c r="L20" s="166">
        <v>0</v>
      </c>
      <c r="M20" s="164">
        <f>G20*L20</f>
        <v>0</v>
      </c>
      <c r="N20" s="167">
        <v>21</v>
      </c>
      <c r="O20" s="168">
        <v>4</v>
      </c>
      <c r="P20" s="13" t="s">
        <v>115</v>
      </c>
    </row>
    <row r="21" spans="2:16" s="138" customFormat="1" ht="12.75" customHeight="1">
      <c r="B21" s="139" t="s">
        <v>62</v>
      </c>
      <c r="D21" s="140" t="s">
        <v>123</v>
      </c>
      <c r="E21" s="140" t="s">
        <v>131</v>
      </c>
      <c r="I21" s="141">
        <f>I22</f>
        <v>0</v>
      </c>
      <c r="K21" s="142">
        <f>K22</f>
        <v>0.17454</v>
      </c>
      <c r="M21" s="142">
        <f>M22</f>
        <v>0</v>
      </c>
      <c r="P21" s="140" t="s">
        <v>109</v>
      </c>
    </row>
    <row r="22" spans="1:16" s="13" customFormat="1" ht="13.5" customHeight="1">
      <c r="A22" s="161" t="s">
        <v>132</v>
      </c>
      <c r="B22" s="161" t="s">
        <v>110</v>
      </c>
      <c r="C22" s="161" t="s">
        <v>111</v>
      </c>
      <c r="D22" s="162" t="s">
        <v>133</v>
      </c>
      <c r="E22" s="163" t="s">
        <v>134</v>
      </c>
      <c r="F22" s="161" t="s">
        <v>114</v>
      </c>
      <c r="G22" s="164">
        <v>3</v>
      </c>
      <c r="H22" s="165"/>
      <c r="I22" s="165">
        <f>ROUND(G22*H22,2)</f>
        <v>0</v>
      </c>
      <c r="J22" s="166">
        <v>0.05818</v>
      </c>
      <c r="K22" s="164">
        <f>G22*J22</f>
        <v>0.17454</v>
      </c>
      <c r="L22" s="166">
        <v>0</v>
      </c>
      <c r="M22" s="164">
        <f>G22*L22</f>
        <v>0</v>
      </c>
      <c r="N22" s="167">
        <v>21</v>
      </c>
      <c r="O22" s="168">
        <v>4</v>
      </c>
      <c r="P22" s="13" t="s">
        <v>115</v>
      </c>
    </row>
    <row r="23" spans="2:16" s="138" customFormat="1" ht="12.75" customHeight="1">
      <c r="B23" s="139" t="s">
        <v>62</v>
      </c>
      <c r="D23" s="140" t="s">
        <v>132</v>
      </c>
      <c r="E23" s="140" t="s">
        <v>135</v>
      </c>
      <c r="I23" s="141"/>
      <c r="K23" s="142">
        <f>SUM(K24:K49)</f>
        <v>6.320995</v>
      </c>
      <c r="M23" s="142">
        <f>SUM(M24:M49)</f>
        <v>0</v>
      </c>
      <c r="P23" s="140" t="s">
        <v>109</v>
      </c>
    </row>
    <row r="24" spans="1:16" s="13" customFormat="1" ht="13.5" customHeight="1">
      <c r="A24" s="161" t="s">
        <v>136</v>
      </c>
      <c r="B24" s="161" t="s">
        <v>110</v>
      </c>
      <c r="C24" s="161" t="s">
        <v>111</v>
      </c>
      <c r="D24" s="162" t="s">
        <v>137</v>
      </c>
      <c r="E24" s="163" t="s">
        <v>138</v>
      </c>
      <c r="F24" s="161" t="s">
        <v>127</v>
      </c>
      <c r="G24" s="164">
        <v>0.8</v>
      </c>
      <c r="H24" s="165"/>
      <c r="I24" s="165">
        <f>H24*G24</f>
        <v>0</v>
      </c>
      <c r="J24" s="166">
        <v>0.04</v>
      </c>
      <c r="K24" s="164">
        <f aca="true" t="shared" si="0" ref="K24:K49">G24*J24</f>
        <v>0.032</v>
      </c>
      <c r="L24" s="166">
        <v>0</v>
      </c>
      <c r="M24" s="164">
        <f aca="true" t="shared" si="1" ref="M24:M49">G24*L24</f>
        <v>0</v>
      </c>
      <c r="N24" s="167">
        <v>21</v>
      </c>
      <c r="O24" s="168">
        <v>4</v>
      </c>
      <c r="P24" s="13" t="s">
        <v>115</v>
      </c>
    </row>
    <row r="25" spans="1:16" s="13" customFormat="1" ht="24" customHeight="1">
      <c r="A25" s="161" t="s">
        <v>139</v>
      </c>
      <c r="B25" s="161" t="s">
        <v>110</v>
      </c>
      <c r="C25" s="161" t="s">
        <v>124</v>
      </c>
      <c r="D25" s="162" t="s">
        <v>140</v>
      </c>
      <c r="E25" s="163" t="s">
        <v>141</v>
      </c>
      <c r="F25" s="161" t="s">
        <v>127</v>
      </c>
      <c r="G25" s="164">
        <v>42</v>
      </c>
      <c r="H25" s="165"/>
      <c r="I25" s="165">
        <f aca="true" t="shared" si="2" ref="I25:I49">ROUND(G25*H25,2)</f>
        <v>0</v>
      </c>
      <c r="J25" s="166">
        <v>0.00489</v>
      </c>
      <c r="K25" s="164">
        <f t="shared" si="0"/>
        <v>0.20538</v>
      </c>
      <c r="L25" s="166">
        <v>0</v>
      </c>
      <c r="M25" s="164">
        <f t="shared" si="1"/>
        <v>0</v>
      </c>
      <c r="N25" s="167">
        <v>21</v>
      </c>
      <c r="O25" s="168">
        <v>4</v>
      </c>
      <c r="P25" s="13" t="s">
        <v>115</v>
      </c>
    </row>
    <row r="26" spans="1:16" s="13" customFormat="1" ht="13.5" customHeight="1">
      <c r="A26" s="161" t="s">
        <v>142</v>
      </c>
      <c r="B26" s="161" t="s">
        <v>110</v>
      </c>
      <c r="C26" s="161" t="s">
        <v>124</v>
      </c>
      <c r="D26" s="162" t="s">
        <v>143</v>
      </c>
      <c r="E26" s="163" t="s">
        <v>144</v>
      </c>
      <c r="F26" s="161" t="s">
        <v>127</v>
      </c>
      <c r="G26" s="164">
        <v>42</v>
      </c>
      <c r="H26" s="165"/>
      <c r="I26" s="165">
        <f t="shared" si="2"/>
        <v>0</v>
      </c>
      <c r="J26" s="166">
        <v>0.003</v>
      </c>
      <c r="K26" s="164">
        <f t="shared" si="0"/>
        <v>0.126</v>
      </c>
      <c r="L26" s="166">
        <v>0</v>
      </c>
      <c r="M26" s="164">
        <f t="shared" si="1"/>
        <v>0</v>
      </c>
      <c r="N26" s="167">
        <v>21</v>
      </c>
      <c r="O26" s="168">
        <v>4</v>
      </c>
      <c r="P26" s="13" t="s">
        <v>115</v>
      </c>
    </row>
    <row r="27" spans="1:16" s="13" customFormat="1" ht="24" customHeight="1">
      <c r="A27" s="161" t="s">
        <v>145</v>
      </c>
      <c r="B27" s="161" t="s">
        <v>110</v>
      </c>
      <c r="C27" s="161" t="s">
        <v>111</v>
      </c>
      <c r="D27" s="162" t="s">
        <v>146</v>
      </c>
      <c r="E27" s="163" t="s">
        <v>147</v>
      </c>
      <c r="F27" s="161" t="s">
        <v>114</v>
      </c>
      <c r="G27" s="164">
        <v>1</v>
      </c>
      <c r="H27" s="165"/>
      <c r="I27" s="165">
        <f t="shared" si="2"/>
        <v>0</v>
      </c>
      <c r="J27" s="166">
        <v>0.147</v>
      </c>
      <c r="K27" s="164">
        <f t="shared" si="0"/>
        <v>0.147</v>
      </c>
      <c r="L27" s="166">
        <v>0</v>
      </c>
      <c r="M27" s="164">
        <f t="shared" si="1"/>
        <v>0</v>
      </c>
      <c r="N27" s="167">
        <v>21</v>
      </c>
      <c r="O27" s="168">
        <v>4</v>
      </c>
      <c r="P27" s="13" t="s">
        <v>115</v>
      </c>
    </row>
    <row r="28" spans="1:16" s="13" customFormat="1" ht="13.5" customHeight="1">
      <c r="A28" s="161" t="s">
        <v>148</v>
      </c>
      <c r="B28" s="161" t="s">
        <v>110</v>
      </c>
      <c r="C28" s="161" t="s">
        <v>111</v>
      </c>
      <c r="D28" s="162" t="s">
        <v>149</v>
      </c>
      <c r="E28" s="163" t="s">
        <v>150</v>
      </c>
      <c r="F28" s="161" t="s">
        <v>114</v>
      </c>
      <c r="G28" s="164">
        <v>6</v>
      </c>
      <c r="H28" s="165"/>
      <c r="I28" s="165">
        <f t="shared" si="2"/>
        <v>0</v>
      </c>
      <c r="J28" s="166">
        <v>0.0035</v>
      </c>
      <c r="K28" s="164">
        <f t="shared" si="0"/>
        <v>0.021</v>
      </c>
      <c r="L28" s="166">
        <v>0</v>
      </c>
      <c r="M28" s="164">
        <f t="shared" si="1"/>
        <v>0</v>
      </c>
      <c r="N28" s="167">
        <v>21</v>
      </c>
      <c r="O28" s="168">
        <v>4</v>
      </c>
      <c r="P28" s="13" t="s">
        <v>115</v>
      </c>
    </row>
    <row r="29" spans="1:16" s="13" customFormat="1" ht="24" customHeight="1">
      <c r="A29" s="161" t="s">
        <v>151</v>
      </c>
      <c r="B29" s="161" t="s">
        <v>110</v>
      </c>
      <c r="C29" s="161" t="s">
        <v>111</v>
      </c>
      <c r="D29" s="162" t="s">
        <v>152</v>
      </c>
      <c r="E29" s="163" t="s">
        <v>153</v>
      </c>
      <c r="F29" s="161" t="s">
        <v>114</v>
      </c>
      <c r="G29" s="164">
        <v>2</v>
      </c>
      <c r="H29" s="165"/>
      <c r="I29" s="165">
        <f t="shared" si="2"/>
        <v>0</v>
      </c>
      <c r="J29" s="166">
        <v>0.0415</v>
      </c>
      <c r="K29" s="164">
        <f t="shared" si="0"/>
        <v>0.083</v>
      </c>
      <c r="L29" s="166">
        <v>0</v>
      </c>
      <c r="M29" s="164">
        <f t="shared" si="1"/>
        <v>0</v>
      </c>
      <c r="N29" s="167">
        <v>21</v>
      </c>
      <c r="O29" s="168">
        <v>4</v>
      </c>
      <c r="P29" s="13" t="s">
        <v>115</v>
      </c>
    </row>
    <row r="30" spans="1:16" s="13" customFormat="1" ht="13.5" customHeight="1">
      <c r="A30" s="161" t="s">
        <v>154</v>
      </c>
      <c r="B30" s="161" t="s">
        <v>110</v>
      </c>
      <c r="C30" s="161" t="s">
        <v>111</v>
      </c>
      <c r="D30" s="162" t="s">
        <v>155</v>
      </c>
      <c r="E30" s="163" t="s">
        <v>156</v>
      </c>
      <c r="F30" s="161" t="s">
        <v>114</v>
      </c>
      <c r="G30" s="164">
        <v>2</v>
      </c>
      <c r="H30" s="165"/>
      <c r="I30" s="165">
        <f t="shared" si="2"/>
        <v>0</v>
      </c>
      <c r="J30" s="166">
        <v>0.1575</v>
      </c>
      <c r="K30" s="164">
        <f t="shared" si="0"/>
        <v>0.315</v>
      </c>
      <c r="L30" s="166">
        <v>0</v>
      </c>
      <c r="M30" s="164">
        <f t="shared" si="1"/>
        <v>0</v>
      </c>
      <c r="N30" s="167">
        <v>21</v>
      </c>
      <c r="O30" s="168">
        <v>4</v>
      </c>
      <c r="P30" s="13" t="s">
        <v>115</v>
      </c>
    </row>
    <row r="31" spans="1:16" s="13" customFormat="1" ht="13.5" customHeight="1">
      <c r="A31" s="161" t="s">
        <v>157</v>
      </c>
      <c r="B31" s="161" t="s">
        <v>110</v>
      </c>
      <c r="C31" s="161" t="s">
        <v>111</v>
      </c>
      <c r="D31" s="162" t="s">
        <v>158</v>
      </c>
      <c r="E31" s="163" t="s">
        <v>159</v>
      </c>
      <c r="F31" s="161" t="s">
        <v>127</v>
      </c>
      <c r="G31" s="164">
        <v>7</v>
      </c>
      <c r="H31" s="165"/>
      <c r="I31" s="165">
        <f t="shared" si="2"/>
        <v>0</v>
      </c>
      <c r="J31" s="166">
        <v>0.04</v>
      </c>
      <c r="K31" s="164">
        <f t="shared" si="0"/>
        <v>0.28</v>
      </c>
      <c r="L31" s="166">
        <v>0</v>
      </c>
      <c r="M31" s="164">
        <f t="shared" si="1"/>
        <v>0</v>
      </c>
      <c r="N31" s="167">
        <v>21</v>
      </c>
      <c r="O31" s="168">
        <v>4</v>
      </c>
      <c r="P31" s="13" t="s">
        <v>115</v>
      </c>
    </row>
    <row r="32" spans="1:16" s="13" customFormat="1" ht="13.5" customHeight="1">
      <c r="A32" s="161" t="s">
        <v>160</v>
      </c>
      <c r="B32" s="161" t="s">
        <v>110</v>
      </c>
      <c r="C32" s="161" t="s">
        <v>124</v>
      </c>
      <c r="D32" s="162" t="s">
        <v>161</v>
      </c>
      <c r="E32" s="163" t="s">
        <v>162</v>
      </c>
      <c r="F32" s="161" t="s">
        <v>127</v>
      </c>
      <c r="G32" s="164">
        <v>67.5</v>
      </c>
      <c r="H32" s="165"/>
      <c r="I32" s="165">
        <f t="shared" si="2"/>
        <v>0</v>
      </c>
      <c r="J32" s="166">
        <v>0.00489</v>
      </c>
      <c r="K32" s="164">
        <f t="shared" si="0"/>
        <v>0.330075</v>
      </c>
      <c r="L32" s="166">
        <v>0</v>
      </c>
      <c r="M32" s="164">
        <f t="shared" si="1"/>
        <v>0</v>
      </c>
      <c r="N32" s="167">
        <v>21</v>
      </c>
      <c r="O32" s="168">
        <v>4</v>
      </c>
      <c r="P32" s="13" t="s">
        <v>115</v>
      </c>
    </row>
    <row r="33" spans="1:16" s="13" customFormat="1" ht="13.5" customHeight="1">
      <c r="A33" s="161" t="s">
        <v>163</v>
      </c>
      <c r="B33" s="161" t="s">
        <v>110</v>
      </c>
      <c r="C33" s="161" t="s">
        <v>124</v>
      </c>
      <c r="D33" s="162" t="s">
        <v>164</v>
      </c>
      <c r="E33" s="163" t="s">
        <v>165</v>
      </c>
      <c r="F33" s="161" t="s">
        <v>127</v>
      </c>
      <c r="G33" s="164">
        <v>67.5</v>
      </c>
      <c r="H33" s="165"/>
      <c r="I33" s="165">
        <f t="shared" si="2"/>
        <v>0</v>
      </c>
      <c r="J33" s="166">
        <v>0.003</v>
      </c>
      <c r="K33" s="164">
        <f t="shared" si="0"/>
        <v>0.2025</v>
      </c>
      <c r="L33" s="166">
        <v>0</v>
      </c>
      <c r="M33" s="164">
        <f t="shared" si="1"/>
        <v>0</v>
      </c>
      <c r="N33" s="167">
        <v>21</v>
      </c>
      <c r="O33" s="168">
        <v>4</v>
      </c>
      <c r="P33" s="13" t="s">
        <v>115</v>
      </c>
    </row>
    <row r="34" spans="1:16" s="13" customFormat="1" ht="13.5" customHeight="1">
      <c r="A34" s="161" t="s">
        <v>166</v>
      </c>
      <c r="B34" s="161" t="s">
        <v>110</v>
      </c>
      <c r="C34" s="161" t="s">
        <v>111</v>
      </c>
      <c r="D34" s="162" t="s">
        <v>167</v>
      </c>
      <c r="E34" s="163" t="s">
        <v>168</v>
      </c>
      <c r="F34" s="161" t="s">
        <v>127</v>
      </c>
      <c r="G34" s="164">
        <v>4</v>
      </c>
      <c r="H34" s="165"/>
      <c r="I34" s="165">
        <f t="shared" si="2"/>
        <v>0</v>
      </c>
      <c r="J34" s="166">
        <v>0.0382</v>
      </c>
      <c r="K34" s="164">
        <f t="shared" si="0"/>
        <v>0.1528</v>
      </c>
      <c r="L34" s="166">
        <v>0</v>
      </c>
      <c r="M34" s="164">
        <f t="shared" si="1"/>
        <v>0</v>
      </c>
      <c r="N34" s="167">
        <v>21</v>
      </c>
      <c r="O34" s="168">
        <v>4</v>
      </c>
      <c r="P34" s="13" t="s">
        <v>115</v>
      </c>
    </row>
    <row r="35" spans="1:16" s="13" customFormat="1" ht="13.5" customHeight="1">
      <c r="A35" s="161" t="s">
        <v>169</v>
      </c>
      <c r="B35" s="161" t="s">
        <v>110</v>
      </c>
      <c r="C35" s="161" t="s">
        <v>111</v>
      </c>
      <c r="D35" s="162" t="s">
        <v>170</v>
      </c>
      <c r="E35" s="163" t="s">
        <v>171</v>
      </c>
      <c r="F35" s="161" t="s">
        <v>127</v>
      </c>
      <c r="G35" s="164">
        <v>4</v>
      </c>
      <c r="H35" s="165"/>
      <c r="I35" s="165">
        <f t="shared" si="2"/>
        <v>0</v>
      </c>
      <c r="J35" s="166">
        <v>0.0382</v>
      </c>
      <c r="K35" s="164">
        <f t="shared" si="0"/>
        <v>0.1528</v>
      </c>
      <c r="L35" s="166">
        <v>0</v>
      </c>
      <c r="M35" s="164">
        <f t="shared" si="1"/>
        <v>0</v>
      </c>
      <c r="N35" s="167">
        <v>21</v>
      </c>
      <c r="O35" s="168">
        <v>4</v>
      </c>
      <c r="P35" s="13" t="s">
        <v>115</v>
      </c>
    </row>
    <row r="36" spans="1:16" s="13" customFormat="1" ht="24" customHeight="1">
      <c r="A36" s="161" t="s">
        <v>172</v>
      </c>
      <c r="B36" s="161" t="s">
        <v>110</v>
      </c>
      <c r="C36" s="161" t="s">
        <v>111</v>
      </c>
      <c r="D36" s="162" t="s">
        <v>173</v>
      </c>
      <c r="E36" s="163" t="s">
        <v>174</v>
      </c>
      <c r="F36" s="161" t="s">
        <v>114</v>
      </c>
      <c r="G36" s="164">
        <v>2</v>
      </c>
      <c r="H36" s="165"/>
      <c r="I36" s="165">
        <f t="shared" si="2"/>
        <v>0</v>
      </c>
      <c r="J36" s="166">
        <v>0.147</v>
      </c>
      <c r="K36" s="164">
        <f t="shared" si="0"/>
        <v>0.294</v>
      </c>
      <c r="L36" s="166">
        <v>0</v>
      </c>
      <c r="M36" s="164">
        <f t="shared" si="1"/>
        <v>0</v>
      </c>
      <c r="N36" s="167">
        <v>21</v>
      </c>
      <c r="O36" s="168">
        <v>4</v>
      </c>
      <c r="P36" s="13" t="s">
        <v>115</v>
      </c>
    </row>
    <row r="37" spans="1:16" s="13" customFormat="1" ht="13.5" customHeight="1">
      <c r="A37" s="161" t="s">
        <v>175</v>
      </c>
      <c r="B37" s="161" t="s">
        <v>110</v>
      </c>
      <c r="C37" s="161" t="s">
        <v>111</v>
      </c>
      <c r="D37" s="162" t="s">
        <v>176</v>
      </c>
      <c r="E37" s="163" t="s">
        <v>177</v>
      </c>
      <c r="F37" s="161" t="s">
        <v>114</v>
      </c>
      <c r="G37" s="164">
        <v>6</v>
      </c>
      <c r="H37" s="165"/>
      <c r="I37" s="165">
        <f t="shared" si="2"/>
        <v>0</v>
      </c>
      <c r="J37" s="166">
        <v>0.0382</v>
      </c>
      <c r="K37" s="164">
        <f t="shared" si="0"/>
        <v>0.2292</v>
      </c>
      <c r="L37" s="166">
        <v>0</v>
      </c>
      <c r="M37" s="164">
        <f t="shared" si="1"/>
        <v>0</v>
      </c>
      <c r="N37" s="167">
        <v>21</v>
      </c>
      <c r="O37" s="168">
        <v>4</v>
      </c>
      <c r="P37" s="13" t="s">
        <v>115</v>
      </c>
    </row>
    <row r="38" spans="1:16" s="13" customFormat="1" ht="24" customHeight="1">
      <c r="A38" s="161" t="s">
        <v>178</v>
      </c>
      <c r="B38" s="161" t="s">
        <v>110</v>
      </c>
      <c r="C38" s="161" t="s">
        <v>111</v>
      </c>
      <c r="D38" s="162" t="s">
        <v>179</v>
      </c>
      <c r="E38" s="163" t="s">
        <v>180</v>
      </c>
      <c r="F38" s="161" t="s">
        <v>114</v>
      </c>
      <c r="G38" s="164">
        <v>1</v>
      </c>
      <c r="H38" s="165"/>
      <c r="I38" s="165">
        <f t="shared" si="2"/>
        <v>0</v>
      </c>
      <c r="J38" s="166">
        <v>0.147</v>
      </c>
      <c r="K38" s="164">
        <f t="shared" si="0"/>
        <v>0.147</v>
      </c>
      <c r="L38" s="166">
        <v>0</v>
      </c>
      <c r="M38" s="164">
        <f t="shared" si="1"/>
        <v>0</v>
      </c>
      <c r="N38" s="167">
        <v>21</v>
      </c>
      <c r="O38" s="168">
        <v>4</v>
      </c>
      <c r="P38" s="13" t="s">
        <v>115</v>
      </c>
    </row>
    <row r="39" spans="1:16" s="13" customFormat="1" ht="13.5" customHeight="1">
      <c r="A39" s="161" t="s">
        <v>181</v>
      </c>
      <c r="B39" s="161" t="s">
        <v>110</v>
      </c>
      <c r="C39" s="161" t="s">
        <v>111</v>
      </c>
      <c r="D39" s="162" t="s">
        <v>182</v>
      </c>
      <c r="E39" s="163" t="s">
        <v>183</v>
      </c>
      <c r="F39" s="161" t="s">
        <v>114</v>
      </c>
      <c r="G39" s="164">
        <v>2</v>
      </c>
      <c r="H39" s="165"/>
      <c r="I39" s="165">
        <f t="shared" si="2"/>
        <v>0</v>
      </c>
      <c r="J39" s="166">
        <v>0.0102</v>
      </c>
      <c r="K39" s="164">
        <f t="shared" si="0"/>
        <v>0.0204</v>
      </c>
      <c r="L39" s="166">
        <v>0</v>
      </c>
      <c r="M39" s="164">
        <f t="shared" si="1"/>
        <v>0</v>
      </c>
      <c r="N39" s="167">
        <v>21</v>
      </c>
      <c r="O39" s="168">
        <v>4</v>
      </c>
      <c r="P39" s="13" t="s">
        <v>115</v>
      </c>
    </row>
    <row r="40" spans="1:16" s="13" customFormat="1" ht="24" customHeight="1">
      <c r="A40" s="161" t="s">
        <v>184</v>
      </c>
      <c r="B40" s="161" t="s">
        <v>110</v>
      </c>
      <c r="C40" s="161" t="s">
        <v>124</v>
      </c>
      <c r="D40" s="162" t="s">
        <v>185</v>
      </c>
      <c r="E40" s="163" t="s">
        <v>186</v>
      </c>
      <c r="F40" s="161" t="s">
        <v>127</v>
      </c>
      <c r="G40" s="164">
        <v>89.5</v>
      </c>
      <c r="H40" s="165"/>
      <c r="I40" s="165">
        <f t="shared" si="2"/>
        <v>0</v>
      </c>
      <c r="J40" s="166">
        <v>0.021</v>
      </c>
      <c r="K40" s="164">
        <f t="shared" si="0"/>
        <v>1.8795000000000002</v>
      </c>
      <c r="L40" s="166">
        <v>0</v>
      </c>
      <c r="M40" s="164">
        <f t="shared" si="1"/>
        <v>0</v>
      </c>
      <c r="N40" s="167">
        <v>21</v>
      </c>
      <c r="O40" s="168">
        <v>4</v>
      </c>
      <c r="P40" s="13" t="s">
        <v>115</v>
      </c>
    </row>
    <row r="41" spans="1:16" s="13" customFormat="1" ht="13.5" customHeight="1">
      <c r="A41" s="161" t="s">
        <v>187</v>
      </c>
      <c r="B41" s="161" t="s">
        <v>110</v>
      </c>
      <c r="C41" s="161" t="s">
        <v>111</v>
      </c>
      <c r="D41" s="162" t="s">
        <v>188</v>
      </c>
      <c r="E41" s="163" t="s">
        <v>189</v>
      </c>
      <c r="F41" s="161" t="s">
        <v>190</v>
      </c>
      <c r="G41" s="164">
        <v>9.8</v>
      </c>
      <c r="H41" s="165"/>
      <c r="I41" s="165">
        <f t="shared" si="2"/>
        <v>0</v>
      </c>
      <c r="J41" s="166">
        <v>0.0015</v>
      </c>
      <c r="K41" s="164">
        <f t="shared" si="0"/>
        <v>0.014700000000000001</v>
      </c>
      <c r="L41" s="166">
        <v>0</v>
      </c>
      <c r="M41" s="164">
        <f t="shared" si="1"/>
        <v>0</v>
      </c>
      <c r="N41" s="167">
        <v>21</v>
      </c>
      <c r="O41" s="168">
        <v>4</v>
      </c>
      <c r="P41" s="13" t="s">
        <v>115</v>
      </c>
    </row>
    <row r="42" spans="1:16" s="13" customFormat="1" ht="24" customHeight="1">
      <c r="A42" s="161" t="s">
        <v>191</v>
      </c>
      <c r="B42" s="161" t="s">
        <v>110</v>
      </c>
      <c r="C42" s="161" t="s">
        <v>111</v>
      </c>
      <c r="D42" s="162" t="s">
        <v>192</v>
      </c>
      <c r="E42" s="163" t="s">
        <v>193</v>
      </c>
      <c r="F42" s="161" t="s">
        <v>194</v>
      </c>
      <c r="G42" s="164">
        <v>0.1</v>
      </c>
      <c r="H42" s="165"/>
      <c r="I42" s="165">
        <f t="shared" si="2"/>
        <v>0</v>
      </c>
      <c r="J42" s="166">
        <v>1.4</v>
      </c>
      <c r="K42" s="164">
        <f t="shared" si="0"/>
        <v>0.13999999999999999</v>
      </c>
      <c r="L42" s="166">
        <v>0</v>
      </c>
      <c r="M42" s="164">
        <f t="shared" si="1"/>
        <v>0</v>
      </c>
      <c r="N42" s="167">
        <v>21</v>
      </c>
      <c r="O42" s="168">
        <v>4</v>
      </c>
      <c r="P42" s="13" t="s">
        <v>115</v>
      </c>
    </row>
    <row r="43" spans="1:16" s="13" customFormat="1" ht="13.5" customHeight="1">
      <c r="A43" s="161" t="s">
        <v>195</v>
      </c>
      <c r="B43" s="161" t="s">
        <v>110</v>
      </c>
      <c r="C43" s="161" t="s">
        <v>124</v>
      </c>
      <c r="D43" s="162" t="s">
        <v>196</v>
      </c>
      <c r="E43" s="163" t="s">
        <v>197</v>
      </c>
      <c r="F43" s="161" t="s">
        <v>127</v>
      </c>
      <c r="G43" s="164">
        <v>40.6</v>
      </c>
      <c r="H43" s="165"/>
      <c r="I43" s="165">
        <f t="shared" si="2"/>
        <v>0</v>
      </c>
      <c r="J43" s="166">
        <v>0.0306</v>
      </c>
      <c r="K43" s="164">
        <f t="shared" si="0"/>
        <v>1.24236</v>
      </c>
      <c r="L43" s="166">
        <v>0</v>
      </c>
      <c r="M43" s="164">
        <f t="shared" si="1"/>
        <v>0</v>
      </c>
      <c r="N43" s="167">
        <v>21</v>
      </c>
      <c r="O43" s="168">
        <v>4</v>
      </c>
      <c r="P43" s="13" t="s">
        <v>115</v>
      </c>
    </row>
    <row r="44" spans="1:16" s="13" customFormat="1" ht="24" customHeight="1">
      <c r="A44" s="161" t="s">
        <v>198</v>
      </c>
      <c r="B44" s="161" t="s">
        <v>110</v>
      </c>
      <c r="C44" s="161" t="s">
        <v>111</v>
      </c>
      <c r="D44" s="162" t="s">
        <v>199</v>
      </c>
      <c r="E44" s="163" t="s">
        <v>200</v>
      </c>
      <c r="F44" s="161" t="s">
        <v>127</v>
      </c>
      <c r="G44" s="164">
        <v>38.5</v>
      </c>
      <c r="H44" s="165"/>
      <c r="I44" s="165">
        <f t="shared" si="2"/>
        <v>0</v>
      </c>
      <c r="J44" s="166">
        <v>0.004</v>
      </c>
      <c r="K44" s="164">
        <f t="shared" si="0"/>
        <v>0.154</v>
      </c>
      <c r="L44" s="166">
        <v>0</v>
      </c>
      <c r="M44" s="164">
        <f t="shared" si="1"/>
        <v>0</v>
      </c>
      <c r="N44" s="167">
        <v>21</v>
      </c>
      <c r="O44" s="168">
        <v>4</v>
      </c>
      <c r="P44" s="13" t="s">
        <v>115</v>
      </c>
    </row>
    <row r="45" spans="1:16" s="13" customFormat="1" ht="13.5" customHeight="1">
      <c r="A45" s="161" t="s">
        <v>201</v>
      </c>
      <c r="B45" s="161" t="s">
        <v>110</v>
      </c>
      <c r="C45" s="161" t="s">
        <v>124</v>
      </c>
      <c r="D45" s="162" t="s">
        <v>202</v>
      </c>
      <c r="E45" s="163" t="s">
        <v>203</v>
      </c>
      <c r="F45" s="161" t="s">
        <v>114</v>
      </c>
      <c r="G45" s="164">
        <v>3</v>
      </c>
      <c r="H45" s="165"/>
      <c r="I45" s="165">
        <f t="shared" si="2"/>
        <v>0</v>
      </c>
      <c r="J45" s="166">
        <v>0.01698</v>
      </c>
      <c r="K45" s="164">
        <f t="shared" si="0"/>
        <v>0.05094</v>
      </c>
      <c r="L45" s="166">
        <v>0</v>
      </c>
      <c r="M45" s="164">
        <f t="shared" si="1"/>
        <v>0</v>
      </c>
      <c r="N45" s="167">
        <v>21</v>
      </c>
      <c r="O45" s="168">
        <v>4</v>
      </c>
      <c r="P45" s="13" t="s">
        <v>115</v>
      </c>
    </row>
    <row r="46" spans="1:16" s="13" customFormat="1" ht="13.5" customHeight="1">
      <c r="A46" s="169" t="s">
        <v>204</v>
      </c>
      <c r="B46" s="169" t="s">
        <v>116</v>
      </c>
      <c r="C46" s="169" t="s">
        <v>117</v>
      </c>
      <c r="D46" s="170" t="s">
        <v>205</v>
      </c>
      <c r="E46" s="171" t="s">
        <v>206</v>
      </c>
      <c r="F46" s="169" t="s">
        <v>114</v>
      </c>
      <c r="G46" s="172">
        <v>2</v>
      </c>
      <c r="H46" s="173"/>
      <c r="I46" s="173">
        <f t="shared" si="2"/>
        <v>0</v>
      </c>
      <c r="J46" s="174">
        <v>0.0137</v>
      </c>
      <c r="K46" s="172">
        <f t="shared" si="0"/>
        <v>0.0274</v>
      </c>
      <c r="L46" s="174">
        <v>0</v>
      </c>
      <c r="M46" s="172">
        <f t="shared" si="1"/>
        <v>0</v>
      </c>
      <c r="N46" s="175">
        <v>21</v>
      </c>
      <c r="O46" s="176">
        <v>8</v>
      </c>
      <c r="P46" s="177" t="s">
        <v>115</v>
      </c>
    </row>
    <row r="47" spans="1:16" s="13" customFormat="1" ht="13.5" customHeight="1">
      <c r="A47" s="169" t="s">
        <v>207</v>
      </c>
      <c r="B47" s="169" t="s">
        <v>116</v>
      </c>
      <c r="C47" s="169" t="s">
        <v>117</v>
      </c>
      <c r="D47" s="170" t="s">
        <v>208</v>
      </c>
      <c r="E47" s="171" t="s">
        <v>209</v>
      </c>
      <c r="F47" s="169" t="s">
        <v>114</v>
      </c>
      <c r="G47" s="172">
        <v>1</v>
      </c>
      <c r="H47" s="173"/>
      <c r="I47" s="173">
        <f t="shared" si="2"/>
        <v>0</v>
      </c>
      <c r="J47" s="174">
        <v>0.0138</v>
      </c>
      <c r="K47" s="172">
        <f t="shared" si="0"/>
        <v>0.0138</v>
      </c>
      <c r="L47" s="174">
        <v>0</v>
      </c>
      <c r="M47" s="172">
        <f t="shared" si="1"/>
        <v>0</v>
      </c>
      <c r="N47" s="175">
        <v>21</v>
      </c>
      <c r="O47" s="176">
        <v>8</v>
      </c>
      <c r="P47" s="177" t="s">
        <v>115</v>
      </c>
    </row>
    <row r="48" spans="1:16" s="13" customFormat="1" ht="13.5" customHeight="1">
      <c r="A48" s="161" t="s">
        <v>210</v>
      </c>
      <c r="B48" s="161" t="s">
        <v>110</v>
      </c>
      <c r="C48" s="161" t="s">
        <v>111</v>
      </c>
      <c r="D48" s="162" t="s">
        <v>211</v>
      </c>
      <c r="E48" s="163" t="s">
        <v>212</v>
      </c>
      <c r="F48" s="161" t="s">
        <v>114</v>
      </c>
      <c r="G48" s="164">
        <v>1</v>
      </c>
      <c r="H48" s="165"/>
      <c r="I48" s="165">
        <f t="shared" si="2"/>
        <v>0</v>
      </c>
      <c r="J48" s="166">
        <v>0.04634</v>
      </c>
      <c r="K48" s="164">
        <f t="shared" si="0"/>
        <v>0.04634</v>
      </c>
      <c r="L48" s="166">
        <v>0</v>
      </c>
      <c r="M48" s="164">
        <f t="shared" si="1"/>
        <v>0</v>
      </c>
      <c r="N48" s="167">
        <v>21</v>
      </c>
      <c r="O48" s="168">
        <v>4</v>
      </c>
      <c r="P48" s="13" t="s">
        <v>115</v>
      </c>
    </row>
    <row r="49" spans="1:16" s="13" customFormat="1" ht="13.5" customHeight="1">
      <c r="A49" s="169" t="s">
        <v>213</v>
      </c>
      <c r="B49" s="169" t="s">
        <v>116</v>
      </c>
      <c r="C49" s="169" t="s">
        <v>117</v>
      </c>
      <c r="D49" s="170" t="s">
        <v>208</v>
      </c>
      <c r="E49" s="171" t="s">
        <v>209</v>
      </c>
      <c r="F49" s="169" t="s">
        <v>114</v>
      </c>
      <c r="G49" s="172">
        <v>1</v>
      </c>
      <c r="H49" s="173"/>
      <c r="I49" s="173">
        <f t="shared" si="2"/>
        <v>0</v>
      </c>
      <c r="J49" s="174">
        <v>0.0138</v>
      </c>
      <c r="K49" s="172">
        <f t="shared" si="0"/>
        <v>0.0138</v>
      </c>
      <c r="L49" s="174">
        <v>0</v>
      </c>
      <c r="M49" s="172">
        <f t="shared" si="1"/>
        <v>0</v>
      </c>
      <c r="N49" s="175">
        <v>21</v>
      </c>
      <c r="O49" s="176">
        <v>8</v>
      </c>
      <c r="P49" s="177" t="s">
        <v>115</v>
      </c>
    </row>
    <row r="50" spans="2:16" s="138" customFormat="1" ht="12.75" customHeight="1">
      <c r="B50" s="139" t="s">
        <v>62</v>
      </c>
      <c r="D50" s="140" t="s">
        <v>142</v>
      </c>
      <c r="E50" s="140" t="s">
        <v>214</v>
      </c>
      <c r="I50" s="141">
        <f>SUM(I51:I68)</f>
        <v>0</v>
      </c>
      <c r="K50" s="142">
        <f>SUM(K51:K68)</f>
        <v>0.11876</v>
      </c>
      <c r="M50" s="142">
        <f>SUM(M51:M68)</f>
        <v>30.709429999999998</v>
      </c>
      <c r="P50" s="140" t="s">
        <v>109</v>
      </c>
    </row>
    <row r="51" spans="1:16" s="13" customFormat="1" ht="24" customHeight="1">
      <c r="A51" s="161" t="s">
        <v>215</v>
      </c>
      <c r="B51" s="161" t="s">
        <v>110</v>
      </c>
      <c r="C51" s="161" t="s">
        <v>216</v>
      </c>
      <c r="D51" s="162" t="s">
        <v>217</v>
      </c>
      <c r="E51" s="163" t="s">
        <v>218</v>
      </c>
      <c r="F51" s="161" t="s">
        <v>127</v>
      </c>
      <c r="G51" s="164">
        <v>27.5</v>
      </c>
      <c r="H51" s="165"/>
      <c r="I51" s="165">
        <f aca="true" t="shared" si="3" ref="I51:I68">ROUND(G51*H51,2)</f>
        <v>0</v>
      </c>
      <c r="J51" s="166">
        <v>0.00013</v>
      </c>
      <c r="K51" s="164">
        <f aca="true" t="shared" si="4" ref="K51:K68">G51*J51</f>
        <v>0.0035749999999999996</v>
      </c>
      <c r="L51" s="166">
        <v>0</v>
      </c>
      <c r="M51" s="164">
        <f aca="true" t="shared" si="5" ref="M51:M68">G51*L51</f>
        <v>0</v>
      </c>
      <c r="N51" s="167">
        <v>21</v>
      </c>
      <c r="O51" s="168">
        <v>4</v>
      </c>
      <c r="P51" s="13" t="s">
        <v>115</v>
      </c>
    </row>
    <row r="52" spans="1:16" s="13" customFormat="1" ht="13.5" customHeight="1">
      <c r="A52" s="161" t="s">
        <v>219</v>
      </c>
      <c r="B52" s="161" t="s">
        <v>110</v>
      </c>
      <c r="C52" s="161" t="s">
        <v>124</v>
      </c>
      <c r="D52" s="162" t="s">
        <v>220</v>
      </c>
      <c r="E52" s="163" t="s">
        <v>221</v>
      </c>
      <c r="F52" s="161" t="s">
        <v>127</v>
      </c>
      <c r="G52" s="164">
        <v>37.5</v>
      </c>
      <c r="H52" s="165"/>
      <c r="I52" s="165">
        <f t="shared" si="3"/>
        <v>0</v>
      </c>
      <c r="J52" s="166">
        <v>4E-05</v>
      </c>
      <c r="K52" s="164">
        <f t="shared" si="4"/>
        <v>0.0015</v>
      </c>
      <c r="L52" s="166">
        <v>0</v>
      </c>
      <c r="M52" s="164">
        <f t="shared" si="5"/>
        <v>0</v>
      </c>
      <c r="N52" s="167">
        <v>21</v>
      </c>
      <c r="O52" s="168">
        <v>4</v>
      </c>
      <c r="P52" s="13" t="s">
        <v>115</v>
      </c>
    </row>
    <row r="53" spans="1:16" s="13" customFormat="1" ht="13.5" customHeight="1">
      <c r="A53" s="161" t="s">
        <v>222</v>
      </c>
      <c r="B53" s="161" t="s">
        <v>110</v>
      </c>
      <c r="C53" s="161" t="s">
        <v>223</v>
      </c>
      <c r="D53" s="162" t="s">
        <v>224</v>
      </c>
      <c r="E53" s="163" t="s">
        <v>225</v>
      </c>
      <c r="F53" s="161" t="s">
        <v>127</v>
      </c>
      <c r="G53" s="164">
        <v>20.31</v>
      </c>
      <c r="H53" s="165"/>
      <c r="I53" s="165">
        <f t="shared" si="3"/>
        <v>0</v>
      </c>
      <c r="J53" s="166">
        <v>0</v>
      </c>
      <c r="K53" s="164">
        <f t="shared" si="4"/>
        <v>0</v>
      </c>
      <c r="L53" s="166">
        <v>0.131</v>
      </c>
      <c r="M53" s="164">
        <f t="shared" si="5"/>
        <v>2.66061</v>
      </c>
      <c r="N53" s="167">
        <v>21</v>
      </c>
      <c r="O53" s="168">
        <v>4</v>
      </c>
      <c r="P53" s="13" t="s">
        <v>115</v>
      </c>
    </row>
    <row r="54" spans="1:16" s="13" customFormat="1" ht="13.5" customHeight="1">
      <c r="A54" s="161" t="s">
        <v>226</v>
      </c>
      <c r="B54" s="161" t="s">
        <v>110</v>
      </c>
      <c r="C54" s="161" t="s">
        <v>223</v>
      </c>
      <c r="D54" s="162" t="s">
        <v>227</v>
      </c>
      <c r="E54" s="163" t="s">
        <v>228</v>
      </c>
      <c r="F54" s="161" t="s">
        <v>127</v>
      </c>
      <c r="G54" s="164">
        <v>11.32</v>
      </c>
      <c r="H54" s="165"/>
      <c r="I54" s="165">
        <f t="shared" si="3"/>
        <v>0</v>
      </c>
      <c r="J54" s="166">
        <v>0</v>
      </c>
      <c r="K54" s="164">
        <f t="shared" si="4"/>
        <v>0</v>
      </c>
      <c r="L54" s="166">
        <v>0.261</v>
      </c>
      <c r="M54" s="164">
        <f t="shared" si="5"/>
        <v>2.95452</v>
      </c>
      <c r="N54" s="167">
        <v>21</v>
      </c>
      <c r="O54" s="168">
        <v>4</v>
      </c>
      <c r="P54" s="13" t="s">
        <v>115</v>
      </c>
    </row>
    <row r="55" spans="1:16" s="13" customFormat="1" ht="13.5" customHeight="1">
      <c r="A55" s="161" t="s">
        <v>229</v>
      </c>
      <c r="B55" s="161" t="s">
        <v>110</v>
      </c>
      <c r="C55" s="161" t="s">
        <v>223</v>
      </c>
      <c r="D55" s="162" t="s">
        <v>230</v>
      </c>
      <c r="E55" s="163" t="s">
        <v>231</v>
      </c>
      <c r="F55" s="161" t="s">
        <v>194</v>
      </c>
      <c r="G55" s="164">
        <v>4.7</v>
      </c>
      <c r="H55" s="165"/>
      <c r="I55" s="165">
        <f t="shared" si="3"/>
        <v>0</v>
      </c>
      <c r="J55" s="166">
        <v>0</v>
      </c>
      <c r="K55" s="164">
        <f t="shared" si="4"/>
        <v>0</v>
      </c>
      <c r="L55" s="166">
        <v>1.594</v>
      </c>
      <c r="M55" s="164">
        <f t="shared" si="5"/>
        <v>7.4918000000000005</v>
      </c>
      <c r="N55" s="167">
        <v>21</v>
      </c>
      <c r="O55" s="168">
        <v>4</v>
      </c>
      <c r="P55" s="13" t="s">
        <v>115</v>
      </c>
    </row>
    <row r="56" spans="1:16" s="13" customFormat="1" ht="13.5" customHeight="1">
      <c r="A56" s="161" t="s">
        <v>232</v>
      </c>
      <c r="B56" s="161" t="s">
        <v>110</v>
      </c>
      <c r="C56" s="161" t="s">
        <v>223</v>
      </c>
      <c r="D56" s="162" t="s">
        <v>233</v>
      </c>
      <c r="E56" s="163" t="s">
        <v>234</v>
      </c>
      <c r="F56" s="161" t="s">
        <v>127</v>
      </c>
      <c r="G56" s="164">
        <v>38.5</v>
      </c>
      <c r="H56" s="165"/>
      <c r="I56" s="165">
        <f t="shared" si="3"/>
        <v>0</v>
      </c>
      <c r="J56" s="166">
        <v>0</v>
      </c>
      <c r="K56" s="164">
        <f t="shared" si="4"/>
        <v>0</v>
      </c>
      <c r="L56" s="166">
        <v>0</v>
      </c>
      <c r="M56" s="164">
        <f t="shared" si="5"/>
        <v>0</v>
      </c>
      <c r="N56" s="167">
        <v>21</v>
      </c>
      <c r="O56" s="168">
        <v>4</v>
      </c>
      <c r="P56" s="13" t="s">
        <v>115</v>
      </c>
    </row>
    <row r="57" spans="1:16" s="13" customFormat="1" ht="13.5" customHeight="1">
      <c r="A57" s="161" t="s">
        <v>235</v>
      </c>
      <c r="B57" s="161" t="s">
        <v>110</v>
      </c>
      <c r="C57" s="161" t="s">
        <v>223</v>
      </c>
      <c r="D57" s="162" t="s">
        <v>236</v>
      </c>
      <c r="E57" s="163" t="s">
        <v>237</v>
      </c>
      <c r="F57" s="161" t="s">
        <v>127</v>
      </c>
      <c r="G57" s="164">
        <v>38.5</v>
      </c>
      <c r="H57" s="165"/>
      <c r="I57" s="165">
        <f t="shared" si="3"/>
        <v>0</v>
      </c>
      <c r="J57" s="166">
        <v>0</v>
      </c>
      <c r="K57" s="164">
        <f t="shared" si="4"/>
        <v>0</v>
      </c>
      <c r="L57" s="166">
        <v>0</v>
      </c>
      <c r="M57" s="164">
        <f t="shared" si="5"/>
        <v>0</v>
      </c>
      <c r="N57" s="167">
        <v>21</v>
      </c>
      <c r="O57" s="168">
        <v>4</v>
      </c>
      <c r="P57" s="13" t="s">
        <v>115</v>
      </c>
    </row>
    <row r="58" spans="1:16" s="13" customFormat="1" ht="24" customHeight="1">
      <c r="A58" s="161" t="s">
        <v>238</v>
      </c>
      <c r="B58" s="161" t="s">
        <v>110</v>
      </c>
      <c r="C58" s="161" t="s">
        <v>223</v>
      </c>
      <c r="D58" s="162" t="s">
        <v>239</v>
      </c>
      <c r="E58" s="163" t="s">
        <v>240</v>
      </c>
      <c r="F58" s="161" t="s">
        <v>127</v>
      </c>
      <c r="G58" s="164">
        <v>38.5</v>
      </c>
      <c r="H58" s="165"/>
      <c r="I58" s="165">
        <f t="shared" si="3"/>
        <v>0</v>
      </c>
      <c r="J58" s="166">
        <v>0</v>
      </c>
      <c r="K58" s="164">
        <f t="shared" si="4"/>
        <v>0</v>
      </c>
      <c r="L58" s="166">
        <v>0.035</v>
      </c>
      <c r="M58" s="164">
        <f t="shared" si="5"/>
        <v>1.3475000000000001</v>
      </c>
      <c r="N58" s="167">
        <v>21</v>
      </c>
      <c r="O58" s="168">
        <v>4</v>
      </c>
      <c r="P58" s="13" t="s">
        <v>115</v>
      </c>
    </row>
    <row r="59" spans="1:16" s="13" customFormat="1" ht="13.5" customHeight="1">
      <c r="A59" s="161" t="s">
        <v>241</v>
      </c>
      <c r="B59" s="161" t="s">
        <v>110</v>
      </c>
      <c r="C59" s="161" t="s">
        <v>223</v>
      </c>
      <c r="D59" s="162" t="s">
        <v>242</v>
      </c>
      <c r="E59" s="163" t="s">
        <v>243</v>
      </c>
      <c r="F59" s="161" t="s">
        <v>127</v>
      </c>
      <c r="G59" s="164">
        <v>2.64</v>
      </c>
      <c r="H59" s="165"/>
      <c r="I59" s="165">
        <f t="shared" si="3"/>
        <v>0</v>
      </c>
      <c r="J59" s="166">
        <v>0</v>
      </c>
      <c r="K59" s="164">
        <f t="shared" si="4"/>
        <v>0</v>
      </c>
      <c r="L59" s="166">
        <v>0.055</v>
      </c>
      <c r="M59" s="164">
        <f t="shared" si="5"/>
        <v>0.1452</v>
      </c>
      <c r="N59" s="167">
        <v>21</v>
      </c>
      <c r="O59" s="168">
        <v>4</v>
      </c>
      <c r="P59" s="13" t="s">
        <v>115</v>
      </c>
    </row>
    <row r="60" spans="1:16" s="13" customFormat="1" ht="13.5" customHeight="1">
      <c r="A60" s="161" t="s">
        <v>244</v>
      </c>
      <c r="B60" s="161" t="s">
        <v>110</v>
      </c>
      <c r="C60" s="161" t="s">
        <v>223</v>
      </c>
      <c r="D60" s="162" t="s">
        <v>245</v>
      </c>
      <c r="E60" s="163" t="s">
        <v>246</v>
      </c>
      <c r="F60" s="161" t="s">
        <v>127</v>
      </c>
      <c r="G60" s="164">
        <v>14.4</v>
      </c>
      <c r="H60" s="165"/>
      <c r="I60" s="165">
        <f t="shared" si="3"/>
        <v>0</v>
      </c>
      <c r="J60" s="166">
        <v>0</v>
      </c>
      <c r="K60" s="164">
        <f t="shared" si="4"/>
        <v>0</v>
      </c>
      <c r="L60" s="166">
        <v>0.076</v>
      </c>
      <c r="M60" s="164">
        <f t="shared" si="5"/>
        <v>1.0944</v>
      </c>
      <c r="N60" s="167">
        <v>21</v>
      </c>
      <c r="O60" s="168">
        <v>4</v>
      </c>
      <c r="P60" s="13" t="s">
        <v>115</v>
      </c>
    </row>
    <row r="61" spans="1:16" s="13" customFormat="1" ht="13.5" customHeight="1">
      <c r="A61" s="161" t="s">
        <v>247</v>
      </c>
      <c r="B61" s="161" t="s">
        <v>110</v>
      </c>
      <c r="C61" s="161" t="s">
        <v>223</v>
      </c>
      <c r="D61" s="162" t="s">
        <v>248</v>
      </c>
      <c r="E61" s="163" t="s">
        <v>249</v>
      </c>
      <c r="F61" s="161" t="s">
        <v>190</v>
      </c>
      <c r="G61" s="164">
        <v>30</v>
      </c>
      <c r="H61" s="165"/>
      <c r="I61" s="165">
        <f t="shared" si="3"/>
        <v>0</v>
      </c>
      <c r="J61" s="166">
        <v>0</v>
      </c>
      <c r="K61" s="164">
        <f t="shared" si="4"/>
        <v>0</v>
      </c>
      <c r="L61" s="166">
        <v>0.093</v>
      </c>
      <c r="M61" s="164">
        <f t="shared" si="5"/>
        <v>2.79</v>
      </c>
      <c r="N61" s="167">
        <v>21</v>
      </c>
      <c r="O61" s="168">
        <v>4</v>
      </c>
      <c r="P61" s="13" t="s">
        <v>115</v>
      </c>
    </row>
    <row r="62" spans="1:16" s="13" customFormat="1" ht="13.5" customHeight="1">
      <c r="A62" s="161" t="s">
        <v>250</v>
      </c>
      <c r="B62" s="161" t="s">
        <v>110</v>
      </c>
      <c r="C62" s="161" t="s">
        <v>223</v>
      </c>
      <c r="D62" s="162" t="s">
        <v>251</v>
      </c>
      <c r="E62" s="163" t="s">
        <v>252</v>
      </c>
      <c r="F62" s="161" t="s">
        <v>194</v>
      </c>
      <c r="G62" s="164">
        <v>1.35</v>
      </c>
      <c r="H62" s="165"/>
      <c r="I62" s="165">
        <f t="shared" si="3"/>
        <v>0</v>
      </c>
      <c r="J62" s="166">
        <v>0</v>
      </c>
      <c r="K62" s="164">
        <f t="shared" si="4"/>
        <v>0</v>
      </c>
      <c r="L62" s="166">
        <v>1.8</v>
      </c>
      <c r="M62" s="164">
        <f t="shared" si="5"/>
        <v>2.43</v>
      </c>
      <c r="N62" s="167">
        <v>21</v>
      </c>
      <c r="O62" s="168">
        <v>4</v>
      </c>
      <c r="P62" s="13" t="s">
        <v>115</v>
      </c>
    </row>
    <row r="63" spans="1:16" s="13" customFormat="1" ht="24" customHeight="1">
      <c r="A63" s="161" t="s">
        <v>253</v>
      </c>
      <c r="B63" s="161" t="s">
        <v>110</v>
      </c>
      <c r="C63" s="161" t="s">
        <v>223</v>
      </c>
      <c r="D63" s="162" t="s">
        <v>254</v>
      </c>
      <c r="E63" s="163" t="s">
        <v>255</v>
      </c>
      <c r="F63" s="161" t="s">
        <v>114</v>
      </c>
      <c r="G63" s="164">
        <v>3</v>
      </c>
      <c r="H63" s="165"/>
      <c r="I63" s="165">
        <f t="shared" si="3"/>
        <v>0</v>
      </c>
      <c r="J63" s="166">
        <v>0</v>
      </c>
      <c r="K63" s="164">
        <f t="shared" si="4"/>
        <v>0</v>
      </c>
      <c r="L63" s="166">
        <v>0.031</v>
      </c>
      <c r="M63" s="164">
        <f t="shared" si="5"/>
        <v>0.093</v>
      </c>
      <c r="N63" s="167">
        <v>21</v>
      </c>
      <c r="O63" s="168">
        <v>4</v>
      </c>
      <c r="P63" s="13" t="s">
        <v>115</v>
      </c>
    </row>
    <row r="64" spans="1:16" s="13" customFormat="1" ht="24" customHeight="1">
      <c r="A64" s="161" t="s">
        <v>256</v>
      </c>
      <c r="B64" s="161" t="s">
        <v>110</v>
      </c>
      <c r="C64" s="161" t="s">
        <v>223</v>
      </c>
      <c r="D64" s="162" t="s">
        <v>257</v>
      </c>
      <c r="E64" s="163" t="s">
        <v>258</v>
      </c>
      <c r="F64" s="161" t="s">
        <v>190</v>
      </c>
      <c r="G64" s="164">
        <v>1.2</v>
      </c>
      <c r="H64" s="165"/>
      <c r="I64" s="165">
        <f t="shared" si="3"/>
        <v>0</v>
      </c>
      <c r="J64" s="166">
        <v>0</v>
      </c>
      <c r="K64" s="164">
        <f t="shared" si="4"/>
        <v>0</v>
      </c>
      <c r="L64" s="166">
        <v>0.027</v>
      </c>
      <c r="M64" s="164">
        <f t="shared" si="5"/>
        <v>0.0324</v>
      </c>
      <c r="N64" s="167">
        <v>21</v>
      </c>
      <c r="O64" s="168">
        <v>4</v>
      </c>
      <c r="P64" s="13" t="s">
        <v>115</v>
      </c>
    </row>
    <row r="65" spans="1:16" s="13" customFormat="1" ht="24" customHeight="1">
      <c r="A65" s="161" t="s">
        <v>259</v>
      </c>
      <c r="B65" s="161" t="s">
        <v>110</v>
      </c>
      <c r="C65" s="161" t="s">
        <v>223</v>
      </c>
      <c r="D65" s="162" t="s">
        <v>260</v>
      </c>
      <c r="E65" s="163" t="s">
        <v>261</v>
      </c>
      <c r="F65" s="161" t="s">
        <v>190</v>
      </c>
      <c r="G65" s="164">
        <v>5.5</v>
      </c>
      <c r="H65" s="165"/>
      <c r="I65" s="165">
        <f t="shared" si="3"/>
        <v>0</v>
      </c>
      <c r="J65" s="166">
        <v>0.01804</v>
      </c>
      <c r="K65" s="164">
        <f t="shared" si="4"/>
        <v>0.09922</v>
      </c>
      <c r="L65" s="166">
        <v>0</v>
      </c>
      <c r="M65" s="164">
        <f t="shared" si="5"/>
        <v>0</v>
      </c>
      <c r="N65" s="167">
        <v>21</v>
      </c>
      <c r="O65" s="168">
        <v>4</v>
      </c>
      <c r="P65" s="13" t="s">
        <v>115</v>
      </c>
    </row>
    <row r="66" spans="1:16" s="13" customFormat="1" ht="24" customHeight="1">
      <c r="A66" s="161" t="s">
        <v>262</v>
      </c>
      <c r="B66" s="161" t="s">
        <v>110</v>
      </c>
      <c r="C66" s="161" t="s">
        <v>223</v>
      </c>
      <c r="D66" s="162" t="s">
        <v>263</v>
      </c>
      <c r="E66" s="163" t="s">
        <v>264</v>
      </c>
      <c r="F66" s="161" t="s">
        <v>190</v>
      </c>
      <c r="G66" s="164">
        <v>5.5</v>
      </c>
      <c r="H66" s="165"/>
      <c r="I66" s="165">
        <f t="shared" si="3"/>
        <v>0</v>
      </c>
      <c r="J66" s="166">
        <v>0.00263</v>
      </c>
      <c r="K66" s="164">
        <f t="shared" si="4"/>
        <v>0.014465</v>
      </c>
      <c r="L66" s="166">
        <v>0</v>
      </c>
      <c r="M66" s="164">
        <f t="shared" si="5"/>
        <v>0</v>
      </c>
      <c r="N66" s="167">
        <v>21</v>
      </c>
      <c r="O66" s="168">
        <v>4</v>
      </c>
      <c r="P66" s="13" t="s">
        <v>115</v>
      </c>
    </row>
    <row r="67" spans="1:16" s="13" customFormat="1" ht="24" customHeight="1">
      <c r="A67" s="161" t="s">
        <v>265</v>
      </c>
      <c r="B67" s="161" t="s">
        <v>110</v>
      </c>
      <c r="C67" s="161" t="s">
        <v>223</v>
      </c>
      <c r="D67" s="162" t="s">
        <v>266</v>
      </c>
      <c r="E67" s="163" t="s">
        <v>267</v>
      </c>
      <c r="F67" s="161" t="s">
        <v>127</v>
      </c>
      <c r="G67" s="164">
        <v>24.4</v>
      </c>
      <c r="H67" s="165"/>
      <c r="I67" s="165">
        <f t="shared" si="3"/>
        <v>0</v>
      </c>
      <c r="J67" s="166">
        <v>0</v>
      </c>
      <c r="K67" s="164">
        <f t="shared" si="4"/>
        <v>0</v>
      </c>
      <c r="L67" s="166">
        <v>0.046</v>
      </c>
      <c r="M67" s="164">
        <f t="shared" si="5"/>
        <v>1.1223999999999998</v>
      </c>
      <c r="N67" s="167">
        <v>21</v>
      </c>
      <c r="O67" s="168">
        <v>4</v>
      </c>
      <c r="P67" s="13" t="s">
        <v>115</v>
      </c>
    </row>
    <row r="68" spans="1:16" s="13" customFormat="1" ht="13.5" customHeight="1">
      <c r="A68" s="161" t="s">
        <v>268</v>
      </c>
      <c r="B68" s="161" t="s">
        <v>110</v>
      </c>
      <c r="C68" s="161" t="s">
        <v>223</v>
      </c>
      <c r="D68" s="162" t="s">
        <v>269</v>
      </c>
      <c r="E68" s="163" t="s">
        <v>270</v>
      </c>
      <c r="F68" s="161" t="s">
        <v>127</v>
      </c>
      <c r="G68" s="164">
        <v>125.7</v>
      </c>
      <c r="H68" s="165"/>
      <c r="I68" s="165">
        <f t="shared" si="3"/>
        <v>0</v>
      </c>
      <c r="J68" s="166">
        <v>0</v>
      </c>
      <c r="K68" s="164">
        <f t="shared" si="4"/>
        <v>0</v>
      </c>
      <c r="L68" s="166">
        <v>0.068</v>
      </c>
      <c r="M68" s="164">
        <f t="shared" si="5"/>
        <v>8.547600000000001</v>
      </c>
      <c r="N68" s="167">
        <v>21</v>
      </c>
      <c r="O68" s="168">
        <v>4</v>
      </c>
      <c r="P68" s="13" t="s">
        <v>115</v>
      </c>
    </row>
    <row r="69" spans="2:16" s="138" customFormat="1" ht="12.75" customHeight="1">
      <c r="B69" s="139" t="s">
        <v>62</v>
      </c>
      <c r="D69" s="140" t="s">
        <v>271</v>
      </c>
      <c r="E69" s="140" t="s">
        <v>272</v>
      </c>
      <c r="I69" s="141">
        <f>SUM(I70:I73)</f>
        <v>0</v>
      </c>
      <c r="K69" s="142">
        <f>SUM(K70:K73)</f>
        <v>0</v>
      </c>
      <c r="M69" s="142">
        <f>SUM(M70:M73)</f>
        <v>0</v>
      </c>
      <c r="P69" s="140" t="s">
        <v>109</v>
      </c>
    </row>
    <row r="70" spans="1:16" s="13" customFormat="1" ht="13.5" customHeight="1">
      <c r="A70" s="161" t="s">
        <v>273</v>
      </c>
      <c r="B70" s="161" t="s">
        <v>110</v>
      </c>
      <c r="C70" s="161" t="s">
        <v>223</v>
      </c>
      <c r="D70" s="162" t="s">
        <v>274</v>
      </c>
      <c r="E70" s="163" t="s">
        <v>275</v>
      </c>
      <c r="F70" s="161" t="s">
        <v>122</v>
      </c>
      <c r="G70" s="164">
        <v>31.434</v>
      </c>
      <c r="H70" s="165"/>
      <c r="I70" s="165">
        <f>ROUND(G70*H70,2)</f>
        <v>0</v>
      </c>
      <c r="J70" s="166">
        <v>0</v>
      </c>
      <c r="K70" s="164">
        <f>G70*J70</f>
        <v>0</v>
      </c>
      <c r="L70" s="166">
        <v>0</v>
      </c>
      <c r="M70" s="164">
        <f>G70*L70</f>
        <v>0</v>
      </c>
      <c r="N70" s="167">
        <v>21</v>
      </c>
      <c r="O70" s="168">
        <v>4</v>
      </c>
      <c r="P70" s="13" t="s">
        <v>115</v>
      </c>
    </row>
    <row r="71" spans="1:16" s="13" customFormat="1" ht="24" customHeight="1">
      <c r="A71" s="161" t="s">
        <v>276</v>
      </c>
      <c r="B71" s="161" t="s">
        <v>110</v>
      </c>
      <c r="C71" s="161" t="s">
        <v>223</v>
      </c>
      <c r="D71" s="162" t="s">
        <v>277</v>
      </c>
      <c r="E71" s="163" t="s">
        <v>278</v>
      </c>
      <c r="F71" s="161" t="s">
        <v>122</v>
      </c>
      <c r="G71" s="164">
        <v>31.434</v>
      </c>
      <c r="H71" s="165"/>
      <c r="I71" s="165">
        <f>ROUND(G71*H71,2)</f>
        <v>0</v>
      </c>
      <c r="J71" s="166">
        <v>0</v>
      </c>
      <c r="K71" s="164">
        <f>G71*J71</f>
        <v>0</v>
      </c>
      <c r="L71" s="166">
        <v>0</v>
      </c>
      <c r="M71" s="164">
        <f>G71*L71</f>
        <v>0</v>
      </c>
      <c r="N71" s="167">
        <v>21</v>
      </c>
      <c r="O71" s="168">
        <v>4</v>
      </c>
      <c r="P71" s="13" t="s">
        <v>115</v>
      </c>
    </row>
    <row r="72" spans="1:16" s="13" customFormat="1" ht="24" customHeight="1">
      <c r="A72" s="161" t="s">
        <v>6</v>
      </c>
      <c r="B72" s="161" t="s">
        <v>110</v>
      </c>
      <c r="C72" s="161" t="s">
        <v>223</v>
      </c>
      <c r="D72" s="162" t="s">
        <v>279</v>
      </c>
      <c r="E72" s="163" t="s">
        <v>280</v>
      </c>
      <c r="F72" s="161" t="s">
        <v>122</v>
      </c>
      <c r="G72" s="164">
        <v>251.47</v>
      </c>
      <c r="H72" s="165"/>
      <c r="I72" s="165">
        <f>ROUND(G72*H72,2)</f>
        <v>0</v>
      </c>
      <c r="J72" s="166">
        <v>0</v>
      </c>
      <c r="K72" s="164">
        <f>G72*J72</f>
        <v>0</v>
      </c>
      <c r="L72" s="166">
        <v>0</v>
      </c>
      <c r="M72" s="164">
        <f>G72*L72</f>
        <v>0</v>
      </c>
      <c r="N72" s="167">
        <v>21</v>
      </c>
      <c r="O72" s="168">
        <v>4</v>
      </c>
      <c r="P72" s="13" t="s">
        <v>115</v>
      </c>
    </row>
    <row r="73" spans="1:16" s="13" customFormat="1" ht="13.5" customHeight="1">
      <c r="A73" s="161" t="s">
        <v>281</v>
      </c>
      <c r="B73" s="161" t="s">
        <v>110</v>
      </c>
      <c r="C73" s="161" t="s">
        <v>223</v>
      </c>
      <c r="D73" s="162" t="s">
        <v>282</v>
      </c>
      <c r="E73" s="163" t="s">
        <v>283</v>
      </c>
      <c r="F73" s="161" t="s">
        <v>122</v>
      </c>
      <c r="G73" s="164">
        <v>31.434</v>
      </c>
      <c r="H73" s="165"/>
      <c r="I73" s="165">
        <f>ROUND(G73*H73,2)</f>
        <v>0</v>
      </c>
      <c r="J73" s="166">
        <v>0</v>
      </c>
      <c r="K73" s="164">
        <f>G73*J73</f>
        <v>0</v>
      </c>
      <c r="L73" s="166">
        <v>0</v>
      </c>
      <c r="M73" s="164">
        <f>G73*L73</f>
        <v>0</v>
      </c>
      <c r="N73" s="167">
        <v>21</v>
      </c>
      <c r="O73" s="168">
        <v>4</v>
      </c>
      <c r="P73" s="13" t="s">
        <v>115</v>
      </c>
    </row>
    <row r="74" spans="2:16" s="138" customFormat="1" ht="12.75" customHeight="1">
      <c r="B74" s="139" t="s">
        <v>62</v>
      </c>
      <c r="D74" s="140" t="s">
        <v>284</v>
      </c>
      <c r="E74" s="140" t="s">
        <v>285</v>
      </c>
      <c r="I74" s="141">
        <f>I75</f>
        <v>0</v>
      </c>
      <c r="K74" s="142">
        <f>K75</f>
        <v>0</v>
      </c>
      <c r="M74" s="142">
        <f>M75</f>
        <v>0</v>
      </c>
      <c r="P74" s="140" t="s">
        <v>109</v>
      </c>
    </row>
    <row r="75" spans="1:16" s="13" customFormat="1" ht="13.5" customHeight="1">
      <c r="A75" s="161" t="s">
        <v>286</v>
      </c>
      <c r="B75" s="161" t="s">
        <v>110</v>
      </c>
      <c r="C75" s="161" t="s">
        <v>124</v>
      </c>
      <c r="D75" s="162" t="s">
        <v>287</v>
      </c>
      <c r="E75" s="163" t="s">
        <v>288</v>
      </c>
      <c r="F75" s="161" t="s">
        <v>122</v>
      </c>
      <c r="G75" s="164">
        <v>10.935</v>
      </c>
      <c r="H75" s="165"/>
      <c r="I75" s="165">
        <f>ROUND(G75*H75,2)</f>
        <v>0</v>
      </c>
      <c r="J75" s="166">
        <v>0</v>
      </c>
      <c r="K75" s="164">
        <f>G75*J75</f>
        <v>0</v>
      </c>
      <c r="L75" s="166">
        <v>0</v>
      </c>
      <c r="M75" s="164">
        <f>G75*L75</f>
        <v>0</v>
      </c>
      <c r="N75" s="167">
        <v>21</v>
      </c>
      <c r="O75" s="168">
        <v>4</v>
      </c>
      <c r="P75" s="13" t="s">
        <v>115</v>
      </c>
    </row>
    <row r="76" spans="2:16" s="138" customFormat="1" ht="12.75" customHeight="1">
      <c r="B76" s="134" t="s">
        <v>62</v>
      </c>
      <c r="D76" s="135" t="s">
        <v>49</v>
      </c>
      <c r="E76" s="135" t="s">
        <v>289</v>
      </c>
      <c r="I76" s="136"/>
      <c r="K76" s="137" t="e">
        <f>K77+#REF!+#REF!+K112+#REF!+K134+K140+K146+K148</f>
        <v>#REF!</v>
      </c>
      <c r="M76" s="137" t="e">
        <f>M77+#REF!+#REF!+M112+#REF!+M134+M140+M146+M148</f>
        <v>#REF!</v>
      </c>
      <c r="P76" s="135" t="s">
        <v>106</v>
      </c>
    </row>
    <row r="77" spans="2:16" s="138" customFormat="1" ht="12.75" customHeight="1">
      <c r="B77" s="139" t="s">
        <v>62</v>
      </c>
      <c r="D77" s="140" t="s">
        <v>290</v>
      </c>
      <c r="E77" s="140" t="s">
        <v>291</v>
      </c>
      <c r="I77" s="141"/>
      <c r="K77" s="142" t="e">
        <f>#REF!</f>
        <v>#REF!</v>
      </c>
      <c r="M77" s="142" t="e">
        <f>#REF!</f>
        <v>#REF!</v>
      </c>
      <c r="P77" s="140" t="s">
        <v>109</v>
      </c>
    </row>
    <row r="78" spans="1:16" s="13" customFormat="1" ht="13.5" customHeight="1">
      <c r="A78" s="161" t="s">
        <v>292</v>
      </c>
      <c r="B78" s="161" t="s">
        <v>110</v>
      </c>
      <c r="C78" s="161" t="s">
        <v>290</v>
      </c>
      <c r="D78" s="162" t="s">
        <v>293</v>
      </c>
      <c r="E78" s="163" t="s">
        <v>294</v>
      </c>
      <c r="F78" s="161" t="s">
        <v>190</v>
      </c>
      <c r="G78" s="164">
        <v>18</v>
      </c>
      <c r="H78" s="165"/>
      <c r="I78" s="165">
        <f aca="true" t="shared" si="6" ref="I78:I111">ROUND(G78*H78,2)</f>
        <v>0</v>
      </c>
      <c r="J78" s="166">
        <v>0</v>
      </c>
      <c r="K78" s="164">
        <f aca="true" t="shared" si="7" ref="K78:K111">G78*J78</f>
        <v>0</v>
      </c>
      <c r="L78" s="166">
        <v>0.0342</v>
      </c>
      <c r="M78" s="164">
        <f aca="true" t="shared" si="8" ref="M78:M111">G78*L78</f>
        <v>0.6156</v>
      </c>
      <c r="N78" s="167">
        <v>21</v>
      </c>
      <c r="O78" s="168">
        <v>16</v>
      </c>
      <c r="P78" s="13" t="s">
        <v>115</v>
      </c>
    </row>
    <row r="79" spans="1:16" s="13" customFormat="1" ht="13.5" customHeight="1">
      <c r="A79" s="161" t="s">
        <v>292</v>
      </c>
      <c r="B79" s="161" t="s">
        <v>110</v>
      </c>
      <c r="C79" s="161" t="s">
        <v>290</v>
      </c>
      <c r="D79" s="162" t="s">
        <v>293</v>
      </c>
      <c r="E79" s="163" t="s">
        <v>295</v>
      </c>
      <c r="F79" s="161" t="s">
        <v>190</v>
      </c>
      <c r="G79" s="164">
        <v>4</v>
      </c>
      <c r="H79" s="165"/>
      <c r="I79" s="165">
        <f t="shared" si="6"/>
        <v>0</v>
      </c>
      <c r="J79" s="166">
        <v>0</v>
      </c>
      <c r="K79" s="164">
        <f t="shared" si="7"/>
        <v>0</v>
      </c>
      <c r="L79" s="166">
        <v>0.0342</v>
      </c>
      <c r="M79" s="164">
        <f t="shared" si="8"/>
        <v>0.1368</v>
      </c>
      <c r="N79" s="167">
        <v>21</v>
      </c>
      <c r="O79" s="168">
        <v>16</v>
      </c>
      <c r="P79" s="13" t="s">
        <v>115</v>
      </c>
    </row>
    <row r="80" spans="1:16" s="13" customFormat="1" ht="13.5" customHeight="1">
      <c r="A80" s="161" t="s">
        <v>292</v>
      </c>
      <c r="B80" s="161" t="s">
        <v>110</v>
      </c>
      <c r="C80" s="161" t="s">
        <v>290</v>
      </c>
      <c r="D80" s="162" t="s">
        <v>293</v>
      </c>
      <c r="E80" s="163" t="s">
        <v>296</v>
      </c>
      <c r="F80" s="161" t="s">
        <v>190</v>
      </c>
      <c r="G80" s="164">
        <v>8</v>
      </c>
      <c r="H80" s="165"/>
      <c r="I80" s="165">
        <f t="shared" si="6"/>
        <v>0</v>
      </c>
      <c r="J80" s="166">
        <v>0</v>
      </c>
      <c r="K80" s="164">
        <f t="shared" si="7"/>
        <v>0</v>
      </c>
      <c r="L80" s="166">
        <v>0.0342</v>
      </c>
      <c r="M80" s="164">
        <f t="shared" si="8"/>
        <v>0.2736</v>
      </c>
      <c r="N80" s="167">
        <v>21</v>
      </c>
      <c r="O80" s="168">
        <v>16</v>
      </c>
      <c r="P80" s="13" t="s">
        <v>115</v>
      </c>
    </row>
    <row r="81" spans="1:16" s="13" customFormat="1" ht="13.5" customHeight="1">
      <c r="A81" s="161" t="s">
        <v>292</v>
      </c>
      <c r="B81" s="161" t="s">
        <v>110</v>
      </c>
      <c r="C81" s="161" t="s">
        <v>290</v>
      </c>
      <c r="D81" s="162" t="s">
        <v>293</v>
      </c>
      <c r="E81" s="163" t="s">
        <v>297</v>
      </c>
      <c r="F81" s="161" t="s">
        <v>190</v>
      </c>
      <c r="G81" s="164">
        <v>8</v>
      </c>
      <c r="H81" s="165"/>
      <c r="I81" s="165">
        <f t="shared" si="6"/>
        <v>0</v>
      </c>
      <c r="J81" s="166">
        <v>0</v>
      </c>
      <c r="K81" s="164">
        <f t="shared" si="7"/>
        <v>0</v>
      </c>
      <c r="L81" s="166">
        <v>0.0342</v>
      </c>
      <c r="M81" s="164">
        <f t="shared" si="8"/>
        <v>0.2736</v>
      </c>
      <c r="N81" s="167">
        <v>21</v>
      </c>
      <c r="O81" s="168">
        <v>16</v>
      </c>
      <c r="P81" s="13" t="s">
        <v>115</v>
      </c>
    </row>
    <row r="82" spans="1:16" s="13" customFormat="1" ht="13.5" customHeight="1">
      <c r="A82" s="161" t="s">
        <v>292</v>
      </c>
      <c r="B82" s="161" t="s">
        <v>110</v>
      </c>
      <c r="C82" s="161" t="s">
        <v>290</v>
      </c>
      <c r="D82" s="162" t="s">
        <v>293</v>
      </c>
      <c r="E82" s="163" t="s">
        <v>298</v>
      </c>
      <c r="F82" s="161" t="s">
        <v>299</v>
      </c>
      <c r="G82" s="164">
        <v>8</v>
      </c>
      <c r="H82" s="165"/>
      <c r="I82" s="165">
        <f t="shared" si="6"/>
        <v>0</v>
      </c>
      <c r="J82" s="166">
        <v>0</v>
      </c>
      <c r="K82" s="164">
        <f t="shared" si="7"/>
        <v>0</v>
      </c>
      <c r="L82" s="166">
        <v>0.0342</v>
      </c>
      <c r="M82" s="164">
        <f t="shared" si="8"/>
        <v>0.2736</v>
      </c>
      <c r="N82" s="167">
        <v>21</v>
      </c>
      <c r="O82" s="168">
        <v>16</v>
      </c>
      <c r="P82" s="13" t="s">
        <v>115</v>
      </c>
    </row>
    <row r="83" spans="1:15" s="13" customFormat="1" ht="13.5" customHeight="1">
      <c r="A83" s="161">
        <v>59</v>
      </c>
      <c r="B83" s="161" t="s">
        <v>110</v>
      </c>
      <c r="C83" s="161">
        <v>721</v>
      </c>
      <c r="D83" s="162" t="s">
        <v>446</v>
      </c>
      <c r="E83" s="163" t="s">
        <v>447</v>
      </c>
      <c r="F83" s="161" t="s">
        <v>299</v>
      </c>
      <c r="G83" s="164">
        <v>1</v>
      </c>
      <c r="H83" s="165"/>
      <c r="I83" s="165">
        <f t="shared" si="6"/>
        <v>0</v>
      </c>
      <c r="J83" s="166"/>
      <c r="K83" s="164"/>
      <c r="L83" s="166"/>
      <c r="M83" s="164"/>
      <c r="N83" s="167">
        <v>21</v>
      </c>
      <c r="O83" s="168"/>
    </row>
    <row r="84" spans="1:16" s="13" customFormat="1" ht="13.5" customHeight="1">
      <c r="A84" s="161" t="s">
        <v>292</v>
      </c>
      <c r="B84" s="161" t="s">
        <v>110</v>
      </c>
      <c r="C84" s="161" t="s">
        <v>290</v>
      </c>
      <c r="D84" s="162" t="s">
        <v>293</v>
      </c>
      <c r="E84" s="163" t="s">
        <v>300</v>
      </c>
      <c r="F84" s="161" t="s">
        <v>299</v>
      </c>
      <c r="G84" s="164">
        <v>7</v>
      </c>
      <c r="H84" s="165"/>
      <c r="I84" s="165">
        <f t="shared" si="6"/>
        <v>0</v>
      </c>
      <c r="J84" s="166">
        <v>0</v>
      </c>
      <c r="K84" s="164">
        <f t="shared" si="7"/>
        <v>0</v>
      </c>
      <c r="L84" s="166">
        <v>0.0342</v>
      </c>
      <c r="M84" s="164">
        <f t="shared" si="8"/>
        <v>0.2394</v>
      </c>
      <c r="N84" s="167">
        <v>21</v>
      </c>
      <c r="O84" s="168">
        <v>16</v>
      </c>
      <c r="P84" s="13" t="s">
        <v>115</v>
      </c>
    </row>
    <row r="85" spans="1:16" s="13" customFormat="1" ht="13.5" customHeight="1">
      <c r="A85" s="161" t="s">
        <v>292</v>
      </c>
      <c r="B85" s="161" t="s">
        <v>110</v>
      </c>
      <c r="C85" s="161" t="s">
        <v>290</v>
      </c>
      <c r="D85" s="162" t="s">
        <v>293</v>
      </c>
      <c r="E85" s="163" t="s">
        <v>301</v>
      </c>
      <c r="F85" s="161" t="s">
        <v>299</v>
      </c>
      <c r="G85" s="164">
        <v>6</v>
      </c>
      <c r="H85" s="165"/>
      <c r="I85" s="165">
        <f t="shared" si="6"/>
        <v>0</v>
      </c>
      <c r="J85" s="166">
        <v>0</v>
      </c>
      <c r="K85" s="164">
        <f t="shared" si="7"/>
        <v>0</v>
      </c>
      <c r="L85" s="166">
        <v>0.0342</v>
      </c>
      <c r="M85" s="164">
        <f t="shared" si="8"/>
        <v>0.2052</v>
      </c>
      <c r="N85" s="167">
        <v>21</v>
      </c>
      <c r="O85" s="168">
        <v>16</v>
      </c>
      <c r="P85" s="13" t="s">
        <v>115</v>
      </c>
    </row>
    <row r="86" spans="1:16" s="13" customFormat="1" ht="13.5" customHeight="1">
      <c r="A86" s="161" t="s">
        <v>292</v>
      </c>
      <c r="B86" s="161" t="s">
        <v>110</v>
      </c>
      <c r="C86" s="161" t="s">
        <v>290</v>
      </c>
      <c r="D86" s="162" t="s">
        <v>293</v>
      </c>
      <c r="E86" s="163" t="s">
        <v>302</v>
      </c>
      <c r="F86" s="161" t="s">
        <v>299</v>
      </c>
      <c r="G86" s="164">
        <v>3</v>
      </c>
      <c r="H86" s="165"/>
      <c r="I86" s="165">
        <f t="shared" si="6"/>
        <v>0</v>
      </c>
      <c r="J86" s="166">
        <v>0</v>
      </c>
      <c r="K86" s="164">
        <f t="shared" si="7"/>
        <v>0</v>
      </c>
      <c r="L86" s="166">
        <v>0.0342</v>
      </c>
      <c r="M86" s="164">
        <f t="shared" si="8"/>
        <v>0.1026</v>
      </c>
      <c r="N86" s="167">
        <v>21</v>
      </c>
      <c r="O86" s="168">
        <v>16</v>
      </c>
      <c r="P86" s="13" t="s">
        <v>115</v>
      </c>
    </row>
    <row r="87" spans="1:16" s="13" customFormat="1" ht="13.5" customHeight="1">
      <c r="A87" s="161" t="s">
        <v>292</v>
      </c>
      <c r="B87" s="161" t="s">
        <v>110</v>
      </c>
      <c r="C87" s="161" t="s">
        <v>290</v>
      </c>
      <c r="D87" s="162" t="s">
        <v>293</v>
      </c>
      <c r="E87" s="163" t="s">
        <v>303</v>
      </c>
      <c r="F87" s="161" t="s">
        <v>190</v>
      </c>
      <c r="G87" s="164">
        <v>48</v>
      </c>
      <c r="H87" s="165"/>
      <c r="I87" s="165">
        <f t="shared" si="6"/>
        <v>0</v>
      </c>
      <c r="J87" s="166">
        <v>0</v>
      </c>
      <c r="K87" s="164">
        <f t="shared" si="7"/>
        <v>0</v>
      </c>
      <c r="L87" s="166">
        <v>0.0342</v>
      </c>
      <c r="M87" s="164">
        <f t="shared" si="8"/>
        <v>1.6416</v>
      </c>
      <c r="N87" s="167">
        <v>21</v>
      </c>
      <c r="O87" s="168">
        <v>16</v>
      </c>
      <c r="P87" s="13" t="s">
        <v>115</v>
      </c>
    </row>
    <row r="88" spans="1:16" s="13" customFormat="1" ht="13.5" customHeight="1">
      <c r="A88" s="161" t="s">
        <v>292</v>
      </c>
      <c r="B88" s="161" t="s">
        <v>110</v>
      </c>
      <c r="C88" s="161" t="s">
        <v>290</v>
      </c>
      <c r="D88" s="162" t="s">
        <v>293</v>
      </c>
      <c r="E88" s="163" t="s">
        <v>304</v>
      </c>
      <c r="F88" s="161" t="s">
        <v>190</v>
      </c>
      <c r="G88" s="164">
        <v>15</v>
      </c>
      <c r="H88" s="165"/>
      <c r="I88" s="165">
        <f t="shared" si="6"/>
        <v>0</v>
      </c>
      <c r="J88" s="166">
        <v>0</v>
      </c>
      <c r="K88" s="164">
        <f t="shared" si="7"/>
        <v>0</v>
      </c>
      <c r="L88" s="166">
        <v>0.0342</v>
      </c>
      <c r="M88" s="164">
        <f t="shared" si="8"/>
        <v>0.513</v>
      </c>
      <c r="N88" s="167">
        <v>21</v>
      </c>
      <c r="O88" s="168">
        <v>16</v>
      </c>
      <c r="P88" s="13" t="s">
        <v>115</v>
      </c>
    </row>
    <row r="89" spans="1:16" s="13" customFormat="1" ht="13.5" customHeight="1">
      <c r="A89" s="161" t="s">
        <v>292</v>
      </c>
      <c r="B89" s="161" t="s">
        <v>110</v>
      </c>
      <c r="C89" s="161" t="s">
        <v>290</v>
      </c>
      <c r="D89" s="162" t="s">
        <v>293</v>
      </c>
      <c r="E89" s="163" t="s">
        <v>305</v>
      </c>
      <c r="F89" s="161" t="s">
        <v>190</v>
      </c>
      <c r="G89" s="164">
        <v>63</v>
      </c>
      <c r="H89" s="165"/>
      <c r="I89" s="165">
        <f t="shared" si="6"/>
        <v>0</v>
      </c>
      <c r="J89" s="166">
        <v>0</v>
      </c>
      <c r="K89" s="164">
        <f t="shared" si="7"/>
        <v>0</v>
      </c>
      <c r="L89" s="166">
        <v>0.0342</v>
      </c>
      <c r="M89" s="164">
        <f t="shared" si="8"/>
        <v>2.1546000000000003</v>
      </c>
      <c r="N89" s="167">
        <v>21</v>
      </c>
      <c r="O89" s="168">
        <v>16</v>
      </c>
      <c r="P89" s="13" t="s">
        <v>115</v>
      </c>
    </row>
    <row r="90" spans="1:16" s="13" customFormat="1" ht="13.5" customHeight="1">
      <c r="A90" s="161" t="s">
        <v>292</v>
      </c>
      <c r="B90" s="161" t="s">
        <v>110</v>
      </c>
      <c r="C90" s="161" t="s">
        <v>290</v>
      </c>
      <c r="D90" s="162" t="s">
        <v>293</v>
      </c>
      <c r="E90" s="163" t="s">
        <v>306</v>
      </c>
      <c r="F90" s="161" t="s">
        <v>299</v>
      </c>
      <c r="G90" s="164">
        <v>28</v>
      </c>
      <c r="H90" s="165"/>
      <c r="I90" s="165">
        <f t="shared" si="6"/>
        <v>0</v>
      </c>
      <c r="J90" s="166">
        <v>0</v>
      </c>
      <c r="K90" s="164">
        <f t="shared" si="7"/>
        <v>0</v>
      </c>
      <c r="L90" s="166">
        <v>0.0342</v>
      </c>
      <c r="M90" s="164">
        <f t="shared" si="8"/>
        <v>0.9576</v>
      </c>
      <c r="N90" s="167">
        <v>21</v>
      </c>
      <c r="O90" s="168">
        <v>16</v>
      </c>
      <c r="P90" s="13" t="s">
        <v>115</v>
      </c>
    </row>
    <row r="91" spans="1:16" s="13" customFormat="1" ht="13.5" customHeight="1">
      <c r="A91" s="161" t="s">
        <v>292</v>
      </c>
      <c r="B91" s="161" t="s">
        <v>110</v>
      </c>
      <c r="C91" s="161" t="s">
        <v>290</v>
      </c>
      <c r="D91" s="162" t="s">
        <v>293</v>
      </c>
      <c r="E91" s="163" t="s">
        <v>307</v>
      </c>
      <c r="F91" s="161" t="s">
        <v>299</v>
      </c>
      <c r="G91" s="164">
        <v>1</v>
      </c>
      <c r="H91" s="165"/>
      <c r="I91" s="165">
        <f t="shared" si="6"/>
        <v>0</v>
      </c>
      <c r="J91" s="166">
        <v>0</v>
      </c>
      <c r="K91" s="164">
        <f t="shared" si="7"/>
        <v>0</v>
      </c>
      <c r="L91" s="166">
        <v>0.0342</v>
      </c>
      <c r="M91" s="164">
        <f t="shared" si="8"/>
        <v>0.0342</v>
      </c>
      <c r="N91" s="167">
        <v>21</v>
      </c>
      <c r="O91" s="168">
        <v>16</v>
      </c>
      <c r="P91" s="13" t="s">
        <v>115</v>
      </c>
    </row>
    <row r="92" spans="1:16" s="13" customFormat="1" ht="13.5" customHeight="1">
      <c r="A92" s="161" t="s">
        <v>292</v>
      </c>
      <c r="B92" s="161" t="s">
        <v>110</v>
      </c>
      <c r="C92" s="161" t="s">
        <v>290</v>
      </c>
      <c r="D92" s="162" t="s">
        <v>293</v>
      </c>
      <c r="E92" s="163" t="s">
        <v>308</v>
      </c>
      <c r="F92" s="161" t="s">
        <v>299</v>
      </c>
      <c r="G92" s="164">
        <v>1</v>
      </c>
      <c r="H92" s="165"/>
      <c r="I92" s="165">
        <f t="shared" si="6"/>
        <v>0</v>
      </c>
      <c r="J92" s="166">
        <v>0</v>
      </c>
      <c r="K92" s="164">
        <f t="shared" si="7"/>
        <v>0</v>
      </c>
      <c r="L92" s="166">
        <v>0.0342</v>
      </c>
      <c r="M92" s="164">
        <f t="shared" si="8"/>
        <v>0.0342</v>
      </c>
      <c r="N92" s="167">
        <v>21</v>
      </c>
      <c r="O92" s="168">
        <v>16</v>
      </c>
      <c r="P92" s="13" t="s">
        <v>115</v>
      </c>
    </row>
    <row r="93" spans="1:16" s="13" customFormat="1" ht="13.5" customHeight="1">
      <c r="A93" s="161" t="s">
        <v>292</v>
      </c>
      <c r="B93" s="161" t="s">
        <v>110</v>
      </c>
      <c r="C93" s="161" t="s">
        <v>290</v>
      </c>
      <c r="D93" s="162" t="s">
        <v>293</v>
      </c>
      <c r="E93" s="163" t="s">
        <v>309</v>
      </c>
      <c r="F93" s="161" t="s">
        <v>299</v>
      </c>
      <c r="G93" s="164">
        <v>1</v>
      </c>
      <c r="H93" s="165"/>
      <c r="I93" s="165">
        <f t="shared" si="6"/>
        <v>0</v>
      </c>
      <c r="J93" s="166">
        <v>0</v>
      </c>
      <c r="K93" s="164">
        <f t="shared" si="7"/>
        <v>0</v>
      </c>
      <c r="L93" s="166">
        <v>0.0342</v>
      </c>
      <c r="M93" s="164">
        <f t="shared" si="8"/>
        <v>0.0342</v>
      </c>
      <c r="N93" s="167">
        <v>21</v>
      </c>
      <c r="O93" s="168">
        <v>16</v>
      </c>
      <c r="P93" s="13" t="s">
        <v>115</v>
      </c>
    </row>
    <row r="94" spans="1:16" s="13" customFormat="1" ht="13.5" customHeight="1">
      <c r="A94" s="161" t="s">
        <v>292</v>
      </c>
      <c r="B94" s="161" t="s">
        <v>110</v>
      </c>
      <c r="C94" s="161" t="s">
        <v>290</v>
      </c>
      <c r="D94" s="162" t="s">
        <v>293</v>
      </c>
      <c r="E94" s="163" t="s">
        <v>310</v>
      </c>
      <c r="F94" s="161" t="s">
        <v>299</v>
      </c>
      <c r="G94" s="164">
        <v>1</v>
      </c>
      <c r="H94" s="165"/>
      <c r="I94" s="165">
        <f t="shared" si="6"/>
        <v>0</v>
      </c>
      <c r="J94" s="166">
        <v>0</v>
      </c>
      <c r="K94" s="164">
        <f t="shared" si="7"/>
        <v>0</v>
      </c>
      <c r="L94" s="166">
        <v>0.0342</v>
      </c>
      <c r="M94" s="164">
        <f t="shared" si="8"/>
        <v>0.0342</v>
      </c>
      <c r="N94" s="167">
        <v>21</v>
      </c>
      <c r="O94" s="168">
        <v>16</v>
      </c>
      <c r="P94" s="13" t="s">
        <v>115</v>
      </c>
    </row>
    <row r="95" spans="1:16" s="13" customFormat="1" ht="13.5" customHeight="1">
      <c r="A95" s="161" t="s">
        <v>292</v>
      </c>
      <c r="B95" s="161" t="s">
        <v>110</v>
      </c>
      <c r="C95" s="161" t="s">
        <v>290</v>
      </c>
      <c r="D95" s="162" t="s">
        <v>293</v>
      </c>
      <c r="E95" s="163" t="s">
        <v>311</v>
      </c>
      <c r="F95" s="161" t="s">
        <v>299</v>
      </c>
      <c r="G95" s="164">
        <v>5</v>
      </c>
      <c r="H95" s="165"/>
      <c r="I95" s="165">
        <f t="shared" si="6"/>
        <v>0</v>
      </c>
      <c r="J95" s="166">
        <v>0</v>
      </c>
      <c r="K95" s="164">
        <f t="shared" si="7"/>
        <v>0</v>
      </c>
      <c r="L95" s="166">
        <v>0.0342</v>
      </c>
      <c r="M95" s="164">
        <f t="shared" si="8"/>
        <v>0.171</v>
      </c>
      <c r="N95" s="167">
        <v>21</v>
      </c>
      <c r="O95" s="168">
        <v>16</v>
      </c>
      <c r="P95" s="13" t="s">
        <v>115</v>
      </c>
    </row>
    <row r="96" spans="1:16" s="13" customFormat="1" ht="13.5" customHeight="1">
      <c r="A96" s="161" t="s">
        <v>292</v>
      </c>
      <c r="B96" s="161" t="s">
        <v>110</v>
      </c>
      <c r="C96" s="161" t="s">
        <v>290</v>
      </c>
      <c r="D96" s="162" t="s">
        <v>293</v>
      </c>
      <c r="E96" s="163" t="s">
        <v>312</v>
      </c>
      <c r="F96" s="161" t="s">
        <v>299</v>
      </c>
      <c r="G96" s="164">
        <v>6</v>
      </c>
      <c r="H96" s="165"/>
      <c r="I96" s="165">
        <v>0</v>
      </c>
      <c r="J96" s="166">
        <v>0</v>
      </c>
      <c r="K96" s="164">
        <f t="shared" si="7"/>
        <v>0</v>
      </c>
      <c r="L96" s="166">
        <v>0.0342</v>
      </c>
      <c r="M96" s="164">
        <f t="shared" si="8"/>
        <v>0.2052</v>
      </c>
      <c r="N96" s="167">
        <v>21</v>
      </c>
      <c r="O96" s="168">
        <v>16</v>
      </c>
      <c r="P96" s="13" t="s">
        <v>115</v>
      </c>
    </row>
    <row r="97" spans="1:16" s="13" customFormat="1" ht="13.5" customHeight="1">
      <c r="A97" s="161" t="s">
        <v>292</v>
      </c>
      <c r="B97" s="161" t="s">
        <v>110</v>
      </c>
      <c r="C97" s="161" t="s">
        <v>290</v>
      </c>
      <c r="D97" s="162" t="s">
        <v>293</v>
      </c>
      <c r="E97" s="163" t="s">
        <v>313</v>
      </c>
      <c r="F97" s="161" t="s">
        <v>299</v>
      </c>
      <c r="G97" s="164">
        <v>1</v>
      </c>
      <c r="H97" s="165"/>
      <c r="I97" s="165">
        <f t="shared" si="6"/>
        <v>0</v>
      </c>
      <c r="J97" s="166">
        <v>0</v>
      </c>
      <c r="K97" s="164">
        <f t="shared" si="7"/>
        <v>0</v>
      </c>
      <c r="L97" s="166">
        <v>0.0342</v>
      </c>
      <c r="M97" s="164">
        <f t="shared" si="8"/>
        <v>0.0342</v>
      </c>
      <c r="N97" s="167">
        <v>21</v>
      </c>
      <c r="O97" s="168">
        <v>16</v>
      </c>
      <c r="P97" s="13" t="s">
        <v>115</v>
      </c>
    </row>
    <row r="98" spans="1:16" s="13" customFormat="1" ht="13.5" customHeight="1">
      <c r="A98" s="161" t="s">
        <v>292</v>
      </c>
      <c r="B98" s="161" t="s">
        <v>110</v>
      </c>
      <c r="C98" s="161" t="s">
        <v>290</v>
      </c>
      <c r="D98" s="162" t="s">
        <v>293</v>
      </c>
      <c r="E98" s="163" t="s">
        <v>314</v>
      </c>
      <c r="F98" s="161" t="s">
        <v>299</v>
      </c>
      <c r="G98" s="164">
        <v>5</v>
      </c>
      <c r="H98" s="165"/>
      <c r="I98" s="165">
        <f t="shared" si="6"/>
        <v>0</v>
      </c>
      <c r="J98" s="166">
        <v>0</v>
      </c>
      <c r="K98" s="164">
        <f t="shared" si="7"/>
        <v>0</v>
      </c>
      <c r="L98" s="166">
        <v>0.0342</v>
      </c>
      <c r="M98" s="164">
        <f t="shared" si="8"/>
        <v>0.171</v>
      </c>
      <c r="N98" s="167">
        <v>21</v>
      </c>
      <c r="O98" s="168">
        <v>16</v>
      </c>
      <c r="P98" s="13" t="s">
        <v>115</v>
      </c>
    </row>
    <row r="99" spans="1:16" s="13" customFormat="1" ht="13.5" customHeight="1">
      <c r="A99" s="161" t="s">
        <v>292</v>
      </c>
      <c r="B99" s="161" t="s">
        <v>110</v>
      </c>
      <c r="C99" s="161" t="s">
        <v>290</v>
      </c>
      <c r="D99" s="162" t="s">
        <v>293</v>
      </c>
      <c r="E99" s="163" t="s">
        <v>315</v>
      </c>
      <c r="F99" s="161" t="s">
        <v>299</v>
      </c>
      <c r="G99" s="164">
        <v>3</v>
      </c>
      <c r="H99" s="165"/>
      <c r="I99" s="165">
        <f t="shared" si="6"/>
        <v>0</v>
      </c>
      <c r="J99" s="166">
        <v>0</v>
      </c>
      <c r="K99" s="164">
        <f t="shared" si="7"/>
        <v>0</v>
      </c>
      <c r="L99" s="166">
        <v>0.0342</v>
      </c>
      <c r="M99" s="164">
        <f t="shared" si="8"/>
        <v>0.1026</v>
      </c>
      <c r="N99" s="167">
        <v>21</v>
      </c>
      <c r="O99" s="168">
        <v>16</v>
      </c>
      <c r="P99" s="13" t="s">
        <v>115</v>
      </c>
    </row>
    <row r="100" spans="1:16" s="13" customFormat="1" ht="13.5" customHeight="1">
      <c r="A100" s="161" t="s">
        <v>292</v>
      </c>
      <c r="B100" s="161" t="s">
        <v>110</v>
      </c>
      <c r="C100" s="161" t="s">
        <v>290</v>
      </c>
      <c r="D100" s="162" t="s">
        <v>293</v>
      </c>
      <c r="E100" s="163" t="s">
        <v>316</v>
      </c>
      <c r="F100" s="161" t="s">
        <v>299</v>
      </c>
      <c r="G100" s="164">
        <v>1</v>
      </c>
      <c r="H100" s="165"/>
      <c r="I100" s="165">
        <f t="shared" si="6"/>
        <v>0</v>
      </c>
      <c r="J100" s="166">
        <v>0</v>
      </c>
      <c r="K100" s="164">
        <f t="shared" si="7"/>
        <v>0</v>
      </c>
      <c r="L100" s="166">
        <v>0.0342</v>
      </c>
      <c r="M100" s="164">
        <f t="shared" si="8"/>
        <v>0.0342</v>
      </c>
      <c r="N100" s="167">
        <v>21</v>
      </c>
      <c r="O100" s="168">
        <v>16</v>
      </c>
      <c r="P100" s="13" t="s">
        <v>115</v>
      </c>
    </row>
    <row r="101" spans="1:16" s="13" customFormat="1" ht="13.5" customHeight="1">
      <c r="A101" s="161" t="s">
        <v>292</v>
      </c>
      <c r="B101" s="161" t="s">
        <v>110</v>
      </c>
      <c r="C101" s="161" t="s">
        <v>290</v>
      </c>
      <c r="D101" s="162" t="s">
        <v>293</v>
      </c>
      <c r="E101" s="163" t="s">
        <v>317</v>
      </c>
      <c r="F101" s="161" t="s">
        <v>299</v>
      </c>
      <c r="G101" s="164">
        <v>1</v>
      </c>
      <c r="H101" s="165"/>
      <c r="I101" s="165">
        <f t="shared" si="6"/>
        <v>0</v>
      </c>
      <c r="J101" s="166">
        <v>0</v>
      </c>
      <c r="K101" s="164">
        <f t="shared" si="7"/>
        <v>0</v>
      </c>
      <c r="L101" s="166">
        <v>0.0342</v>
      </c>
      <c r="M101" s="164">
        <f t="shared" si="8"/>
        <v>0.0342</v>
      </c>
      <c r="N101" s="167">
        <v>21</v>
      </c>
      <c r="O101" s="168">
        <v>16</v>
      </c>
      <c r="P101" s="13" t="s">
        <v>115</v>
      </c>
    </row>
    <row r="102" spans="1:16" s="13" customFormat="1" ht="13.5" customHeight="1">
      <c r="A102" s="161" t="s">
        <v>292</v>
      </c>
      <c r="B102" s="161" t="s">
        <v>110</v>
      </c>
      <c r="C102" s="161" t="s">
        <v>290</v>
      </c>
      <c r="D102" s="162" t="s">
        <v>293</v>
      </c>
      <c r="E102" s="163" t="s">
        <v>318</v>
      </c>
      <c r="F102" s="161" t="s">
        <v>299</v>
      </c>
      <c r="G102" s="164">
        <v>1</v>
      </c>
      <c r="H102" s="165"/>
      <c r="I102" s="165">
        <v>0</v>
      </c>
      <c r="J102" s="166">
        <v>0</v>
      </c>
      <c r="K102" s="164">
        <f t="shared" si="7"/>
        <v>0</v>
      </c>
      <c r="L102" s="166">
        <v>0.0342</v>
      </c>
      <c r="M102" s="164">
        <f t="shared" si="8"/>
        <v>0.0342</v>
      </c>
      <c r="N102" s="167">
        <v>21</v>
      </c>
      <c r="O102" s="168">
        <v>16</v>
      </c>
      <c r="P102" s="13" t="s">
        <v>115</v>
      </c>
    </row>
    <row r="103" spans="1:16" s="13" customFormat="1" ht="13.5" customHeight="1">
      <c r="A103" s="161" t="s">
        <v>292</v>
      </c>
      <c r="B103" s="161" t="s">
        <v>110</v>
      </c>
      <c r="C103" s="161" t="s">
        <v>290</v>
      </c>
      <c r="D103" s="162" t="s">
        <v>293</v>
      </c>
      <c r="E103" s="163" t="s">
        <v>319</v>
      </c>
      <c r="F103" s="161" t="s">
        <v>299</v>
      </c>
      <c r="G103" s="164">
        <v>2</v>
      </c>
      <c r="H103" s="165"/>
      <c r="I103" s="165">
        <v>0</v>
      </c>
      <c r="J103" s="166">
        <v>0</v>
      </c>
      <c r="K103" s="164">
        <f t="shared" si="7"/>
        <v>0</v>
      </c>
      <c r="L103" s="166">
        <v>0.0342</v>
      </c>
      <c r="M103" s="164">
        <f t="shared" si="8"/>
        <v>0.0684</v>
      </c>
      <c r="N103" s="167">
        <v>21</v>
      </c>
      <c r="O103" s="168">
        <v>16</v>
      </c>
      <c r="P103" s="13" t="s">
        <v>115</v>
      </c>
    </row>
    <row r="104" spans="1:16" s="13" customFormat="1" ht="13.5" customHeight="1">
      <c r="A104" s="161" t="s">
        <v>292</v>
      </c>
      <c r="B104" s="161" t="s">
        <v>110</v>
      </c>
      <c r="C104" s="161" t="s">
        <v>290</v>
      </c>
      <c r="D104" s="162" t="s">
        <v>293</v>
      </c>
      <c r="E104" s="163" t="s">
        <v>320</v>
      </c>
      <c r="F104" s="161" t="s">
        <v>299</v>
      </c>
      <c r="G104" s="164">
        <v>1</v>
      </c>
      <c r="H104" s="165"/>
      <c r="I104" s="165">
        <f t="shared" si="6"/>
        <v>0</v>
      </c>
      <c r="J104" s="166">
        <v>0</v>
      </c>
      <c r="K104" s="164">
        <f t="shared" si="7"/>
        <v>0</v>
      </c>
      <c r="L104" s="166">
        <v>0.0342</v>
      </c>
      <c r="M104" s="164">
        <f t="shared" si="8"/>
        <v>0.0342</v>
      </c>
      <c r="N104" s="167">
        <v>21</v>
      </c>
      <c r="O104" s="168">
        <v>16</v>
      </c>
      <c r="P104" s="13" t="s">
        <v>115</v>
      </c>
    </row>
    <row r="105" spans="1:16" s="13" customFormat="1" ht="13.5" customHeight="1">
      <c r="A105" s="161" t="s">
        <v>292</v>
      </c>
      <c r="B105" s="161" t="s">
        <v>110</v>
      </c>
      <c r="C105" s="161" t="s">
        <v>290</v>
      </c>
      <c r="D105" s="162" t="s">
        <v>293</v>
      </c>
      <c r="E105" s="163" t="s">
        <v>321</v>
      </c>
      <c r="F105" s="161" t="s">
        <v>299</v>
      </c>
      <c r="G105" s="164">
        <v>5</v>
      </c>
      <c r="H105" s="165"/>
      <c r="I105" s="165">
        <f t="shared" si="6"/>
        <v>0</v>
      </c>
      <c r="J105" s="166">
        <v>0</v>
      </c>
      <c r="K105" s="164">
        <f t="shared" si="7"/>
        <v>0</v>
      </c>
      <c r="L105" s="166">
        <v>0.0342</v>
      </c>
      <c r="M105" s="164">
        <f t="shared" si="8"/>
        <v>0.171</v>
      </c>
      <c r="N105" s="167">
        <v>21</v>
      </c>
      <c r="O105" s="168">
        <v>16</v>
      </c>
      <c r="P105" s="13" t="s">
        <v>115</v>
      </c>
    </row>
    <row r="106" spans="1:16" s="13" customFormat="1" ht="13.5" customHeight="1">
      <c r="A106" s="161" t="s">
        <v>292</v>
      </c>
      <c r="B106" s="161" t="s">
        <v>110</v>
      </c>
      <c r="C106" s="161" t="s">
        <v>290</v>
      </c>
      <c r="D106" s="162" t="s">
        <v>293</v>
      </c>
      <c r="E106" s="163" t="s">
        <v>322</v>
      </c>
      <c r="F106" s="161" t="s">
        <v>299</v>
      </c>
      <c r="G106" s="164">
        <v>5</v>
      </c>
      <c r="H106" s="165"/>
      <c r="I106" s="165">
        <f t="shared" si="6"/>
        <v>0</v>
      </c>
      <c r="J106" s="166">
        <v>0</v>
      </c>
      <c r="K106" s="164">
        <f t="shared" si="7"/>
        <v>0</v>
      </c>
      <c r="L106" s="166">
        <v>0.0342</v>
      </c>
      <c r="M106" s="164">
        <f t="shared" si="8"/>
        <v>0.171</v>
      </c>
      <c r="N106" s="167">
        <v>21</v>
      </c>
      <c r="O106" s="168">
        <v>16</v>
      </c>
      <c r="P106" s="13" t="s">
        <v>115</v>
      </c>
    </row>
    <row r="107" spans="1:16" s="13" customFormat="1" ht="13.5" customHeight="1">
      <c r="A107" s="161" t="s">
        <v>292</v>
      </c>
      <c r="B107" s="161" t="s">
        <v>110</v>
      </c>
      <c r="C107" s="161" t="s">
        <v>290</v>
      </c>
      <c r="D107" s="162" t="s">
        <v>293</v>
      </c>
      <c r="E107" s="163" t="s">
        <v>323</v>
      </c>
      <c r="F107" s="161" t="s">
        <v>324</v>
      </c>
      <c r="G107" s="164">
        <v>8</v>
      </c>
      <c r="H107" s="165"/>
      <c r="I107" s="165">
        <f t="shared" si="6"/>
        <v>0</v>
      </c>
      <c r="J107" s="166">
        <v>0</v>
      </c>
      <c r="K107" s="164">
        <f t="shared" si="7"/>
        <v>0</v>
      </c>
      <c r="L107" s="166">
        <v>0.0342</v>
      </c>
      <c r="M107" s="164">
        <f t="shared" si="8"/>
        <v>0.2736</v>
      </c>
      <c r="N107" s="167">
        <v>21</v>
      </c>
      <c r="O107" s="168">
        <v>16</v>
      </c>
      <c r="P107" s="13" t="s">
        <v>115</v>
      </c>
    </row>
    <row r="108" spans="1:16" s="13" customFormat="1" ht="13.5" customHeight="1">
      <c r="A108" s="161" t="s">
        <v>325</v>
      </c>
      <c r="B108" s="161" t="s">
        <v>110</v>
      </c>
      <c r="C108" s="161" t="s">
        <v>290</v>
      </c>
      <c r="D108" s="162" t="s">
        <v>326</v>
      </c>
      <c r="E108" s="163" t="s">
        <v>327</v>
      </c>
      <c r="F108" s="161" t="s">
        <v>324</v>
      </c>
      <c r="G108" s="164">
        <v>5</v>
      </c>
      <c r="H108" s="165"/>
      <c r="I108" s="165">
        <f t="shared" si="6"/>
        <v>0</v>
      </c>
      <c r="J108" s="166">
        <v>0</v>
      </c>
      <c r="K108" s="164">
        <f t="shared" si="7"/>
        <v>0</v>
      </c>
      <c r="L108" s="166">
        <v>0.01107</v>
      </c>
      <c r="M108" s="164">
        <f t="shared" si="8"/>
        <v>0.055349999999999996</v>
      </c>
      <c r="N108" s="167">
        <v>21</v>
      </c>
      <c r="O108" s="168">
        <v>16</v>
      </c>
      <c r="P108" s="13" t="s">
        <v>115</v>
      </c>
    </row>
    <row r="109" spans="1:16" s="13" customFormat="1" ht="13.5" customHeight="1">
      <c r="A109" s="161" t="s">
        <v>328</v>
      </c>
      <c r="B109" s="161" t="s">
        <v>110</v>
      </c>
      <c r="C109" s="161" t="s">
        <v>290</v>
      </c>
      <c r="D109" s="162" t="s">
        <v>329</v>
      </c>
      <c r="E109" s="163" t="s">
        <v>330</v>
      </c>
      <c r="F109" s="161" t="s">
        <v>324</v>
      </c>
      <c r="G109" s="164">
        <v>3</v>
      </c>
      <c r="H109" s="165"/>
      <c r="I109" s="165">
        <f t="shared" si="6"/>
        <v>0</v>
      </c>
      <c r="J109" s="166">
        <v>0</v>
      </c>
      <c r="K109" s="164">
        <f t="shared" si="7"/>
        <v>0</v>
      </c>
      <c r="L109" s="166">
        <v>0.01946</v>
      </c>
      <c r="M109" s="164">
        <f t="shared" si="8"/>
        <v>0.05838</v>
      </c>
      <c r="N109" s="167">
        <v>21</v>
      </c>
      <c r="O109" s="168">
        <v>16</v>
      </c>
      <c r="P109" s="13" t="s">
        <v>115</v>
      </c>
    </row>
    <row r="110" spans="1:16" s="13" customFormat="1" ht="13.5" customHeight="1">
      <c r="A110" s="161" t="s">
        <v>331</v>
      </c>
      <c r="B110" s="161" t="s">
        <v>110</v>
      </c>
      <c r="C110" s="161" t="s">
        <v>290</v>
      </c>
      <c r="D110" s="162" t="s">
        <v>332</v>
      </c>
      <c r="E110" s="163" t="s">
        <v>333</v>
      </c>
      <c r="F110" s="161" t="s">
        <v>324</v>
      </c>
      <c r="G110" s="164">
        <v>1</v>
      </c>
      <c r="H110" s="165"/>
      <c r="I110" s="165">
        <f t="shared" si="6"/>
        <v>0</v>
      </c>
      <c r="J110" s="166">
        <v>0</v>
      </c>
      <c r="K110" s="164">
        <f t="shared" si="7"/>
        <v>0</v>
      </c>
      <c r="L110" s="166">
        <v>0.0347</v>
      </c>
      <c r="M110" s="164">
        <f t="shared" si="8"/>
        <v>0.0347</v>
      </c>
      <c r="N110" s="167">
        <v>21</v>
      </c>
      <c r="O110" s="168">
        <v>16</v>
      </c>
      <c r="P110" s="13" t="s">
        <v>115</v>
      </c>
    </row>
    <row r="111" spans="1:16" s="13" customFormat="1" ht="13.5" customHeight="1">
      <c r="A111" s="161" t="s">
        <v>334</v>
      </c>
      <c r="B111" s="161" t="s">
        <v>110</v>
      </c>
      <c r="C111" s="161" t="s">
        <v>290</v>
      </c>
      <c r="D111" s="162" t="s">
        <v>335</v>
      </c>
      <c r="E111" s="163" t="s">
        <v>336</v>
      </c>
      <c r="F111" s="161" t="s">
        <v>324</v>
      </c>
      <c r="G111" s="164">
        <v>3</v>
      </c>
      <c r="H111" s="165"/>
      <c r="I111" s="165">
        <f t="shared" si="6"/>
        <v>0</v>
      </c>
      <c r="J111" s="166">
        <v>0</v>
      </c>
      <c r="K111" s="164">
        <f t="shared" si="7"/>
        <v>0</v>
      </c>
      <c r="L111" s="166">
        <v>0.00156</v>
      </c>
      <c r="M111" s="164">
        <f t="shared" si="8"/>
        <v>0.00468</v>
      </c>
      <c r="N111" s="167">
        <v>21</v>
      </c>
      <c r="O111" s="168">
        <v>16</v>
      </c>
      <c r="P111" s="13" t="s">
        <v>115</v>
      </c>
    </row>
    <row r="112" spans="2:16" s="138" customFormat="1" ht="12.75" customHeight="1">
      <c r="B112" s="139" t="s">
        <v>62</v>
      </c>
      <c r="D112" s="140" t="s">
        <v>337</v>
      </c>
      <c r="E112" s="140" t="s">
        <v>338</v>
      </c>
      <c r="I112" s="141"/>
      <c r="K112" s="142">
        <f>SUM(K118:K120)</f>
        <v>0</v>
      </c>
      <c r="M112" s="142">
        <f>SUM(M118:M120)</f>
        <v>0</v>
      </c>
      <c r="P112" s="140" t="s">
        <v>109</v>
      </c>
    </row>
    <row r="113" spans="1:16" s="13" customFormat="1" ht="13.5" customHeight="1">
      <c r="A113" s="161" t="s">
        <v>339</v>
      </c>
      <c r="B113" s="161" t="s">
        <v>110</v>
      </c>
      <c r="C113" s="161" t="s">
        <v>340</v>
      </c>
      <c r="D113" s="162" t="s">
        <v>341</v>
      </c>
      <c r="E113" s="163" t="s">
        <v>342</v>
      </c>
      <c r="F113" s="161" t="s">
        <v>449</v>
      </c>
      <c r="G113" s="164">
        <v>43</v>
      </c>
      <c r="H113" s="165"/>
      <c r="I113" s="165">
        <f aca="true" t="shared" si="9" ref="I113:I122">ROUND(G113*H113,2)</f>
        <v>0</v>
      </c>
      <c r="J113" s="166">
        <v>0</v>
      </c>
      <c r="K113" s="164">
        <f aca="true" t="shared" si="10" ref="K113:K120">G113*J113</f>
        <v>0</v>
      </c>
      <c r="L113" s="166">
        <v>0</v>
      </c>
      <c r="M113" s="164">
        <f aca="true" t="shared" si="11" ref="M113:M120">G113*L113</f>
        <v>0</v>
      </c>
      <c r="N113" s="167">
        <v>21</v>
      </c>
      <c r="O113" s="168">
        <v>16</v>
      </c>
      <c r="P113" s="13" t="s">
        <v>115</v>
      </c>
    </row>
    <row r="114" spans="1:16" s="13" customFormat="1" ht="13.5" customHeight="1">
      <c r="A114" s="161" t="s">
        <v>339</v>
      </c>
      <c r="B114" s="161" t="s">
        <v>110</v>
      </c>
      <c r="C114" s="161" t="s">
        <v>340</v>
      </c>
      <c r="D114" s="162" t="s">
        <v>341</v>
      </c>
      <c r="E114" s="163" t="s">
        <v>448</v>
      </c>
      <c r="F114" s="161" t="s">
        <v>190</v>
      </c>
      <c r="G114" s="164">
        <v>120</v>
      </c>
      <c r="H114" s="165"/>
      <c r="I114" s="165">
        <f t="shared" si="9"/>
        <v>0</v>
      </c>
      <c r="J114" s="166">
        <v>0</v>
      </c>
      <c r="K114" s="164">
        <f t="shared" si="10"/>
        <v>0</v>
      </c>
      <c r="L114" s="166">
        <v>0</v>
      </c>
      <c r="M114" s="164">
        <f t="shared" si="11"/>
        <v>0</v>
      </c>
      <c r="N114" s="167">
        <v>21</v>
      </c>
      <c r="O114" s="168">
        <v>16</v>
      </c>
      <c r="P114" s="13" t="s">
        <v>115</v>
      </c>
    </row>
    <row r="115" spans="1:16" s="13" customFormat="1" ht="13.5" customHeight="1">
      <c r="A115" s="161" t="s">
        <v>339</v>
      </c>
      <c r="B115" s="161" t="s">
        <v>110</v>
      </c>
      <c r="C115" s="161" t="s">
        <v>340</v>
      </c>
      <c r="D115" s="162" t="s">
        <v>450</v>
      </c>
      <c r="E115" s="163" t="s">
        <v>451</v>
      </c>
      <c r="F115" s="161" t="s">
        <v>190</v>
      </c>
      <c r="G115" s="164">
        <v>23</v>
      </c>
      <c r="H115" s="165"/>
      <c r="I115" s="165">
        <f t="shared" si="9"/>
        <v>0</v>
      </c>
      <c r="J115" s="166">
        <v>0</v>
      </c>
      <c r="K115" s="164">
        <f t="shared" si="10"/>
        <v>0</v>
      </c>
      <c r="L115" s="166">
        <v>0</v>
      </c>
      <c r="M115" s="164">
        <f t="shared" si="11"/>
        <v>0</v>
      </c>
      <c r="N115" s="167">
        <v>21</v>
      </c>
      <c r="O115" s="168">
        <v>16</v>
      </c>
      <c r="P115" s="13" t="s">
        <v>115</v>
      </c>
    </row>
    <row r="116" spans="1:16" s="13" customFormat="1" ht="13.5" customHeight="1">
      <c r="A116" s="161" t="s">
        <v>339</v>
      </c>
      <c r="B116" s="161" t="s">
        <v>110</v>
      </c>
      <c r="C116" s="161" t="s">
        <v>340</v>
      </c>
      <c r="D116" s="162" t="s">
        <v>341</v>
      </c>
      <c r="E116" s="163" t="s">
        <v>452</v>
      </c>
      <c r="F116" s="161" t="s">
        <v>299</v>
      </c>
      <c r="G116" s="164">
        <v>12</v>
      </c>
      <c r="H116" s="165"/>
      <c r="I116" s="165">
        <f t="shared" si="9"/>
        <v>0</v>
      </c>
      <c r="J116" s="166">
        <v>0</v>
      </c>
      <c r="K116" s="164">
        <f t="shared" si="10"/>
        <v>0</v>
      </c>
      <c r="L116" s="166">
        <v>0</v>
      </c>
      <c r="M116" s="164">
        <f t="shared" si="11"/>
        <v>0</v>
      </c>
      <c r="N116" s="167">
        <v>21</v>
      </c>
      <c r="O116" s="168">
        <v>16</v>
      </c>
      <c r="P116" s="13" t="s">
        <v>115</v>
      </c>
    </row>
    <row r="117" spans="1:15" s="13" customFormat="1" ht="13.5" customHeight="1">
      <c r="A117" s="161">
        <v>64</v>
      </c>
      <c r="B117" s="161" t="s">
        <v>110</v>
      </c>
      <c r="C117" s="161">
        <v>741</v>
      </c>
      <c r="D117" s="162" t="s">
        <v>341</v>
      </c>
      <c r="E117" s="163" t="s">
        <v>454</v>
      </c>
      <c r="F117" s="161" t="s">
        <v>299</v>
      </c>
      <c r="G117" s="164">
        <v>5</v>
      </c>
      <c r="H117" s="165"/>
      <c r="I117" s="165">
        <f t="shared" si="9"/>
        <v>0</v>
      </c>
      <c r="J117" s="166"/>
      <c r="K117" s="164"/>
      <c r="L117" s="166"/>
      <c r="M117" s="164"/>
      <c r="N117" s="167"/>
      <c r="O117" s="168"/>
    </row>
    <row r="118" spans="1:16" s="13" customFormat="1" ht="13.5" customHeight="1">
      <c r="A118" s="161" t="s">
        <v>339</v>
      </c>
      <c r="B118" s="161" t="s">
        <v>110</v>
      </c>
      <c r="C118" s="161" t="s">
        <v>340</v>
      </c>
      <c r="D118" s="162" t="s">
        <v>341</v>
      </c>
      <c r="E118" s="163" t="s">
        <v>453</v>
      </c>
      <c r="F118" s="161" t="s">
        <v>299</v>
      </c>
      <c r="G118" s="164">
        <v>5</v>
      </c>
      <c r="H118" s="165"/>
      <c r="I118" s="165">
        <f t="shared" si="9"/>
        <v>0</v>
      </c>
      <c r="J118" s="166">
        <v>0</v>
      </c>
      <c r="K118" s="164">
        <f t="shared" si="10"/>
        <v>0</v>
      </c>
      <c r="L118" s="166">
        <v>0</v>
      </c>
      <c r="M118" s="164">
        <f t="shared" si="11"/>
        <v>0</v>
      </c>
      <c r="N118" s="167">
        <v>21</v>
      </c>
      <c r="O118" s="168">
        <v>16</v>
      </c>
      <c r="P118" s="13" t="s">
        <v>115</v>
      </c>
    </row>
    <row r="119" spans="1:15" s="13" customFormat="1" ht="13.5" customHeight="1">
      <c r="A119" s="161">
        <v>64</v>
      </c>
      <c r="B119" s="161" t="s">
        <v>110</v>
      </c>
      <c r="C119" s="161">
        <v>741</v>
      </c>
      <c r="D119" s="162" t="s">
        <v>341</v>
      </c>
      <c r="E119" s="163" t="s">
        <v>455</v>
      </c>
      <c r="F119" s="161" t="s">
        <v>299</v>
      </c>
      <c r="G119" s="164">
        <v>1</v>
      </c>
      <c r="H119" s="165"/>
      <c r="I119" s="165">
        <f t="shared" si="9"/>
        <v>0</v>
      </c>
      <c r="J119" s="166"/>
      <c r="K119" s="164"/>
      <c r="L119" s="166"/>
      <c r="M119" s="164"/>
      <c r="N119" s="167"/>
      <c r="O119" s="168"/>
    </row>
    <row r="120" spans="1:16" s="13" customFormat="1" ht="13.5" customHeight="1">
      <c r="A120" s="161" t="s">
        <v>343</v>
      </c>
      <c r="B120" s="161" t="s">
        <v>110</v>
      </c>
      <c r="C120" s="161" t="s">
        <v>340</v>
      </c>
      <c r="D120" s="162" t="s">
        <v>344</v>
      </c>
      <c r="E120" s="163" t="s">
        <v>456</v>
      </c>
      <c r="F120" s="161" t="s">
        <v>299</v>
      </c>
      <c r="G120" s="164">
        <v>11</v>
      </c>
      <c r="H120" s="165"/>
      <c r="I120" s="165">
        <f t="shared" si="9"/>
        <v>0</v>
      </c>
      <c r="J120" s="166">
        <v>0</v>
      </c>
      <c r="K120" s="164">
        <f t="shared" si="10"/>
        <v>0</v>
      </c>
      <c r="L120" s="166">
        <v>0</v>
      </c>
      <c r="M120" s="164">
        <f t="shared" si="11"/>
        <v>0</v>
      </c>
      <c r="N120" s="167">
        <v>21</v>
      </c>
      <c r="O120" s="168">
        <v>16</v>
      </c>
      <c r="P120" s="13" t="s">
        <v>115</v>
      </c>
    </row>
    <row r="121" spans="1:15" s="13" customFormat="1" ht="13.5" customHeight="1">
      <c r="A121" s="161">
        <v>65</v>
      </c>
      <c r="B121" s="161" t="s">
        <v>110</v>
      </c>
      <c r="C121" s="161">
        <v>741</v>
      </c>
      <c r="D121" s="162" t="s">
        <v>344</v>
      </c>
      <c r="E121" s="163" t="s">
        <v>345</v>
      </c>
      <c r="F121" s="161" t="s">
        <v>299</v>
      </c>
      <c r="G121" s="164">
        <v>1</v>
      </c>
      <c r="H121" s="165"/>
      <c r="I121" s="165">
        <f t="shared" si="9"/>
        <v>0</v>
      </c>
      <c r="J121" s="166"/>
      <c r="K121" s="164"/>
      <c r="L121" s="166"/>
      <c r="M121" s="164"/>
      <c r="N121" s="167"/>
      <c r="O121" s="168"/>
    </row>
    <row r="122" spans="1:15" s="13" customFormat="1" ht="13.5" customHeight="1">
      <c r="A122" s="161">
        <v>65</v>
      </c>
      <c r="B122" s="161" t="s">
        <v>110</v>
      </c>
      <c r="C122" s="161">
        <v>741</v>
      </c>
      <c r="D122" s="162" t="s">
        <v>344</v>
      </c>
      <c r="E122" s="163" t="s">
        <v>457</v>
      </c>
      <c r="F122" s="161" t="s">
        <v>299</v>
      </c>
      <c r="G122" s="164">
        <v>1</v>
      </c>
      <c r="H122" s="165"/>
      <c r="I122" s="165">
        <f t="shared" si="9"/>
        <v>0</v>
      </c>
      <c r="J122" s="166"/>
      <c r="K122" s="164"/>
      <c r="L122" s="166"/>
      <c r="M122" s="164"/>
      <c r="N122" s="167"/>
      <c r="O122" s="168"/>
    </row>
    <row r="123" spans="1:15" s="13" customFormat="1" ht="13.5" customHeight="1">
      <c r="A123" s="161" t="s">
        <v>348</v>
      </c>
      <c r="B123" s="161" t="s">
        <v>110</v>
      </c>
      <c r="C123" s="161" t="s">
        <v>346</v>
      </c>
      <c r="D123" s="162" t="s">
        <v>349</v>
      </c>
      <c r="E123" s="140" t="s">
        <v>347</v>
      </c>
      <c r="F123" s="161"/>
      <c r="G123" s="164"/>
      <c r="H123" s="165"/>
      <c r="I123" s="165"/>
      <c r="J123" s="166"/>
      <c r="K123" s="164"/>
      <c r="L123" s="166"/>
      <c r="M123" s="164"/>
      <c r="N123" s="167"/>
      <c r="O123" s="168"/>
    </row>
    <row r="124" spans="1:16" s="13" customFormat="1" ht="13.5" customHeight="1">
      <c r="A124" s="161" t="s">
        <v>351</v>
      </c>
      <c r="B124" s="161" t="s">
        <v>110</v>
      </c>
      <c r="C124" s="161" t="s">
        <v>346</v>
      </c>
      <c r="D124" s="162" t="s">
        <v>352</v>
      </c>
      <c r="E124" s="163" t="s">
        <v>350</v>
      </c>
      <c r="F124" s="161" t="s">
        <v>299</v>
      </c>
      <c r="G124" s="164">
        <v>8</v>
      </c>
      <c r="H124" s="165"/>
      <c r="I124" s="165">
        <f aca="true" t="shared" si="12" ref="I124:I133">ROUND(G124*H124,2)</f>
        <v>0</v>
      </c>
      <c r="J124" s="166">
        <v>0.001</v>
      </c>
      <c r="K124" s="164">
        <f aca="true" t="shared" si="13" ref="K124:K133">G124*J124</f>
        <v>0.008</v>
      </c>
      <c r="L124" s="166">
        <v>0</v>
      </c>
      <c r="M124" s="164">
        <f aca="true" t="shared" si="14" ref="M124:M133">G124*L124</f>
        <v>0</v>
      </c>
      <c r="N124" s="167">
        <v>21</v>
      </c>
      <c r="O124" s="168">
        <v>16</v>
      </c>
      <c r="P124" s="13" t="s">
        <v>115</v>
      </c>
    </row>
    <row r="125" spans="1:16" s="13" customFormat="1" ht="13.5" customHeight="1">
      <c r="A125" s="169" t="s">
        <v>354</v>
      </c>
      <c r="B125" s="169" t="s">
        <v>116</v>
      </c>
      <c r="C125" s="169" t="s">
        <v>117</v>
      </c>
      <c r="D125" s="170" t="s">
        <v>355</v>
      </c>
      <c r="E125" s="163" t="s">
        <v>353</v>
      </c>
      <c r="F125" s="161" t="s">
        <v>114</v>
      </c>
      <c r="G125" s="164">
        <v>2</v>
      </c>
      <c r="H125" s="165"/>
      <c r="I125" s="165">
        <f t="shared" si="12"/>
        <v>0</v>
      </c>
      <c r="J125" s="166">
        <v>0</v>
      </c>
      <c r="K125" s="164">
        <f t="shared" si="13"/>
        <v>0</v>
      </c>
      <c r="L125" s="166">
        <v>0</v>
      </c>
      <c r="M125" s="164">
        <f t="shared" si="14"/>
        <v>0</v>
      </c>
      <c r="N125" s="167">
        <v>21</v>
      </c>
      <c r="O125" s="168">
        <v>16</v>
      </c>
      <c r="P125" s="13" t="s">
        <v>115</v>
      </c>
    </row>
    <row r="126" spans="1:16" s="13" customFormat="1" ht="13.5" customHeight="1">
      <c r="A126" s="161" t="s">
        <v>357</v>
      </c>
      <c r="B126" s="161" t="s">
        <v>110</v>
      </c>
      <c r="C126" s="161" t="s">
        <v>346</v>
      </c>
      <c r="D126" s="162" t="s">
        <v>358</v>
      </c>
      <c r="E126" s="171" t="s">
        <v>356</v>
      </c>
      <c r="F126" s="169" t="s">
        <v>114</v>
      </c>
      <c r="G126" s="172">
        <v>2</v>
      </c>
      <c r="H126" s="173"/>
      <c r="I126" s="173">
        <f t="shared" si="12"/>
        <v>0</v>
      </c>
      <c r="J126" s="174">
        <v>0.0185</v>
      </c>
      <c r="K126" s="172">
        <f t="shared" si="13"/>
        <v>0.037</v>
      </c>
      <c r="L126" s="174">
        <v>0</v>
      </c>
      <c r="M126" s="172">
        <f t="shared" si="14"/>
        <v>0</v>
      </c>
      <c r="N126" s="175">
        <v>21</v>
      </c>
      <c r="O126" s="176">
        <v>32</v>
      </c>
      <c r="P126" s="177" t="s">
        <v>115</v>
      </c>
    </row>
    <row r="127" spans="1:16" s="13" customFormat="1" ht="13.5" customHeight="1">
      <c r="A127" s="169" t="s">
        <v>360</v>
      </c>
      <c r="B127" s="169" t="s">
        <v>116</v>
      </c>
      <c r="C127" s="169" t="s">
        <v>117</v>
      </c>
      <c r="D127" s="170" t="s">
        <v>361</v>
      </c>
      <c r="E127" s="163" t="s">
        <v>359</v>
      </c>
      <c r="F127" s="161" t="s">
        <v>114</v>
      </c>
      <c r="G127" s="164">
        <v>2</v>
      </c>
      <c r="H127" s="165"/>
      <c r="I127" s="165">
        <f t="shared" si="12"/>
        <v>0</v>
      </c>
      <c r="J127" s="166">
        <v>0</v>
      </c>
      <c r="K127" s="164">
        <f t="shared" si="13"/>
        <v>0</v>
      </c>
      <c r="L127" s="166">
        <v>0</v>
      </c>
      <c r="M127" s="164">
        <f t="shared" si="14"/>
        <v>0</v>
      </c>
      <c r="N127" s="167">
        <v>21</v>
      </c>
      <c r="O127" s="168">
        <v>16</v>
      </c>
      <c r="P127" s="13" t="s">
        <v>115</v>
      </c>
    </row>
    <row r="128" spans="1:16" s="13" customFormat="1" ht="13.5" customHeight="1">
      <c r="A128" s="161" t="s">
        <v>363</v>
      </c>
      <c r="B128" s="161" t="s">
        <v>110</v>
      </c>
      <c r="C128" s="161" t="s">
        <v>346</v>
      </c>
      <c r="D128" s="162" t="s">
        <v>364</v>
      </c>
      <c r="E128" s="171" t="s">
        <v>362</v>
      </c>
      <c r="F128" s="169" t="s">
        <v>114</v>
      </c>
      <c r="G128" s="172">
        <v>2</v>
      </c>
      <c r="H128" s="173"/>
      <c r="I128" s="173">
        <f t="shared" si="12"/>
        <v>0</v>
      </c>
      <c r="J128" s="174">
        <v>0.0215</v>
      </c>
      <c r="K128" s="172">
        <f t="shared" si="13"/>
        <v>0.043</v>
      </c>
      <c r="L128" s="174">
        <v>0</v>
      </c>
      <c r="M128" s="172">
        <f t="shared" si="14"/>
        <v>0</v>
      </c>
      <c r="N128" s="175">
        <v>21</v>
      </c>
      <c r="O128" s="176">
        <v>32</v>
      </c>
      <c r="P128" s="177" t="s">
        <v>115</v>
      </c>
    </row>
    <row r="129" spans="1:16" s="13" customFormat="1" ht="13.5" customHeight="1">
      <c r="A129" s="169" t="s">
        <v>366</v>
      </c>
      <c r="B129" s="169" t="s">
        <v>116</v>
      </c>
      <c r="C129" s="169" t="s">
        <v>117</v>
      </c>
      <c r="D129" s="170" t="s">
        <v>367</v>
      </c>
      <c r="E129" s="163" t="s">
        <v>365</v>
      </c>
      <c r="F129" s="161" t="s">
        <v>114</v>
      </c>
      <c r="G129" s="164">
        <v>4</v>
      </c>
      <c r="H129" s="165"/>
      <c r="I129" s="165">
        <f t="shared" si="12"/>
        <v>0</v>
      </c>
      <c r="J129" s="166">
        <v>0</v>
      </c>
      <c r="K129" s="164">
        <f t="shared" si="13"/>
        <v>0</v>
      </c>
      <c r="L129" s="166">
        <v>0</v>
      </c>
      <c r="M129" s="164">
        <f t="shared" si="14"/>
        <v>0</v>
      </c>
      <c r="N129" s="167">
        <v>21</v>
      </c>
      <c r="O129" s="168">
        <v>16</v>
      </c>
      <c r="P129" s="13" t="s">
        <v>115</v>
      </c>
    </row>
    <row r="130" spans="1:16" s="13" customFormat="1" ht="13.5" customHeight="1">
      <c r="A130" s="161" t="s">
        <v>369</v>
      </c>
      <c r="B130" s="161" t="s">
        <v>110</v>
      </c>
      <c r="C130" s="161" t="s">
        <v>346</v>
      </c>
      <c r="D130" s="162" t="s">
        <v>370</v>
      </c>
      <c r="E130" s="171" t="s">
        <v>368</v>
      </c>
      <c r="F130" s="169" t="s">
        <v>114</v>
      </c>
      <c r="G130" s="172">
        <v>4</v>
      </c>
      <c r="H130" s="173"/>
      <c r="I130" s="173">
        <f t="shared" si="12"/>
        <v>0</v>
      </c>
      <c r="J130" s="174">
        <v>0.0012</v>
      </c>
      <c r="K130" s="172">
        <f t="shared" si="13"/>
        <v>0.0048</v>
      </c>
      <c r="L130" s="174">
        <v>0</v>
      </c>
      <c r="M130" s="172">
        <f t="shared" si="14"/>
        <v>0</v>
      </c>
      <c r="N130" s="175">
        <v>21</v>
      </c>
      <c r="O130" s="176">
        <v>32</v>
      </c>
      <c r="P130" s="177" t="s">
        <v>115</v>
      </c>
    </row>
    <row r="131" spans="1:16" s="13" customFormat="1" ht="13.5" customHeight="1">
      <c r="A131" s="161" t="s">
        <v>372</v>
      </c>
      <c r="B131" s="161" t="s">
        <v>110</v>
      </c>
      <c r="C131" s="161" t="s">
        <v>346</v>
      </c>
      <c r="D131" s="162" t="s">
        <v>373</v>
      </c>
      <c r="E131" s="163" t="s">
        <v>371</v>
      </c>
      <c r="F131" s="161" t="s">
        <v>114</v>
      </c>
      <c r="G131" s="164">
        <v>11</v>
      </c>
      <c r="H131" s="165"/>
      <c r="I131" s="165">
        <f t="shared" si="12"/>
        <v>0</v>
      </c>
      <c r="J131" s="166">
        <v>0</v>
      </c>
      <c r="K131" s="164">
        <f t="shared" si="13"/>
        <v>0</v>
      </c>
      <c r="L131" s="166">
        <v>0.024</v>
      </c>
      <c r="M131" s="164">
        <f t="shared" si="14"/>
        <v>0.264</v>
      </c>
      <c r="N131" s="167">
        <v>21</v>
      </c>
      <c r="O131" s="168">
        <v>16</v>
      </c>
      <c r="P131" s="13" t="s">
        <v>115</v>
      </c>
    </row>
    <row r="132" spans="1:16" s="13" customFormat="1" ht="13.5" customHeight="1">
      <c r="A132" s="161" t="s">
        <v>375</v>
      </c>
      <c r="B132" s="161" t="s">
        <v>110</v>
      </c>
      <c r="C132" s="161" t="s">
        <v>346</v>
      </c>
      <c r="D132" s="162" t="s">
        <v>376</v>
      </c>
      <c r="E132" s="163" t="s">
        <v>374</v>
      </c>
      <c r="F132" s="161" t="s">
        <v>122</v>
      </c>
      <c r="G132" s="164">
        <v>0.086</v>
      </c>
      <c r="H132" s="165"/>
      <c r="I132" s="165">
        <f t="shared" si="12"/>
        <v>0</v>
      </c>
      <c r="J132" s="166">
        <v>0</v>
      </c>
      <c r="K132" s="164">
        <f t="shared" si="13"/>
        <v>0</v>
      </c>
      <c r="L132" s="166">
        <v>0</v>
      </c>
      <c r="M132" s="164">
        <f t="shared" si="14"/>
        <v>0</v>
      </c>
      <c r="N132" s="167">
        <v>21</v>
      </c>
      <c r="O132" s="168">
        <v>16</v>
      </c>
      <c r="P132" s="13" t="s">
        <v>115</v>
      </c>
    </row>
    <row r="133" spans="1:16" s="13" customFormat="1" ht="13.5" customHeight="1">
      <c r="A133" s="138"/>
      <c r="B133" s="139" t="s">
        <v>62</v>
      </c>
      <c r="C133" s="138"/>
      <c r="D133" s="140" t="s">
        <v>378</v>
      </c>
      <c r="E133" s="163" t="s">
        <v>377</v>
      </c>
      <c r="F133" s="161" t="s">
        <v>122</v>
      </c>
      <c r="G133" s="164">
        <v>0.086</v>
      </c>
      <c r="H133" s="165"/>
      <c r="I133" s="165">
        <f t="shared" si="12"/>
        <v>0</v>
      </c>
      <c r="J133" s="166">
        <v>0</v>
      </c>
      <c r="K133" s="164">
        <f t="shared" si="13"/>
        <v>0</v>
      </c>
      <c r="L133" s="166">
        <v>0</v>
      </c>
      <c r="M133" s="164">
        <f t="shared" si="14"/>
        <v>0</v>
      </c>
      <c r="N133" s="167">
        <v>21</v>
      </c>
      <c r="O133" s="168">
        <v>16</v>
      </c>
      <c r="P133" s="13" t="s">
        <v>115</v>
      </c>
    </row>
    <row r="134" spans="1:16" s="138" customFormat="1" ht="12.75" customHeight="1">
      <c r="A134" s="161" t="s">
        <v>380</v>
      </c>
      <c r="B134" s="161" t="s">
        <v>110</v>
      </c>
      <c r="C134" s="161" t="s">
        <v>378</v>
      </c>
      <c r="D134" s="162" t="s">
        <v>381</v>
      </c>
      <c r="E134" s="140" t="s">
        <v>379</v>
      </c>
      <c r="I134" s="141"/>
      <c r="K134" s="142">
        <f>SUM(K135:K139)</f>
        <v>0.954415</v>
      </c>
      <c r="M134" s="142">
        <f>SUM(M135:M139)</f>
        <v>0</v>
      </c>
      <c r="P134" s="140" t="s">
        <v>109</v>
      </c>
    </row>
    <row r="135" spans="1:16" s="13" customFormat="1" ht="24" customHeight="1">
      <c r="A135" s="169" t="s">
        <v>383</v>
      </c>
      <c r="B135" s="169" t="s">
        <v>116</v>
      </c>
      <c r="C135" s="169" t="s">
        <v>117</v>
      </c>
      <c r="D135" s="170" t="s">
        <v>384</v>
      </c>
      <c r="E135" s="163" t="s">
        <v>382</v>
      </c>
      <c r="F135" s="161" t="s">
        <v>127</v>
      </c>
      <c r="G135" s="164">
        <v>38.5</v>
      </c>
      <c r="H135" s="165"/>
      <c r="I135" s="165">
        <f>ROUND(G135*H135,2)</f>
        <v>0</v>
      </c>
      <c r="J135" s="166">
        <v>0.00367</v>
      </c>
      <c r="K135" s="164">
        <f>G135*J135</f>
        <v>0.141295</v>
      </c>
      <c r="L135" s="166">
        <v>0</v>
      </c>
      <c r="M135" s="164">
        <f>G135*L135</f>
        <v>0</v>
      </c>
      <c r="N135" s="167">
        <v>21</v>
      </c>
      <c r="O135" s="168">
        <v>16</v>
      </c>
      <c r="P135" s="13" t="s">
        <v>115</v>
      </c>
    </row>
    <row r="136" spans="1:16" s="13" customFormat="1" ht="24" customHeight="1">
      <c r="A136" s="161" t="s">
        <v>386</v>
      </c>
      <c r="B136" s="161" t="s">
        <v>110</v>
      </c>
      <c r="C136" s="161" t="s">
        <v>378</v>
      </c>
      <c r="D136" s="162" t="s">
        <v>387</v>
      </c>
      <c r="E136" s="171" t="s">
        <v>385</v>
      </c>
      <c r="F136" s="169" t="s">
        <v>127</v>
      </c>
      <c r="G136" s="172">
        <v>42.35</v>
      </c>
      <c r="H136" s="173"/>
      <c r="I136" s="173">
        <f>ROUND(G136*H136,2)</f>
        <v>0</v>
      </c>
      <c r="J136" s="174">
        <v>0.0192</v>
      </c>
      <c r="K136" s="172">
        <f>G136*J136</f>
        <v>0.81312</v>
      </c>
      <c r="L136" s="174">
        <v>0</v>
      </c>
      <c r="M136" s="172">
        <f>G136*L136</f>
        <v>0</v>
      </c>
      <c r="N136" s="175">
        <v>21</v>
      </c>
      <c r="O136" s="176">
        <v>32</v>
      </c>
      <c r="P136" s="177" t="s">
        <v>115</v>
      </c>
    </row>
    <row r="137" spans="1:16" s="13" customFormat="1" ht="13.5" customHeight="1">
      <c r="A137" s="161" t="s">
        <v>389</v>
      </c>
      <c r="B137" s="161" t="s">
        <v>110</v>
      </c>
      <c r="C137" s="161" t="s">
        <v>378</v>
      </c>
      <c r="D137" s="162" t="s">
        <v>390</v>
      </c>
      <c r="E137" s="163" t="s">
        <v>388</v>
      </c>
      <c r="F137" s="161" t="s">
        <v>127</v>
      </c>
      <c r="G137" s="164">
        <v>38.5</v>
      </c>
      <c r="H137" s="165"/>
      <c r="I137" s="165">
        <f>ROUND(G137*H137,2)</f>
        <v>0</v>
      </c>
      <c r="J137" s="166">
        <v>0</v>
      </c>
      <c r="K137" s="164">
        <f>G137*J137</f>
        <v>0</v>
      </c>
      <c r="L137" s="166">
        <v>0</v>
      </c>
      <c r="M137" s="164">
        <f>G137*L137</f>
        <v>0</v>
      </c>
      <c r="N137" s="167">
        <v>21</v>
      </c>
      <c r="O137" s="168">
        <v>16</v>
      </c>
      <c r="P137" s="13" t="s">
        <v>115</v>
      </c>
    </row>
    <row r="138" spans="1:16" s="13" customFormat="1" ht="13.5" customHeight="1">
      <c r="A138" s="161" t="s">
        <v>392</v>
      </c>
      <c r="B138" s="161" t="s">
        <v>110</v>
      </c>
      <c r="C138" s="161" t="s">
        <v>378</v>
      </c>
      <c r="D138" s="162" t="s">
        <v>393</v>
      </c>
      <c r="E138" s="163" t="s">
        <v>391</v>
      </c>
      <c r="F138" s="161" t="s">
        <v>122</v>
      </c>
      <c r="G138" s="164">
        <v>0.954</v>
      </c>
      <c r="H138" s="165"/>
      <c r="I138" s="165">
        <f>ROUND(G138*H138,2)</f>
        <v>0</v>
      </c>
      <c r="J138" s="166">
        <v>0</v>
      </c>
      <c r="K138" s="164">
        <f>G138*J138</f>
        <v>0</v>
      </c>
      <c r="L138" s="166">
        <v>0</v>
      </c>
      <c r="M138" s="164">
        <f>G138*L138</f>
        <v>0</v>
      </c>
      <c r="N138" s="167">
        <v>21</v>
      </c>
      <c r="O138" s="168">
        <v>16</v>
      </c>
      <c r="P138" s="13" t="s">
        <v>115</v>
      </c>
    </row>
    <row r="139" spans="1:16" s="13" customFormat="1" ht="13.5" customHeight="1">
      <c r="A139" s="138"/>
      <c r="B139" s="139" t="s">
        <v>62</v>
      </c>
      <c r="C139" s="138"/>
      <c r="D139" s="140" t="s">
        <v>395</v>
      </c>
      <c r="E139" s="163" t="s">
        <v>394</v>
      </c>
      <c r="F139" s="161" t="s">
        <v>122</v>
      </c>
      <c r="G139" s="164">
        <v>0.954</v>
      </c>
      <c r="H139" s="165"/>
      <c r="I139" s="165">
        <f>ROUND(G139*H139,2)</f>
        <v>0</v>
      </c>
      <c r="J139" s="166">
        <v>0</v>
      </c>
      <c r="K139" s="164">
        <f>G139*J139</f>
        <v>0</v>
      </c>
      <c r="L139" s="166">
        <v>0</v>
      </c>
      <c r="M139" s="164">
        <f>G139*L139</f>
        <v>0</v>
      </c>
      <c r="N139" s="167">
        <v>21</v>
      </c>
      <c r="O139" s="168">
        <v>16</v>
      </c>
      <c r="P139" s="13" t="s">
        <v>115</v>
      </c>
    </row>
    <row r="140" spans="1:16" s="138" customFormat="1" ht="12.75" customHeight="1">
      <c r="A140" s="161" t="s">
        <v>397</v>
      </c>
      <c r="B140" s="161" t="s">
        <v>110</v>
      </c>
      <c r="C140" s="161" t="s">
        <v>395</v>
      </c>
      <c r="D140" s="162" t="s">
        <v>398</v>
      </c>
      <c r="E140" s="140" t="s">
        <v>396</v>
      </c>
      <c r="I140" s="141">
        <f>SUM(I141:I145)</f>
        <v>0</v>
      </c>
      <c r="K140" s="142">
        <f>SUM(K141:K145)</f>
        <v>1.656675</v>
      </c>
      <c r="M140" s="142">
        <f>SUM(M141:M145)</f>
        <v>0</v>
      </c>
      <c r="P140" s="140" t="s">
        <v>109</v>
      </c>
    </row>
    <row r="141" spans="1:16" s="13" customFormat="1" ht="24" customHeight="1">
      <c r="A141" s="169" t="s">
        <v>400</v>
      </c>
      <c r="B141" s="169" t="s">
        <v>116</v>
      </c>
      <c r="C141" s="169" t="s">
        <v>117</v>
      </c>
      <c r="D141" s="170" t="s">
        <v>401</v>
      </c>
      <c r="E141" s="163" t="s">
        <v>399</v>
      </c>
      <c r="F141" s="161" t="s">
        <v>127</v>
      </c>
      <c r="G141" s="164">
        <v>89.55</v>
      </c>
      <c r="H141" s="165"/>
      <c r="I141" s="165">
        <f>ROUND(G141*H141,2)</f>
        <v>0</v>
      </c>
      <c r="J141" s="166">
        <v>0.0031</v>
      </c>
      <c r="K141" s="164">
        <f>G141*J141</f>
        <v>0.277605</v>
      </c>
      <c r="L141" s="166">
        <v>0</v>
      </c>
      <c r="M141" s="164">
        <f>G141*L141</f>
        <v>0</v>
      </c>
      <c r="N141" s="167">
        <v>21</v>
      </c>
      <c r="O141" s="168">
        <v>16</v>
      </c>
      <c r="P141" s="13" t="s">
        <v>115</v>
      </c>
    </row>
    <row r="142" spans="1:16" s="13" customFormat="1" ht="13.5" customHeight="1">
      <c r="A142" s="161" t="s">
        <v>403</v>
      </c>
      <c r="B142" s="161" t="s">
        <v>110</v>
      </c>
      <c r="C142" s="161" t="s">
        <v>395</v>
      </c>
      <c r="D142" s="162" t="s">
        <v>404</v>
      </c>
      <c r="E142" s="171" t="s">
        <v>402</v>
      </c>
      <c r="F142" s="169" t="s">
        <v>127</v>
      </c>
      <c r="G142" s="172">
        <v>98.505</v>
      </c>
      <c r="H142" s="173"/>
      <c r="I142" s="173">
        <f>ROUND(G142*H142,2)</f>
        <v>0</v>
      </c>
      <c r="J142" s="174">
        <v>0.014</v>
      </c>
      <c r="K142" s="172">
        <f>G142*J142</f>
        <v>1.37907</v>
      </c>
      <c r="L142" s="174">
        <v>0</v>
      </c>
      <c r="M142" s="172">
        <f>G142*L142</f>
        <v>0</v>
      </c>
      <c r="N142" s="175">
        <v>21</v>
      </c>
      <c r="O142" s="176">
        <v>32</v>
      </c>
      <c r="P142" s="177" t="s">
        <v>115</v>
      </c>
    </row>
    <row r="143" spans="1:16" s="13" customFormat="1" ht="24" customHeight="1">
      <c r="A143" s="161" t="s">
        <v>406</v>
      </c>
      <c r="B143" s="161" t="s">
        <v>110</v>
      </c>
      <c r="C143" s="161" t="s">
        <v>395</v>
      </c>
      <c r="D143" s="162" t="s">
        <v>407</v>
      </c>
      <c r="E143" s="163" t="s">
        <v>405</v>
      </c>
      <c r="F143" s="161" t="s">
        <v>127</v>
      </c>
      <c r="G143" s="164">
        <v>89.55</v>
      </c>
      <c r="H143" s="165"/>
      <c r="I143" s="165">
        <f>ROUND(G143*H143,2)</f>
        <v>0</v>
      </c>
      <c r="J143" s="166">
        <v>0</v>
      </c>
      <c r="K143" s="164">
        <f>G143*J143</f>
        <v>0</v>
      </c>
      <c r="L143" s="166">
        <v>0</v>
      </c>
      <c r="M143" s="164">
        <f>G143*L143</f>
        <v>0</v>
      </c>
      <c r="N143" s="167">
        <v>21</v>
      </c>
      <c r="O143" s="168">
        <v>16</v>
      </c>
      <c r="P143" s="13" t="s">
        <v>115</v>
      </c>
    </row>
    <row r="144" spans="1:16" s="13" customFormat="1" ht="13.5" customHeight="1">
      <c r="A144" s="161" t="s">
        <v>409</v>
      </c>
      <c r="B144" s="161" t="s">
        <v>110</v>
      </c>
      <c r="C144" s="161" t="s">
        <v>395</v>
      </c>
      <c r="D144" s="162" t="s">
        <v>410</v>
      </c>
      <c r="E144" s="163" t="s">
        <v>408</v>
      </c>
      <c r="F144" s="161" t="s">
        <v>122</v>
      </c>
      <c r="G144" s="164">
        <v>1.657</v>
      </c>
      <c r="H144" s="165"/>
      <c r="I144" s="165">
        <f>ROUND(G144*H144,2)</f>
        <v>0</v>
      </c>
      <c r="J144" s="166">
        <v>0</v>
      </c>
      <c r="K144" s="164">
        <f>G144*J144</f>
        <v>0</v>
      </c>
      <c r="L144" s="166">
        <v>0</v>
      </c>
      <c r="M144" s="164">
        <f>G144*L144</f>
        <v>0</v>
      </c>
      <c r="N144" s="167">
        <v>21</v>
      </c>
      <c r="O144" s="168">
        <v>16</v>
      </c>
      <c r="P144" s="13" t="s">
        <v>115</v>
      </c>
    </row>
    <row r="145" spans="1:16" s="13" customFormat="1" ht="13.5" customHeight="1">
      <c r="A145" s="138"/>
      <c r="B145" s="139" t="s">
        <v>62</v>
      </c>
      <c r="C145" s="138"/>
      <c r="D145" s="140" t="s">
        <v>412</v>
      </c>
      <c r="E145" s="163" t="s">
        <v>411</v>
      </c>
      <c r="F145" s="161" t="s">
        <v>122</v>
      </c>
      <c r="G145" s="164">
        <v>1.657</v>
      </c>
      <c r="H145" s="165"/>
      <c r="I145" s="165">
        <f>ROUND(G145*H145,2)</f>
        <v>0</v>
      </c>
      <c r="J145" s="166">
        <v>0</v>
      </c>
      <c r="K145" s="164">
        <f>G145*J145</f>
        <v>0</v>
      </c>
      <c r="L145" s="166">
        <v>0</v>
      </c>
      <c r="M145" s="164">
        <f>G145*L145</f>
        <v>0</v>
      </c>
      <c r="N145" s="167">
        <v>21</v>
      </c>
      <c r="O145" s="168">
        <v>16</v>
      </c>
      <c r="P145" s="13" t="s">
        <v>115</v>
      </c>
    </row>
    <row r="146" spans="1:16" s="138" customFormat="1" ht="12.75" customHeight="1">
      <c r="A146" s="161" t="s">
        <v>414</v>
      </c>
      <c r="B146" s="161" t="s">
        <v>110</v>
      </c>
      <c r="C146" s="161" t="s">
        <v>412</v>
      </c>
      <c r="D146" s="162" t="s">
        <v>415</v>
      </c>
      <c r="E146" s="140" t="s">
        <v>413</v>
      </c>
      <c r="I146" s="141">
        <f>I147</f>
        <v>0</v>
      </c>
      <c r="K146" s="142">
        <f>K147</f>
        <v>0.00204</v>
      </c>
      <c r="M146" s="142">
        <f>M147</f>
        <v>0</v>
      </c>
      <c r="P146" s="140" t="s">
        <v>109</v>
      </c>
    </row>
    <row r="147" spans="1:16" s="13" customFormat="1" ht="24" customHeight="1">
      <c r="A147" s="138"/>
      <c r="B147" s="139" t="s">
        <v>62</v>
      </c>
      <c r="C147" s="138"/>
      <c r="D147" s="140" t="s">
        <v>417</v>
      </c>
      <c r="E147" s="163" t="s">
        <v>416</v>
      </c>
      <c r="F147" s="161" t="s">
        <v>127</v>
      </c>
      <c r="G147" s="164">
        <v>4</v>
      </c>
      <c r="H147" s="165"/>
      <c r="I147" s="165">
        <f>ROUND(G147*H147,2)</f>
        <v>0</v>
      </c>
      <c r="J147" s="166">
        <v>0.00051</v>
      </c>
      <c r="K147" s="164">
        <f>G147*J147</f>
        <v>0.00204</v>
      </c>
      <c r="L147" s="166">
        <v>0</v>
      </c>
      <c r="M147" s="164">
        <f>G147*L147</f>
        <v>0</v>
      </c>
      <c r="N147" s="167">
        <v>21</v>
      </c>
      <c r="O147" s="168">
        <v>16</v>
      </c>
      <c r="P147" s="13" t="s">
        <v>115</v>
      </c>
    </row>
    <row r="148" spans="1:16" s="138" customFormat="1" ht="12.75" customHeight="1">
      <c r="A148" s="161" t="s">
        <v>419</v>
      </c>
      <c r="B148" s="161" t="s">
        <v>110</v>
      </c>
      <c r="C148" s="161" t="s">
        <v>417</v>
      </c>
      <c r="D148" s="162" t="s">
        <v>420</v>
      </c>
      <c r="E148" s="140" t="s">
        <v>418</v>
      </c>
      <c r="I148" s="141">
        <f>SUM(I149:I150)</f>
        <v>0</v>
      </c>
      <c r="K148" s="142">
        <f>SUM(K149:K150)</f>
        <v>0.10954000000000001</v>
      </c>
      <c r="M148" s="142">
        <f>SUM(M149:M150)</f>
        <v>0.0339574</v>
      </c>
      <c r="P148" s="140" t="s">
        <v>109</v>
      </c>
    </row>
    <row r="149" spans="1:16" s="13" customFormat="1" ht="13.5" customHeight="1">
      <c r="A149" s="161" t="s">
        <v>422</v>
      </c>
      <c r="B149" s="161" t="s">
        <v>110</v>
      </c>
      <c r="C149" s="161" t="s">
        <v>417</v>
      </c>
      <c r="D149" s="162" t="s">
        <v>423</v>
      </c>
      <c r="E149" s="163" t="s">
        <v>421</v>
      </c>
      <c r="F149" s="161" t="s">
        <v>127</v>
      </c>
      <c r="G149" s="164">
        <v>109.54</v>
      </c>
      <c r="H149" s="165"/>
      <c r="I149" s="165">
        <f>ROUND(G149*H149,2)</f>
        <v>0</v>
      </c>
      <c r="J149" s="166">
        <v>0.001</v>
      </c>
      <c r="K149" s="164">
        <f>G149*J149</f>
        <v>0.10954000000000001</v>
      </c>
      <c r="L149" s="166">
        <v>0.00031</v>
      </c>
      <c r="M149" s="164">
        <f>G149*L149</f>
        <v>0.0339574</v>
      </c>
      <c r="N149" s="167">
        <v>21</v>
      </c>
      <c r="O149" s="168">
        <v>16</v>
      </c>
      <c r="P149" s="13" t="s">
        <v>115</v>
      </c>
    </row>
    <row r="150" spans="1:16" s="13" customFormat="1" ht="13.5" customHeight="1">
      <c r="A150" s="138"/>
      <c r="B150" s="134" t="s">
        <v>62</v>
      </c>
      <c r="C150" s="138"/>
      <c r="D150" s="135" t="s">
        <v>425</v>
      </c>
      <c r="E150" s="163" t="s">
        <v>424</v>
      </c>
      <c r="F150" s="161" t="s">
        <v>127</v>
      </c>
      <c r="G150" s="164">
        <v>109.54</v>
      </c>
      <c r="H150" s="165"/>
      <c r="I150" s="165">
        <f>ROUND(G150*H150,2)</f>
        <v>0</v>
      </c>
      <c r="J150" s="166">
        <v>0</v>
      </c>
      <c r="K150" s="164">
        <f>G150*J150</f>
        <v>0</v>
      </c>
      <c r="L150" s="166">
        <v>0</v>
      </c>
      <c r="M150" s="164">
        <f>G150*L150</f>
        <v>0</v>
      </c>
      <c r="N150" s="167">
        <v>21</v>
      </c>
      <c r="O150" s="168">
        <v>16</v>
      </c>
      <c r="P150" s="13" t="s">
        <v>115</v>
      </c>
    </row>
    <row r="151" spans="2:16" s="138" customFormat="1" ht="12.75" customHeight="1">
      <c r="B151" s="139" t="s">
        <v>62</v>
      </c>
      <c r="D151" s="140" t="s">
        <v>426</v>
      </c>
      <c r="E151" s="135" t="s">
        <v>40</v>
      </c>
      <c r="I151" s="136"/>
      <c r="K151" s="137">
        <f>K152+K155+K157</f>
        <v>0</v>
      </c>
      <c r="M151" s="137">
        <f>M152+M155+M157</f>
        <v>0</v>
      </c>
      <c r="P151" s="135" t="s">
        <v>106</v>
      </c>
    </row>
    <row r="152" spans="1:16" s="138" customFormat="1" ht="12.75" customHeight="1">
      <c r="A152" s="161" t="s">
        <v>428</v>
      </c>
      <c r="B152" s="161" t="s">
        <v>110</v>
      </c>
      <c r="C152" s="161" t="s">
        <v>429</v>
      </c>
      <c r="D152" s="162" t="s">
        <v>430</v>
      </c>
      <c r="E152" s="140" t="s">
        <v>427</v>
      </c>
      <c r="I152" s="141">
        <f>SUM(I153:I154)</f>
        <v>0</v>
      </c>
      <c r="K152" s="142">
        <f>SUM(K153:K154)</f>
        <v>0</v>
      </c>
      <c r="M152" s="142">
        <f>SUM(M153:M154)</f>
        <v>0</v>
      </c>
      <c r="P152" s="140" t="s">
        <v>109</v>
      </c>
    </row>
    <row r="153" spans="1:16" s="13" customFormat="1" ht="13.5" customHeight="1">
      <c r="A153" s="161" t="s">
        <v>433</v>
      </c>
      <c r="B153" s="161" t="s">
        <v>110</v>
      </c>
      <c r="C153" s="161" t="s">
        <v>429</v>
      </c>
      <c r="D153" s="162" t="s">
        <v>434</v>
      </c>
      <c r="E153" s="163" t="s">
        <v>431</v>
      </c>
      <c r="F153" s="161" t="s">
        <v>432</v>
      </c>
      <c r="G153" s="164">
        <v>1</v>
      </c>
      <c r="H153" s="165"/>
      <c r="I153" s="165">
        <f>ROUND(G153*H153,2)</f>
        <v>0</v>
      </c>
      <c r="J153" s="166">
        <v>0</v>
      </c>
      <c r="K153" s="164">
        <f>G153*J153</f>
        <v>0</v>
      </c>
      <c r="L153" s="166">
        <v>0</v>
      </c>
      <c r="M153" s="164">
        <f>G153*L153</f>
        <v>0</v>
      </c>
      <c r="N153" s="167">
        <v>21</v>
      </c>
      <c r="O153" s="168">
        <v>1024</v>
      </c>
      <c r="P153" s="13" t="s">
        <v>115</v>
      </c>
    </row>
    <row r="154" spans="1:16" s="13" customFormat="1" ht="13.5" customHeight="1">
      <c r="A154" s="138"/>
      <c r="B154" s="139" t="s">
        <v>62</v>
      </c>
      <c r="C154" s="138"/>
      <c r="D154" s="140" t="s">
        <v>436</v>
      </c>
      <c r="E154" s="163" t="s">
        <v>435</v>
      </c>
      <c r="F154" s="161" t="s">
        <v>432</v>
      </c>
      <c r="G154" s="164">
        <v>1</v>
      </c>
      <c r="H154" s="165"/>
      <c r="I154" s="165">
        <f>ROUND(G154*H154,2)</f>
        <v>0</v>
      </c>
      <c r="J154" s="166">
        <v>0</v>
      </c>
      <c r="K154" s="164">
        <f>G154*J154</f>
        <v>0</v>
      </c>
      <c r="L154" s="166">
        <v>0</v>
      </c>
      <c r="M154" s="164">
        <f>G154*L154</f>
        <v>0</v>
      </c>
      <c r="N154" s="167">
        <v>21</v>
      </c>
      <c r="O154" s="168">
        <v>1024</v>
      </c>
      <c r="P154" s="13" t="s">
        <v>115</v>
      </c>
    </row>
    <row r="155" spans="1:16" s="138" customFormat="1" ht="12.75" customHeight="1">
      <c r="A155" s="161" t="s">
        <v>437</v>
      </c>
      <c r="B155" s="161" t="s">
        <v>110</v>
      </c>
      <c r="C155" s="161" t="s">
        <v>429</v>
      </c>
      <c r="D155" s="162" t="s">
        <v>438</v>
      </c>
      <c r="E155" s="140" t="s">
        <v>52</v>
      </c>
      <c r="I155" s="141">
        <f>I156</f>
        <v>0</v>
      </c>
      <c r="K155" s="142">
        <f>K156</f>
        <v>0</v>
      </c>
      <c r="M155" s="142">
        <f>M156</f>
        <v>0</v>
      </c>
      <c r="P155" s="140" t="s">
        <v>109</v>
      </c>
    </row>
    <row r="156" spans="1:16" s="13" customFormat="1" ht="13.5" customHeight="1">
      <c r="A156" s="138"/>
      <c r="B156" s="139" t="s">
        <v>62</v>
      </c>
      <c r="C156" s="138"/>
      <c r="D156" s="140" t="s">
        <v>440</v>
      </c>
      <c r="E156" s="163" t="s">
        <v>439</v>
      </c>
      <c r="F156" s="161" t="s">
        <v>432</v>
      </c>
      <c r="G156" s="164">
        <v>1</v>
      </c>
      <c r="H156" s="165"/>
      <c r="I156" s="165">
        <f>ROUND(G156*H156,2)</f>
        <v>0</v>
      </c>
      <c r="J156" s="166">
        <v>0</v>
      </c>
      <c r="K156" s="164">
        <f>G156*J156</f>
        <v>0</v>
      </c>
      <c r="L156" s="166">
        <v>0</v>
      </c>
      <c r="M156" s="164">
        <f>G156*L156</f>
        <v>0</v>
      </c>
      <c r="N156" s="167">
        <v>21</v>
      </c>
      <c r="O156" s="168">
        <v>1024</v>
      </c>
      <c r="P156" s="13" t="s">
        <v>115</v>
      </c>
    </row>
    <row r="157" spans="1:16" s="138" customFormat="1" ht="12.75" customHeight="1">
      <c r="A157" s="161" t="s">
        <v>442</v>
      </c>
      <c r="B157" s="161" t="s">
        <v>110</v>
      </c>
      <c r="C157" s="161" t="s">
        <v>429</v>
      </c>
      <c r="D157" s="162" t="s">
        <v>443</v>
      </c>
      <c r="E157" s="140" t="s">
        <v>441</v>
      </c>
      <c r="I157" s="141">
        <f>I158</f>
        <v>0</v>
      </c>
      <c r="K157" s="142">
        <f>K158</f>
        <v>0</v>
      </c>
      <c r="M157" s="142">
        <f>M158</f>
        <v>0</v>
      </c>
      <c r="P157" s="140" t="s">
        <v>109</v>
      </c>
    </row>
    <row r="158" spans="1:16" s="13" customFormat="1" ht="13.5" customHeight="1">
      <c r="A158" s="143"/>
      <c r="B158" s="143"/>
      <c r="C158" s="143"/>
      <c r="D158" s="143"/>
      <c r="E158" s="163" t="s">
        <v>444</v>
      </c>
      <c r="F158" s="161" t="s">
        <v>432</v>
      </c>
      <c r="G158" s="164">
        <v>1</v>
      </c>
      <c r="H158" s="165"/>
      <c r="I158" s="165">
        <f>ROUND(G158*H158,2)</f>
        <v>0</v>
      </c>
      <c r="J158" s="166">
        <v>0</v>
      </c>
      <c r="K158" s="164">
        <f>G158*J158</f>
        <v>0</v>
      </c>
      <c r="L158" s="166">
        <v>0</v>
      </c>
      <c r="M158" s="164">
        <f>G158*L158</f>
        <v>0</v>
      </c>
      <c r="N158" s="167">
        <v>21</v>
      </c>
      <c r="O158" s="168">
        <v>1024</v>
      </c>
      <c r="P158" s="13" t="s">
        <v>115</v>
      </c>
    </row>
    <row r="159" spans="1:13" s="143" customFormat="1" ht="12.75" customHeight="1">
      <c r="A159" s="1"/>
      <c r="B159" s="1"/>
      <c r="C159" s="1"/>
      <c r="D159" s="1"/>
      <c r="E159" s="178" t="s">
        <v>445</v>
      </c>
      <c r="I159" s="179"/>
      <c r="K159" s="145" t="e">
        <f>K14+K76+K151</f>
        <v>#REF!</v>
      </c>
      <c r="M159" s="145" t="e">
        <f>M14+M76+M151</f>
        <v>#REF!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8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Šach</cp:lastModifiedBy>
  <cp:lastPrinted>2020-03-12T16:13:22Z</cp:lastPrinted>
  <dcterms:modified xsi:type="dcterms:W3CDTF">2020-03-12T16:14:09Z</dcterms:modified>
  <cp:category/>
  <cp:version/>
  <cp:contentType/>
  <cp:contentStatus/>
</cp:coreProperties>
</file>