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20\VZ Stavební práce\VZMR\Rekonstrukce kan a vod Ulrichova ul\Profil zadavatele\"/>
    </mc:Choice>
  </mc:AlternateContent>
  <bookViews>
    <workbookView xWindow="0" yWindow="0" windowWidth="28800" windowHeight="11700" firstSheet="1" activeTab="1"/>
  </bookViews>
  <sheets>
    <sheet name="Rekapitulace stavby" sheetId="1" state="veryHidden" r:id="rId1"/>
    <sheet name="BENESOV- - ul. Ulrichova ..." sheetId="2" r:id="rId2"/>
  </sheets>
  <definedNames>
    <definedName name="_xlnm._FilterDatabase" localSheetId="1" hidden="1">'BENESOV- - ul. Ulrichova ...'!$C$123:$K$244</definedName>
    <definedName name="_xlnm.Print_Titles" localSheetId="1">'BENESOV- - ul. Ulrichova ...'!$123:$123</definedName>
    <definedName name="_xlnm.Print_Titles" localSheetId="0">'Rekapitulace stavby'!$92:$92</definedName>
    <definedName name="_xlnm.Print_Area" localSheetId="1">'BENESOV- - ul. Ulrichova ...'!$C$4:$J$76,'BENESOV- - ul. Ulrichova ...'!$C$113:$K$244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J120" i="2"/>
  <c r="F120" i="2"/>
  <c r="F118" i="2"/>
  <c r="E116" i="2"/>
  <c r="J89" i="2"/>
  <c r="F89" i="2"/>
  <c r="F87" i="2"/>
  <c r="E85" i="2"/>
  <c r="J22" i="2"/>
  <c r="E22" i="2"/>
  <c r="J121" i="2"/>
  <c r="J21" i="2"/>
  <c r="J16" i="2"/>
  <c r="E16" i="2"/>
  <c r="F90" i="2"/>
  <c r="J15" i="2"/>
  <c r="J87" i="2"/>
  <c r="L90" i="1"/>
  <c r="AM90" i="1"/>
  <c r="AM89" i="1"/>
  <c r="L89" i="1"/>
  <c r="AM87" i="1"/>
  <c r="L87" i="1"/>
  <c r="L85" i="1"/>
  <c r="L84" i="1"/>
  <c r="J244" i="2"/>
  <c r="BK243" i="2"/>
  <c r="BK241" i="2"/>
  <c r="J240" i="2"/>
  <c r="J239" i="2"/>
  <c r="BK238" i="2"/>
  <c r="BK237" i="2"/>
  <c r="J236" i="2"/>
  <c r="BK233" i="2"/>
  <c r="J230" i="2"/>
  <c r="BK229" i="2"/>
  <c r="J227" i="2"/>
  <c r="J225" i="2"/>
  <c r="J224" i="2"/>
  <c r="J223" i="2"/>
  <c r="J215" i="2"/>
  <c r="BK214" i="2"/>
  <c r="J213" i="2"/>
  <c r="J211" i="2"/>
  <c r="J210" i="2"/>
  <c r="BK209" i="2"/>
  <c r="J202" i="2"/>
  <c r="BK199" i="2"/>
  <c r="J198" i="2"/>
  <c r="J197" i="2"/>
  <c r="J192" i="2"/>
  <c r="J190" i="2"/>
  <c r="BK185" i="2"/>
  <c r="BK183" i="2"/>
  <c r="J181" i="2"/>
  <c r="J180" i="2"/>
  <c r="J179" i="2"/>
  <c r="BK176" i="2"/>
  <c r="J174" i="2"/>
  <c r="J170" i="2"/>
  <c r="J169" i="2"/>
  <c r="BK168" i="2"/>
  <c r="J167" i="2"/>
  <c r="J165" i="2"/>
  <c r="BK162" i="2"/>
  <c r="BK161" i="2"/>
  <c r="J160" i="2"/>
  <c r="BK157" i="2"/>
  <c r="J156" i="2"/>
  <c r="BK155" i="2"/>
  <c r="BK154" i="2"/>
  <c r="BK149" i="2"/>
  <c r="J148" i="2"/>
  <c r="BK146" i="2"/>
  <c r="J145" i="2"/>
  <c r="J144" i="2"/>
  <c r="J143" i="2"/>
  <c r="BK142" i="2"/>
  <c r="J140" i="2"/>
  <c r="J139" i="2"/>
  <c r="BK138" i="2"/>
  <c r="J137" i="2"/>
  <c r="BK136" i="2"/>
  <c r="J135" i="2"/>
  <c r="J134" i="2"/>
  <c r="J133" i="2"/>
  <c r="BK132" i="2"/>
  <c r="J130" i="2"/>
  <c r="J129" i="2"/>
  <c r="BK128" i="2"/>
  <c r="J127" i="2"/>
  <c r="J243" i="2"/>
  <c r="BK240" i="2"/>
  <c r="BK239" i="2"/>
  <c r="J237" i="2"/>
  <c r="J234" i="2"/>
  <c r="BK232" i="2"/>
  <c r="BK231" i="2"/>
  <c r="J228" i="2"/>
  <c r="J226" i="2"/>
  <c r="BK221" i="2"/>
  <c r="BK219" i="2"/>
  <c r="BK217" i="2"/>
  <c r="BK216" i="2"/>
  <c r="BK215" i="2"/>
  <c r="J214" i="2"/>
  <c r="BK210" i="2"/>
  <c r="J209" i="2"/>
  <c r="BK208" i="2"/>
  <c r="J207" i="2"/>
  <c r="J206" i="2"/>
  <c r="J205" i="2"/>
  <c r="J203" i="2"/>
  <c r="BK201" i="2"/>
  <c r="J200" i="2"/>
  <c r="J195" i="2"/>
  <c r="J194" i="2"/>
  <c r="J187" i="2"/>
  <c r="J186" i="2"/>
  <c r="J185" i="2"/>
  <c r="BK184" i="2"/>
  <c r="J172" i="2"/>
  <c r="BK167" i="2"/>
  <c r="BK165" i="2"/>
  <c r="J164" i="2"/>
  <c r="J162" i="2"/>
  <c r="J161" i="2"/>
  <c r="J157" i="2"/>
  <c r="BK156" i="2"/>
  <c r="J155" i="2"/>
  <c r="BK151" i="2"/>
  <c r="BK145" i="2"/>
  <c r="J142" i="2"/>
  <c r="BK141" i="2"/>
  <c r="BK140" i="2"/>
  <c r="BK133" i="2"/>
  <c r="J131" i="2"/>
  <c r="BK129" i="2"/>
  <c r="BK127" i="2"/>
  <c r="BK244" i="2"/>
  <c r="J241" i="2"/>
  <c r="J238" i="2"/>
  <c r="BK236" i="2"/>
  <c r="BK234" i="2"/>
  <c r="J233" i="2"/>
  <c r="J232" i="2"/>
  <c r="J231" i="2"/>
  <c r="BK230" i="2"/>
  <c r="BK227" i="2"/>
  <c r="BK226" i="2"/>
  <c r="BK225" i="2"/>
  <c r="BK222" i="2"/>
  <c r="J221" i="2"/>
  <c r="BK220" i="2"/>
  <c r="J219" i="2"/>
  <c r="J218" i="2"/>
  <c r="J216" i="2"/>
  <c r="BK213" i="2"/>
  <c r="J212" i="2"/>
  <c r="BK206" i="2"/>
  <c r="BK205" i="2"/>
  <c r="BK203" i="2"/>
  <c r="BK202" i="2"/>
  <c r="J201" i="2"/>
  <c r="BK200" i="2"/>
  <c r="J199" i="2"/>
  <c r="BK198" i="2"/>
  <c r="BK197" i="2"/>
  <c r="BK195" i="2"/>
  <c r="BK194" i="2"/>
  <c r="J193" i="2"/>
  <c r="BK192" i="2"/>
  <c r="BK191" i="2"/>
  <c r="BK190" i="2"/>
  <c r="J189" i="2"/>
  <c r="BK188" i="2"/>
  <c r="BK187" i="2"/>
  <c r="J183" i="2"/>
  <c r="BK181" i="2"/>
  <c r="BK179" i="2"/>
  <c r="J178" i="2"/>
  <c r="BK177" i="2"/>
  <c r="J176" i="2"/>
  <c r="J173" i="2"/>
  <c r="BK171" i="2"/>
  <c r="BK170" i="2"/>
  <c r="BK169" i="2"/>
  <c r="J168" i="2"/>
  <c r="BK166" i="2"/>
  <c r="BK164" i="2"/>
  <c r="BK163" i="2"/>
  <c r="J154" i="2"/>
  <c r="BK153" i="2"/>
  <c r="J150" i="2"/>
  <c r="BK148" i="2"/>
  <c r="J141" i="2"/>
  <c r="J138" i="2"/>
  <c r="BK137" i="2"/>
  <c r="J136" i="2"/>
  <c r="BK135" i="2"/>
  <c r="BK134" i="2"/>
  <c r="J132" i="2"/>
  <c r="BK131" i="2"/>
  <c r="BK130" i="2"/>
  <c r="J128" i="2"/>
  <c r="AS94" i="1"/>
  <c r="J229" i="2"/>
  <c r="BK228" i="2"/>
  <c r="BK224" i="2"/>
  <c r="BK223" i="2"/>
  <c r="J222" i="2"/>
  <c r="J220" i="2"/>
  <c r="BK218" i="2"/>
  <c r="J217" i="2"/>
  <c r="BK212" i="2"/>
  <c r="BK211" i="2"/>
  <c r="J208" i="2"/>
  <c r="BK207" i="2"/>
  <c r="BK193" i="2"/>
  <c r="J191" i="2"/>
  <c r="BK189" i="2"/>
  <c r="J188" i="2"/>
  <c r="BK186" i="2"/>
  <c r="J184" i="2"/>
  <c r="BK180" i="2"/>
  <c r="BK178" i="2"/>
  <c r="J177" i="2"/>
  <c r="BK174" i="2"/>
  <c r="BK173" i="2"/>
  <c r="BK172" i="2"/>
  <c r="J171" i="2"/>
  <c r="J166" i="2"/>
  <c r="J163" i="2"/>
  <c r="BK160" i="2"/>
  <c r="J153" i="2"/>
  <c r="J151" i="2"/>
  <c r="BK150" i="2"/>
  <c r="J149" i="2"/>
  <c r="J146" i="2"/>
  <c r="BK144" i="2"/>
  <c r="BK143" i="2"/>
  <c r="BK139" i="2"/>
  <c r="BK126" i="2" l="1"/>
  <c r="T126" i="2"/>
  <c r="R147" i="2"/>
  <c r="BK152" i="2"/>
  <c r="J152" i="2" s="1"/>
  <c r="J98" i="2" s="1"/>
  <c r="P152" i="2"/>
  <c r="T152" i="2"/>
  <c r="BK159" i="2"/>
  <c r="J159" i="2"/>
  <c r="J100" i="2" s="1"/>
  <c r="R159" i="2"/>
  <c r="T159" i="2"/>
  <c r="BK175" i="2"/>
  <c r="J175" i="2" s="1"/>
  <c r="J101" i="2" s="1"/>
  <c r="P175" i="2"/>
  <c r="R175" i="2"/>
  <c r="T175" i="2"/>
  <c r="BK182" i="2"/>
  <c r="J182" i="2" s="1"/>
  <c r="J102" i="2" s="1"/>
  <c r="P182" i="2"/>
  <c r="R182" i="2"/>
  <c r="T182" i="2"/>
  <c r="BK196" i="2"/>
  <c r="J196" i="2" s="1"/>
  <c r="J103" i="2" s="1"/>
  <c r="P196" i="2"/>
  <c r="R196" i="2"/>
  <c r="T196" i="2"/>
  <c r="BK204" i="2"/>
  <c r="J204" i="2" s="1"/>
  <c r="J104" i="2" s="1"/>
  <c r="P204" i="2"/>
  <c r="R204" i="2"/>
  <c r="BK235" i="2"/>
  <c r="J235" i="2"/>
  <c r="J105" i="2" s="1"/>
  <c r="P235" i="2"/>
  <c r="R235" i="2"/>
  <c r="T235" i="2"/>
  <c r="BK242" i="2"/>
  <c r="J242" i="2"/>
  <c r="J106" i="2" s="1"/>
  <c r="P242" i="2"/>
  <c r="R242" i="2"/>
  <c r="P126" i="2"/>
  <c r="T204" i="2"/>
  <c r="R126" i="2"/>
  <c r="BK147" i="2"/>
  <c r="J147" i="2" s="1"/>
  <c r="J97" i="2" s="1"/>
  <c r="P147" i="2"/>
  <c r="T147" i="2"/>
  <c r="R152" i="2"/>
  <c r="P159" i="2"/>
  <c r="T242" i="2"/>
  <c r="BE138" i="2"/>
  <c r="BE140" i="2"/>
  <c r="BE141" i="2"/>
  <c r="BE154" i="2"/>
  <c r="BE161" i="2"/>
  <c r="BE162" i="2"/>
  <c r="BE164" i="2"/>
  <c r="BE167" i="2"/>
  <c r="BE168" i="2"/>
  <c r="BE169" i="2"/>
  <c r="BE179" i="2"/>
  <c r="BE181" i="2"/>
  <c r="BE191" i="2"/>
  <c r="BE195" i="2"/>
  <c r="BE199" i="2"/>
  <c r="BE201" i="2"/>
  <c r="BE202" i="2"/>
  <c r="BE203" i="2"/>
  <c r="BE205" i="2"/>
  <c r="BE209" i="2"/>
  <c r="BE212" i="2"/>
  <c r="BE219" i="2"/>
  <c r="BE226" i="2"/>
  <c r="BE230" i="2"/>
  <c r="J90" i="2"/>
  <c r="F121" i="2"/>
  <c r="BE127" i="2"/>
  <c r="BE129" i="2"/>
  <c r="BE130" i="2"/>
  <c r="BE132" i="2"/>
  <c r="BE136" i="2"/>
  <c r="BE139" i="2"/>
  <c r="BE142" i="2"/>
  <c r="BE145" i="2"/>
  <c r="BE148" i="2"/>
  <c r="BE151" i="2"/>
  <c r="BE155" i="2"/>
  <c r="BE156" i="2"/>
  <c r="BE160" i="2"/>
  <c r="BE165" i="2"/>
  <c r="BE172" i="2"/>
  <c r="BE183" i="2"/>
  <c r="BE184" i="2"/>
  <c r="BE185" i="2"/>
  <c r="BE189" i="2"/>
  <c r="BE190" i="2"/>
  <c r="BE208" i="2"/>
  <c r="BE210" i="2"/>
  <c r="BE211" i="2"/>
  <c r="BE214" i="2"/>
  <c r="BE223" i="2"/>
  <c r="BE229" i="2"/>
  <c r="BE233" i="2"/>
  <c r="BE236" i="2"/>
  <c r="BE238" i="2"/>
  <c r="BE239" i="2"/>
  <c r="BE240" i="2"/>
  <c r="BE241" i="2"/>
  <c r="BE243" i="2"/>
  <c r="BE128" i="2"/>
  <c r="BE134" i="2"/>
  <c r="BE146" i="2"/>
  <c r="BE149" i="2"/>
  <c r="BE153" i="2"/>
  <c r="BE157" i="2"/>
  <c r="BE163" i="2"/>
  <c r="BE171" i="2"/>
  <c r="BE173" i="2"/>
  <c r="BE174" i="2"/>
  <c r="BE176" i="2"/>
  <c r="BE177" i="2"/>
  <c r="BE180" i="2"/>
  <c r="BE192" i="2"/>
  <c r="BE197" i="2"/>
  <c r="BE198" i="2"/>
  <c r="BE213" i="2"/>
  <c r="BE218" i="2"/>
  <c r="BE220" i="2"/>
  <c r="BE222" i="2"/>
  <c r="BE224" i="2"/>
  <c r="BE225" i="2"/>
  <c r="BE227" i="2"/>
  <c r="BE231" i="2"/>
  <c r="BE234" i="2"/>
  <c r="BE237" i="2"/>
  <c r="BE131" i="2"/>
  <c r="BE133" i="2"/>
  <c r="BE135" i="2"/>
  <c r="BE137" i="2"/>
  <c r="BE143" i="2"/>
  <c r="BE144" i="2"/>
  <c r="BE150" i="2"/>
  <c r="BE166" i="2"/>
  <c r="BE170" i="2"/>
  <c r="BE178" i="2"/>
  <c r="BE186" i="2"/>
  <c r="BE187" i="2"/>
  <c r="BE188" i="2"/>
  <c r="BE193" i="2"/>
  <c r="BE194" i="2"/>
  <c r="BE200" i="2"/>
  <c r="BE206" i="2"/>
  <c r="BE207" i="2"/>
  <c r="BE215" i="2"/>
  <c r="BE216" i="2"/>
  <c r="BE217" i="2"/>
  <c r="BE221" i="2"/>
  <c r="BE228" i="2"/>
  <c r="BE232" i="2"/>
  <c r="BE244" i="2"/>
  <c r="J32" i="2"/>
  <c r="AW95" i="1" s="1"/>
  <c r="F34" i="2"/>
  <c r="BC95" i="1" s="1"/>
  <c r="BC94" i="1" s="1"/>
  <c r="W32" i="1" s="1"/>
  <c r="F33" i="2"/>
  <c r="BB95" i="1" s="1"/>
  <c r="BB94" i="1" s="1"/>
  <c r="AX94" i="1" s="1"/>
  <c r="F32" i="2"/>
  <c r="BA95" i="1" s="1"/>
  <c r="BA94" i="1" s="1"/>
  <c r="W30" i="1" s="1"/>
  <c r="F35" i="2"/>
  <c r="BD95" i="1" s="1"/>
  <c r="BD94" i="1" s="1"/>
  <c r="W33" i="1" s="1"/>
  <c r="P158" i="2" l="1"/>
  <c r="P125" i="2" s="1"/>
  <c r="P124" i="2" s="1"/>
  <c r="AU95" i="1" s="1"/>
  <c r="AU94" i="1" s="1"/>
  <c r="R158" i="2"/>
  <c r="R125" i="2"/>
  <c r="R124" i="2"/>
  <c r="T158" i="2"/>
  <c r="T125" i="2"/>
  <c r="T124" i="2" s="1"/>
  <c r="J126" i="2"/>
  <c r="J96" i="2" s="1"/>
  <c r="BK158" i="2"/>
  <c r="J158" i="2" s="1"/>
  <c r="J99" i="2" s="1"/>
  <c r="W31" i="1"/>
  <c r="AY94" i="1"/>
  <c r="F31" i="2"/>
  <c r="AZ95" i="1" s="1"/>
  <c r="AZ94" i="1" s="1"/>
  <c r="W29" i="1" s="1"/>
  <c r="AW94" i="1"/>
  <c r="AK30" i="1" s="1"/>
  <c r="J31" i="2"/>
  <c r="AV95" i="1" s="1"/>
  <c r="AT95" i="1" s="1"/>
  <c r="BK125" i="2" l="1"/>
  <c r="J125" i="2" s="1"/>
  <c r="J95" i="2" s="1"/>
  <c r="AV94" i="1"/>
  <c r="AK29" i="1" s="1"/>
  <c r="BK124" i="2" l="1"/>
  <c r="J124" i="2" s="1"/>
  <c r="J28" i="2" s="1"/>
  <c r="AG95" i="1" s="1"/>
  <c r="AG94" i="1" s="1"/>
  <c r="AK26" i="1" s="1"/>
  <c r="AK35" i="1" s="1"/>
  <c r="AT94" i="1"/>
  <c r="J94" i="2" l="1"/>
  <c r="AN95" i="1"/>
  <c r="AN94" i="1"/>
  <c r="J37" i="2"/>
</calcChain>
</file>

<file path=xl/sharedStrings.xml><?xml version="1.0" encoding="utf-8"?>
<sst xmlns="http://schemas.openxmlformats.org/spreadsheetml/2006/main" count="1849" uniqueCount="572">
  <si>
    <t>Export Komplet</t>
  </si>
  <si>
    <t/>
  </si>
  <si>
    <t>2.0</t>
  </si>
  <si>
    <t>False</t>
  </si>
  <si>
    <t>{a7a6ec0c-de92-42cd-ae67-ee272c0a4872}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</si>
  <si>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</si>
  <si>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</si>
  <si>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</si>
  <si>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</si>
  <si>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</si>
  <si>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</si>
  <si>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</si>
  <si>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</si>
  <si>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</si>
  <si>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BENESOV-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</si>
  <si>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</si>
  <si>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</si>
  <si>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ul. Ulrichova - úsek Vlašimská - Alšova</t>
  </si>
  <si>
    <t>KSO:</t>
  </si>
  <si>
    <t>CC-CZ:</t>
  </si>
  <si>
    <t>Místo:</t>
  </si>
  <si>
    <t>ul. Ulrichova</t>
  </si>
  <si>
    <t>Datum:</t>
  </si>
  <si>
    <t>6. 4. 2020</t>
  </si>
  <si>
    <t>Zadavatel:</t>
  </si>
  <si>
    <t>IČ:</t>
  </si>
  <si>
    <t>00231401</t>
  </si>
  <si>
    <t>Město Benešov</t>
  </si>
  <si>
    <t>DIČ:</t>
  </si>
  <si>
    <t>CZ00231401</t>
  </si>
  <si>
    <t>Uchazeč:</t>
  </si>
  <si>
    <t>Vyplň údaj</t>
  </si>
  <si>
    <t>Projektant:</t>
  </si>
  <si>
    <t>12575984</t>
  </si>
  <si>
    <t>Jan Bejček, VODOMONT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</si>
  <si>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</si>
  <si>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</si>
  <si>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</si>
  <si>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</si>
  <si>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</si>
  <si>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</si>
  <si>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</si>
  <si>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</si>
  <si>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</si>
  <si>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</si>
  <si>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</si>
  <si>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</si>
  <si>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</si>
  <si>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</si>
  <si>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</si>
  <si>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</si>
  <si>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</si>
  <si>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</si>
  <si>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</si>
  <si>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</si>
  <si>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</si>
  <si>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</si>
  <si>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</si>
  <si>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</si>
  <si>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</si>
  <si>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</si>
  <si>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</si>
  <si>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</si>
  <si>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</si>
  <si>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</si>
  <si>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</si>
  <si>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</si>
  <si>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</si>
  <si>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</si>
  <si>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</si>
  <si>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</si>
  <si>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</si>
  <si>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</si>
  <si>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</si>
  <si>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</si>
  <si>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</si>
  <si>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</si>
  <si>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</si>
  <si>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</si>
  <si>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</si>
  <si>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</si>
  <si>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</si>
  <si>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</si>
  <si>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</si>
  <si>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</si>
  <si>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</si>
  <si>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</si>
  <si>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</si>
  <si>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</si>
  <si>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</si>
  <si>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</si>
  <si>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</si>
  <si>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</si>
  <si>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</si>
  <si>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</si>
  <si>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</si>
  <si>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</si>
  <si>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</si>
  <si>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</si>
  <si>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82 - Domovní přípojky na stoce </t>
  </si>
  <si>
    <t xml:space="preserve">      83 - Uliční vpusti</t>
  </si>
  <si>
    <t xml:space="preserve">      84 - Přepojení děšťové kanalizace</t>
  </si>
  <si>
    <t xml:space="preserve">      85 - Vodovodní řad</t>
  </si>
  <si>
    <t xml:space="preserve">      86 - Vodovodní přípojky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</si>
  <si>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</si>
  <si>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</si>
  <si>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</si>
  <si>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</si>
  <si>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</si>
  <si>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</si>
  <si>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</si>
  <si>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</si>
  <si>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</si>
  <si>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</si>
  <si>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</si>
  <si>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</si>
  <si>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</si>
  <si>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</si>
  <si>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</si>
  <si>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</si>
  <si>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</si>
  <si>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</si>
  <si>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143</t>
  </si>
  <si>
    <t>K</t>
  </si>
  <si>
    <t>113107142.1</t>
  </si>
  <si>
    <t>Odstranění podkladu pl do 50 m2 živičných tl 100 mm</t>
  </si>
  <si>
    <t>m2</t>
  </si>
  <si>
    <t>4</t>
  </si>
  <si>
    <t>-1787542742</t>
  </si>
  <si>
    <t>144</t>
  </si>
  <si>
    <t>113107122</t>
  </si>
  <si>
    <t>Odstranění podkladu pl do 50 m2 z kameniva drceného tl 200 mm</t>
  </si>
  <si>
    <t>433748344</t>
  </si>
  <si>
    <t>168</t>
  </si>
  <si>
    <t>113201112</t>
  </si>
  <si>
    <t>Demontáž stávajících kamených obrub</t>
  </si>
  <si>
    <t>m</t>
  </si>
  <si>
    <t>1218369736</t>
  </si>
  <si>
    <t>162</t>
  </si>
  <si>
    <t>115001103</t>
  </si>
  <si>
    <t>Převedení vody potrubím DN do 250</t>
  </si>
  <si>
    <t>1219699931</t>
  </si>
  <si>
    <t>7</t>
  </si>
  <si>
    <t>115101201</t>
  </si>
  <si>
    <t>Čerpání vody na dopravní výšku do 10 m průměrný přítok do 500 l/min včetně čerpadla a MaR</t>
  </si>
  <si>
    <t>hr</t>
  </si>
  <si>
    <t>415570094</t>
  </si>
  <si>
    <t>8</t>
  </si>
  <si>
    <t>115101301</t>
  </si>
  <si>
    <t>Pohotovost čerpací soupravy pro dopravní výšku do 10 m přítok do 500 l/min</t>
  </si>
  <si>
    <t>den</t>
  </si>
  <si>
    <t>1306451362</t>
  </si>
  <si>
    <t>145</t>
  </si>
  <si>
    <t>120001101</t>
  </si>
  <si>
    <t>Příplatek za ztížení vykopávky v blízkosti podzemního vedení</t>
  </si>
  <si>
    <t>m3</t>
  </si>
  <si>
    <t>-912042778</t>
  </si>
  <si>
    <t>10</t>
  </si>
  <si>
    <t>132201202</t>
  </si>
  <si>
    <t>Hloubení rýh š do 2000 mm v hornině tř. 3 strojně</t>
  </si>
  <si>
    <t>439764958</t>
  </si>
  <si>
    <t>11</t>
  </si>
  <si>
    <t>132201209</t>
  </si>
  <si>
    <t>Příplatek za lepivost k hloubení rýh š do 2000 mm v hornině tř. 3</t>
  </si>
  <si>
    <t>-788783869</t>
  </si>
  <si>
    <t>12</t>
  </si>
  <si>
    <t>132301202</t>
  </si>
  <si>
    <t>Hloubení rýh š do 2000 mm v hornině tř. 4 strojně</t>
  </si>
  <si>
    <t>-811733323</t>
  </si>
  <si>
    <t>13</t>
  </si>
  <si>
    <t>132301209</t>
  </si>
  <si>
    <t>Příplatek za lepivost k hloubení rýh š do 2000 mm v hornině tř. 4</t>
  </si>
  <si>
    <t>2110992796</t>
  </si>
  <si>
    <t>160</t>
  </si>
  <si>
    <t>151101103</t>
  </si>
  <si>
    <t>Zřízení příložného pažení a rozepření stěn rýh hl do 8 m</t>
  </si>
  <si>
    <t>854967651</t>
  </si>
  <si>
    <t>161</t>
  </si>
  <si>
    <t>151101113</t>
  </si>
  <si>
    <t>Odstranění příložného pažení a rozepření stěn rýh hl do 8 m</t>
  </si>
  <si>
    <t>1968627334</t>
  </si>
  <si>
    <t>17</t>
  </si>
  <si>
    <t>161101101</t>
  </si>
  <si>
    <t>Svislé přemístění výkopku z horniny tř. 1 až 4 hl výkopu do 2,5 m</t>
  </si>
  <si>
    <t>-747053641</t>
  </si>
  <si>
    <t>18</t>
  </si>
  <si>
    <t>162601102</t>
  </si>
  <si>
    <t>Vodorovné přemístění do 5000 m výkopku/sypaniny z horniny tř. 1 až 4</t>
  </si>
  <si>
    <t>-1531700809</t>
  </si>
  <si>
    <t>19</t>
  </si>
  <si>
    <t>171201201</t>
  </si>
  <si>
    <t>Uložení sypaniny na skládky</t>
  </si>
  <si>
    <t>981727440</t>
  </si>
  <si>
    <t>20</t>
  </si>
  <si>
    <t>171201211</t>
  </si>
  <si>
    <t>Poplatek za uložení odpadu ze sypaniny na skládce (skládkovné)</t>
  </si>
  <si>
    <t>t</t>
  </si>
  <si>
    <t>-1843435173</t>
  </si>
  <si>
    <t>174101101</t>
  </si>
  <si>
    <t>Zásyp jam, šachet rýh nebo kolem objektů sypaninou se zhutněním</t>
  </si>
  <si>
    <t>1726108759</t>
  </si>
  <si>
    <t>22</t>
  </si>
  <si>
    <t>175101101</t>
  </si>
  <si>
    <t>Obsyp potrubí bez prohození sypaniny z hornin tř. 1 až 4 uloženým do 3 m od kraje výkopu</t>
  </si>
  <si>
    <t>595163900</t>
  </si>
  <si>
    <t>23</t>
  </si>
  <si>
    <t>M</t>
  </si>
  <si>
    <t>583373020</t>
  </si>
  <si>
    <t>štěrkopísek frakce 0-16</t>
  </si>
  <si>
    <t>439645016</t>
  </si>
  <si>
    <t>Vodorovné konstrukce</t>
  </si>
  <si>
    <t>24</t>
  </si>
  <si>
    <t>451541111</t>
  </si>
  <si>
    <t>Lože pod potrubí otevřený výkop ze štěrkodrtě</t>
  </si>
  <si>
    <t>1057833313</t>
  </si>
  <si>
    <t>25</t>
  </si>
  <si>
    <t>-235371551</t>
  </si>
  <si>
    <t>26</t>
  </si>
  <si>
    <t>899623161</t>
  </si>
  <si>
    <t>Obetonování potrubí nebo zdiva stok betonem prostým tř. C 20/25 v otevřeném výkopu</t>
  </si>
  <si>
    <t>-309934254</t>
  </si>
  <si>
    <t>27</t>
  </si>
  <si>
    <t>899623192</t>
  </si>
  <si>
    <t>Příplatek za obetonování potrubí nebo zdiva stok</t>
  </si>
  <si>
    <t>372126842</t>
  </si>
  <si>
    <t>5</t>
  </si>
  <si>
    <t>Komunikace</t>
  </si>
  <si>
    <t>170</t>
  </si>
  <si>
    <t>564871116</t>
  </si>
  <si>
    <t>Podklad ze štěrkodrtě ŠD tl. 300 mm</t>
  </si>
  <si>
    <t>829999037</t>
  </si>
  <si>
    <t>169</t>
  </si>
  <si>
    <t>916241112</t>
  </si>
  <si>
    <t>Osazení obrubníku kamenného ležatého bez boční opěry do lože z betonu prostého</t>
  </si>
  <si>
    <t>-1103305919</t>
  </si>
  <si>
    <t>155</t>
  </si>
  <si>
    <t>565125111</t>
  </si>
  <si>
    <t>Asfaltový beton vrstva podkladní ACP 16 (obalované kamenivo OKS) tl 40 mm š do 3 m</t>
  </si>
  <si>
    <t>1819324235</t>
  </si>
  <si>
    <t>156</t>
  </si>
  <si>
    <t>566201111</t>
  </si>
  <si>
    <t>Úprava krytu z kameniva drceného pro nový kryt s doplněním kameniva drceného do 0,04 m3/m2</t>
  </si>
  <si>
    <t>346809265</t>
  </si>
  <si>
    <t>159</t>
  </si>
  <si>
    <t>577154211</t>
  </si>
  <si>
    <t>Asfaltový beton vrstva obrusná ACO 11 (ABS) tř. II tl 60 mm š do 3 m z nemodifikovaného asfaltu</t>
  </si>
  <si>
    <t>-1053753088</t>
  </si>
  <si>
    <t>Trubní vedení</t>
  </si>
  <si>
    <t>81</t>
  </si>
  <si>
    <t>Hlavní stoka</t>
  </si>
  <si>
    <t>150</t>
  </si>
  <si>
    <t>831442121</t>
  </si>
  <si>
    <t>Montáž potrubí z trub kameninových hrdlových s integrovaným těsněním výkop sklon do 20 % DN 800</t>
  </si>
  <si>
    <t>3</t>
  </si>
  <si>
    <t>-204889766</t>
  </si>
  <si>
    <t>151</t>
  </si>
  <si>
    <t>STZ.RB0006016C25</t>
  </si>
  <si>
    <t>trouba kameninová glazovaná DN800mm L2,50m spojovací systém C Třída 160</t>
  </si>
  <si>
    <t>1459441466</t>
  </si>
  <si>
    <t>152</t>
  </si>
  <si>
    <t>831382191</t>
  </si>
  <si>
    <t>Příplatek za práce na potrubí z trub kameninových s integrovaným těsněním sklon nad 20 % DN do 800</t>
  </si>
  <si>
    <t>-1559513358</t>
  </si>
  <si>
    <t>166</t>
  </si>
  <si>
    <t>O1</t>
  </si>
  <si>
    <t>D+M plastových odbočných tvarovek DN200 na KT DN800 včetně vrtání</t>
  </si>
  <si>
    <t>ks</t>
  </si>
  <si>
    <t>1340272696</t>
  </si>
  <si>
    <t>44</t>
  </si>
  <si>
    <t>894411121</t>
  </si>
  <si>
    <t>Zřízení šachet kanalizačních z betonových dílců na potrubí DN nad 200 do 300 dno beton tř. C 25/30</t>
  </si>
  <si>
    <t>kus</t>
  </si>
  <si>
    <t>-1808481754</t>
  </si>
  <si>
    <t>45</t>
  </si>
  <si>
    <t>59224652</t>
  </si>
  <si>
    <t>Šach.dnona KT800 DN1200</t>
  </si>
  <si>
    <t>-215004554</t>
  </si>
  <si>
    <t>163</t>
  </si>
  <si>
    <t>Š1</t>
  </si>
  <si>
    <t>Přechodová deska 1200/1000/120</t>
  </si>
  <si>
    <t>880186991</t>
  </si>
  <si>
    <t>46</t>
  </si>
  <si>
    <t>592243121</t>
  </si>
  <si>
    <t>konus šachetní betonový TBR-Q.1 100-63/58 KPS 100x62,5x58 cm</t>
  </si>
  <si>
    <t>-796276079</t>
  </si>
  <si>
    <t>47</t>
  </si>
  <si>
    <t>592243061</t>
  </si>
  <si>
    <t>skruž betonová šachetní TBS-Q.1 100/50 D100x50x12 cm</t>
  </si>
  <si>
    <t>725495989</t>
  </si>
  <si>
    <t>48</t>
  </si>
  <si>
    <t>592243071</t>
  </si>
  <si>
    <t>skruž betonová šachetní TBS-Q.1 100/100 D100x100x12 cm</t>
  </si>
  <si>
    <t>997090982</t>
  </si>
  <si>
    <t>165</t>
  </si>
  <si>
    <t>592243211</t>
  </si>
  <si>
    <t>prstenec šachetní betonový vyrovnávací 62,5 x 12 x 8 cm</t>
  </si>
  <si>
    <t>-1007217743</t>
  </si>
  <si>
    <t>164</t>
  </si>
  <si>
    <t>592243480</t>
  </si>
  <si>
    <t>těsnění elastomerové pro spojení šachetních dílů EMT DN 1000</t>
  </si>
  <si>
    <t>-1006610491</t>
  </si>
  <si>
    <t>49</t>
  </si>
  <si>
    <t>899104111</t>
  </si>
  <si>
    <t>Osazení poklopů litinových nebo ocelových včetně rámů hmotnosti nad 150 kg</t>
  </si>
  <si>
    <t>-762732244</t>
  </si>
  <si>
    <t>50</t>
  </si>
  <si>
    <t>552434420</t>
  </si>
  <si>
    <t>poklop na vstupní šachtu litinový D600 D</t>
  </si>
  <si>
    <t>19558196</t>
  </si>
  <si>
    <t>51</t>
  </si>
  <si>
    <t>R105</t>
  </si>
  <si>
    <t>Dopojení do stávajcí kanalizační šachty</t>
  </si>
  <si>
    <t>kpl</t>
  </si>
  <si>
    <t>-200267196</t>
  </si>
  <si>
    <t>82</t>
  </si>
  <si>
    <t xml:space="preserve">Domovní přípojky na stoce </t>
  </si>
  <si>
    <t>52</t>
  </si>
  <si>
    <t>721111112.1</t>
  </si>
  <si>
    <t>Potrubí kanalizační kameninové hrdlové přechod PVC - kamenina - PVC DN 200</t>
  </si>
  <si>
    <t>16</t>
  </si>
  <si>
    <t>-2030898944</t>
  </si>
  <si>
    <t>53</t>
  </si>
  <si>
    <t>286115300.1</t>
  </si>
  <si>
    <t>přechod z kameninového potrubí kanalizace na plastové KGUS DN 200</t>
  </si>
  <si>
    <t>32</t>
  </si>
  <si>
    <t>2075071554</t>
  </si>
  <si>
    <t>54</t>
  </si>
  <si>
    <t>871353121</t>
  </si>
  <si>
    <t>Montáž kanalizačního potrubí z PVC těsněné gumovým kroužkem otevřený výkop sklon do 20 % DN 200</t>
  </si>
  <si>
    <t>-857488843</t>
  </si>
  <si>
    <t>55</t>
  </si>
  <si>
    <t>286112650</t>
  </si>
  <si>
    <t>trubka KGEM s hrdlem 200X5,9X1M SN8KOEX,PVC</t>
  </si>
  <si>
    <t>798414473</t>
  </si>
  <si>
    <t>56</t>
  </si>
  <si>
    <t>877355211</t>
  </si>
  <si>
    <t>Montáž tvarovek z tvrdého PVC-systém KG nebo z polypropylenu-systém KG 2000 jednoosé DN 200</t>
  </si>
  <si>
    <t>-932405498</t>
  </si>
  <si>
    <t>57</t>
  </si>
  <si>
    <t>286113660</t>
  </si>
  <si>
    <t>koleno kanalizace plastové KGB 200x45°</t>
  </si>
  <si>
    <t>913185748</t>
  </si>
  <si>
    <t>83</t>
  </si>
  <si>
    <t>Uliční vpusti</t>
  </si>
  <si>
    <t>58</t>
  </si>
  <si>
    <t>721111112.2</t>
  </si>
  <si>
    <t>1856607790</t>
  </si>
  <si>
    <t>59</t>
  </si>
  <si>
    <t>286115300.2</t>
  </si>
  <si>
    <t>-1123005333</t>
  </si>
  <si>
    <t>60</t>
  </si>
  <si>
    <t>669996008</t>
  </si>
  <si>
    <t>61</t>
  </si>
  <si>
    <t>769463092</t>
  </si>
  <si>
    <t>62</t>
  </si>
  <si>
    <t>877355211uv</t>
  </si>
  <si>
    <t>-852076705</t>
  </si>
  <si>
    <t>63</t>
  </si>
  <si>
    <t>286113660uv</t>
  </si>
  <si>
    <t>-636488264</t>
  </si>
  <si>
    <t>64</t>
  </si>
  <si>
    <t>895941111.1</t>
  </si>
  <si>
    <t>Zřízení vpusti kanalizační uliční z betonových dílců typ UV-50 normální</t>
  </si>
  <si>
    <t>1270100354</t>
  </si>
  <si>
    <t>65</t>
  </si>
  <si>
    <t>592238500</t>
  </si>
  <si>
    <t>dno betonové pro uliční vpusť s výtokovým otvorem TBV-Q 450/330/1a 45x33x5 cm</t>
  </si>
  <si>
    <t>-838031654</t>
  </si>
  <si>
    <t>66</t>
  </si>
  <si>
    <t>592238580</t>
  </si>
  <si>
    <t>skruž betonová pro uliční vpusť horní TBV-Q 450/555/5d, 45x55x5 cm</t>
  </si>
  <si>
    <t>-2033058475</t>
  </si>
  <si>
    <t>67</t>
  </si>
  <si>
    <t>592238640</t>
  </si>
  <si>
    <t>prstenec betonový pro uliční vpusť vyrovnávací TBV-Q 390/60/10a, 39x6x5 cm</t>
  </si>
  <si>
    <t>1443372444</t>
  </si>
  <si>
    <t>68</t>
  </si>
  <si>
    <t>592238780</t>
  </si>
  <si>
    <t>mříž M1 D400 DIN 19583-13, 500/500 mm</t>
  </si>
  <si>
    <t>-1644809879</t>
  </si>
  <si>
    <t>69</t>
  </si>
  <si>
    <t>592238760</t>
  </si>
  <si>
    <t>rám zabetonovaný DIN 19583-9 500/500 mm</t>
  </si>
  <si>
    <t>586877914</t>
  </si>
  <si>
    <t>70</t>
  </si>
  <si>
    <t>592238740</t>
  </si>
  <si>
    <t>koš pozink. C3 DIN 4052, vysoký, pro rám 500/300</t>
  </si>
  <si>
    <t>121692590</t>
  </si>
  <si>
    <t>84</t>
  </si>
  <si>
    <t>Přepojení děšťové kanalizace</t>
  </si>
  <si>
    <t>71</t>
  </si>
  <si>
    <t>721111112</t>
  </si>
  <si>
    <t>Potrubí kanalizační kameninové hrdlové přechod PVC - kamenina - PVC DN 150</t>
  </si>
  <si>
    <t>-391792753</t>
  </si>
  <si>
    <t>72</t>
  </si>
  <si>
    <t>286115300</t>
  </si>
  <si>
    <t>přechod z kameninového potrubí kanalizace na plastové KGUS DN 150</t>
  </si>
  <si>
    <t>401843889</t>
  </si>
  <si>
    <t>73</t>
  </si>
  <si>
    <t>871313121</t>
  </si>
  <si>
    <t>Montáž kanalizačního potrubí z PVC těsněné gumovým kroužkem otevřený výkop sklon do 20 % DN 150</t>
  </si>
  <si>
    <t>1582951664</t>
  </si>
  <si>
    <t>74</t>
  </si>
  <si>
    <t>286111200</t>
  </si>
  <si>
    <t>trubka kanalizační hladká hrdlovaná D 160 x 3,6</t>
  </si>
  <si>
    <t>1577047712</t>
  </si>
  <si>
    <t>75</t>
  </si>
  <si>
    <t>877315211</t>
  </si>
  <si>
    <t>Montáž tvarovek z tvrdého PVC-systém KG nebo z polypropylenu-systém KG 2000 jednoosé DN 150</t>
  </si>
  <si>
    <t>787620505</t>
  </si>
  <si>
    <t>76</t>
  </si>
  <si>
    <t>286113610</t>
  </si>
  <si>
    <t>koleno kanalizace plastové KGB 150x45°</t>
  </si>
  <si>
    <t>-1023642815</t>
  </si>
  <si>
    <t>77</t>
  </si>
  <si>
    <t>R1</t>
  </si>
  <si>
    <t>Přepojení dešťové kanalizace</t>
  </si>
  <si>
    <t>193496828</t>
  </si>
  <si>
    <t>85</t>
  </si>
  <si>
    <t>Vodovodní řad</t>
  </si>
  <si>
    <t>171</t>
  </si>
  <si>
    <t>851261131</t>
  </si>
  <si>
    <t>Montáž potrubí z trub litinových hrdlových s integrovaným těsněním otevřený výkop DN 100</t>
  </si>
  <si>
    <t>-1305498898</t>
  </si>
  <si>
    <t>172</t>
  </si>
  <si>
    <t>552530010</t>
  </si>
  <si>
    <t>trouba vodovodní litinová DN 100 mm</t>
  </si>
  <si>
    <t>23641091</t>
  </si>
  <si>
    <t>173</t>
  </si>
  <si>
    <t>891261112</t>
  </si>
  <si>
    <t>Montáž vodovodních šoupátek otevřený výkop DN 100</t>
  </si>
  <si>
    <t>1206587534</t>
  </si>
  <si>
    <t>174</t>
  </si>
  <si>
    <t>4000E2-200</t>
  </si>
  <si>
    <t>Šoupě litinové E2 DN100</t>
  </si>
  <si>
    <t>913773309</t>
  </si>
  <si>
    <t>175</t>
  </si>
  <si>
    <t>R422 910 730,</t>
  </si>
  <si>
    <t>Souprava zemní šoupatová DN100</t>
  </si>
  <si>
    <t>1198242401</t>
  </si>
  <si>
    <t>123</t>
  </si>
  <si>
    <t>899 40-1112</t>
  </si>
  <si>
    <t>Osazení poklopů litinových šoupátkových</t>
  </si>
  <si>
    <t>-1238356078</t>
  </si>
  <si>
    <t>124</t>
  </si>
  <si>
    <t>422 913 520</t>
  </si>
  <si>
    <t>Poklop litinový šoupátkový</t>
  </si>
  <si>
    <t>-975663916</t>
  </si>
  <si>
    <t>125</t>
  </si>
  <si>
    <t>4223481.1</t>
  </si>
  <si>
    <t>podkladová deska pod šoupátkový poklop</t>
  </si>
  <si>
    <t>-1818664050</t>
  </si>
  <si>
    <t>176</t>
  </si>
  <si>
    <t>857262122</t>
  </si>
  <si>
    <t>Montáž litinových tvarovek jednoosých přírubových otevřený výkop DN 100</t>
  </si>
  <si>
    <t>-1307789093</t>
  </si>
  <si>
    <t>177</t>
  </si>
  <si>
    <t>X65730</t>
  </si>
  <si>
    <t>spojka WAGA DN 100</t>
  </si>
  <si>
    <t>871986482</t>
  </si>
  <si>
    <t>178</t>
  </si>
  <si>
    <t>TT 100/100</t>
  </si>
  <si>
    <t>TT kus 100/100</t>
  </si>
  <si>
    <t>1914021640</t>
  </si>
  <si>
    <t>179</t>
  </si>
  <si>
    <t>FFR 100/80</t>
  </si>
  <si>
    <t>321714592</t>
  </si>
  <si>
    <t>180</t>
  </si>
  <si>
    <t>TP 100/200</t>
  </si>
  <si>
    <t>-1161679384</t>
  </si>
  <si>
    <t>181</t>
  </si>
  <si>
    <t>K 100</t>
  </si>
  <si>
    <t>Koleno litinové DN 100</t>
  </si>
  <si>
    <t>-1930768998</t>
  </si>
  <si>
    <t>182</t>
  </si>
  <si>
    <t>891269111.1</t>
  </si>
  <si>
    <t>Montáž navrtávacích pasů na potrubí z jakýchkoli trub DN 100</t>
  </si>
  <si>
    <t>864960021</t>
  </si>
  <si>
    <t>183</t>
  </si>
  <si>
    <t>422735490.1.1</t>
  </si>
  <si>
    <t>navrtávací pasy HAKU se závitovým výstupem z tvárné litiny, pro vodovodní litinové potrubí DN80-100-1”</t>
  </si>
  <si>
    <t>1802970049</t>
  </si>
  <si>
    <t>184</t>
  </si>
  <si>
    <t>4229500.1r.1</t>
  </si>
  <si>
    <t>Zemní teleskopická souprava dl.1,30-1,80 m pro šoupě DN 32</t>
  </si>
  <si>
    <t>-1964153678</t>
  </si>
  <si>
    <t>91</t>
  </si>
  <si>
    <t>-1214844050</t>
  </si>
  <si>
    <t>92</t>
  </si>
  <si>
    <t>422 913 520.2</t>
  </si>
  <si>
    <t>Poklop litinový šoupatový</t>
  </si>
  <si>
    <t>-1368739890</t>
  </si>
  <si>
    <t>93</t>
  </si>
  <si>
    <t>3481</t>
  </si>
  <si>
    <t>Podkladová deska UNI</t>
  </si>
  <si>
    <t>554150201</t>
  </si>
  <si>
    <t>108</t>
  </si>
  <si>
    <t>857242122</t>
  </si>
  <si>
    <t>Montáž litinových tvarovek jednoosých přírubových otevřený výkop DN 80</t>
  </si>
  <si>
    <t>-1650741714</t>
  </si>
  <si>
    <t>110</t>
  </si>
  <si>
    <t>T 80/80</t>
  </si>
  <si>
    <t>T kus 80/80</t>
  </si>
  <si>
    <t>88664966</t>
  </si>
  <si>
    <t>111</t>
  </si>
  <si>
    <t>552506420</t>
  </si>
  <si>
    <t>koleno přírubové s patkou PP litinové DN 80</t>
  </si>
  <si>
    <t>572543619</t>
  </si>
  <si>
    <t>112</t>
  </si>
  <si>
    <t>K 80</t>
  </si>
  <si>
    <t>Koleno litinové DN 80</t>
  </si>
  <si>
    <t>806997508</t>
  </si>
  <si>
    <t>126</t>
  </si>
  <si>
    <t>891247111</t>
  </si>
  <si>
    <t>Montáž hydrantů podzemních DN 80</t>
  </si>
  <si>
    <t>588134319</t>
  </si>
  <si>
    <t>127</t>
  </si>
  <si>
    <t>422736020</t>
  </si>
  <si>
    <t>hydrant podzemní DN80 PN16 krycí hloubka 1500 mm</t>
  </si>
  <si>
    <t>1385743785</t>
  </si>
  <si>
    <t>128</t>
  </si>
  <si>
    <t>899401113</t>
  </si>
  <si>
    <t>Osazení poklopů litinových hydrantových</t>
  </si>
  <si>
    <t>1272026200</t>
  </si>
  <si>
    <t>129</t>
  </si>
  <si>
    <t>422914520</t>
  </si>
  <si>
    <t>poklop litinový typ 522-hydrantový   DN 80</t>
  </si>
  <si>
    <t>-1495405054</t>
  </si>
  <si>
    <t>130</t>
  </si>
  <si>
    <t>892351111</t>
  </si>
  <si>
    <t>Tlaková zkouška vodou potrubí DN do 80</t>
  </si>
  <si>
    <t>-1963996604</t>
  </si>
  <si>
    <t>131</t>
  </si>
  <si>
    <t>892353122</t>
  </si>
  <si>
    <t>Proplach a dezinfekce vodovodního potrubí do DN 80</t>
  </si>
  <si>
    <t>-797576187</t>
  </si>
  <si>
    <t>86</t>
  </si>
  <si>
    <t>Vodovodní přípojky</t>
  </si>
  <si>
    <t>132</t>
  </si>
  <si>
    <t>871161121</t>
  </si>
  <si>
    <t>Montáž potrubí z trubek z tlakového polyetylénu otevřený výkop svařovaných vnější průměr 32 mm</t>
  </si>
  <si>
    <t>1324159040</t>
  </si>
  <si>
    <t>133</t>
  </si>
  <si>
    <t>286137520</t>
  </si>
  <si>
    <t>potrubí vodovodní PE LD (rPE) D 32 x 4,4 mm</t>
  </si>
  <si>
    <t>-1726975554</t>
  </si>
  <si>
    <t>134</t>
  </si>
  <si>
    <t>899 72-1111</t>
  </si>
  <si>
    <t>Signální vodič na potrubí PVC DN do 150 mm</t>
  </si>
  <si>
    <t>-424752538</t>
  </si>
  <si>
    <t>135</t>
  </si>
  <si>
    <t>899 72-2113</t>
  </si>
  <si>
    <t>Krytí potrubí z plastů výstražnou folií z PVC š. 34 cm</t>
  </si>
  <si>
    <t>-131752120</t>
  </si>
  <si>
    <t>137</t>
  </si>
  <si>
    <t>892233122</t>
  </si>
  <si>
    <t>Proplach a dezinfekce vodovodního potrubí DN od 40 do 70</t>
  </si>
  <si>
    <t>1279891253</t>
  </si>
  <si>
    <t>136</t>
  </si>
  <si>
    <t>892241111</t>
  </si>
  <si>
    <t>Tlaková zkouška vodou potrubí do 80</t>
  </si>
  <si>
    <t>1589447932</t>
  </si>
  <si>
    <t>99</t>
  </si>
  <si>
    <t>Přesun hmot</t>
  </si>
  <si>
    <t>185</t>
  </si>
  <si>
    <t>997 22-1845</t>
  </si>
  <si>
    <t>Poplatek za uložení odpadu na skládce z asfaltových povrchů</t>
  </si>
  <si>
    <t>-172270155</t>
  </si>
  <si>
    <t>141</t>
  </si>
  <si>
    <t>998276101</t>
  </si>
  <si>
    <t>Přesun hmot pro trubní vedení z trub z plastických hmot otevřený výkop</t>
  </si>
  <si>
    <t>-1210312536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</si>
</sst>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90" t="s">
        <v>14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7"/>
      <c r="BE5" s="187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192" t="s">
        <v>17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7"/>
      <c r="BE6" s="188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8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88"/>
      <c r="BS8" s="14" t="s">
        <v>6</v>
      </c>
    </row>
    <row r="9" spans="1:74" s="1" customFormat="1" ht="14.45" customHeight="1">
      <c r="B9" s="17"/>
      <c r="AR9" s="17"/>
      <c r="BE9" s="188"/>
      <c r="BS9" s="14" t="s">
        <v>6</v>
      </c>
    </row>
    <row r="10" spans="1:74" s="1" customFormat="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88"/>
      <c r="BS10" s="14" t="s">
        <v>6</v>
      </c>
    </row>
    <row r="11" spans="1:74" s="1" customFormat="1" ht="18.399999999999999" customHeight="1">
      <c r="B11" s="17"/>
      <c r="E11" s="22" t="s">
        <v>27</v>
      </c>
      <c r="AK11" s="24" t="s">
        <v>28</v>
      </c>
      <c r="AN11" s="22" t="s">
        <v>29</v>
      </c>
      <c r="AR11" s="17"/>
      <c r="BE11" s="188"/>
      <c r="BS11" s="14" t="s">
        <v>6</v>
      </c>
    </row>
    <row r="12" spans="1:74" s="1" customFormat="1" ht="6.95" customHeight="1">
      <c r="B12" s="17"/>
      <c r="AR12" s="17"/>
      <c r="BE12" s="188"/>
      <c r="BS12" s="14" t="s">
        <v>6</v>
      </c>
    </row>
    <row r="13" spans="1:74" s="1" customFormat="1" ht="12" customHeight="1">
      <c r="B13" s="17"/>
      <c r="D13" s="24" t="s">
        <v>30</v>
      </c>
      <c r="AK13" s="24" t="s">
        <v>25</v>
      </c>
      <c r="AN13" s="26" t="s">
        <v>31</v>
      </c>
      <c r="AR13" s="17"/>
      <c r="BE13" s="188"/>
      <c r="BS13" s="14" t="s">
        <v>6</v>
      </c>
    </row>
    <row r="14" spans="1:74" ht="12.75">
      <c r="B14" s="17"/>
      <c r="E14" s="193" t="s">
        <v>31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4" t="s">
        <v>28</v>
      </c>
      <c r="AN14" s="26" t="s">
        <v>31</v>
      </c>
      <c r="AR14" s="17"/>
      <c r="BE14" s="188"/>
      <c r="BS14" s="14" t="s">
        <v>6</v>
      </c>
    </row>
    <row r="15" spans="1:74" s="1" customFormat="1" ht="6.95" customHeight="1">
      <c r="B15" s="17"/>
      <c r="AR15" s="17"/>
      <c r="BE15" s="188"/>
      <c r="BS15" s="14" t="s">
        <v>3</v>
      </c>
    </row>
    <row r="16" spans="1:74" s="1" customFormat="1" ht="12" customHeight="1">
      <c r="B16" s="17"/>
      <c r="D16" s="24" t="s">
        <v>32</v>
      </c>
      <c r="AK16" s="24" t="s">
        <v>25</v>
      </c>
      <c r="AN16" s="22" t="s">
        <v>33</v>
      </c>
      <c r="AR16" s="17"/>
      <c r="BE16" s="188"/>
      <c r="BS16" s="14" t="s">
        <v>3</v>
      </c>
    </row>
    <row r="17" spans="1:71" s="1" customFormat="1" ht="18.399999999999999" customHeight="1">
      <c r="B17" s="17"/>
      <c r="E17" s="22" t="s">
        <v>34</v>
      </c>
      <c r="AK17" s="24" t="s">
        <v>28</v>
      </c>
      <c r="AN17" s="22" t="s">
        <v>1</v>
      </c>
      <c r="AR17" s="17"/>
      <c r="BE17" s="188"/>
      <c r="BS17" s="14" t="s">
        <v>35</v>
      </c>
    </row>
    <row r="18" spans="1:71" s="1" customFormat="1" ht="6.95" customHeight="1">
      <c r="B18" s="17"/>
      <c r="AR18" s="17"/>
      <c r="BE18" s="188"/>
      <c r="BS18" s="14" t="s">
        <v>6</v>
      </c>
    </row>
    <row r="19" spans="1:71" s="1" customFormat="1" ht="12" customHeight="1">
      <c r="B19" s="17"/>
      <c r="D19" s="24" t="s">
        <v>36</v>
      </c>
      <c r="AK19" s="24" t="s">
        <v>25</v>
      </c>
      <c r="AN19" s="22" t="s">
        <v>1</v>
      </c>
      <c r="AR19" s="17"/>
      <c r="BE19" s="188"/>
      <c r="BS19" s="14" t="s">
        <v>6</v>
      </c>
    </row>
    <row r="20" spans="1:71" s="1" customFormat="1" ht="18.399999999999999" customHeight="1">
      <c r="B20" s="17"/>
      <c r="E20" s="22" t="s">
        <v>37</v>
      </c>
      <c r="AK20" s="24" t="s">
        <v>28</v>
      </c>
      <c r="AN20" s="22" t="s">
        <v>1</v>
      </c>
      <c r="AR20" s="17"/>
      <c r="BE20" s="188"/>
      <c r="BS20" s="14" t="s">
        <v>35</v>
      </c>
    </row>
    <row r="21" spans="1:71" s="1" customFormat="1" ht="6.95" customHeight="1">
      <c r="B21" s="17"/>
      <c r="AR21" s="17"/>
      <c r="BE21" s="188"/>
    </row>
    <row r="22" spans="1:71" s="1" customFormat="1" ht="12" customHeight="1">
      <c r="B22" s="17"/>
      <c r="D22" s="24" t="s">
        <v>38</v>
      </c>
      <c r="AR22" s="17"/>
      <c r="BE22" s="188"/>
    </row>
    <row r="23" spans="1:71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  <c r="BE23" s="188"/>
    </row>
    <row r="24" spans="1:71" s="1" customFormat="1" ht="6.95" customHeight="1">
      <c r="B24" s="17"/>
      <c r="AR24" s="17"/>
      <c r="BE24" s="18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8"/>
    </row>
    <row r="26" spans="1:71" s="2" customFormat="1" ht="25.9" customHeight="1">
      <c r="A26" s="29"/>
      <c r="B26" s="30"/>
      <c r="C26" s="29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18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8" t="s">
        <v>40</v>
      </c>
      <c r="M28" s="198"/>
      <c r="N28" s="198"/>
      <c r="O28" s="198"/>
      <c r="P28" s="198"/>
      <c r="Q28" s="29"/>
      <c r="R28" s="29"/>
      <c r="S28" s="29"/>
      <c r="T28" s="29"/>
      <c r="U28" s="29"/>
      <c r="V28" s="29"/>
      <c r="W28" s="198" t="s">
        <v>41</v>
      </c>
      <c r="X28" s="198"/>
      <c r="Y28" s="198"/>
      <c r="Z28" s="198"/>
      <c r="AA28" s="198"/>
      <c r="AB28" s="198"/>
      <c r="AC28" s="198"/>
      <c r="AD28" s="198"/>
      <c r="AE28" s="198"/>
      <c r="AF28" s="29"/>
      <c r="AG28" s="29"/>
      <c r="AH28" s="29"/>
      <c r="AI28" s="29"/>
      <c r="AJ28" s="29"/>
      <c r="AK28" s="198" t="s">
        <v>42</v>
      </c>
      <c r="AL28" s="198"/>
      <c r="AM28" s="198"/>
      <c r="AN28" s="198"/>
      <c r="AO28" s="198"/>
      <c r="AP28" s="29"/>
      <c r="AQ28" s="29"/>
      <c r="AR28" s="30"/>
      <c r="BE28" s="188"/>
    </row>
    <row r="29" spans="1:71" s="3" customFormat="1" ht="14.45" customHeight="1">
      <c r="B29" s="34"/>
      <c r="D29" s="24" t="s">
        <v>43</v>
      </c>
      <c r="F29" s="24" t="s">
        <v>44</v>
      </c>
      <c r="L29" s="186">
        <v>0.21</v>
      </c>
      <c r="M29" s="185"/>
      <c r="N29" s="185"/>
      <c r="O29" s="185"/>
      <c r="P29" s="185"/>
      <c r="W29" s="184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 2)</f>
        <v>0</v>
      </c>
      <c r="AL29" s="185"/>
      <c r="AM29" s="185"/>
      <c r="AN29" s="185"/>
      <c r="AO29" s="185"/>
      <c r="AR29" s="34"/>
      <c r="BE29" s="189"/>
    </row>
    <row r="30" spans="1:71" s="3" customFormat="1" ht="14.45" customHeight="1">
      <c r="B30" s="34"/>
      <c r="F30" s="24" t="s">
        <v>45</v>
      </c>
      <c r="L30" s="186">
        <v>0.15</v>
      </c>
      <c r="M30" s="185"/>
      <c r="N30" s="185"/>
      <c r="O30" s="185"/>
      <c r="P30" s="185"/>
      <c r="W30" s="184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 2)</f>
        <v>0</v>
      </c>
      <c r="AL30" s="185"/>
      <c r="AM30" s="185"/>
      <c r="AN30" s="185"/>
      <c r="AO30" s="185"/>
      <c r="AR30" s="34"/>
      <c r="BE30" s="189"/>
    </row>
    <row r="31" spans="1:71" s="3" customFormat="1" ht="14.45" hidden="1" customHeight="1">
      <c r="B31" s="34"/>
      <c r="F31" s="24" t="s">
        <v>46</v>
      </c>
      <c r="L31" s="186">
        <v>0.21</v>
      </c>
      <c r="M31" s="185"/>
      <c r="N31" s="185"/>
      <c r="O31" s="185"/>
      <c r="P31" s="185"/>
      <c r="W31" s="184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4"/>
      <c r="BE31" s="189"/>
    </row>
    <row r="32" spans="1:71" s="3" customFormat="1" ht="14.45" hidden="1" customHeight="1">
      <c r="B32" s="34"/>
      <c r="F32" s="24" t="s">
        <v>47</v>
      </c>
      <c r="L32" s="186">
        <v>0.15</v>
      </c>
      <c r="M32" s="185"/>
      <c r="N32" s="185"/>
      <c r="O32" s="185"/>
      <c r="P32" s="185"/>
      <c r="W32" s="184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4"/>
      <c r="BE32" s="189"/>
    </row>
    <row r="33" spans="1:57" s="3" customFormat="1" ht="14.45" hidden="1" customHeight="1">
      <c r="B33" s="34"/>
      <c r="F33" s="24" t="s">
        <v>48</v>
      </c>
      <c r="L33" s="186">
        <v>0</v>
      </c>
      <c r="M33" s="185"/>
      <c r="N33" s="185"/>
      <c r="O33" s="185"/>
      <c r="P33" s="185"/>
      <c r="W33" s="184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4"/>
      <c r="BE33" s="18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8"/>
    </row>
    <row r="35" spans="1:57" s="2" customFormat="1" ht="25.9" customHeight="1">
      <c r="A35" s="29"/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219" t="s">
        <v>51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21">
        <f>SUM(AK26:AK33)</f>
        <v>0</v>
      </c>
      <c r="AL35" s="220"/>
      <c r="AM35" s="220"/>
      <c r="AN35" s="220"/>
      <c r="AO35" s="22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54</v>
      </c>
      <c r="AI60" s="32"/>
      <c r="AJ60" s="32"/>
      <c r="AK60" s="32"/>
      <c r="AL60" s="32"/>
      <c r="AM60" s="42" t="s">
        <v>55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57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54</v>
      </c>
      <c r="AI75" s="32"/>
      <c r="AJ75" s="32"/>
      <c r="AK75" s="32"/>
      <c r="AL75" s="32"/>
      <c r="AM75" s="42" t="s">
        <v>55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13</v>
      </c>
      <c r="L84" s="4" t="str">
        <f>K5</f>
        <v>BENESOV-</v>
      </c>
      <c r="AR84" s="48"/>
    </row>
    <row r="85" spans="1:90" s="5" customFormat="1" ht="36.950000000000003" customHeight="1">
      <c r="B85" s="49"/>
      <c r="C85" s="50" t="s">
        <v>16</v>
      </c>
      <c r="L85" s="210" t="str">
        <f>K6</f>
        <v>ul. Ulrichova - úsek Vlašimská - Alšova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ul. Ulrichova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12" t="str">
        <f>IF(AN8= "","",AN8)</f>
        <v>6. 4. 2020</v>
      </c>
      <c r="AN87" s="212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Město Benešov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32</v>
      </c>
      <c r="AJ89" s="29"/>
      <c r="AK89" s="29"/>
      <c r="AL89" s="29"/>
      <c r="AM89" s="213" t="str">
        <f>IF(E17="","",E17)</f>
        <v>Jan Bejček, VODOMONT</v>
      </c>
      <c r="AN89" s="214"/>
      <c r="AO89" s="214"/>
      <c r="AP89" s="214"/>
      <c r="AQ89" s="29"/>
      <c r="AR89" s="30"/>
      <c r="AS89" s="215" t="s">
        <v>59</v>
      </c>
      <c r="AT89" s="21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30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36</v>
      </c>
      <c r="AJ90" s="29"/>
      <c r="AK90" s="29"/>
      <c r="AL90" s="29"/>
      <c r="AM90" s="213" t="str">
        <f>IF(E20="","",E20)</f>
        <v xml:space="preserve"> </v>
      </c>
      <c r="AN90" s="214"/>
      <c r="AO90" s="214"/>
      <c r="AP90" s="214"/>
      <c r="AQ90" s="29"/>
      <c r="AR90" s="30"/>
      <c r="AS90" s="217"/>
      <c r="AT90" s="21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7"/>
      <c r="AT91" s="21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05" t="s">
        <v>60</v>
      </c>
      <c r="D92" s="206"/>
      <c r="E92" s="206"/>
      <c r="F92" s="206"/>
      <c r="G92" s="206"/>
      <c r="H92" s="57"/>
      <c r="I92" s="207" t="s">
        <v>61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62</v>
      </c>
      <c r="AH92" s="206"/>
      <c r="AI92" s="206"/>
      <c r="AJ92" s="206"/>
      <c r="AK92" s="206"/>
      <c r="AL92" s="206"/>
      <c r="AM92" s="206"/>
      <c r="AN92" s="207" t="s">
        <v>63</v>
      </c>
      <c r="AO92" s="206"/>
      <c r="AP92" s="209"/>
      <c r="AQ92" s="58" t="s">
        <v>64</v>
      </c>
      <c r="AR92" s="30"/>
      <c r="AS92" s="59" t="s">
        <v>65</v>
      </c>
      <c r="AT92" s="60" t="s">
        <v>66</v>
      </c>
      <c r="AU92" s="60" t="s">
        <v>67</v>
      </c>
      <c r="AV92" s="60" t="s">
        <v>68</v>
      </c>
      <c r="AW92" s="60" t="s">
        <v>69</v>
      </c>
      <c r="AX92" s="60" t="s">
        <v>70</v>
      </c>
      <c r="AY92" s="60" t="s">
        <v>71</v>
      </c>
      <c r="AZ92" s="60" t="s">
        <v>72</v>
      </c>
      <c r="BA92" s="60" t="s">
        <v>73</v>
      </c>
      <c r="BB92" s="60" t="s">
        <v>74</v>
      </c>
      <c r="BC92" s="60" t="s">
        <v>75</v>
      </c>
      <c r="BD92" s="61" t="s">
        <v>76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78</v>
      </c>
      <c r="BT94" s="74" t="s">
        <v>79</v>
      </c>
      <c r="BV94" s="74" t="s">
        <v>80</v>
      </c>
      <c r="BW94" s="74" t="s">
        <v>4</v>
      </c>
      <c r="BX94" s="74" t="s">
        <v>81</v>
      </c>
      <c r="CL94" s="74" t="s">
        <v>1</v>
      </c>
    </row>
    <row r="95" spans="1:90" s="7" customFormat="1" ht="24.75" customHeight="1">
      <c r="A95" s="75" t="s">
        <v>82</v>
      </c>
      <c r="B95" s="76"/>
      <c r="C95" s="77"/>
      <c r="D95" s="201" t="s">
        <v>14</v>
      </c>
      <c r="E95" s="201"/>
      <c r="F95" s="201"/>
      <c r="G95" s="201"/>
      <c r="H95" s="201"/>
      <c r="I95" s="78"/>
      <c r="J95" s="201" t="s">
        <v>17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'BENESOV- - ul. Ulrichova ...'!J28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79" t="s">
        <v>83</v>
      </c>
      <c r="AR95" s="76"/>
      <c r="AS95" s="80">
        <v>0</v>
      </c>
      <c r="AT95" s="81">
        <f>ROUND(SUM(AV95:AW95),2)</f>
        <v>0</v>
      </c>
      <c r="AU95" s="82">
        <f>'BENESOV- - ul. Ulrichova ...'!P124</f>
        <v>0</v>
      </c>
      <c r="AV95" s="81">
        <f>'BENESOV- - ul. Ulrichova ...'!J31</f>
        <v>0</v>
      </c>
      <c r="AW95" s="81">
        <f>'BENESOV- - ul. Ulrichova ...'!J32</f>
        <v>0</v>
      </c>
      <c r="AX95" s="81">
        <f>'BENESOV- - ul. Ulrichova ...'!J33</f>
        <v>0</v>
      </c>
      <c r="AY95" s="81">
        <f>'BENESOV- - ul. Ulrichova ...'!J34</f>
        <v>0</v>
      </c>
      <c r="AZ95" s="81">
        <f>'BENESOV- - ul. Ulrichova ...'!F31</f>
        <v>0</v>
      </c>
      <c r="BA95" s="81">
        <f>'BENESOV- - ul. Ulrichova ...'!F32</f>
        <v>0</v>
      </c>
      <c r="BB95" s="81">
        <f>'BENESOV- - ul. Ulrichova ...'!F33</f>
        <v>0</v>
      </c>
      <c r="BC95" s="81">
        <f>'BENESOV- - ul. Ulrichova ...'!F34</f>
        <v>0</v>
      </c>
      <c r="BD95" s="83">
        <f>'BENESOV- - ul. Ulrichova ...'!F35</f>
        <v>0</v>
      </c>
      <c r="BT95" s="84" t="s">
        <v>84</v>
      </c>
      <c r="BU95" s="84" t="s">
        <v>85</v>
      </c>
      <c r="BV95" s="84" t="s">
        <v>80</v>
      </c>
      <c r="BW95" s="84" t="s">
        <v>4</v>
      </c>
      <c r="BX95" s="84" t="s">
        <v>81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BENESOV- - ul. Ulrichov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tabSelected="1" topLeftCell="A184" workbookViewId="0">
      <selection activeCell="J119" sqref="J1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5"/>
      <c r="L2" s="204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1:46" s="1" customFormat="1" ht="24.95" customHeight="1">
      <c r="B4" s="17"/>
      <c r="D4" s="18" t="s">
        <v>87</v>
      </c>
      <c r="I4" s="85"/>
      <c r="L4" s="17"/>
      <c r="M4" s="87" t="s">
        <v>10</v>
      </c>
      <c r="AT4" s="14" t="s">
        <v>3</v>
      </c>
    </row>
    <row r="5" spans="1:46" s="1" customFormat="1" ht="6.95" customHeight="1">
      <c r="B5" s="17"/>
      <c r="I5" s="85"/>
      <c r="L5" s="17"/>
    </row>
    <row r="6" spans="1:46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210" t="s">
        <v>17</v>
      </c>
      <c r="F7" s="223"/>
      <c r="G7" s="223"/>
      <c r="H7" s="223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89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89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24</v>
      </c>
      <c r="E12" s="29"/>
      <c r="F12" s="29"/>
      <c r="G12" s="29"/>
      <c r="H12" s="29"/>
      <c r="I12" s="89" t="s">
        <v>25</v>
      </c>
      <c r="J12" s="22" t="s">
        <v>26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">
        <v>27</v>
      </c>
      <c r="F13" s="29"/>
      <c r="G13" s="29"/>
      <c r="H13" s="29"/>
      <c r="I13" s="89" t="s">
        <v>28</v>
      </c>
      <c r="J13" s="22" t="s">
        <v>29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30</v>
      </c>
      <c r="E15" s="29"/>
      <c r="F15" s="29"/>
      <c r="G15" s="29"/>
      <c r="H15" s="29"/>
      <c r="I15" s="89" t="s">
        <v>25</v>
      </c>
      <c r="J15" s="25" t="str">
        <f>'Rekapitulace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24" t="str">
        <f>'Rekapitulace stavby'!E14</f>
        <v>Vyplň údaj</v>
      </c>
      <c r="F16" s="190"/>
      <c r="G16" s="190"/>
      <c r="H16" s="190"/>
      <c r="I16" s="89" t="s">
        <v>28</v>
      </c>
      <c r="J16" s="25" t="str">
        <f>'Rekapitulace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32</v>
      </c>
      <c r="E18" s="29"/>
      <c r="F18" s="29"/>
      <c r="G18" s="29"/>
      <c r="H18" s="29"/>
      <c r="I18" s="89" t="s">
        <v>25</v>
      </c>
      <c r="J18" s="22" t="s">
        <v>33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34</v>
      </c>
      <c r="F19" s="29"/>
      <c r="G19" s="29"/>
      <c r="H19" s="29"/>
      <c r="I19" s="89" t="s">
        <v>28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36</v>
      </c>
      <c r="E21" s="29"/>
      <c r="F21" s="29"/>
      <c r="G21" s="29"/>
      <c r="H21" s="29"/>
      <c r="I21" s="89" t="s">
        <v>25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89" t="s">
        <v>28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38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195" t="s">
        <v>1</v>
      </c>
      <c r="F25" s="195"/>
      <c r="G25" s="195"/>
      <c r="H25" s="195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39</v>
      </c>
      <c r="E28" s="29"/>
      <c r="F28" s="29"/>
      <c r="G28" s="29"/>
      <c r="H28" s="29"/>
      <c r="I28" s="88"/>
      <c r="J28" s="68">
        <f>ROUND(J124,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41</v>
      </c>
      <c r="G30" s="29"/>
      <c r="H30" s="29"/>
      <c r="I30" s="96" t="s">
        <v>40</v>
      </c>
      <c r="J30" s="33" t="s">
        <v>42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7" t="s">
        <v>43</v>
      </c>
      <c r="E31" s="24" t="s">
        <v>44</v>
      </c>
      <c r="F31" s="98">
        <f>ROUND((SUM(BE124:BE244)),  2)</f>
        <v>0</v>
      </c>
      <c r="G31" s="29"/>
      <c r="H31" s="29"/>
      <c r="I31" s="99">
        <v>0.21</v>
      </c>
      <c r="J31" s="98">
        <f>ROUND(((SUM(BE124:BE244))*I31),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45</v>
      </c>
      <c r="F32" s="98">
        <f>ROUND((SUM(BF124:BF244)),  2)</f>
        <v>0</v>
      </c>
      <c r="G32" s="29"/>
      <c r="H32" s="29"/>
      <c r="I32" s="99">
        <v>0.15</v>
      </c>
      <c r="J32" s="98">
        <f>ROUND(((SUM(BF124:BF244))*I32),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46</v>
      </c>
      <c r="F33" s="98">
        <f>ROUND((SUM(BG124:BG244)),  2)</f>
        <v>0</v>
      </c>
      <c r="G33" s="29"/>
      <c r="H33" s="29"/>
      <c r="I33" s="99">
        <v>0.21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47</v>
      </c>
      <c r="F34" s="98">
        <f>ROUND((SUM(BH124:BH244)),  2)</f>
        <v>0</v>
      </c>
      <c r="G34" s="29"/>
      <c r="H34" s="29"/>
      <c r="I34" s="99">
        <v>0.15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48</v>
      </c>
      <c r="F35" s="98">
        <f>ROUND((SUM(BI124:BI244)),  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49</v>
      </c>
      <c r="E37" s="57"/>
      <c r="F37" s="57"/>
      <c r="G37" s="102" t="s">
        <v>50</v>
      </c>
      <c r="H37" s="103" t="s">
        <v>51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I39" s="85"/>
      <c r="L39" s="17"/>
    </row>
    <row r="40" spans="1:31" s="1" customFormat="1" ht="14.45" customHeight="1">
      <c r="B40" s="17"/>
      <c r="I40" s="85"/>
      <c r="L40" s="17"/>
    </row>
    <row r="41" spans="1:31" s="1" customFormat="1" ht="14.45" customHeight="1">
      <c r="B41" s="17"/>
      <c r="I41" s="85"/>
      <c r="L41" s="17"/>
    </row>
    <row r="42" spans="1:31" s="1" customFormat="1" ht="14.45" customHeight="1">
      <c r="B42" s="17"/>
      <c r="I42" s="85"/>
      <c r="L42" s="17"/>
    </row>
    <row r="43" spans="1:31" s="1" customFormat="1" ht="14.45" customHeight="1">
      <c r="B43" s="17"/>
      <c r="I43" s="85"/>
      <c r="L43" s="17"/>
    </row>
    <row r="44" spans="1:31" s="1" customFormat="1" ht="14.45" customHeight="1">
      <c r="B44" s="17"/>
      <c r="I44" s="85"/>
      <c r="L44" s="17"/>
    </row>
    <row r="45" spans="1:31" s="1" customFormat="1" ht="14.45" customHeight="1">
      <c r="B45" s="17"/>
      <c r="I45" s="85"/>
      <c r="L45" s="17"/>
    </row>
    <row r="46" spans="1:31" s="1" customFormat="1" ht="14.45" customHeight="1">
      <c r="B46" s="17"/>
      <c r="I46" s="85"/>
      <c r="L46" s="17"/>
    </row>
    <row r="47" spans="1:31" s="1" customFormat="1" ht="14.45" customHeight="1">
      <c r="B47" s="17"/>
      <c r="I47" s="85"/>
      <c r="L47" s="17"/>
    </row>
    <row r="48" spans="1:31" s="1" customFormat="1" ht="14.45" customHeight="1">
      <c r="B48" s="17"/>
      <c r="I48" s="85"/>
      <c r="L48" s="17"/>
    </row>
    <row r="49" spans="1:31" s="1" customFormat="1" ht="14.45" customHeight="1">
      <c r="B49" s="17"/>
      <c r="I49" s="85"/>
      <c r="L49" s="17"/>
    </row>
    <row r="50" spans="1:31" s="2" customFormat="1" ht="14.45" customHeight="1">
      <c r="B50" s="39"/>
      <c r="D50" s="40" t="s">
        <v>52</v>
      </c>
      <c r="E50" s="41"/>
      <c r="F50" s="41"/>
      <c r="G50" s="40" t="s">
        <v>53</v>
      </c>
      <c r="H50" s="41"/>
      <c r="I50" s="10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54</v>
      </c>
      <c r="E61" s="32"/>
      <c r="F61" s="108" t="s">
        <v>55</v>
      </c>
      <c r="G61" s="42" t="s">
        <v>54</v>
      </c>
      <c r="H61" s="32"/>
      <c r="I61" s="109"/>
      <c r="J61" s="110" t="s">
        <v>55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56</v>
      </c>
      <c r="E65" s="43"/>
      <c r="F65" s="43"/>
      <c r="G65" s="40" t="s">
        <v>57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54</v>
      </c>
      <c r="E76" s="32"/>
      <c r="F76" s="108" t="s">
        <v>55</v>
      </c>
      <c r="G76" s="42" t="s">
        <v>54</v>
      </c>
      <c r="H76" s="32"/>
      <c r="I76" s="109"/>
      <c r="J76" s="110" t="s">
        <v>55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10" t="str">
        <f>E7</f>
        <v>ul. Ulrichova - úsek Vlašimská - Alšova</v>
      </c>
      <c r="F85" s="223"/>
      <c r="G85" s="223"/>
      <c r="H85" s="223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hidden="1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hidden="1" customHeight="1">
      <c r="A87" s="29"/>
      <c r="B87" s="30"/>
      <c r="C87" s="24" t="s">
        <v>20</v>
      </c>
      <c r="D87" s="29"/>
      <c r="E87" s="29"/>
      <c r="F87" s="22" t="str">
        <f>F10</f>
        <v>ul. Ulrichova</v>
      </c>
      <c r="G87" s="29"/>
      <c r="H87" s="29"/>
      <c r="I87" s="89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25.7" hidden="1" customHeight="1">
      <c r="A89" s="29"/>
      <c r="B89" s="30"/>
      <c r="C89" s="24" t="s">
        <v>24</v>
      </c>
      <c r="D89" s="29"/>
      <c r="E89" s="29"/>
      <c r="F89" s="22" t="str">
        <f>E13</f>
        <v>Město Benešov</v>
      </c>
      <c r="G89" s="29"/>
      <c r="H89" s="29"/>
      <c r="I89" s="89" t="s">
        <v>32</v>
      </c>
      <c r="J89" s="27" t="str">
        <f>E19</f>
        <v>Jan Bejček, VODOMONT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hidden="1" customHeight="1">
      <c r="A90" s="29"/>
      <c r="B90" s="30"/>
      <c r="C90" s="24" t="s">
        <v>30</v>
      </c>
      <c r="D90" s="29"/>
      <c r="E90" s="29"/>
      <c r="F90" s="22" t="str">
        <f>IF(E16="","",E16)</f>
        <v>Vyplň údaj</v>
      </c>
      <c r="G90" s="29"/>
      <c r="H90" s="29"/>
      <c r="I90" s="89" t="s">
        <v>36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hidden="1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hidden="1" customHeight="1">
      <c r="A92" s="29"/>
      <c r="B92" s="30"/>
      <c r="C92" s="114" t="s">
        <v>89</v>
      </c>
      <c r="D92" s="100"/>
      <c r="E92" s="100"/>
      <c r="F92" s="100"/>
      <c r="G92" s="100"/>
      <c r="H92" s="100"/>
      <c r="I92" s="115"/>
      <c r="J92" s="116" t="s">
        <v>90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hidden="1" customHeight="1">
      <c r="A94" s="29"/>
      <c r="B94" s="30"/>
      <c r="C94" s="117" t="s">
        <v>91</v>
      </c>
      <c r="D94" s="29"/>
      <c r="E94" s="29"/>
      <c r="F94" s="29"/>
      <c r="G94" s="29"/>
      <c r="H94" s="29"/>
      <c r="I94" s="88"/>
      <c r="J94" s="68">
        <f>J124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92</v>
      </c>
    </row>
    <row r="95" spans="1:47" s="9" customFormat="1" ht="24.95" hidden="1" customHeight="1">
      <c r="B95" s="118"/>
      <c r="D95" s="119" t="s">
        <v>93</v>
      </c>
      <c r="E95" s="120"/>
      <c r="F95" s="120"/>
      <c r="G95" s="120"/>
      <c r="H95" s="120"/>
      <c r="I95" s="121"/>
      <c r="J95" s="122">
        <f>J125</f>
        <v>0</v>
      </c>
      <c r="L95" s="118"/>
    </row>
    <row r="96" spans="1:47" s="10" customFormat="1" ht="19.899999999999999" hidden="1" customHeight="1">
      <c r="B96" s="123"/>
      <c r="D96" s="124" t="s">
        <v>94</v>
      </c>
      <c r="E96" s="125"/>
      <c r="F96" s="125"/>
      <c r="G96" s="125"/>
      <c r="H96" s="125"/>
      <c r="I96" s="126"/>
      <c r="J96" s="127">
        <f>J126</f>
        <v>0</v>
      </c>
      <c r="L96" s="123"/>
    </row>
    <row r="97" spans="1:31" s="10" customFormat="1" ht="19.899999999999999" hidden="1" customHeight="1">
      <c r="B97" s="123"/>
      <c r="D97" s="124" t="s">
        <v>95</v>
      </c>
      <c r="E97" s="125"/>
      <c r="F97" s="125"/>
      <c r="G97" s="125"/>
      <c r="H97" s="125"/>
      <c r="I97" s="126"/>
      <c r="J97" s="127">
        <f>J147</f>
        <v>0</v>
      </c>
      <c r="L97" s="123"/>
    </row>
    <row r="98" spans="1:31" s="10" customFormat="1" ht="19.899999999999999" hidden="1" customHeight="1">
      <c r="B98" s="123"/>
      <c r="D98" s="124" t="s">
        <v>96</v>
      </c>
      <c r="E98" s="125"/>
      <c r="F98" s="125"/>
      <c r="G98" s="125"/>
      <c r="H98" s="125"/>
      <c r="I98" s="126"/>
      <c r="J98" s="127">
        <f>J152</f>
        <v>0</v>
      </c>
      <c r="L98" s="123"/>
    </row>
    <row r="99" spans="1:31" s="10" customFormat="1" ht="19.899999999999999" hidden="1" customHeight="1">
      <c r="B99" s="123"/>
      <c r="D99" s="124" t="s">
        <v>97</v>
      </c>
      <c r="E99" s="125"/>
      <c r="F99" s="125"/>
      <c r="G99" s="125"/>
      <c r="H99" s="125"/>
      <c r="I99" s="126"/>
      <c r="J99" s="127">
        <f>J158</f>
        <v>0</v>
      </c>
      <c r="L99" s="123"/>
    </row>
    <row r="100" spans="1:31" s="10" customFormat="1" ht="14.85" hidden="1" customHeight="1">
      <c r="B100" s="123"/>
      <c r="D100" s="124" t="s">
        <v>98</v>
      </c>
      <c r="E100" s="125"/>
      <c r="F100" s="125"/>
      <c r="G100" s="125"/>
      <c r="H100" s="125"/>
      <c r="I100" s="126"/>
      <c r="J100" s="127">
        <f>J159</f>
        <v>0</v>
      </c>
      <c r="L100" s="123"/>
    </row>
    <row r="101" spans="1:31" s="10" customFormat="1" ht="14.85" hidden="1" customHeight="1">
      <c r="B101" s="123"/>
      <c r="D101" s="124" t="s">
        <v>99</v>
      </c>
      <c r="E101" s="125"/>
      <c r="F101" s="125"/>
      <c r="G101" s="125"/>
      <c r="H101" s="125"/>
      <c r="I101" s="126"/>
      <c r="J101" s="127">
        <f>J175</f>
        <v>0</v>
      </c>
      <c r="L101" s="123"/>
    </row>
    <row r="102" spans="1:31" s="10" customFormat="1" ht="14.85" hidden="1" customHeight="1">
      <c r="B102" s="123"/>
      <c r="D102" s="124" t="s">
        <v>100</v>
      </c>
      <c r="E102" s="125"/>
      <c r="F102" s="125"/>
      <c r="G102" s="125"/>
      <c r="H102" s="125"/>
      <c r="I102" s="126"/>
      <c r="J102" s="127">
        <f>J182</f>
        <v>0</v>
      </c>
      <c r="L102" s="123"/>
    </row>
    <row r="103" spans="1:31" s="10" customFormat="1" ht="14.85" hidden="1" customHeight="1">
      <c r="B103" s="123"/>
      <c r="D103" s="124" t="s">
        <v>101</v>
      </c>
      <c r="E103" s="125"/>
      <c r="F103" s="125"/>
      <c r="G103" s="125"/>
      <c r="H103" s="125"/>
      <c r="I103" s="126"/>
      <c r="J103" s="127">
        <f>J196</f>
        <v>0</v>
      </c>
      <c r="L103" s="123"/>
    </row>
    <row r="104" spans="1:31" s="10" customFormat="1" ht="14.85" hidden="1" customHeight="1">
      <c r="B104" s="123"/>
      <c r="D104" s="124" t="s">
        <v>102</v>
      </c>
      <c r="E104" s="125"/>
      <c r="F104" s="125"/>
      <c r="G104" s="125"/>
      <c r="H104" s="125"/>
      <c r="I104" s="126"/>
      <c r="J104" s="127">
        <f>J204</f>
        <v>0</v>
      </c>
      <c r="L104" s="123"/>
    </row>
    <row r="105" spans="1:31" s="10" customFormat="1" ht="14.85" hidden="1" customHeight="1">
      <c r="B105" s="123"/>
      <c r="D105" s="124" t="s">
        <v>103</v>
      </c>
      <c r="E105" s="125"/>
      <c r="F105" s="125"/>
      <c r="G105" s="125"/>
      <c r="H105" s="125"/>
      <c r="I105" s="126"/>
      <c r="J105" s="127">
        <f>J235</f>
        <v>0</v>
      </c>
      <c r="L105" s="123"/>
    </row>
    <row r="106" spans="1:31" s="10" customFormat="1" ht="19.899999999999999" hidden="1" customHeight="1">
      <c r="B106" s="123"/>
      <c r="D106" s="124" t="s">
        <v>104</v>
      </c>
      <c r="E106" s="125"/>
      <c r="F106" s="125"/>
      <c r="G106" s="125"/>
      <c r="H106" s="125"/>
      <c r="I106" s="126"/>
      <c r="J106" s="127">
        <f>J242</f>
        <v>0</v>
      </c>
      <c r="L106" s="123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8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4"/>
      <c r="C108" s="45"/>
      <c r="D108" s="45"/>
      <c r="E108" s="45"/>
      <c r="F108" s="45"/>
      <c r="G108" s="45"/>
      <c r="H108" s="45"/>
      <c r="I108" s="11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idden="1"/>
    <row r="110" spans="1:31" hidden="1"/>
    <row r="111" spans="1:31" hidden="1"/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1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4.95" customHeight="1">
      <c r="A113" s="29"/>
      <c r="B113" s="30"/>
      <c r="C113" s="18" t="s">
        <v>105</v>
      </c>
      <c r="D113" s="29"/>
      <c r="E113" s="29"/>
      <c r="F113" s="29"/>
      <c r="G113" s="29"/>
      <c r="H113" s="29"/>
      <c r="I113" s="8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10" t="str">
        <f>E7</f>
        <v>ul. Ulrichova - úsek Vlašimská - Alšova</v>
      </c>
      <c r="F116" s="223"/>
      <c r="G116" s="223"/>
      <c r="H116" s="223"/>
      <c r="I116" s="8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8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20</v>
      </c>
      <c r="D118" s="29"/>
      <c r="E118" s="29"/>
      <c r="F118" s="22" t="str">
        <f>F10</f>
        <v>ul. Ulrichova</v>
      </c>
      <c r="G118" s="29"/>
      <c r="H118" s="29"/>
      <c r="I118" s="89" t="s">
        <v>22</v>
      </c>
      <c r="J118" s="52">
        <v>43927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8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24</v>
      </c>
      <c r="D120" s="29"/>
      <c r="E120" s="29"/>
      <c r="F120" s="22" t="str">
        <f>E13</f>
        <v>Město Benešov</v>
      </c>
      <c r="G120" s="29"/>
      <c r="H120" s="29"/>
      <c r="I120" s="89" t="s">
        <v>32</v>
      </c>
      <c r="J120" s="27" t="str">
        <f>E19</f>
        <v>Jan Bejček, VODOMONT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30</v>
      </c>
      <c r="D121" s="29"/>
      <c r="E121" s="29"/>
      <c r="F121" s="22" t="str">
        <f>IF(E16="","",E16)</f>
        <v>Vyplň údaj</v>
      </c>
      <c r="G121" s="29"/>
      <c r="H121" s="29"/>
      <c r="I121" s="89" t="s">
        <v>36</v>
      </c>
      <c r="J121" s="27" t="str">
        <f>E22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88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8"/>
      <c r="B123" s="129"/>
      <c r="C123" s="130" t="s">
        <v>106</v>
      </c>
      <c r="D123" s="131" t="s">
        <v>64</v>
      </c>
      <c r="E123" s="131" t="s">
        <v>60</v>
      </c>
      <c r="F123" s="131" t="s">
        <v>61</v>
      </c>
      <c r="G123" s="131" t="s">
        <v>107</v>
      </c>
      <c r="H123" s="131" t="s">
        <v>108</v>
      </c>
      <c r="I123" s="132" t="s">
        <v>109</v>
      </c>
      <c r="J123" s="133" t="s">
        <v>90</v>
      </c>
      <c r="K123" s="134" t="s">
        <v>110</v>
      </c>
      <c r="L123" s="135"/>
      <c r="M123" s="59" t="s">
        <v>1</v>
      </c>
      <c r="N123" s="60" t="s">
        <v>43</v>
      </c>
      <c r="O123" s="60" t="s">
        <v>111</v>
      </c>
      <c r="P123" s="60" t="s">
        <v>112</v>
      </c>
      <c r="Q123" s="60" t="s">
        <v>113</v>
      </c>
      <c r="R123" s="60" t="s">
        <v>114</v>
      </c>
      <c r="S123" s="60" t="s">
        <v>115</v>
      </c>
      <c r="T123" s="61" t="s">
        <v>116</v>
      </c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</row>
    <row r="124" spans="1:65" s="2" customFormat="1" ht="22.9" customHeight="1">
      <c r="A124" s="29"/>
      <c r="B124" s="30"/>
      <c r="C124" s="66" t="s">
        <v>117</v>
      </c>
      <c r="D124" s="29"/>
      <c r="E124" s="29"/>
      <c r="F124" s="29"/>
      <c r="G124" s="29"/>
      <c r="H124" s="29"/>
      <c r="I124" s="88"/>
      <c r="J124" s="136">
        <f>BK124</f>
        <v>0</v>
      </c>
      <c r="K124" s="29"/>
      <c r="L124" s="30"/>
      <c r="M124" s="62"/>
      <c r="N124" s="53"/>
      <c r="O124" s="63"/>
      <c r="P124" s="137">
        <f>P125</f>
        <v>0</v>
      </c>
      <c r="Q124" s="63"/>
      <c r="R124" s="137">
        <f>R125</f>
        <v>543.59761000000003</v>
      </c>
      <c r="S124" s="63"/>
      <c r="T124" s="138">
        <f>T125</f>
        <v>201.21100000000001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78</v>
      </c>
      <c r="AU124" s="14" t="s">
        <v>92</v>
      </c>
      <c r="BK124" s="139">
        <f>BK125</f>
        <v>0</v>
      </c>
    </row>
    <row r="125" spans="1:65" s="12" customFormat="1" ht="25.9" customHeight="1">
      <c r="B125" s="140"/>
      <c r="D125" s="141" t="s">
        <v>78</v>
      </c>
      <c r="E125" s="142" t="s">
        <v>118</v>
      </c>
      <c r="F125" s="142" t="s">
        <v>119</v>
      </c>
      <c r="I125" s="143"/>
      <c r="J125" s="144">
        <f>BK125</f>
        <v>0</v>
      </c>
      <c r="L125" s="140"/>
      <c r="M125" s="145"/>
      <c r="N125" s="146"/>
      <c r="O125" s="146"/>
      <c r="P125" s="147">
        <f>P126+P147+P152+P158+P242</f>
        <v>0</v>
      </c>
      <c r="Q125" s="146"/>
      <c r="R125" s="147">
        <f>R126+R147+R152+R158+R242</f>
        <v>543.59761000000003</v>
      </c>
      <c r="S125" s="146"/>
      <c r="T125" s="148">
        <f>T126+T147+T152+T158+T242</f>
        <v>201.21100000000001</v>
      </c>
      <c r="AR125" s="141" t="s">
        <v>84</v>
      </c>
      <c r="AT125" s="149" t="s">
        <v>78</v>
      </c>
      <c r="AU125" s="149" t="s">
        <v>79</v>
      </c>
      <c r="AY125" s="141" t="s">
        <v>120</v>
      </c>
      <c r="BK125" s="150">
        <f>BK126+BK147+BK152+BK158+BK242</f>
        <v>0</v>
      </c>
    </row>
    <row r="126" spans="1:65" s="12" customFormat="1" ht="22.9" customHeight="1">
      <c r="B126" s="140"/>
      <c r="D126" s="141" t="s">
        <v>78</v>
      </c>
      <c r="E126" s="151" t="s">
        <v>84</v>
      </c>
      <c r="F126" s="151" t="s">
        <v>121</v>
      </c>
      <c r="I126" s="143"/>
      <c r="J126" s="152">
        <f>BK126</f>
        <v>0</v>
      </c>
      <c r="L126" s="140"/>
      <c r="M126" s="145"/>
      <c r="N126" s="146"/>
      <c r="O126" s="146"/>
      <c r="P126" s="147">
        <f>SUM(P127:P146)</f>
        <v>0</v>
      </c>
      <c r="Q126" s="146"/>
      <c r="R126" s="147">
        <f>SUM(R127:R146)</f>
        <v>272.02300000000002</v>
      </c>
      <c r="S126" s="146"/>
      <c r="T126" s="148">
        <f>SUM(T127:T146)</f>
        <v>201.21100000000001</v>
      </c>
      <c r="AR126" s="141" t="s">
        <v>84</v>
      </c>
      <c r="AT126" s="149" t="s">
        <v>78</v>
      </c>
      <c r="AU126" s="149" t="s">
        <v>84</v>
      </c>
      <c r="AY126" s="141" t="s">
        <v>120</v>
      </c>
      <c r="BK126" s="150">
        <f>SUM(BK127:BK146)</f>
        <v>0</v>
      </c>
    </row>
    <row r="127" spans="1:65" s="2" customFormat="1" ht="16.5" customHeight="1">
      <c r="A127" s="29"/>
      <c r="B127" s="153"/>
      <c r="C127" s="154" t="s">
        <v>122</v>
      </c>
      <c r="D127" s="154" t="s">
        <v>123</v>
      </c>
      <c r="E127" s="155" t="s">
        <v>124</v>
      </c>
      <c r="F127" s="156" t="s">
        <v>125</v>
      </c>
      <c r="G127" s="157" t="s">
        <v>126</v>
      </c>
      <c r="H127" s="158">
        <v>546</v>
      </c>
      <c r="I127" s="159">
        <v>0</v>
      </c>
      <c r="J127" s="160">
        <f t="shared" ref="J127:J146" si="0">ROUND(I127*H127,2)</f>
        <v>0</v>
      </c>
      <c r="K127" s="161"/>
      <c r="L127" s="30"/>
      <c r="M127" s="162" t="s">
        <v>1</v>
      </c>
      <c r="N127" s="163" t="s">
        <v>44</v>
      </c>
      <c r="O127" s="55"/>
      <c r="P127" s="164">
        <f t="shared" ref="P127:P146" si="1">O127*H127</f>
        <v>0</v>
      </c>
      <c r="Q127" s="164">
        <v>0</v>
      </c>
      <c r="R127" s="164">
        <f t="shared" ref="R127:R146" si="2">Q127*H127</f>
        <v>0</v>
      </c>
      <c r="S127" s="164">
        <v>0.18099999999999999</v>
      </c>
      <c r="T127" s="165">
        <f t="shared" ref="T127:T146" si="3">S127*H127</f>
        <v>98.825999999999993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6" t="s">
        <v>127</v>
      </c>
      <c r="AT127" s="166" t="s">
        <v>123</v>
      </c>
      <c r="AU127" s="166" t="s">
        <v>86</v>
      </c>
      <c r="AY127" s="14" t="s">
        <v>120</v>
      </c>
      <c r="BE127" s="167">
        <f t="shared" ref="BE127:BE146" si="4">IF(N127="základní",J127,0)</f>
        <v>0</v>
      </c>
      <c r="BF127" s="167">
        <f t="shared" ref="BF127:BF146" si="5">IF(N127="snížená",J127,0)</f>
        <v>0</v>
      </c>
      <c r="BG127" s="167">
        <f t="shared" ref="BG127:BG146" si="6">IF(N127="zákl. přenesená",J127,0)</f>
        <v>0</v>
      </c>
      <c r="BH127" s="167">
        <f t="shared" ref="BH127:BH146" si="7">IF(N127="sníž. přenesená",J127,0)</f>
        <v>0</v>
      </c>
      <c r="BI127" s="167">
        <f t="shared" ref="BI127:BI146" si="8">IF(N127="nulová",J127,0)</f>
        <v>0</v>
      </c>
      <c r="BJ127" s="14" t="s">
        <v>84</v>
      </c>
      <c r="BK127" s="167">
        <f t="shared" ref="BK127:BK146" si="9">ROUND(I127*H127,2)</f>
        <v>0</v>
      </c>
      <c r="BL127" s="14" t="s">
        <v>127</v>
      </c>
      <c r="BM127" s="166" t="s">
        <v>128</v>
      </c>
    </row>
    <row r="128" spans="1:65" s="2" customFormat="1" ht="21.75" customHeight="1">
      <c r="A128" s="29"/>
      <c r="B128" s="153"/>
      <c r="C128" s="154" t="s">
        <v>129</v>
      </c>
      <c r="D128" s="154" t="s">
        <v>123</v>
      </c>
      <c r="E128" s="155" t="s">
        <v>130</v>
      </c>
      <c r="F128" s="156" t="s">
        <v>131</v>
      </c>
      <c r="G128" s="157" t="s">
        <v>126</v>
      </c>
      <c r="H128" s="158">
        <v>411</v>
      </c>
      <c r="I128" s="159"/>
      <c r="J128" s="160">
        <f t="shared" si="0"/>
        <v>0</v>
      </c>
      <c r="K128" s="161"/>
      <c r="L128" s="30"/>
      <c r="M128" s="162" t="s">
        <v>1</v>
      </c>
      <c r="N128" s="163" t="s">
        <v>44</v>
      </c>
      <c r="O128" s="55"/>
      <c r="P128" s="164">
        <f t="shared" si="1"/>
        <v>0</v>
      </c>
      <c r="Q128" s="164">
        <v>0</v>
      </c>
      <c r="R128" s="164">
        <f t="shared" si="2"/>
        <v>0</v>
      </c>
      <c r="S128" s="164">
        <v>0.23499999999999999</v>
      </c>
      <c r="T128" s="165">
        <f t="shared" si="3"/>
        <v>96.584999999999994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127</v>
      </c>
      <c r="AT128" s="166" t="s">
        <v>123</v>
      </c>
      <c r="AU128" s="166" t="s">
        <v>86</v>
      </c>
      <c r="AY128" s="14" t="s">
        <v>120</v>
      </c>
      <c r="BE128" s="167">
        <f t="shared" si="4"/>
        <v>0</v>
      </c>
      <c r="BF128" s="167">
        <f t="shared" si="5"/>
        <v>0</v>
      </c>
      <c r="BG128" s="167">
        <f t="shared" si="6"/>
        <v>0</v>
      </c>
      <c r="BH128" s="167">
        <f t="shared" si="7"/>
        <v>0</v>
      </c>
      <c r="BI128" s="167">
        <f t="shared" si="8"/>
        <v>0</v>
      </c>
      <c r="BJ128" s="14" t="s">
        <v>84</v>
      </c>
      <c r="BK128" s="167">
        <f t="shared" si="9"/>
        <v>0</v>
      </c>
      <c r="BL128" s="14" t="s">
        <v>127</v>
      </c>
      <c r="BM128" s="166" t="s">
        <v>132</v>
      </c>
    </row>
    <row r="129" spans="1:65" s="2" customFormat="1" ht="16.5" customHeight="1">
      <c r="A129" s="29"/>
      <c r="B129" s="153"/>
      <c r="C129" s="154" t="s">
        <v>133</v>
      </c>
      <c r="D129" s="154" t="s">
        <v>123</v>
      </c>
      <c r="E129" s="155" t="s">
        <v>134</v>
      </c>
      <c r="F129" s="156" t="s">
        <v>135</v>
      </c>
      <c r="G129" s="157" t="s">
        <v>136</v>
      </c>
      <c r="H129" s="158">
        <v>20</v>
      </c>
      <c r="I129" s="159"/>
      <c r="J129" s="160">
        <f t="shared" si="0"/>
        <v>0</v>
      </c>
      <c r="K129" s="161"/>
      <c r="L129" s="30"/>
      <c r="M129" s="162" t="s">
        <v>1</v>
      </c>
      <c r="N129" s="163" t="s">
        <v>44</v>
      </c>
      <c r="O129" s="55"/>
      <c r="P129" s="164">
        <f t="shared" si="1"/>
        <v>0</v>
      </c>
      <c r="Q129" s="164">
        <v>0</v>
      </c>
      <c r="R129" s="164">
        <f t="shared" si="2"/>
        <v>0</v>
      </c>
      <c r="S129" s="164">
        <v>0.28999999999999998</v>
      </c>
      <c r="T129" s="165">
        <f t="shared" si="3"/>
        <v>5.8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127</v>
      </c>
      <c r="AT129" s="166" t="s">
        <v>123</v>
      </c>
      <c r="AU129" s="166" t="s">
        <v>86</v>
      </c>
      <c r="AY129" s="14" t="s">
        <v>120</v>
      </c>
      <c r="BE129" s="167">
        <f t="shared" si="4"/>
        <v>0</v>
      </c>
      <c r="BF129" s="167">
        <f t="shared" si="5"/>
        <v>0</v>
      </c>
      <c r="BG129" s="167">
        <f t="shared" si="6"/>
        <v>0</v>
      </c>
      <c r="BH129" s="167">
        <f t="shared" si="7"/>
        <v>0</v>
      </c>
      <c r="BI129" s="167">
        <f t="shared" si="8"/>
        <v>0</v>
      </c>
      <c r="BJ129" s="14" t="s">
        <v>84</v>
      </c>
      <c r="BK129" s="167">
        <f t="shared" si="9"/>
        <v>0</v>
      </c>
      <c r="BL129" s="14" t="s">
        <v>127</v>
      </c>
      <c r="BM129" s="166" t="s">
        <v>137</v>
      </c>
    </row>
    <row r="130" spans="1:65" s="2" customFormat="1" ht="16.5" customHeight="1">
      <c r="A130" s="29"/>
      <c r="B130" s="153"/>
      <c r="C130" s="154" t="s">
        <v>138</v>
      </c>
      <c r="D130" s="154" t="s">
        <v>123</v>
      </c>
      <c r="E130" s="155" t="s">
        <v>139</v>
      </c>
      <c r="F130" s="156" t="s">
        <v>140</v>
      </c>
      <c r="G130" s="157" t="s">
        <v>136</v>
      </c>
      <c r="H130" s="158">
        <v>100</v>
      </c>
      <c r="I130" s="159"/>
      <c r="J130" s="160">
        <f t="shared" si="0"/>
        <v>0</v>
      </c>
      <c r="K130" s="161"/>
      <c r="L130" s="30"/>
      <c r="M130" s="162" t="s">
        <v>1</v>
      </c>
      <c r="N130" s="163" t="s">
        <v>44</v>
      </c>
      <c r="O130" s="55"/>
      <c r="P130" s="164">
        <f t="shared" si="1"/>
        <v>0</v>
      </c>
      <c r="Q130" s="164">
        <v>9.5200000000000007E-3</v>
      </c>
      <c r="R130" s="164">
        <f t="shared" si="2"/>
        <v>0.95200000000000007</v>
      </c>
      <c r="S130" s="164">
        <v>0</v>
      </c>
      <c r="T130" s="16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127</v>
      </c>
      <c r="AT130" s="166" t="s">
        <v>123</v>
      </c>
      <c r="AU130" s="166" t="s">
        <v>86</v>
      </c>
      <c r="AY130" s="14" t="s">
        <v>120</v>
      </c>
      <c r="BE130" s="167">
        <f t="shared" si="4"/>
        <v>0</v>
      </c>
      <c r="BF130" s="167">
        <f t="shared" si="5"/>
        <v>0</v>
      </c>
      <c r="BG130" s="167">
        <f t="shared" si="6"/>
        <v>0</v>
      </c>
      <c r="BH130" s="167">
        <f t="shared" si="7"/>
        <v>0</v>
      </c>
      <c r="BI130" s="167">
        <f t="shared" si="8"/>
        <v>0</v>
      </c>
      <c r="BJ130" s="14" t="s">
        <v>84</v>
      </c>
      <c r="BK130" s="167">
        <f t="shared" si="9"/>
        <v>0</v>
      </c>
      <c r="BL130" s="14" t="s">
        <v>127</v>
      </c>
      <c r="BM130" s="166" t="s">
        <v>141</v>
      </c>
    </row>
    <row r="131" spans="1:65" s="2" customFormat="1" ht="21.75" customHeight="1">
      <c r="A131" s="29"/>
      <c r="B131" s="153"/>
      <c r="C131" s="154" t="s">
        <v>142</v>
      </c>
      <c r="D131" s="154" t="s">
        <v>123</v>
      </c>
      <c r="E131" s="155" t="s">
        <v>143</v>
      </c>
      <c r="F131" s="156" t="s">
        <v>144</v>
      </c>
      <c r="G131" s="157" t="s">
        <v>145</v>
      </c>
      <c r="H131" s="158">
        <v>960</v>
      </c>
      <c r="I131" s="159"/>
      <c r="J131" s="160">
        <f t="shared" si="0"/>
        <v>0</v>
      </c>
      <c r="K131" s="161"/>
      <c r="L131" s="30"/>
      <c r="M131" s="162" t="s">
        <v>1</v>
      </c>
      <c r="N131" s="163" t="s">
        <v>44</v>
      </c>
      <c r="O131" s="55"/>
      <c r="P131" s="164">
        <f t="shared" si="1"/>
        <v>0</v>
      </c>
      <c r="Q131" s="164">
        <v>0</v>
      </c>
      <c r="R131" s="164">
        <f t="shared" si="2"/>
        <v>0</v>
      </c>
      <c r="S131" s="164">
        <v>0</v>
      </c>
      <c r="T131" s="16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127</v>
      </c>
      <c r="AT131" s="166" t="s">
        <v>123</v>
      </c>
      <c r="AU131" s="166" t="s">
        <v>86</v>
      </c>
      <c r="AY131" s="14" t="s">
        <v>120</v>
      </c>
      <c r="BE131" s="167">
        <f t="shared" si="4"/>
        <v>0</v>
      </c>
      <c r="BF131" s="167">
        <f t="shared" si="5"/>
        <v>0</v>
      </c>
      <c r="BG131" s="167">
        <f t="shared" si="6"/>
        <v>0</v>
      </c>
      <c r="BH131" s="167">
        <f t="shared" si="7"/>
        <v>0</v>
      </c>
      <c r="BI131" s="167">
        <f t="shared" si="8"/>
        <v>0</v>
      </c>
      <c r="BJ131" s="14" t="s">
        <v>84</v>
      </c>
      <c r="BK131" s="167">
        <f t="shared" si="9"/>
        <v>0</v>
      </c>
      <c r="BL131" s="14" t="s">
        <v>127</v>
      </c>
      <c r="BM131" s="166" t="s">
        <v>146</v>
      </c>
    </row>
    <row r="132" spans="1:65" s="2" customFormat="1" ht="21.75" customHeight="1">
      <c r="A132" s="29"/>
      <c r="B132" s="153"/>
      <c r="C132" s="154" t="s">
        <v>147</v>
      </c>
      <c r="D132" s="154" t="s">
        <v>123</v>
      </c>
      <c r="E132" s="155" t="s">
        <v>148</v>
      </c>
      <c r="F132" s="156" t="s">
        <v>149</v>
      </c>
      <c r="G132" s="157" t="s">
        <v>150</v>
      </c>
      <c r="H132" s="158">
        <v>120</v>
      </c>
      <c r="I132" s="159"/>
      <c r="J132" s="160">
        <f t="shared" si="0"/>
        <v>0</v>
      </c>
      <c r="K132" s="161"/>
      <c r="L132" s="30"/>
      <c r="M132" s="162" t="s">
        <v>1</v>
      </c>
      <c r="N132" s="163" t="s">
        <v>44</v>
      </c>
      <c r="O132" s="55"/>
      <c r="P132" s="164">
        <f t="shared" si="1"/>
        <v>0</v>
      </c>
      <c r="Q132" s="164">
        <v>0</v>
      </c>
      <c r="R132" s="164">
        <f t="shared" si="2"/>
        <v>0</v>
      </c>
      <c r="S132" s="164">
        <v>0</v>
      </c>
      <c r="T132" s="16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6" t="s">
        <v>127</v>
      </c>
      <c r="AT132" s="166" t="s">
        <v>123</v>
      </c>
      <c r="AU132" s="166" t="s">
        <v>86</v>
      </c>
      <c r="AY132" s="14" t="s">
        <v>120</v>
      </c>
      <c r="BE132" s="167">
        <f t="shared" si="4"/>
        <v>0</v>
      </c>
      <c r="BF132" s="167">
        <f t="shared" si="5"/>
        <v>0</v>
      </c>
      <c r="BG132" s="167">
        <f t="shared" si="6"/>
        <v>0</v>
      </c>
      <c r="BH132" s="167">
        <f t="shared" si="7"/>
        <v>0</v>
      </c>
      <c r="BI132" s="167">
        <f t="shared" si="8"/>
        <v>0</v>
      </c>
      <c r="BJ132" s="14" t="s">
        <v>84</v>
      </c>
      <c r="BK132" s="167">
        <f t="shared" si="9"/>
        <v>0</v>
      </c>
      <c r="BL132" s="14" t="s">
        <v>127</v>
      </c>
      <c r="BM132" s="166" t="s">
        <v>151</v>
      </c>
    </row>
    <row r="133" spans="1:65" s="2" customFormat="1" ht="21.75" customHeight="1">
      <c r="A133" s="29"/>
      <c r="B133" s="153"/>
      <c r="C133" s="154" t="s">
        <v>152</v>
      </c>
      <c r="D133" s="154" t="s">
        <v>123</v>
      </c>
      <c r="E133" s="155" t="s">
        <v>153</v>
      </c>
      <c r="F133" s="156" t="s">
        <v>154</v>
      </c>
      <c r="G133" s="157" t="s">
        <v>155</v>
      </c>
      <c r="H133" s="158">
        <v>350</v>
      </c>
      <c r="I133" s="159"/>
      <c r="J133" s="160">
        <f t="shared" si="0"/>
        <v>0</v>
      </c>
      <c r="K133" s="161"/>
      <c r="L133" s="30"/>
      <c r="M133" s="162" t="s">
        <v>1</v>
      </c>
      <c r="N133" s="163" t="s">
        <v>44</v>
      </c>
      <c r="O133" s="55"/>
      <c r="P133" s="164">
        <f t="shared" si="1"/>
        <v>0</v>
      </c>
      <c r="Q133" s="164">
        <v>0</v>
      </c>
      <c r="R133" s="164">
        <f t="shared" si="2"/>
        <v>0</v>
      </c>
      <c r="S133" s="164">
        <v>0</v>
      </c>
      <c r="T133" s="16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127</v>
      </c>
      <c r="AT133" s="166" t="s">
        <v>123</v>
      </c>
      <c r="AU133" s="166" t="s">
        <v>86</v>
      </c>
      <c r="AY133" s="14" t="s">
        <v>120</v>
      </c>
      <c r="BE133" s="167">
        <f t="shared" si="4"/>
        <v>0</v>
      </c>
      <c r="BF133" s="167">
        <f t="shared" si="5"/>
        <v>0</v>
      </c>
      <c r="BG133" s="167">
        <f t="shared" si="6"/>
        <v>0</v>
      </c>
      <c r="BH133" s="167">
        <f t="shared" si="7"/>
        <v>0</v>
      </c>
      <c r="BI133" s="167">
        <f t="shared" si="8"/>
        <v>0</v>
      </c>
      <c r="BJ133" s="14" t="s">
        <v>84</v>
      </c>
      <c r="BK133" s="167">
        <f t="shared" si="9"/>
        <v>0</v>
      </c>
      <c r="BL133" s="14" t="s">
        <v>127</v>
      </c>
      <c r="BM133" s="166" t="s">
        <v>156</v>
      </c>
    </row>
    <row r="134" spans="1:65" s="2" customFormat="1" ht="16.5" customHeight="1">
      <c r="A134" s="29"/>
      <c r="B134" s="153"/>
      <c r="C134" s="154" t="s">
        <v>157</v>
      </c>
      <c r="D134" s="154" t="s">
        <v>123</v>
      </c>
      <c r="E134" s="155" t="s">
        <v>158</v>
      </c>
      <c r="F134" s="156" t="s">
        <v>159</v>
      </c>
      <c r="G134" s="157" t="s">
        <v>155</v>
      </c>
      <c r="H134" s="158">
        <v>980</v>
      </c>
      <c r="I134" s="159"/>
      <c r="J134" s="160">
        <f t="shared" si="0"/>
        <v>0</v>
      </c>
      <c r="K134" s="161"/>
      <c r="L134" s="30"/>
      <c r="M134" s="162" t="s">
        <v>1</v>
      </c>
      <c r="N134" s="163" t="s">
        <v>44</v>
      </c>
      <c r="O134" s="55"/>
      <c r="P134" s="164">
        <f t="shared" si="1"/>
        <v>0</v>
      </c>
      <c r="Q134" s="164">
        <v>0</v>
      </c>
      <c r="R134" s="164">
        <f t="shared" si="2"/>
        <v>0</v>
      </c>
      <c r="S134" s="164">
        <v>0</v>
      </c>
      <c r="T134" s="16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127</v>
      </c>
      <c r="AT134" s="166" t="s">
        <v>123</v>
      </c>
      <c r="AU134" s="166" t="s">
        <v>86</v>
      </c>
      <c r="AY134" s="14" t="s">
        <v>120</v>
      </c>
      <c r="BE134" s="167">
        <f t="shared" si="4"/>
        <v>0</v>
      </c>
      <c r="BF134" s="167">
        <f t="shared" si="5"/>
        <v>0</v>
      </c>
      <c r="BG134" s="167">
        <f t="shared" si="6"/>
        <v>0</v>
      </c>
      <c r="BH134" s="167">
        <f t="shared" si="7"/>
        <v>0</v>
      </c>
      <c r="BI134" s="167">
        <f t="shared" si="8"/>
        <v>0</v>
      </c>
      <c r="BJ134" s="14" t="s">
        <v>84</v>
      </c>
      <c r="BK134" s="167">
        <f t="shared" si="9"/>
        <v>0</v>
      </c>
      <c r="BL134" s="14" t="s">
        <v>127</v>
      </c>
      <c r="BM134" s="166" t="s">
        <v>160</v>
      </c>
    </row>
    <row r="135" spans="1:65" s="2" customFormat="1" ht="21.75" customHeight="1">
      <c r="A135" s="29"/>
      <c r="B135" s="153"/>
      <c r="C135" s="154" t="s">
        <v>161</v>
      </c>
      <c r="D135" s="154" t="s">
        <v>123</v>
      </c>
      <c r="E135" s="155" t="s">
        <v>162</v>
      </c>
      <c r="F135" s="156" t="s">
        <v>163</v>
      </c>
      <c r="G135" s="157" t="s">
        <v>155</v>
      </c>
      <c r="H135" s="158">
        <v>490</v>
      </c>
      <c r="I135" s="159"/>
      <c r="J135" s="160">
        <f t="shared" si="0"/>
        <v>0</v>
      </c>
      <c r="K135" s="161"/>
      <c r="L135" s="30"/>
      <c r="M135" s="162" t="s">
        <v>1</v>
      </c>
      <c r="N135" s="163" t="s">
        <v>44</v>
      </c>
      <c r="O135" s="55"/>
      <c r="P135" s="164">
        <f t="shared" si="1"/>
        <v>0</v>
      </c>
      <c r="Q135" s="164">
        <v>0</v>
      </c>
      <c r="R135" s="164">
        <f t="shared" si="2"/>
        <v>0</v>
      </c>
      <c r="S135" s="164">
        <v>0</v>
      </c>
      <c r="T135" s="16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127</v>
      </c>
      <c r="AT135" s="166" t="s">
        <v>123</v>
      </c>
      <c r="AU135" s="166" t="s">
        <v>86</v>
      </c>
      <c r="AY135" s="14" t="s">
        <v>120</v>
      </c>
      <c r="BE135" s="167">
        <f t="shared" si="4"/>
        <v>0</v>
      </c>
      <c r="BF135" s="167">
        <f t="shared" si="5"/>
        <v>0</v>
      </c>
      <c r="BG135" s="167">
        <f t="shared" si="6"/>
        <v>0</v>
      </c>
      <c r="BH135" s="167">
        <f t="shared" si="7"/>
        <v>0</v>
      </c>
      <c r="BI135" s="167">
        <f t="shared" si="8"/>
        <v>0</v>
      </c>
      <c r="BJ135" s="14" t="s">
        <v>84</v>
      </c>
      <c r="BK135" s="167">
        <f t="shared" si="9"/>
        <v>0</v>
      </c>
      <c r="BL135" s="14" t="s">
        <v>127</v>
      </c>
      <c r="BM135" s="166" t="s">
        <v>164</v>
      </c>
    </row>
    <row r="136" spans="1:65" s="2" customFormat="1" ht="16.5" customHeight="1">
      <c r="A136" s="29"/>
      <c r="B136" s="153"/>
      <c r="C136" s="154" t="s">
        <v>165</v>
      </c>
      <c r="D136" s="154" t="s">
        <v>123</v>
      </c>
      <c r="E136" s="155" t="s">
        <v>166</v>
      </c>
      <c r="F136" s="156" t="s">
        <v>167</v>
      </c>
      <c r="G136" s="157" t="s">
        <v>155</v>
      </c>
      <c r="H136" s="158">
        <v>980</v>
      </c>
      <c r="I136" s="159"/>
      <c r="J136" s="160">
        <f t="shared" si="0"/>
        <v>0</v>
      </c>
      <c r="K136" s="161"/>
      <c r="L136" s="30"/>
      <c r="M136" s="162" t="s">
        <v>1</v>
      </c>
      <c r="N136" s="163" t="s">
        <v>44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127</v>
      </c>
      <c r="AT136" s="166" t="s">
        <v>123</v>
      </c>
      <c r="AU136" s="166" t="s">
        <v>86</v>
      </c>
      <c r="AY136" s="14" t="s">
        <v>120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84</v>
      </c>
      <c r="BK136" s="167">
        <f t="shared" si="9"/>
        <v>0</v>
      </c>
      <c r="BL136" s="14" t="s">
        <v>127</v>
      </c>
      <c r="BM136" s="166" t="s">
        <v>168</v>
      </c>
    </row>
    <row r="137" spans="1:65" s="2" customFormat="1" ht="21.75" customHeight="1">
      <c r="A137" s="29"/>
      <c r="B137" s="153"/>
      <c r="C137" s="154" t="s">
        <v>169</v>
      </c>
      <c r="D137" s="154" t="s">
        <v>123</v>
      </c>
      <c r="E137" s="155" t="s">
        <v>170</v>
      </c>
      <c r="F137" s="156" t="s">
        <v>171</v>
      </c>
      <c r="G137" s="157" t="s">
        <v>155</v>
      </c>
      <c r="H137" s="158">
        <v>490</v>
      </c>
      <c r="I137" s="159"/>
      <c r="J137" s="160">
        <f t="shared" si="0"/>
        <v>0</v>
      </c>
      <c r="K137" s="161"/>
      <c r="L137" s="30"/>
      <c r="M137" s="162" t="s">
        <v>1</v>
      </c>
      <c r="N137" s="163" t="s">
        <v>44</v>
      </c>
      <c r="O137" s="55"/>
      <c r="P137" s="164">
        <f t="shared" si="1"/>
        <v>0</v>
      </c>
      <c r="Q137" s="164">
        <v>0</v>
      </c>
      <c r="R137" s="164">
        <f t="shared" si="2"/>
        <v>0</v>
      </c>
      <c r="S137" s="164">
        <v>0</v>
      </c>
      <c r="T137" s="16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127</v>
      </c>
      <c r="AT137" s="166" t="s">
        <v>123</v>
      </c>
      <c r="AU137" s="166" t="s">
        <v>86</v>
      </c>
      <c r="AY137" s="14" t="s">
        <v>120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84</v>
      </c>
      <c r="BK137" s="167">
        <f t="shared" si="9"/>
        <v>0</v>
      </c>
      <c r="BL137" s="14" t="s">
        <v>127</v>
      </c>
      <c r="BM137" s="166" t="s">
        <v>172</v>
      </c>
    </row>
    <row r="138" spans="1:65" s="2" customFormat="1" ht="16.5" customHeight="1">
      <c r="A138" s="29"/>
      <c r="B138" s="153"/>
      <c r="C138" s="154" t="s">
        <v>173</v>
      </c>
      <c r="D138" s="154" t="s">
        <v>123</v>
      </c>
      <c r="E138" s="155" t="s">
        <v>174</v>
      </c>
      <c r="F138" s="156" t="s">
        <v>175</v>
      </c>
      <c r="G138" s="157" t="s">
        <v>126</v>
      </c>
      <c r="H138" s="158">
        <v>900</v>
      </c>
      <c r="I138" s="159"/>
      <c r="J138" s="160">
        <f t="shared" si="0"/>
        <v>0</v>
      </c>
      <c r="K138" s="161"/>
      <c r="L138" s="30"/>
      <c r="M138" s="162" t="s">
        <v>1</v>
      </c>
      <c r="N138" s="163" t="s">
        <v>44</v>
      </c>
      <c r="O138" s="55"/>
      <c r="P138" s="164">
        <f t="shared" si="1"/>
        <v>0</v>
      </c>
      <c r="Q138" s="164">
        <v>1.1900000000000001E-3</v>
      </c>
      <c r="R138" s="164">
        <f t="shared" si="2"/>
        <v>1.0710000000000002</v>
      </c>
      <c r="S138" s="164">
        <v>0</v>
      </c>
      <c r="T138" s="16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127</v>
      </c>
      <c r="AT138" s="166" t="s">
        <v>123</v>
      </c>
      <c r="AU138" s="166" t="s">
        <v>86</v>
      </c>
      <c r="AY138" s="14" t="s">
        <v>120</v>
      </c>
      <c r="BE138" s="167">
        <f t="shared" si="4"/>
        <v>0</v>
      </c>
      <c r="BF138" s="167">
        <f t="shared" si="5"/>
        <v>0</v>
      </c>
      <c r="BG138" s="167">
        <f t="shared" si="6"/>
        <v>0</v>
      </c>
      <c r="BH138" s="167">
        <f t="shared" si="7"/>
        <v>0</v>
      </c>
      <c r="BI138" s="167">
        <f t="shared" si="8"/>
        <v>0</v>
      </c>
      <c r="BJ138" s="14" t="s">
        <v>84</v>
      </c>
      <c r="BK138" s="167">
        <f t="shared" si="9"/>
        <v>0</v>
      </c>
      <c r="BL138" s="14" t="s">
        <v>127</v>
      </c>
      <c r="BM138" s="166" t="s">
        <v>176</v>
      </c>
    </row>
    <row r="139" spans="1:65" s="2" customFormat="1" ht="21.75" customHeight="1">
      <c r="A139" s="29"/>
      <c r="B139" s="153"/>
      <c r="C139" s="154" t="s">
        <v>177</v>
      </c>
      <c r="D139" s="154" t="s">
        <v>123</v>
      </c>
      <c r="E139" s="155" t="s">
        <v>178</v>
      </c>
      <c r="F139" s="156" t="s">
        <v>179</v>
      </c>
      <c r="G139" s="157" t="s">
        <v>126</v>
      </c>
      <c r="H139" s="158">
        <v>900</v>
      </c>
      <c r="I139" s="159"/>
      <c r="J139" s="160">
        <f t="shared" si="0"/>
        <v>0</v>
      </c>
      <c r="K139" s="161"/>
      <c r="L139" s="30"/>
      <c r="M139" s="162" t="s">
        <v>1</v>
      </c>
      <c r="N139" s="163" t="s">
        <v>44</v>
      </c>
      <c r="O139" s="55"/>
      <c r="P139" s="164">
        <f t="shared" si="1"/>
        <v>0</v>
      </c>
      <c r="Q139" s="164">
        <v>0</v>
      </c>
      <c r="R139" s="164">
        <f t="shared" si="2"/>
        <v>0</v>
      </c>
      <c r="S139" s="164">
        <v>0</v>
      </c>
      <c r="T139" s="16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127</v>
      </c>
      <c r="AT139" s="166" t="s">
        <v>123</v>
      </c>
      <c r="AU139" s="166" t="s">
        <v>86</v>
      </c>
      <c r="AY139" s="14" t="s">
        <v>120</v>
      </c>
      <c r="BE139" s="167">
        <f t="shared" si="4"/>
        <v>0</v>
      </c>
      <c r="BF139" s="167">
        <f t="shared" si="5"/>
        <v>0</v>
      </c>
      <c r="BG139" s="167">
        <f t="shared" si="6"/>
        <v>0</v>
      </c>
      <c r="BH139" s="167">
        <f t="shared" si="7"/>
        <v>0</v>
      </c>
      <c r="BI139" s="167">
        <f t="shared" si="8"/>
        <v>0</v>
      </c>
      <c r="BJ139" s="14" t="s">
        <v>84</v>
      </c>
      <c r="BK139" s="167">
        <f t="shared" si="9"/>
        <v>0</v>
      </c>
      <c r="BL139" s="14" t="s">
        <v>127</v>
      </c>
      <c r="BM139" s="166" t="s">
        <v>180</v>
      </c>
    </row>
    <row r="140" spans="1:65" s="2" customFormat="1" ht="21.75" customHeight="1">
      <c r="A140" s="29"/>
      <c r="B140" s="153"/>
      <c r="C140" s="154" t="s">
        <v>181</v>
      </c>
      <c r="D140" s="154" t="s">
        <v>123</v>
      </c>
      <c r="E140" s="155" t="s">
        <v>182</v>
      </c>
      <c r="F140" s="156" t="s">
        <v>183</v>
      </c>
      <c r="G140" s="157" t="s">
        <v>155</v>
      </c>
      <c r="H140" s="158">
        <v>1960</v>
      </c>
      <c r="I140" s="159"/>
      <c r="J140" s="160">
        <f t="shared" si="0"/>
        <v>0</v>
      </c>
      <c r="K140" s="161"/>
      <c r="L140" s="30"/>
      <c r="M140" s="162" t="s">
        <v>1</v>
      </c>
      <c r="N140" s="163" t="s">
        <v>44</v>
      </c>
      <c r="O140" s="55"/>
      <c r="P140" s="164">
        <f t="shared" si="1"/>
        <v>0</v>
      </c>
      <c r="Q140" s="164">
        <v>0</v>
      </c>
      <c r="R140" s="164">
        <f t="shared" si="2"/>
        <v>0</v>
      </c>
      <c r="S140" s="164">
        <v>0</v>
      </c>
      <c r="T140" s="16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127</v>
      </c>
      <c r="AT140" s="166" t="s">
        <v>123</v>
      </c>
      <c r="AU140" s="166" t="s">
        <v>86</v>
      </c>
      <c r="AY140" s="14" t="s">
        <v>120</v>
      </c>
      <c r="BE140" s="167">
        <f t="shared" si="4"/>
        <v>0</v>
      </c>
      <c r="BF140" s="167">
        <f t="shared" si="5"/>
        <v>0</v>
      </c>
      <c r="BG140" s="167">
        <f t="shared" si="6"/>
        <v>0</v>
      </c>
      <c r="BH140" s="167">
        <f t="shared" si="7"/>
        <v>0</v>
      </c>
      <c r="BI140" s="167">
        <f t="shared" si="8"/>
        <v>0</v>
      </c>
      <c r="BJ140" s="14" t="s">
        <v>84</v>
      </c>
      <c r="BK140" s="167">
        <f t="shared" si="9"/>
        <v>0</v>
      </c>
      <c r="BL140" s="14" t="s">
        <v>127</v>
      </c>
      <c r="BM140" s="166" t="s">
        <v>184</v>
      </c>
    </row>
    <row r="141" spans="1:65" s="2" customFormat="1" ht="21.75" customHeight="1">
      <c r="A141" s="29"/>
      <c r="B141" s="153"/>
      <c r="C141" s="154" t="s">
        <v>185</v>
      </c>
      <c r="D141" s="154" t="s">
        <v>123</v>
      </c>
      <c r="E141" s="155" t="s">
        <v>186</v>
      </c>
      <c r="F141" s="156" t="s">
        <v>187</v>
      </c>
      <c r="G141" s="157" t="s">
        <v>155</v>
      </c>
      <c r="H141" s="158">
        <v>357</v>
      </c>
      <c r="I141" s="159"/>
      <c r="J141" s="160">
        <f t="shared" si="0"/>
        <v>0</v>
      </c>
      <c r="K141" s="161"/>
      <c r="L141" s="30"/>
      <c r="M141" s="162" t="s">
        <v>1</v>
      </c>
      <c r="N141" s="163" t="s">
        <v>44</v>
      </c>
      <c r="O141" s="55"/>
      <c r="P141" s="164">
        <f t="shared" si="1"/>
        <v>0</v>
      </c>
      <c r="Q141" s="164">
        <v>0</v>
      </c>
      <c r="R141" s="164">
        <f t="shared" si="2"/>
        <v>0</v>
      </c>
      <c r="S141" s="164">
        <v>0</v>
      </c>
      <c r="T141" s="16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127</v>
      </c>
      <c r="AT141" s="166" t="s">
        <v>123</v>
      </c>
      <c r="AU141" s="166" t="s">
        <v>86</v>
      </c>
      <c r="AY141" s="14" t="s">
        <v>120</v>
      </c>
      <c r="BE141" s="167">
        <f t="shared" si="4"/>
        <v>0</v>
      </c>
      <c r="BF141" s="167">
        <f t="shared" si="5"/>
        <v>0</v>
      </c>
      <c r="BG141" s="167">
        <f t="shared" si="6"/>
        <v>0</v>
      </c>
      <c r="BH141" s="167">
        <f t="shared" si="7"/>
        <v>0</v>
      </c>
      <c r="BI141" s="167">
        <f t="shared" si="8"/>
        <v>0</v>
      </c>
      <c r="BJ141" s="14" t="s">
        <v>84</v>
      </c>
      <c r="BK141" s="167">
        <f t="shared" si="9"/>
        <v>0</v>
      </c>
      <c r="BL141" s="14" t="s">
        <v>127</v>
      </c>
      <c r="BM141" s="166" t="s">
        <v>188</v>
      </c>
    </row>
    <row r="142" spans="1:65" s="2" customFormat="1" ht="16.5" customHeight="1">
      <c r="A142" s="29"/>
      <c r="B142" s="153"/>
      <c r="C142" s="154" t="s">
        <v>189</v>
      </c>
      <c r="D142" s="154" t="s">
        <v>123</v>
      </c>
      <c r="E142" s="155" t="s">
        <v>190</v>
      </c>
      <c r="F142" s="156" t="s">
        <v>191</v>
      </c>
      <c r="G142" s="157" t="s">
        <v>155</v>
      </c>
      <c r="H142" s="158">
        <v>357</v>
      </c>
      <c r="I142" s="159"/>
      <c r="J142" s="160">
        <f t="shared" si="0"/>
        <v>0</v>
      </c>
      <c r="K142" s="161"/>
      <c r="L142" s="30"/>
      <c r="M142" s="162" t="s">
        <v>1</v>
      </c>
      <c r="N142" s="163" t="s">
        <v>44</v>
      </c>
      <c r="O142" s="55"/>
      <c r="P142" s="164">
        <f t="shared" si="1"/>
        <v>0</v>
      </c>
      <c r="Q142" s="164">
        <v>0</v>
      </c>
      <c r="R142" s="164">
        <f t="shared" si="2"/>
        <v>0</v>
      </c>
      <c r="S142" s="164">
        <v>0</v>
      </c>
      <c r="T142" s="16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127</v>
      </c>
      <c r="AT142" s="166" t="s">
        <v>123</v>
      </c>
      <c r="AU142" s="166" t="s">
        <v>86</v>
      </c>
      <c r="AY142" s="14" t="s">
        <v>120</v>
      </c>
      <c r="BE142" s="167">
        <f t="shared" si="4"/>
        <v>0</v>
      </c>
      <c r="BF142" s="167">
        <f t="shared" si="5"/>
        <v>0</v>
      </c>
      <c r="BG142" s="167">
        <f t="shared" si="6"/>
        <v>0</v>
      </c>
      <c r="BH142" s="167">
        <f t="shared" si="7"/>
        <v>0</v>
      </c>
      <c r="BI142" s="167">
        <f t="shared" si="8"/>
        <v>0</v>
      </c>
      <c r="BJ142" s="14" t="s">
        <v>84</v>
      </c>
      <c r="BK142" s="167">
        <f t="shared" si="9"/>
        <v>0</v>
      </c>
      <c r="BL142" s="14" t="s">
        <v>127</v>
      </c>
      <c r="BM142" s="166" t="s">
        <v>192</v>
      </c>
    </row>
    <row r="143" spans="1:65" s="2" customFormat="1" ht="21.75" customHeight="1">
      <c r="A143" s="29"/>
      <c r="B143" s="153"/>
      <c r="C143" s="154" t="s">
        <v>193</v>
      </c>
      <c r="D143" s="154" t="s">
        <v>123</v>
      </c>
      <c r="E143" s="155" t="s">
        <v>194</v>
      </c>
      <c r="F143" s="156" t="s">
        <v>195</v>
      </c>
      <c r="G143" s="157" t="s">
        <v>196</v>
      </c>
      <c r="H143" s="158">
        <v>536</v>
      </c>
      <c r="I143" s="159"/>
      <c r="J143" s="160">
        <f t="shared" si="0"/>
        <v>0</v>
      </c>
      <c r="K143" s="161"/>
      <c r="L143" s="30"/>
      <c r="M143" s="162" t="s">
        <v>1</v>
      </c>
      <c r="N143" s="163" t="s">
        <v>44</v>
      </c>
      <c r="O143" s="55"/>
      <c r="P143" s="164">
        <f t="shared" si="1"/>
        <v>0</v>
      </c>
      <c r="Q143" s="164">
        <v>0</v>
      </c>
      <c r="R143" s="164">
        <f t="shared" si="2"/>
        <v>0</v>
      </c>
      <c r="S143" s="164">
        <v>0</v>
      </c>
      <c r="T143" s="16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127</v>
      </c>
      <c r="AT143" s="166" t="s">
        <v>123</v>
      </c>
      <c r="AU143" s="166" t="s">
        <v>86</v>
      </c>
      <c r="AY143" s="14" t="s">
        <v>120</v>
      </c>
      <c r="BE143" s="167">
        <f t="shared" si="4"/>
        <v>0</v>
      </c>
      <c r="BF143" s="167">
        <f t="shared" si="5"/>
        <v>0</v>
      </c>
      <c r="BG143" s="167">
        <f t="shared" si="6"/>
        <v>0</v>
      </c>
      <c r="BH143" s="167">
        <f t="shared" si="7"/>
        <v>0</v>
      </c>
      <c r="BI143" s="167">
        <f t="shared" si="8"/>
        <v>0</v>
      </c>
      <c r="BJ143" s="14" t="s">
        <v>84</v>
      </c>
      <c r="BK143" s="167">
        <f t="shared" si="9"/>
        <v>0</v>
      </c>
      <c r="BL143" s="14" t="s">
        <v>127</v>
      </c>
      <c r="BM143" s="166" t="s">
        <v>197</v>
      </c>
    </row>
    <row r="144" spans="1:65" s="2" customFormat="1" ht="21.75" customHeight="1">
      <c r="A144" s="29"/>
      <c r="B144" s="153"/>
      <c r="C144" s="154" t="s">
        <v>7</v>
      </c>
      <c r="D144" s="154" t="s">
        <v>123</v>
      </c>
      <c r="E144" s="155" t="s">
        <v>198</v>
      </c>
      <c r="F144" s="156" t="s">
        <v>199</v>
      </c>
      <c r="G144" s="157" t="s">
        <v>155</v>
      </c>
      <c r="H144" s="158">
        <v>1423</v>
      </c>
      <c r="I144" s="159"/>
      <c r="J144" s="160">
        <f t="shared" si="0"/>
        <v>0</v>
      </c>
      <c r="K144" s="161"/>
      <c r="L144" s="30"/>
      <c r="M144" s="162" t="s">
        <v>1</v>
      </c>
      <c r="N144" s="163" t="s">
        <v>44</v>
      </c>
      <c r="O144" s="55"/>
      <c r="P144" s="164">
        <f t="shared" si="1"/>
        <v>0</v>
      </c>
      <c r="Q144" s="164">
        <v>0</v>
      </c>
      <c r="R144" s="164">
        <f t="shared" si="2"/>
        <v>0</v>
      </c>
      <c r="S144" s="164">
        <v>0</v>
      </c>
      <c r="T144" s="16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127</v>
      </c>
      <c r="AT144" s="166" t="s">
        <v>123</v>
      </c>
      <c r="AU144" s="166" t="s">
        <v>86</v>
      </c>
      <c r="AY144" s="14" t="s">
        <v>120</v>
      </c>
      <c r="BE144" s="167">
        <f t="shared" si="4"/>
        <v>0</v>
      </c>
      <c r="BF144" s="167">
        <f t="shared" si="5"/>
        <v>0</v>
      </c>
      <c r="BG144" s="167">
        <f t="shared" si="6"/>
        <v>0</v>
      </c>
      <c r="BH144" s="167">
        <f t="shared" si="7"/>
        <v>0</v>
      </c>
      <c r="BI144" s="167">
        <f t="shared" si="8"/>
        <v>0</v>
      </c>
      <c r="BJ144" s="14" t="s">
        <v>84</v>
      </c>
      <c r="BK144" s="167">
        <f t="shared" si="9"/>
        <v>0</v>
      </c>
      <c r="BL144" s="14" t="s">
        <v>127</v>
      </c>
      <c r="BM144" s="166" t="s">
        <v>200</v>
      </c>
    </row>
    <row r="145" spans="1:65" s="2" customFormat="1" ht="21.75" customHeight="1">
      <c r="A145" s="29"/>
      <c r="B145" s="153"/>
      <c r="C145" s="154" t="s">
        <v>201</v>
      </c>
      <c r="D145" s="154" t="s">
        <v>123</v>
      </c>
      <c r="E145" s="155" t="s">
        <v>202</v>
      </c>
      <c r="F145" s="156" t="s">
        <v>203</v>
      </c>
      <c r="G145" s="157" t="s">
        <v>155</v>
      </c>
      <c r="H145" s="158">
        <v>165</v>
      </c>
      <c r="I145" s="159"/>
      <c r="J145" s="160">
        <f t="shared" si="0"/>
        <v>0</v>
      </c>
      <c r="K145" s="161"/>
      <c r="L145" s="30"/>
      <c r="M145" s="162" t="s">
        <v>1</v>
      </c>
      <c r="N145" s="163" t="s">
        <v>44</v>
      </c>
      <c r="O145" s="55"/>
      <c r="P145" s="164">
        <f t="shared" si="1"/>
        <v>0</v>
      </c>
      <c r="Q145" s="164">
        <v>0</v>
      </c>
      <c r="R145" s="164">
        <f t="shared" si="2"/>
        <v>0</v>
      </c>
      <c r="S145" s="164">
        <v>0</v>
      </c>
      <c r="T145" s="16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127</v>
      </c>
      <c r="AT145" s="166" t="s">
        <v>123</v>
      </c>
      <c r="AU145" s="166" t="s">
        <v>86</v>
      </c>
      <c r="AY145" s="14" t="s">
        <v>120</v>
      </c>
      <c r="BE145" s="167">
        <f t="shared" si="4"/>
        <v>0</v>
      </c>
      <c r="BF145" s="167">
        <f t="shared" si="5"/>
        <v>0</v>
      </c>
      <c r="BG145" s="167">
        <f t="shared" si="6"/>
        <v>0</v>
      </c>
      <c r="BH145" s="167">
        <f t="shared" si="7"/>
        <v>0</v>
      </c>
      <c r="BI145" s="167">
        <f t="shared" si="8"/>
        <v>0</v>
      </c>
      <c r="BJ145" s="14" t="s">
        <v>84</v>
      </c>
      <c r="BK145" s="167">
        <f t="shared" si="9"/>
        <v>0</v>
      </c>
      <c r="BL145" s="14" t="s">
        <v>127</v>
      </c>
      <c r="BM145" s="166" t="s">
        <v>204</v>
      </c>
    </row>
    <row r="146" spans="1:65" s="2" customFormat="1" ht="16.5" customHeight="1">
      <c r="A146" s="29"/>
      <c r="B146" s="153"/>
      <c r="C146" s="168" t="s">
        <v>205</v>
      </c>
      <c r="D146" s="168" t="s">
        <v>206</v>
      </c>
      <c r="E146" s="169" t="s">
        <v>207</v>
      </c>
      <c r="F146" s="170" t="s">
        <v>208</v>
      </c>
      <c r="G146" s="171" t="s">
        <v>196</v>
      </c>
      <c r="H146" s="172">
        <v>270</v>
      </c>
      <c r="I146" s="173"/>
      <c r="J146" s="174">
        <f t="shared" si="0"/>
        <v>0</v>
      </c>
      <c r="K146" s="175"/>
      <c r="L146" s="176"/>
      <c r="M146" s="177" t="s">
        <v>1</v>
      </c>
      <c r="N146" s="178" t="s">
        <v>44</v>
      </c>
      <c r="O146" s="55"/>
      <c r="P146" s="164">
        <f t="shared" si="1"/>
        <v>0</v>
      </c>
      <c r="Q146" s="164">
        <v>1</v>
      </c>
      <c r="R146" s="164">
        <f t="shared" si="2"/>
        <v>270</v>
      </c>
      <c r="S146" s="164">
        <v>0</v>
      </c>
      <c r="T146" s="16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147</v>
      </c>
      <c r="AT146" s="166" t="s">
        <v>206</v>
      </c>
      <c r="AU146" s="166" t="s">
        <v>86</v>
      </c>
      <c r="AY146" s="14" t="s">
        <v>120</v>
      </c>
      <c r="BE146" s="167">
        <f t="shared" si="4"/>
        <v>0</v>
      </c>
      <c r="BF146" s="167">
        <f t="shared" si="5"/>
        <v>0</v>
      </c>
      <c r="BG146" s="167">
        <f t="shared" si="6"/>
        <v>0</v>
      </c>
      <c r="BH146" s="167">
        <f t="shared" si="7"/>
        <v>0</v>
      </c>
      <c r="BI146" s="167">
        <f t="shared" si="8"/>
        <v>0</v>
      </c>
      <c r="BJ146" s="14" t="s">
        <v>84</v>
      </c>
      <c r="BK146" s="167">
        <f t="shared" si="9"/>
        <v>0</v>
      </c>
      <c r="BL146" s="14" t="s">
        <v>127</v>
      </c>
      <c r="BM146" s="166" t="s">
        <v>209</v>
      </c>
    </row>
    <row r="147" spans="1:65" s="12" customFormat="1" ht="22.9" customHeight="1">
      <c r="B147" s="140"/>
      <c r="D147" s="141" t="s">
        <v>78</v>
      </c>
      <c r="E147" s="151" t="s">
        <v>127</v>
      </c>
      <c r="F147" s="151" t="s">
        <v>210</v>
      </c>
      <c r="I147" s="143"/>
      <c r="J147" s="152">
        <f>BK147</f>
        <v>0</v>
      </c>
      <c r="L147" s="140"/>
      <c r="M147" s="145"/>
      <c r="N147" s="146"/>
      <c r="O147" s="146"/>
      <c r="P147" s="147">
        <f>SUM(P148:P151)</f>
        <v>0</v>
      </c>
      <c r="Q147" s="146"/>
      <c r="R147" s="147">
        <f>SUM(R148:R151)</f>
        <v>140.5428</v>
      </c>
      <c r="S147" s="146"/>
      <c r="T147" s="148">
        <f>SUM(T148:T151)</f>
        <v>0</v>
      </c>
      <c r="AR147" s="141" t="s">
        <v>84</v>
      </c>
      <c r="AT147" s="149" t="s">
        <v>78</v>
      </c>
      <c r="AU147" s="149" t="s">
        <v>84</v>
      </c>
      <c r="AY147" s="141" t="s">
        <v>120</v>
      </c>
      <c r="BK147" s="150">
        <f>SUM(BK148:BK151)</f>
        <v>0</v>
      </c>
    </row>
    <row r="148" spans="1:65" s="2" customFormat="1" ht="16.5" customHeight="1">
      <c r="A148" s="29"/>
      <c r="B148" s="153"/>
      <c r="C148" s="154" t="s">
        <v>211</v>
      </c>
      <c r="D148" s="154" t="s">
        <v>123</v>
      </c>
      <c r="E148" s="155" t="s">
        <v>212</v>
      </c>
      <c r="F148" s="156" t="s">
        <v>213</v>
      </c>
      <c r="G148" s="157" t="s">
        <v>155</v>
      </c>
      <c r="H148" s="158">
        <v>42</v>
      </c>
      <c r="I148" s="159"/>
      <c r="J148" s="160">
        <f>ROUND(I148*H148,2)</f>
        <v>0</v>
      </c>
      <c r="K148" s="161"/>
      <c r="L148" s="30"/>
      <c r="M148" s="162" t="s">
        <v>1</v>
      </c>
      <c r="N148" s="163" t="s">
        <v>44</v>
      </c>
      <c r="O148" s="55"/>
      <c r="P148" s="164">
        <f>O148*H148</f>
        <v>0</v>
      </c>
      <c r="Q148" s="164">
        <v>1.7034</v>
      </c>
      <c r="R148" s="164">
        <f>Q148*H148</f>
        <v>71.5428</v>
      </c>
      <c r="S148" s="164">
        <v>0</v>
      </c>
      <c r="T148" s="165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127</v>
      </c>
      <c r="AT148" s="166" t="s">
        <v>123</v>
      </c>
      <c r="AU148" s="166" t="s">
        <v>86</v>
      </c>
      <c r="AY148" s="14" t="s">
        <v>120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4" t="s">
        <v>84</v>
      </c>
      <c r="BK148" s="167">
        <f>ROUND(I148*H148,2)</f>
        <v>0</v>
      </c>
      <c r="BL148" s="14" t="s">
        <v>127</v>
      </c>
      <c r="BM148" s="166" t="s">
        <v>214</v>
      </c>
    </row>
    <row r="149" spans="1:65" s="2" customFormat="1" ht="16.5" customHeight="1">
      <c r="A149" s="29"/>
      <c r="B149" s="153"/>
      <c r="C149" s="168" t="s">
        <v>215</v>
      </c>
      <c r="D149" s="168" t="s">
        <v>206</v>
      </c>
      <c r="E149" s="169" t="s">
        <v>207</v>
      </c>
      <c r="F149" s="170" t="s">
        <v>208</v>
      </c>
      <c r="G149" s="171" t="s">
        <v>196</v>
      </c>
      <c r="H149" s="172">
        <v>69</v>
      </c>
      <c r="I149" s="173"/>
      <c r="J149" s="174">
        <f>ROUND(I149*H149,2)</f>
        <v>0</v>
      </c>
      <c r="K149" s="175"/>
      <c r="L149" s="176"/>
      <c r="M149" s="177" t="s">
        <v>1</v>
      </c>
      <c r="N149" s="178" t="s">
        <v>44</v>
      </c>
      <c r="O149" s="55"/>
      <c r="P149" s="164">
        <f>O149*H149</f>
        <v>0</v>
      </c>
      <c r="Q149" s="164">
        <v>1</v>
      </c>
      <c r="R149" s="164">
        <f>Q149*H149</f>
        <v>69</v>
      </c>
      <c r="S149" s="164">
        <v>0</v>
      </c>
      <c r="T149" s="16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147</v>
      </c>
      <c r="AT149" s="166" t="s">
        <v>206</v>
      </c>
      <c r="AU149" s="166" t="s">
        <v>86</v>
      </c>
      <c r="AY149" s="14" t="s">
        <v>120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4" t="s">
        <v>84</v>
      </c>
      <c r="BK149" s="167">
        <f>ROUND(I149*H149,2)</f>
        <v>0</v>
      </c>
      <c r="BL149" s="14" t="s">
        <v>127</v>
      </c>
      <c r="BM149" s="166" t="s">
        <v>216</v>
      </c>
    </row>
    <row r="150" spans="1:65" s="2" customFormat="1" ht="21.75" customHeight="1">
      <c r="A150" s="29"/>
      <c r="B150" s="153"/>
      <c r="C150" s="154" t="s">
        <v>217</v>
      </c>
      <c r="D150" s="154" t="s">
        <v>123</v>
      </c>
      <c r="E150" s="155" t="s">
        <v>218</v>
      </c>
      <c r="F150" s="156" t="s">
        <v>219</v>
      </c>
      <c r="G150" s="157" t="s">
        <v>155</v>
      </c>
      <c r="H150" s="158">
        <v>90</v>
      </c>
      <c r="I150" s="159"/>
      <c r="J150" s="160">
        <f>ROUND(I150*H150,2)</f>
        <v>0</v>
      </c>
      <c r="K150" s="161"/>
      <c r="L150" s="30"/>
      <c r="M150" s="162" t="s">
        <v>1</v>
      </c>
      <c r="N150" s="163" t="s">
        <v>44</v>
      </c>
      <c r="O150" s="55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127</v>
      </c>
      <c r="AT150" s="166" t="s">
        <v>123</v>
      </c>
      <c r="AU150" s="166" t="s">
        <v>86</v>
      </c>
      <c r="AY150" s="14" t="s">
        <v>120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4" t="s">
        <v>84</v>
      </c>
      <c r="BK150" s="167">
        <f>ROUND(I150*H150,2)</f>
        <v>0</v>
      </c>
      <c r="BL150" s="14" t="s">
        <v>127</v>
      </c>
      <c r="BM150" s="166" t="s">
        <v>220</v>
      </c>
    </row>
    <row r="151" spans="1:65" s="2" customFormat="1" ht="16.5" customHeight="1">
      <c r="A151" s="29"/>
      <c r="B151" s="153"/>
      <c r="C151" s="154" t="s">
        <v>221</v>
      </c>
      <c r="D151" s="154" t="s">
        <v>123</v>
      </c>
      <c r="E151" s="155" t="s">
        <v>222</v>
      </c>
      <c r="F151" s="156" t="s">
        <v>223</v>
      </c>
      <c r="G151" s="157" t="s">
        <v>155</v>
      </c>
      <c r="H151" s="158">
        <v>90</v>
      </c>
      <c r="I151" s="159"/>
      <c r="J151" s="160">
        <f>ROUND(I151*H151,2)</f>
        <v>0</v>
      </c>
      <c r="K151" s="161"/>
      <c r="L151" s="30"/>
      <c r="M151" s="162" t="s">
        <v>1</v>
      </c>
      <c r="N151" s="163" t="s">
        <v>44</v>
      </c>
      <c r="O151" s="55"/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127</v>
      </c>
      <c r="AT151" s="166" t="s">
        <v>123</v>
      </c>
      <c r="AU151" s="166" t="s">
        <v>86</v>
      </c>
      <c r="AY151" s="14" t="s">
        <v>120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4" t="s">
        <v>84</v>
      </c>
      <c r="BK151" s="167">
        <f>ROUND(I151*H151,2)</f>
        <v>0</v>
      </c>
      <c r="BL151" s="14" t="s">
        <v>127</v>
      </c>
      <c r="BM151" s="166" t="s">
        <v>224</v>
      </c>
    </row>
    <row r="152" spans="1:65" s="12" customFormat="1" ht="22.9" customHeight="1">
      <c r="B152" s="140"/>
      <c r="D152" s="141" t="s">
        <v>78</v>
      </c>
      <c r="E152" s="151" t="s">
        <v>225</v>
      </c>
      <c r="F152" s="151" t="s">
        <v>226</v>
      </c>
      <c r="I152" s="143"/>
      <c r="J152" s="152">
        <f>BK152</f>
        <v>0</v>
      </c>
      <c r="L152" s="140"/>
      <c r="M152" s="145"/>
      <c r="N152" s="146"/>
      <c r="O152" s="146"/>
      <c r="P152" s="147">
        <f>SUM(P153:P157)</f>
        <v>0</v>
      </c>
      <c r="Q152" s="146"/>
      <c r="R152" s="147">
        <f>SUM(R153:R157)</f>
        <v>35.052140000000001</v>
      </c>
      <c r="S152" s="146"/>
      <c r="T152" s="148">
        <f>SUM(T153:T157)</f>
        <v>0</v>
      </c>
      <c r="AR152" s="141" t="s">
        <v>84</v>
      </c>
      <c r="AT152" s="149" t="s">
        <v>78</v>
      </c>
      <c r="AU152" s="149" t="s">
        <v>84</v>
      </c>
      <c r="AY152" s="141" t="s">
        <v>120</v>
      </c>
      <c r="BK152" s="150">
        <f>SUM(BK153:BK157)</f>
        <v>0</v>
      </c>
    </row>
    <row r="153" spans="1:65" s="2" customFormat="1" ht="16.5" customHeight="1">
      <c r="A153" s="29"/>
      <c r="B153" s="153"/>
      <c r="C153" s="154" t="s">
        <v>227</v>
      </c>
      <c r="D153" s="154" t="s">
        <v>123</v>
      </c>
      <c r="E153" s="155" t="s">
        <v>228</v>
      </c>
      <c r="F153" s="156" t="s">
        <v>229</v>
      </c>
      <c r="G153" s="157" t="s">
        <v>126</v>
      </c>
      <c r="H153" s="158">
        <v>411</v>
      </c>
      <c r="I153" s="159"/>
      <c r="J153" s="160">
        <f>ROUND(I153*H153,2)</f>
        <v>0</v>
      </c>
      <c r="K153" s="161"/>
      <c r="L153" s="30"/>
      <c r="M153" s="162" t="s">
        <v>1</v>
      </c>
      <c r="N153" s="163" t="s">
        <v>44</v>
      </c>
      <c r="O153" s="55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127</v>
      </c>
      <c r="AT153" s="166" t="s">
        <v>123</v>
      </c>
      <c r="AU153" s="166" t="s">
        <v>86</v>
      </c>
      <c r="AY153" s="14" t="s">
        <v>120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4" t="s">
        <v>84</v>
      </c>
      <c r="BK153" s="167">
        <f>ROUND(I153*H153,2)</f>
        <v>0</v>
      </c>
      <c r="BL153" s="14" t="s">
        <v>127</v>
      </c>
      <c r="BM153" s="166" t="s">
        <v>230</v>
      </c>
    </row>
    <row r="154" spans="1:65" s="2" customFormat="1" ht="21.75" customHeight="1">
      <c r="A154" s="29"/>
      <c r="B154" s="153"/>
      <c r="C154" s="154" t="s">
        <v>231</v>
      </c>
      <c r="D154" s="154" t="s">
        <v>123</v>
      </c>
      <c r="E154" s="155" t="s">
        <v>232</v>
      </c>
      <c r="F154" s="156" t="s">
        <v>233</v>
      </c>
      <c r="G154" s="157" t="s">
        <v>136</v>
      </c>
      <c r="H154" s="158">
        <v>20</v>
      </c>
      <c r="I154" s="159"/>
      <c r="J154" s="160">
        <f>ROUND(I154*H154,2)</f>
        <v>0</v>
      </c>
      <c r="K154" s="161"/>
      <c r="L154" s="30"/>
      <c r="M154" s="162" t="s">
        <v>1</v>
      </c>
      <c r="N154" s="163" t="s">
        <v>44</v>
      </c>
      <c r="O154" s="55"/>
      <c r="P154" s="164">
        <f>O154*H154</f>
        <v>0</v>
      </c>
      <c r="Q154" s="164">
        <v>0.13944999999999999</v>
      </c>
      <c r="R154" s="164">
        <f>Q154*H154</f>
        <v>2.7889999999999997</v>
      </c>
      <c r="S154" s="164">
        <v>0</v>
      </c>
      <c r="T154" s="16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127</v>
      </c>
      <c r="AT154" s="166" t="s">
        <v>123</v>
      </c>
      <c r="AU154" s="166" t="s">
        <v>86</v>
      </c>
      <c r="AY154" s="14" t="s">
        <v>120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4" t="s">
        <v>84</v>
      </c>
      <c r="BK154" s="167">
        <f>ROUND(I154*H154,2)</f>
        <v>0</v>
      </c>
      <c r="BL154" s="14" t="s">
        <v>127</v>
      </c>
      <c r="BM154" s="166" t="s">
        <v>234</v>
      </c>
    </row>
    <row r="155" spans="1:65" s="2" customFormat="1" ht="21.75" customHeight="1">
      <c r="A155" s="29"/>
      <c r="B155" s="153"/>
      <c r="C155" s="154" t="s">
        <v>235</v>
      </c>
      <c r="D155" s="154" t="s">
        <v>123</v>
      </c>
      <c r="E155" s="155" t="s">
        <v>236</v>
      </c>
      <c r="F155" s="156" t="s">
        <v>237</v>
      </c>
      <c r="G155" s="157" t="s">
        <v>126</v>
      </c>
      <c r="H155" s="158">
        <v>546</v>
      </c>
      <c r="I155" s="159"/>
      <c r="J155" s="160">
        <f>ROUND(I155*H155,2)</f>
        <v>0</v>
      </c>
      <c r="K155" s="161"/>
      <c r="L155" s="30"/>
      <c r="M155" s="162" t="s">
        <v>1</v>
      </c>
      <c r="N155" s="163" t="s">
        <v>44</v>
      </c>
      <c r="O155" s="55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127</v>
      </c>
      <c r="AT155" s="166" t="s">
        <v>123</v>
      </c>
      <c r="AU155" s="166" t="s">
        <v>86</v>
      </c>
      <c r="AY155" s="14" t="s">
        <v>120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4" t="s">
        <v>84</v>
      </c>
      <c r="BK155" s="167">
        <f>ROUND(I155*H155,2)</f>
        <v>0</v>
      </c>
      <c r="BL155" s="14" t="s">
        <v>127</v>
      </c>
      <c r="BM155" s="166" t="s">
        <v>238</v>
      </c>
    </row>
    <row r="156" spans="1:65" s="2" customFormat="1" ht="21.75" customHeight="1">
      <c r="A156" s="29"/>
      <c r="B156" s="153"/>
      <c r="C156" s="154" t="s">
        <v>239</v>
      </c>
      <c r="D156" s="154" t="s">
        <v>123</v>
      </c>
      <c r="E156" s="155" t="s">
        <v>240</v>
      </c>
      <c r="F156" s="156" t="s">
        <v>241</v>
      </c>
      <c r="G156" s="157" t="s">
        <v>126</v>
      </c>
      <c r="H156" s="158">
        <v>546</v>
      </c>
      <c r="I156" s="159"/>
      <c r="J156" s="160">
        <f>ROUND(I156*H156,2)</f>
        <v>0</v>
      </c>
      <c r="K156" s="161"/>
      <c r="L156" s="30"/>
      <c r="M156" s="162" t="s">
        <v>1</v>
      </c>
      <c r="N156" s="163" t="s">
        <v>44</v>
      </c>
      <c r="O156" s="55"/>
      <c r="P156" s="164">
        <f>O156*H156</f>
        <v>0</v>
      </c>
      <c r="Q156" s="164">
        <v>5.9089999999999997E-2</v>
      </c>
      <c r="R156" s="164">
        <f>Q156*H156</f>
        <v>32.26314</v>
      </c>
      <c r="S156" s="164">
        <v>0</v>
      </c>
      <c r="T156" s="165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127</v>
      </c>
      <c r="AT156" s="166" t="s">
        <v>123</v>
      </c>
      <c r="AU156" s="166" t="s">
        <v>86</v>
      </c>
      <c r="AY156" s="14" t="s">
        <v>120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4" t="s">
        <v>84</v>
      </c>
      <c r="BK156" s="167">
        <f>ROUND(I156*H156,2)</f>
        <v>0</v>
      </c>
      <c r="BL156" s="14" t="s">
        <v>127</v>
      </c>
      <c r="BM156" s="166" t="s">
        <v>242</v>
      </c>
    </row>
    <row r="157" spans="1:65" s="2" customFormat="1" ht="21.75" customHeight="1">
      <c r="A157" s="29"/>
      <c r="B157" s="153"/>
      <c r="C157" s="154" t="s">
        <v>243</v>
      </c>
      <c r="D157" s="154" t="s">
        <v>123</v>
      </c>
      <c r="E157" s="155" t="s">
        <v>244</v>
      </c>
      <c r="F157" s="156" t="s">
        <v>245</v>
      </c>
      <c r="G157" s="157" t="s">
        <v>126</v>
      </c>
      <c r="H157" s="158">
        <v>546</v>
      </c>
      <c r="I157" s="159"/>
      <c r="J157" s="160">
        <f>ROUND(I157*H157,2)</f>
        <v>0</v>
      </c>
      <c r="K157" s="161"/>
      <c r="L157" s="30"/>
      <c r="M157" s="162" t="s">
        <v>1</v>
      </c>
      <c r="N157" s="163" t="s">
        <v>44</v>
      </c>
      <c r="O157" s="55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127</v>
      </c>
      <c r="AT157" s="166" t="s">
        <v>123</v>
      </c>
      <c r="AU157" s="166" t="s">
        <v>86</v>
      </c>
      <c r="AY157" s="14" t="s">
        <v>120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4" t="s">
        <v>84</v>
      </c>
      <c r="BK157" s="167">
        <f>ROUND(I157*H157,2)</f>
        <v>0</v>
      </c>
      <c r="BL157" s="14" t="s">
        <v>127</v>
      </c>
      <c r="BM157" s="166" t="s">
        <v>246</v>
      </c>
    </row>
    <row r="158" spans="1:65" s="12" customFormat="1" ht="22.9" customHeight="1">
      <c r="B158" s="140"/>
      <c r="D158" s="141" t="s">
        <v>78</v>
      </c>
      <c r="E158" s="151" t="s">
        <v>147</v>
      </c>
      <c r="F158" s="151" t="s">
        <v>247</v>
      </c>
      <c r="I158" s="143"/>
      <c r="J158" s="152">
        <f>BK158</f>
        <v>0</v>
      </c>
      <c r="L158" s="140"/>
      <c r="M158" s="145"/>
      <c r="N158" s="146"/>
      <c r="O158" s="146"/>
      <c r="P158" s="147">
        <f>P159+P175+P182+P196+P204+P235</f>
        <v>0</v>
      </c>
      <c r="Q158" s="146"/>
      <c r="R158" s="147">
        <f>R159+R175+R182+R196+R204+R235</f>
        <v>95.979670000000013</v>
      </c>
      <c r="S158" s="146"/>
      <c r="T158" s="148">
        <f>T159+T175+T182+T196+T204+T235</f>
        <v>0</v>
      </c>
      <c r="AR158" s="141" t="s">
        <v>84</v>
      </c>
      <c r="AT158" s="149" t="s">
        <v>78</v>
      </c>
      <c r="AU158" s="149" t="s">
        <v>84</v>
      </c>
      <c r="AY158" s="141" t="s">
        <v>120</v>
      </c>
      <c r="BK158" s="150">
        <f>BK159+BK175+BK182+BK196+BK204+BK235</f>
        <v>0</v>
      </c>
    </row>
    <row r="159" spans="1:65" s="12" customFormat="1" ht="20.85" customHeight="1">
      <c r="B159" s="140"/>
      <c r="D159" s="141" t="s">
        <v>78</v>
      </c>
      <c r="E159" s="151" t="s">
        <v>248</v>
      </c>
      <c r="F159" s="151" t="s">
        <v>249</v>
      </c>
      <c r="I159" s="143"/>
      <c r="J159" s="152">
        <f>BK159</f>
        <v>0</v>
      </c>
      <c r="L159" s="140"/>
      <c r="M159" s="145"/>
      <c r="N159" s="146"/>
      <c r="O159" s="146"/>
      <c r="P159" s="147">
        <f>SUM(P160:P174)</f>
        <v>0</v>
      </c>
      <c r="Q159" s="146"/>
      <c r="R159" s="147">
        <f>SUM(R160:R174)</f>
        <v>93.316400000000016</v>
      </c>
      <c r="S159" s="146"/>
      <c r="T159" s="148">
        <f>SUM(T160:T174)</f>
        <v>0</v>
      </c>
      <c r="AR159" s="141" t="s">
        <v>84</v>
      </c>
      <c r="AT159" s="149" t="s">
        <v>78</v>
      </c>
      <c r="AU159" s="149" t="s">
        <v>86</v>
      </c>
      <c r="AY159" s="141" t="s">
        <v>120</v>
      </c>
      <c r="BK159" s="150">
        <f>SUM(BK160:BK174)</f>
        <v>0</v>
      </c>
    </row>
    <row r="160" spans="1:65" s="2" customFormat="1" ht="21.75" customHeight="1">
      <c r="A160" s="29"/>
      <c r="B160" s="153"/>
      <c r="C160" s="154" t="s">
        <v>250</v>
      </c>
      <c r="D160" s="154" t="s">
        <v>123</v>
      </c>
      <c r="E160" s="155" t="s">
        <v>251</v>
      </c>
      <c r="F160" s="156" t="s">
        <v>252</v>
      </c>
      <c r="G160" s="157" t="s">
        <v>136</v>
      </c>
      <c r="H160" s="158">
        <v>88</v>
      </c>
      <c r="I160" s="159"/>
      <c r="J160" s="160">
        <f t="shared" ref="J160:J174" si="10">ROUND(I160*H160,2)</f>
        <v>0</v>
      </c>
      <c r="K160" s="161"/>
      <c r="L160" s="30"/>
      <c r="M160" s="162" t="s">
        <v>1</v>
      </c>
      <c r="N160" s="163" t="s">
        <v>44</v>
      </c>
      <c r="O160" s="55"/>
      <c r="P160" s="164">
        <f t="shared" ref="P160:P174" si="11">O160*H160</f>
        <v>0</v>
      </c>
      <c r="Q160" s="164">
        <v>1.4999999999999999E-4</v>
      </c>
      <c r="R160" s="164">
        <f t="shared" ref="R160:R174" si="12">Q160*H160</f>
        <v>1.3199999999999998E-2</v>
      </c>
      <c r="S160" s="164">
        <v>0</v>
      </c>
      <c r="T160" s="165">
        <f t="shared" ref="T160:T174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127</v>
      </c>
      <c r="AT160" s="166" t="s">
        <v>123</v>
      </c>
      <c r="AU160" s="166" t="s">
        <v>253</v>
      </c>
      <c r="AY160" s="14" t="s">
        <v>120</v>
      </c>
      <c r="BE160" s="167">
        <f t="shared" ref="BE160:BE174" si="14">IF(N160="základní",J160,0)</f>
        <v>0</v>
      </c>
      <c r="BF160" s="167">
        <f t="shared" ref="BF160:BF174" si="15">IF(N160="snížená",J160,0)</f>
        <v>0</v>
      </c>
      <c r="BG160" s="167">
        <f t="shared" ref="BG160:BG174" si="16">IF(N160="zákl. přenesená",J160,0)</f>
        <v>0</v>
      </c>
      <c r="BH160" s="167">
        <f t="shared" ref="BH160:BH174" si="17">IF(N160="sníž. přenesená",J160,0)</f>
        <v>0</v>
      </c>
      <c r="BI160" s="167">
        <f t="shared" ref="BI160:BI174" si="18">IF(N160="nulová",J160,0)</f>
        <v>0</v>
      </c>
      <c r="BJ160" s="14" t="s">
        <v>84</v>
      </c>
      <c r="BK160" s="167">
        <f t="shared" ref="BK160:BK174" si="19">ROUND(I160*H160,2)</f>
        <v>0</v>
      </c>
      <c r="BL160" s="14" t="s">
        <v>127</v>
      </c>
      <c r="BM160" s="166" t="s">
        <v>254</v>
      </c>
    </row>
    <row r="161" spans="1:65" s="2" customFormat="1" ht="21.75" customHeight="1">
      <c r="A161" s="29"/>
      <c r="B161" s="153"/>
      <c r="C161" s="168" t="s">
        <v>255</v>
      </c>
      <c r="D161" s="168" t="s">
        <v>206</v>
      </c>
      <c r="E161" s="169" t="s">
        <v>256</v>
      </c>
      <c r="F161" s="170" t="s">
        <v>257</v>
      </c>
      <c r="G161" s="171" t="s">
        <v>136</v>
      </c>
      <c r="H161" s="172">
        <v>88</v>
      </c>
      <c r="I161" s="173"/>
      <c r="J161" s="174">
        <f t="shared" si="10"/>
        <v>0</v>
      </c>
      <c r="K161" s="175"/>
      <c r="L161" s="176"/>
      <c r="M161" s="177" t="s">
        <v>1</v>
      </c>
      <c r="N161" s="178" t="s">
        <v>44</v>
      </c>
      <c r="O161" s="55"/>
      <c r="P161" s="164">
        <f t="shared" si="11"/>
        <v>0</v>
      </c>
      <c r="Q161" s="164">
        <v>0.32600000000000001</v>
      </c>
      <c r="R161" s="164">
        <f t="shared" si="12"/>
        <v>28.688000000000002</v>
      </c>
      <c r="S161" s="164">
        <v>0</v>
      </c>
      <c r="T161" s="16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147</v>
      </c>
      <c r="AT161" s="166" t="s">
        <v>206</v>
      </c>
      <c r="AU161" s="166" t="s">
        <v>253</v>
      </c>
      <c r="AY161" s="14" t="s">
        <v>120</v>
      </c>
      <c r="BE161" s="167">
        <f t="shared" si="14"/>
        <v>0</v>
      </c>
      <c r="BF161" s="167">
        <f t="shared" si="15"/>
        <v>0</v>
      </c>
      <c r="BG161" s="167">
        <f t="shared" si="16"/>
        <v>0</v>
      </c>
      <c r="BH161" s="167">
        <f t="shared" si="17"/>
        <v>0</v>
      </c>
      <c r="BI161" s="167">
        <f t="shared" si="18"/>
        <v>0</v>
      </c>
      <c r="BJ161" s="14" t="s">
        <v>84</v>
      </c>
      <c r="BK161" s="167">
        <f t="shared" si="19"/>
        <v>0</v>
      </c>
      <c r="BL161" s="14" t="s">
        <v>127</v>
      </c>
      <c r="BM161" s="166" t="s">
        <v>258</v>
      </c>
    </row>
    <row r="162" spans="1:65" s="2" customFormat="1" ht="21.75" customHeight="1">
      <c r="A162" s="29"/>
      <c r="B162" s="153"/>
      <c r="C162" s="154" t="s">
        <v>259</v>
      </c>
      <c r="D162" s="154" t="s">
        <v>123</v>
      </c>
      <c r="E162" s="155" t="s">
        <v>260</v>
      </c>
      <c r="F162" s="156" t="s">
        <v>261</v>
      </c>
      <c r="G162" s="157" t="s">
        <v>136</v>
      </c>
      <c r="H162" s="158">
        <v>88</v>
      </c>
      <c r="I162" s="159"/>
      <c r="J162" s="160">
        <f t="shared" si="10"/>
        <v>0</v>
      </c>
      <c r="K162" s="161"/>
      <c r="L162" s="30"/>
      <c r="M162" s="162" t="s">
        <v>1</v>
      </c>
      <c r="N162" s="163" t="s">
        <v>44</v>
      </c>
      <c r="O162" s="55"/>
      <c r="P162" s="164">
        <f t="shared" si="11"/>
        <v>0</v>
      </c>
      <c r="Q162" s="164">
        <v>0</v>
      </c>
      <c r="R162" s="164">
        <f t="shared" si="12"/>
        <v>0</v>
      </c>
      <c r="S162" s="164">
        <v>0</v>
      </c>
      <c r="T162" s="16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127</v>
      </c>
      <c r="AT162" s="166" t="s">
        <v>123</v>
      </c>
      <c r="AU162" s="166" t="s">
        <v>253</v>
      </c>
      <c r="AY162" s="14" t="s">
        <v>120</v>
      </c>
      <c r="BE162" s="167">
        <f t="shared" si="14"/>
        <v>0</v>
      </c>
      <c r="BF162" s="167">
        <f t="shared" si="15"/>
        <v>0</v>
      </c>
      <c r="BG162" s="167">
        <f t="shared" si="16"/>
        <v>0</v>
      </c>
      <c r="BH162" s="167">
        <f t="shared" si="17"/>
        <v>0</v>
      </c>
      <c r="BI162" s="167">
        <f t="shared" si="18"/>
        <v>0</v>
      </c>
      <c r="BJ162" s="14" t="s">
        <v>84</v>
      </c>
      <c r="BK162" s="167">
        <f t="shared" si="19"/>
        <v>0</v>
      </c>
      <c r="BL162" s="14" t="s">
        <v>127</v>
      </c>
      <c r="BM162" s="166" t="s">
        <v>262</v>
      </c>
    </row>
    <row r="163" spans="1:65" s="2" customFormat="1" ht="21.75" customHeight="1">
      <c r="A163" s="29"/>
      <c r="B163" s="153"/>
      <c r="C163" s="154" t="s">
        <v>263</v>
      </c>
      <c r="D163" s="154" t="s">
        <v>123</v>
      </c>
      <c r="E163" s="155" t="s">
        <v>264</v>
      </c>
      <c r="F163" s="156" t="s">
        <v>265</v>
      </c>
      <c r="G163" s="157" t="s">
        <v>266</v>
      </c>
      <c r="H163" s="158">
        <v>18</v>
      </c>
      <c r="I163" s="159"/>
      <c r="J163" s="160">
        <f t="shared" si="10"/>
        <v>0</v>
      </c>
      <c r="K163" s="161"/>
      <c r="L163" s="30"/>
      <c r="M163" s="162" t="s">
        <v>1</v>
      </c>
      <c r="N163" s="163" t="s">
        <v>44</v>
      </c>
      <c r="O163" s="55"/>
      <c r="P163" s="164">
        <f t="shared" si="11"/>
        <v>0</v>
      </c>
      <c r="Q163" s="164">
        <v>0</v>
      </c>
      <c r="R163" s="164">
        <f t="shared" si="12"/>
        <v>0</v>
      </c>
      <c r="S163" s="164">
        <v>0</v>
      </c>
      <c r="T163" s="16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6" t="s">
        <v>127</v>
      </c>
      <c r="AT163" s="166" t="s">
        <v>123</v>
      </c>
      <c r="AU163" s="166" t="s">
        <v>253</v>
      </c>
      <c r="AY163" s="14" t="s">
        <v>120</v>
      </c>
      <c r="BE163" s="167">
        <f t="shared" si="14"/>
        <v>0</v>
      </c>
      <c r="BF163" s="167">
        <f t="shared" si="15"/>
        <v>0</v>
      </c>
      <c r="BG163" s="167">
        <f t="shared" si="16"/>
        <v>0</v>
      </c>
      <c r="BH163" s="167">
        <f t="shared" si="17"/>
        <v>0</v>
      </c>
      <c r="BI163" s="167">
        <f t="shared" si="18"/>
        <v>0</v>
      </c>
      <c r="BJ163" s="14" t="s">
        <v>84</v>
      </c>
      <c r="BK163" s="167">
        <f t="shared" si="19"/>
        <v>0</v>
      </c>
      <c r="BL163" s="14" t="s">
        <v>127</v>
      </c>
      <c r="BM163" s="166" t="s">
        <v>267</v>
      </c>
    </row>
    <row r="164" spans="1:65" s="2" customFormat="1" ht="21.75" customHeight="1">
      <c r="A164" s="29"/>
      <c r="B164" s="153"/>
      <c r="C164" s="154" t="s">
        <v>268</v>
      </c>
      <c r="D164" s="154" t="s">
        <v>123</v>
      </c>
      <c r="E164" s="155" t="s">
        <v>269</v>
      </c>
      <c r="F164" s="156" t="s">
        <v>270</v>
      </c>
      <c r="G164" s="157" t="s">
        <v>271</v>
      </c>
      <c r="H164" s="158">
        <v>3</v>
      </c>
      <c r="I164" s="159"/>
      <c r="J164" s="160">
        <f t="shared" si="10"/>
        <v>0</v>
      </c>
      <c r="K164" s="161"/>
      <c r="L164" s="30"/>
      <c r="M164" s="162" t="s">
        <v>1</v>
      </c>
      <c r="N164" s="163" t="s">
        <v>44</v>
      </c>
      <c r="O164" s="55"/>
      <c r="P164" s="164">
        <f t="shared" si="11"/>
        <v>0</v>
      </c>
      <c r="Q164" s="164">
        <v>2.0303800000000001</v>
      </c>
      <c r="R164" s="164">
        <f t="shared" si="12"/>
        <v>6.0911400000000002</v>
      </c>
      <c r="S164" s="164">
        <v>0</v>
      </c>
      <c r="T164" s="16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6" t="s">
        <v>127</v>
      </c>
      <c r="AT164" s="166" t="s">
        <v>123</v>
      </c>
      <c r="AU164" s="166" t="s">
        <v>253</v>
      </c>
      <c r="AY164" s="14" t="s">
        <v>120</v>
      </c>
      <c r="BE164" s="167">
        <f t="shared" si="14"/>
        <v>0</v>
      </c>
      <c r="BF164" s="167">
        <f t="shared" si="15"/>
        <v>0</v>
      </c>
      <c r="BG164" s="167">
        <f t="shared" si="16"/>
        <v>0</v>
      </c>
      <c r="BH164" s="167">
        <f t="shared" si="17"/>
        <v>0</v>
      </c>
      <c r="BI164" s="167">
        <f t="shared" si="18"/>
        <v>0</v>
      </c>
      <c r="BJ164" s="14" t="s">
        <v>84</v>
      </c>
      <c r="BK164" s="167">
        <f t="shared" si="19"/>
        <v>0</v>
      </c>
      <c r="BL164" s="14" t="s">
        <v>127</v>
      </c>
      <c r="BM164" s="166" t="s">
        <v>272</v>
      </c>
    </row>
    <row r="165" spans="1:65" s="2" customFormat="1" ht="16.5" customHeight="1">
      <c r="A165" s="29"/>
      <c r="B165" s="153"/>
      <c r="C165" s="168" t="s">
        <v>273</v>
      </c>
      <c r="D165" s="168" t="s">
        <v>206</v>
      </c>
      <c r="E165" s="169" t="s">
        <v>274</v>
      </c>
      <c r="F165" s="170" t="s">
        <v>275</v>
      </c>
      <c r="G165" s="171" t="s">
        <v>271</v>
      </c>
      <c r="H165" s="172">
        <v>3</v>
      </c>
      <c r="I165" s="173"/>
      <c r="J165" s="174">
        <f t="shared" si="10"/>
        <v>0</v>
      </c>
      <c r="K165" s="175"/>
      <c r="L165" s="176"/>
      <c r="M165" s="177" t="s">
        <v>1</v>
      </c>
      <c r="N165" s="178" t="s">
        <v>44</v>
      </c>
      <c r="O165" s="55"/>
      <c r="P165" s="164">
        <f t="shared" si="11"/>
        <v>0</v>
      </c>
      <c r="Q165" s="164">
        <v>16.16</v>
      </c>
      <c r="R165" s="164">
        <f t="shared" si="12"/>
        <v>48.480000000000004</v>
      </c>
      <c r="S165" s="164">
        <v>0</v>
      </c>
      <c r="T165" s="16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147</v>
      </c>
      <c r="AT165" s="166" t="s">
        <v>206</v>
      </c>
      <c r="AU165" s="166" t="s">
        <v>253</v>
      </c>
      <c r="AY165" s="14" t="s">
        <v>120</v>
      </c>
      <c r="BE165" s="167">
        <f t="shared" si="14"/>
        <v>0</v>
      </c>
      <c r="BF165" s="167">
        <f t="shared" si="15"/>
        <v>0</v>
      </c>
      <c r="BG165" s="167">
        <f t="shared" si="16"/>
        <v>0</v>
      </c>
      <c r="BH165" s="167">
        <f t="shared" si="17"/>
        <v>0</v>
      </c>
      <c r="BI165" s="167">
        <f t="shared" si="18"/>
        <v>0</v>
      </c>
      <c r="BJ165" s="14" t="s">
        <v>84</v>
      </c>
      <c r="BK165" s="167">
        <f t="shared" si="19"/>
        <v>0</v>
      </c>
      <c r="BL165" s="14" t="s">
        <v>127</v>
      </c>
      <c r="BM165" s="166" t="s">
        <v>276</v>
      </c>
    </row>
    <row r="166" spans="1:65" s="2" customFormat="1" ht="16.5" customHeight="1">
      <c r="A166" s="29"/>
      <c r="B166" s="153"/>
      <c r="C166" s="168" t="s">
        <v>277</v>
      </c>
      <c r="D166" s="168" t="s">
        <v>206</v>
      </c>
      <c r="E166" s="169" t="s">
        <v>278</v>
      </c>
      <c r="F166" s="170" t="s">
        <v>279</v>
      </c>
      <c r="G166" s="171" t="s">
        <v>271</v>
      </c>
      <c r="H166" s="172">
        <v>3</v>
      </c>
      <c r="I166" s="173"/>
      <c r="J166" s="174">
        <f t="shared" si="10"/>
        <v>0</v>
      </c>
      <c r="K166" s="175"/>
      <c r="L166" s="176"/>
      <c r="M166" s="177" t="s">
        <v>1</v>
      </c>
      <c r="N166" s="178" t="s">
        <v>44</v>
      </c>
      <c r="O166" s="55"/>
      <c r="P166" s="164">
        <f t="shared" si="11"/>
        <v>0</v>
      </c>
      <c r="Q166" s="164">
        <v>0</v>
      </c>
      <c r="R166" s="164">
        <f t="shared" si="12"/>
        <v>0</v>
      </c>
      <c r="S166" s="164">
        <v>0</v>
      </c>
      <c r="T166" s="16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147</v>
      </c>
      <c r="AT166" s="166" t="s">
        <v>206</v>
      </c>
      <c r="AU166" s="166" t="s">
        <v>253</v>
      </c>
      <c r="AY166" s="14" t="s">
        <v>120</v>
      </c>
      <c r="BE166" s="167">
        <f t="shared" si="14"/>
        <v>0</v>
      </c>
      <c r="BF166" s="167">
        <f t="shared" si="15"/>
        <v>0</v>
      </c>
      <c r="BG166" s="167">
        <f t="shared" si="16"/>
        <v>0</v>
      </c>
      <c r="BH166" s="167">
        <f t="shared" si="17"/>
        <v>0</v>
      </c>
      <c r="BI166" s="167">
        <f t="shared" si="18"/>
        <v>0</v>
      </c>
      <c r="BJ166" s="14" t="s">
        <v>84</v>
      </c>
      <c r="BK166" s="167">
        <f t="shared" si="19"/>
        <v>0</v>
      </c>
      <c r="BL166" s="14" t="s">
        <v>127</v>
      </c>
      <c r="BM166" s="166" t="s">
        <v>280</v>
      </c>
    </row>
    <row r="167" spans="1:65" s="2" customFormat="1" ht="21.75" customHeight="1">
      <c r="A167" s="29"/>
      <c r="B167" s="153"/>
      <c r="C167" s="168" t="s">
        <v>281</v>
      </c>
      <c r="D167" s="168" t="s">
        <v>206</v>
      </c>
      <c r="E167" s="169" t="s">
        <v>282</v>
      </c>
      <c r="F167" s="170" t="s">
        <v>283</v>
      </c>
      <c r="G167" s="171" t="s">
        <v>271</v>
      </c>
      <c r="H167" s="172">
        <v>3</v>
      </c>
      <c r="I167" s="173"/>
      <c r="J167" s="174">
        <f t="shared" si="10"/>
        <v>0</v>
      </c>
      <c r="K167" s="175"/>
      <c r="L167" s="176"/>
      <c r="M167" s="177" t="s">
        <v>1</v>
      </c>
      <c r="N167" s="178" t="s">
        <v>44</v>
      </c>
      <c r="O167" s="55"/>
      <c r="P167" s="164">
        <f t="shared" si="11"/>
        <v>0</v>
      </c>
      <c r="Q167" s="164">
        <v>0.58499999999999996</v>
      </c>
      <c r="R167" s="164">
        <f t="shared" si="12"/>
        <v>1.7549999999999999</v>
      </c>
      <c r="S167" s="164">
        <v>0</v>
      </c>
      <c r="T167" s="16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147</v>
      </c>
      <c r="AT167" s="166" t="s">
        <v>206</v>
      </c>
      <c r="AU167" s="166" t="s">
        <v>253</v>
      </c>
      <c r="AY167" s="14" t="s">
        <v>120</v>
      </c>
      <c r="BE167" s="167">
        <f t="shared" si="14"/>
        <v>0</v>
      </c>
      <c r="BF167" s="167">
        <f t="shared" si="15"/>
        <v>0</v>
      </c>
      <c r="BG167" s="167">
        <f t="shared" si="16"/>
        <v>0</v>
      </c>
      <c r="BH167" s="167">
        <f t="shared" si="17"/>
        <v>0</v>
      </c>
      <c r="BI167" s="167">
        <f t="shared" si="18"/>
        <v>0</v>
      </c>
      <c r="BJ167" s="14" t="s">
        <v>84</v>
      </c>
      <c r="BK167" s="167">
        <f t="shared" si="19"/>
        <v>0</v>
      </c>
      <c r="BL167" s="14" t="s">
        <v>127</v>
      </c>
      <c r="BM167" s="166" t="s">
        <v>284</v>
      </c>
    </row>
    <row r="168" spans="1:65" s="2" customFormat="1" ht="21.75" customHeight="1">
      <c r="A168" s="29"/>
      <c r="B168" s="153"/>
      <c r="C168" s="168" t="s">
        <v>285</v>
      </c>
      <c r="D168" s="168" t="s">
        <v>206</v>
      </c>
      <c r="E168" s="169" t="s">
        <v>286</v>
      </c>
      <c r="F168" s="170" t="s">
        <v>287</v>
      </c>
      <c r="G168" s="171" t="s">
        <v>271</v>
      </c>
      <c r="H168" s="172">
        <v>3</v>
      </c>
      <c r="I168" s="173"/>
      <c r="J168" s="174">
        <f t="shared" si="10"/>
        <v>0</v>
      </c>
      <c r="K168" s="175"/>
      <c r="L168" s="176"/>
      <c r="M168" s="177" t="s">
        <v>1</v>
      </c>
      <c r="N168" s="178" t="s">
        <v>44</v>
      </c>
      <c r="O168" s="55"/>
      <c r="P168" s="164">
        <f t="shared" si="11"/>
        <v>0</v>
      </c>
      <c r="Q168" s="164">
        <v>0.5</v>
      </c>
      <c r="R168" s="164">
        <f t="shared" si="12"/>
        <v>1.5</v>
      </c>
      <c r="S168" s="164">
        <v>0</v>
      </c>
      <c r="T168" s="16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6" t="s">
        <v>147</v>
      </c>
      <c r="AT168" s="166" t="s">
        <v>206</v>
      </c>
      <c r="AU168" s="166" t="s">
        <v>253</v>
      </c>
      <c r="AY168" s="14" t="s">
        <v>120</v>
      </c>
      <c r="BE168" s="167">
        <f t="shared" si="14"/>
        <v>0</v>
      </c>
      <c r="BF168" s="167">
        <f t="shared" si="15"/>
        <v>0</v>
      </c>
      <c r="BG168" s="167">
        <f t="shared" si="16"/>
        <v>0</v>
      </c>
      <c r="BH168" s="167">
        <f t="shared" si="17"/>
        <v>0</v>
      </c>
      <c r="BI168" s="167">
        <f t="shared" si="18"/>
        <v>0</v>
      </c>
      <c r="BJ168" s="14" t="s">
        <v>84</v>
      </c>
      <c r="BK168" s="167">
        <f t="shared" si="19"/>
        <v>0</v>
      </c>
      <c r="BL168" s="14" t="s">
        <v>127</v>
      </c>
      <c r="BM168" s="166" t="s">
        <v>288</v>
      </c>
    </row>
    <row r="169" spans="1:65" s="2" customFormat="1" ht="21.75" customHeight="1">
      <c r="A169" s="29"/>
      <c r="B169" s="153"/>
      <c r="C169" s="168" t="s">
        <v>289</v>
      </c>
      <c r="D169" s="168" t="s">
        <v>206</v>
      </c>
      <c r="E169" s="169" t="s">
        <v>290</v>
      </c>
      <c r="F169" s="170" t="s">
        <v>291</v>
      </c>
      <c r="G169" s="171" t="s">
        <v>271</v>
      </c>
      <c r="H169" s="172">
        <v>6</v>
      </c>
      <c r="I169" s="173"/>
      <c r="J169" s="174">
        <f t="shared" si="10"/>
        <v>0</v>
      </c>
      <c r="K169" s="175"/>
      <c r="L169" s="176"/>
      <c r="M169" s="177" t="s">
        <v>1</v>
      </c>
      <c r="N169" s="178" t="s">
        <v>44</v>
      </c>
      <c r="O169" s="55"/>
      <c r="P169" s="164">
        <f t="shared" si="11"/>
        <v>0</v>
      </c>
      <c r="Q169" s="164">
        <v>1</v>
      </c>
      <c r="R169" s="164">
        <f t="shared" si="12"/>
        <v>6</v>
      </c>
      <c r="S169" s="164">
        <v>0</v>
      </c>
      <c r="T169" s="16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6" t="s">
        <v>147</v>
      </c>
      <c r="AT169" s="166" t="s">
        <v>206</v>
      </c>
      <c r="AU169" s="166" t="s">
        <v>253</v>
      </c>
      <c r="AY169" s="14" t="s">
        <v>120</v>
      </c>
      <c r="BE169" s="167">
        <f t="shared" si="14"/>
        <v>0</v>
      </c>
      <c r="BF169" s="167">
        <f t="shared" si="15"/>
        <v>0</v>
      </c>
      <c r="BG169" s="167">
        <f t="shared" si="16"/>
        <v>0</v>
      </c>
      <c r="BH169" s="167">
        <f t="shared" si="17"/>
        <v>0</v>
      </c>
      <c r="BI169" s="167">
        <f t="shared" si="18"/>
        <v>0</v>
      </c>
      <c r="BJ169" s="14" t="s">
        <v>84</v>
      </c>
      <c r="BK169" s="167">
        <f t="shared" si="19"/>
        <v>0</v>
      </c>
      <c r="BL169" s="14" t="s">
        <v>127</v>
      </c>
      <c r="BM169" s="166" t="s">
        <v>292</v>
      </c>
    </row>
    <row r="170" spans="1:65" s="2" customFormat="1" ht="21.75" customHeight="1">
      <c r="A170" s="29"/>
      <c r="B170" s="153"/>
      <c r="C170" s="168" t="s">
        <v>293</v>
      </c>
      <c r="D170" s="168" t="s">
        <v>206</v>
      </c>
      <c r="E170" s="169" t="s">
        <v>294</v>
      </c>
      <c r="F170" s="170" t="s">
        <v>295</v>
      </c>
      <c r="G170" s="171" t="s">
        <v>271</v>
      </c>
      <c r="H170" s="172">
        <v>3</v>
      </c>
      <c r="I170" s="173"/>
      <c r="J170" s="174">
        <f t="shared" si="10"/>
        <v>0</v>
      </c>
      <c r="K170" s="175"/>
      <c r="L170" s="176"/>
      <c r="M170" s="177" t="s">
        <v>1</v>
      </c>
      <c r="N170" s="178" t="s">
        <v>44</v>
      </c>
      <c r="O170" s="55"/>
      <c r="P170" s="164">
        <f t="shared" si="11"/>
        <v>0</v>
      </c>
      <c r="Q170" s="164">
        <v>5.3999999999999999E-2</v>
      </c>
      <c r="R170" s="164">
        <f t="shared" si="12"/>
        <v>0.16200000000000001</v>
      </c>
      <c r="S170" s="164">
        <v>0</v>
      </c>
      <c r="T170" s="16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147</v>
      </c>
      <c r="AT170" s="166" t="s">
        <v>206</v>
      </c>
      <c r="AU170" s="166" t="s">
        <v>253</v>
      </c>
      <c r="AY170" s="14" t="s">
        <v>120</v>
      </c>
      <c r="BE170" s="167">
        <f t="shared" si="14"/>
        <v>0</v>
      </c>
      <c r="BF170" s="167">
        <f t="shared" si="15"/>
        <v>0</v>
      </c>
      <c r="BG170" s="167">
        <f t="shared" si="16"/>
        <v>0</v>
      </c>
      <c r="BH170" s="167">
        <f t="shared" si="17"/>
        <v>0</v>
      </c>
      <c r="BI170" s="167">
        <f t="shared" si="18"/>
        <v>0</v>
      </c>
      <c r="BJ170" s="14" t="s">
        <v>84</v>
      </c>
      <c r="BK170" s="167">
        <f t="shared" si="19"/>
        <v>0</v>
      </c>
      <c r="BL170" s="14" t="s">
        <v>127</v>
      </c>
      <c r="BM170" s="166" t="s">
        <v>296</v>
      </c>
    </row>
    <row r="171" spans="1:65" s="2" customFormat="1" ht="21.75" customHeight="1">
      <c r="A171" s="29"/>
      <c r="B171" s="153"/>
      <c r="C171" s="168" t="s">
        <v>297</v>
      </c>
      <c r="D171" s="168" t="s">
        <v>206</v>
      </c>
      <c r="E171" s="169" t="s">
        <v>298</v>
      </c>
      <c r="F171" s="170" t="s">
        <v>299</v>
      </c>
      <c r="G171" s="171" t="s">
        <v>271</v>
      </c>
      <c r="H171" s="172">
        <v>12</v>
      </c>
      <c r="I171" s="173"/>
      <c r="J171" s="174">
        <f t="shared" si="10"/>
        <v>0</v>
      </c>
      <c r="K171" s="175"/>
      <c r="L171" s="176"/>
      <c r="M171" s="177" t="s">
        <v>1</v>
      </c>
      <c r="N171" s="178" t="s">
        <v>44</v>
      </c>
      <c r="O171" s="55"/>
      <c r="P171" s="164">
        <f t="shared" si="11"/>
        <v>0</v>
      </c>
      <c r="Q171" s="164">
        <v>2E-3</v>
      </c>
      <c r="R171" s="164">
        <f t="shared" si="12"/>
        <v>2.4E-2</v>
      </c>
      <c r="S171" s="164">
        <v>0</v>
      </c>
      <c r="T171" s="16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147</v>
      </c>
      <c r="AT171" s="166" t="s">
        <v>206</v>
      </c>
      <c r="AU171" s="166" t="s">
        <v>253</v>
      </c>
      <c r="AY171" s="14" t="s">
        <v>120</v>
      </c>
      <c r="BE171" s="167">
        <f t="shared" si="14"/>
        <v>0</v>
      </c>
      <c r="BF171" s="167">
        <f t="shared" si="15"/>
        <v>0</v>
      </c>
      <c r="BG171" s="167">
        <f t="shared" si="16"/>
        <v>0</v>
      </c>
      <c r="BH171" s="167">
        <f t="shared" si="17"/>
        <v>0</v>
      </c>
      <c r="BI171" s="167">
        <f t="shared" si="18"/>
        <v>0</v>
      </c>
      <c r="BJ171" s="14" t="s">
        <v>84</v>
      </c>
      <c r="BK171" s="167">
        <f t="shared" si="19"/>
        <v>0</v>
      </c>
      <c r="BL171" s="14" t="s">
        <v>127</v>
      </c>
      <c r="BM171" s="166" t="s">
        <v>300</v>
      </c>
    </row>
    <row r="172" spans="1:65" s="2" customFormat="1" ht="21.75" customHeight="1">
      <c r="A172" s="29"/>
      <c r="B172" s="153"/>
      <c r="C172" s="154" t="s">
        <v>301</v>
      </c>
      <c r="D172" s="154" t="s">
        <v>123</v>
      </c>
      <c r="E172" s="155" t="s">
        <v>302</v>
      </c>
      <c r="F172" s="156" t="s">
        <v>303</v>
      </c>
      <c r="G172" s="157" t="s">
        <v>271</v>
      </c>
      <c r="H172" s="158">
        <v>3</v>
      </c>
      <c r="I172" s="159"/>
      <c r="J172" s="160">
        <f t="shared" si="10"/>
        <v>0</v>
      </c>
      <c r="K172" s="161"/>
      <c r="L172" s="30"/>
      <c r="M172" s="162" t="s">
        <v>1</v>
      </c>
      <c r="N172" s="163" t="s">
        <v>44</v>
      </c>
      <c r="O172" s="55"/>
      <c r="P172" s="164">
        <f t="shared" si="11"/>
        <v>0</v>
      </c>
      <c r="Q172" s="164">
        <v>7.0200000000000002E-3</v>
      </c>
      <c r="R172" s="164">
        <f t="shared" si="12"/>
        <v>2.1060000000000002E-2</v>
      </c>
      <c r="S172" s="164">
        <v>0</v>
      </c>
      <c r="T172" s="16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6" t="s">
        <v>127</v>
      </c>
      <c r="AT172" s="166" t="s">
        <v>123</v>
      </c>
      <c r="AU172" s="166" t="s">
        <v>253</v>
      </c>
      <c r="AY172" s="14" t="s">
        <v>120</v>
      </c>
      <c r="BE172" s="167">
        <f t="shared" si="14"/>
        <v>0</v>
      </c>
      <c r="BF172" s="167">
        <f t="shared" si="15"/>
        <v>0</v>
      </c>
      <c r="BG172" s="167">
        <f t="shared" si="16"/>
        <v>0</v>
      </c>
      <c r="BH172" s="167">
        <f t="shared" si="17"/>
        <v>0</v>
      </c>
      <c r="BI172" s="167">
        <f t="shared" si="18"/>
        <v>0</v>
      </c>
      <c r="BJ172" s="14" t="s">
        <v>84</v>
      </c>
      <c r="BK172" s="167">
        <f t="shared" si="19"/>
        <v>0</v>
      </c>
      <c r="BL172" s="14" t="s">
        <v>127</v>
      </c>
      <c r="BM172" s="166" t="s">
        <v>304</v>
      </c>
    </row>
    <row r="173" spans="1:65" s="2" customFormat="1" ht="16.5" customHeight="1">
      <c r="A173" s="29"/>
      <c r="B173" s="153"/>
      <c r="C173" s="168" t="s">
        <v>305</v>
      </c>
      <c r="D173" s="168" t="s">
        <v>206</v>
      </c>
      <c r="E173" s="169" t="s">
        <v>306</v>
      </c>
      <c r="F173" s="170" t="s">
        <v>307</v>
      </c>
      <c r="G173" s="171" t="s">
        <v>271</v>
      </c>
      <c r="H173" s="172">
        <v>3</v>
      </c>
      <c r="I173" s="173"/>
      <c r="J173" s="174">
        <f t="shared" si="10"/>
        <v>0</v>
      </c>
      <c r="K173" s="175"/>
      <c r="L173" s="176"/>
      <c r="M173" s="177" t="s">
        <v>1</v>
      </c>
      <c r="N173" s="178" t="s">
        <v>44</v>
      </c>
      <c r="O173" s="55"/>
      <c r="P173" s="164">
        <f t="shared" si="11"/>
        <v>0</v>
      </c>
      <c r="Q173" s="164">
        <v>0.19400000000000001</v>
      </c>
      <c r="R173" s="164">
        <f t="shared" si="12"/>
        <v>0.58200000000000007</v>
      </c>
      <c r="S173" s="164">
        <v>0</v>
      </c>
      <c r="T173" s="165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147</v>
      </c>
      <c r="AT173" s="166" t="s">
        <v>206</v>
      </c>
      <c r="AU173" s="166" t="s">
        <v>253</v>
      </c>
      <c r="AY173" s="14" t="s">
        <v>120</v>
      </c>
      <c r="BE173" s="167">
        <f t="shared" si="14"/>
        <v>0</v>
      </c>
      <c r="BF173" s="167">
        <f t="shared" si="15"/>
        <v>0</v>
      </c>
      <c r="BG173" s="167">
        <f t="shared" si="16"/>
        <v>0</v>
      </c>
      <c r="BH173" s="167">
        <f t="shared" si="17"/>
        <v>0</v>
      </c>
      <c r="BI173" s="167">
        <f t="shared" si="18"/>
        <v>0</v>
      </c>
      <c r="BJ173" s="14" t="s">
        <v>84</v>
      </c>
      <c r="BK173" s="167">
        <f t="shared" si="19"/>
        <v>0</v>
      </c>
      <c r="BL173" s="14" t="s">
        <v>127</v>
      </c>
      <c r="BM173" s="166" t="s">
        <v>308</v>
      </c>
    </row>
    <row r="174" spans="1:65" s="2" customFormat="1" ht="16.5" customHeight="1">
      <c r="A174" s="29"/>
      <c r="B174" s="153"/>
      <c r="C174" s="154" t="s">
        <v>309</v>
      </c>
      <c r="D174" s="154" t="s">
        <v>123</v>
      </c>
      <c r="E174" s="155" t="s">
        <v>310</v>
      </c>
      <c r="F174" s="156" t="s">
        <v>311</v>
      </c>
      <c r="G174" s="157" t="s">
        <v>312</v>
      </c>
      <c r="H174" s="158">
        <v>1</v>
      </c>
      <c r="I174" s="159"/>
      <c r="J174" s="160">
        <f t="shared" si="10"/>
        <v>0</v>
      </c>
      <c r="K174" s="161"/>
      <c r="L174" s="30"/>
      <c r="M174" s="162" t="s">
        <v>1</v>
      </c>
      <c r="N174" s="163" t="s">
        <v>44</v>
      </c>
      <c r="O174" s="55"/>
      <c r="P174" s="164">
        <f t="shared" si="11"/>
        <v>0</v>
      </c>
      <c r="Q174" s="164">
        <v>0</v>
      </c>
      <c r="R174" s="164">
        <f t="shared" si="12"/>
        <v>0</v>
      </c>
      <c r="S174" s="164">
        <v>0</v>
      </c>
      <c r="T174" s="165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127</v>
      </c>
      <c r="AT174" s="166" t="s">
        <v>123</v>
      </c>
      <c r="AU174" s="166" t="s">
        <v>253</v>
      </c>
      <c r="AY174" s="14" t="s">
        <v>120</v>
      </c>
      <c r="BE174" s="167">
        <f t="shared" si="14"/>
        <v>0</v>
      </c>
      <c r="BF174" s="167">
        <f t="shared" si="15"/>
        <v>0</v>
      </c>
      <c r="BG174" s="167">
        <f t="shared" si="16"/>
        <v>0</v>
      </c>
      <c r="BH174" s="167">
        <f t="shared" si="17"/>
        <v>0</v>
      </c>
      <c r="BI174" s="167">
        <f t="shared" si="18"/>
        <v>0</v>
      </c>
      <c r="BJ174" s="14" t="s">
        <v>84</v>
      </c>
      <c r="BK174" s="167">
        <f t="shared" si="19"/>
        <v>0</v>
      </c>
      <c r="BL174" s="14" t="s">
        <v>127</v>
      </c>
      <c r="BM174" s="166" t="s">
        <v>313</v>
      </c>
    </row>
    <row r="175" spans="1:65" s="12" customFormat="1" ht="20.85" customHeight="1">
      <c r="B175" s="140"/>
      <c r="D175" s="141" t="s">
        <v>78</v>
      </c>
      <c r="E175" s="151" t="s">
        <v>314</v>
      </c>
      <c r="F175" s="151" t="s">
        <v>315</v>
      </c>
      <c r="I175" s="143"/>
      <c r="J175" s="152">
        <f>BK175</f>
        <v>0</v>
      </c>
      <c r="L175" s="140"/>
      <c r="M175" s="145"/>
      <c r="N175" s="146"/>
      <c r="O175" s="146"/>
      <c r="P175" s="147">
        <f>SUM(P176:P181)</f>
        <v>0</v>
      </c>
      <c r="Q175" s="146"/>
      <c r="R175" s="147">
        <f>SUM(R176:R181)</f>
        <v>0.24216000000000001</v>
      </c>
      <c r="S175" s="146"/>
      <c r="T175" s="148">
        <f>SUM(T176:T181)</f>
        <v>0</v>
      </c>
      <c r="AR175" s="141" t="s">
        <v>84</v>
      </c>
      <c r="AT175" s="149" t="s">
        <v>78</v>
      </c>
      <c r="AU175" s="149" t="s">
        <v>86</v>
      </c>
      <c r="AY175" s="141" t="s">
        <v>120</v>
      </c>
      <c r="BK175" s="150">
        <f>SUM(BK176:BK181)</f>
        <v>0</v>
      </c>
    </row>
    <row r="176" spans="1:65" s="2" customFormat="1" ht="21.75" customHeight="1">
      <c r="A176" s="29"/>
      <c r="B176" s="153"/>
      <c r="C176" s="154" t="s">
        <v>316</v>
      </c>
      <c r="D176" s="154" t="s">
        <v>123</v>
      </c>
      <c r="E176" s="155" t="s">
        <v>317</v>
      </c>
      <c r="F176" s="156" t="s">
        <v>318</v>
      </c>
      <c r="G176" s="157" t="s">
        <v>271</v>
      </c>
      <c r="H176" s="158">
        <v>8</v>
      </c>
      <c r="I176" s="159"/>
      <c r="J176" s="160">
        <f t="shared" ref="J176:J181" si="20">ROUND(I176*H176,2)</f>
        <v>0</v>
      </c>
      <c r="K176" s="161"/>
      <c r="L176" s="30"/>
      <c r="M176" s="162" t="s">
        <v>1</v>
      </c>
      <c r="N176" s="163" t="s">
        <v>44</v>
      </c>
      <c r="O176" s="55"/>
      <c r="P176" s="164">
        <f t="shared" ref="P176:P181" si="21">O176*H176</f>
        <v>0</v>
      </c>
      <c r="Q176" s="164">
        <v>6.0999999999999997E-4</v>
      </c>
      <c r="R176" s="164">
        <f t="shared" ref="R176:R181" si="22">Q176*H176</f>
        <v>4.8799999999999998E-3</v>
      </c>
      <c r="S176" s="164">
        <v>0</v>
      </c>
      <c r="T176" s="165">
        <f t="shared" ref="T176:T181" si="23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6" t="s">
        <v>319</v>
      </c>
      <c r="AT176" s="166" t="s">
        <v>123</v>
      </c>
      <c r="AU176" s="166" t="s">
        <v>253</v>
      </c>
      <c r="AY176" s="14" t="s">
        <v>120</v>
      </c>
      <c r="BE176" s="167">
        <f t="shared" ref="BE176:BE181" si="24">IF(N176="základní",J176,0)</f>
        <v>0</v>
      </c>
      <c r="BF176" s="167">
        <f t="shared" ref="BF176:BF181" si="25">IF(N176="snížená",J176,0)</f>
        <v>0</v>
      </c>
      <c r="BG176" s="167">
        <f t="shared" ref="BG176:BG181" si="26">IF(N176="zákl. přenesená",J176,0)</f>
        <v>0</v>
      </c>
      <c r="BH176" s="167">
        <f t="shared" ref="BH176:BH181" si="27">IF(N176="sníž. přenesená",J176,0)</f>
        <v>0</v>
      </c>
      <c r="BI176" s="167">
        <f t="shared" ref="BI176:BI181" si="28">IF(N176="nulová",J176,0)</f>
        <v>0</v>
      </c>
      <c r="BJ176" s="14" t="s">
        <v>84</v>
      </c>
      <c r="BK176" s="167">
        <f t="shared" ref="BK176:BK181" si="29">ROUND(I176*H176,2)</f>
        <v>0</v>
      </c>
      <c r="BL176" s="14" t="s">
        <v>319</v>
      </c>
      <c r="BM176" s="166" t="s">
        <v>320</v>
      </c>
    </row>
    <row r="177" spans="1:65" s="2" customFormat="1" ht="21.75" customHeight="1">
      <c r="A177" s="29"/>
      <c r="B177" s="153"/>
      <c r="C177" s="168" t="s">
        <v>321</v>
      </c>
      <c r="D177" s="168" t="s">
        <v>206</v>
      </c>
      <c r="E177" s="169" t="s">
        <v>322</v>
      </c>
      <c r="F177" s="170" t="s">
        <v>323</v>
      </c>
      <c r="G177" s="171" t="s">
        <v>271</v>
      </c>
      <c r="H177" s="172">
        <v>8</v>
      </c>
      <c r="I177" s="173"/>
      <c r="J177" s="174">
        <f t="shared" si="20"/>
        <v>0</v>
      </c>
      <c r="K177" s="175"/>
      <c r="L177" s="176"/>
      <c r="M177" s="177" t="s">
        <v>1</v>
      </c>
      <c r="N177" s="178" t="s">
        <v>44</v>
      </c>
      <c r="O177" s="55"/>
      <c r="P177" s="164">
        <f t="shared" si="21"/>
        <v>0</v>
      </c>
      <c r="Q177" s="164">
        <v>1.16E-3</v>
      </c>
      <c r="R177" s="164">
        <f t="shared" si="22"/>
        <v>9.2800000000000001E-3</v>
      </c>
      <c r="S177" s="164">
        <v>0</v>
      </c>
      <c r="T177" s="165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6" t="s">
        <v>324</v>
      </c>
      <c r="AT177" s="166" t="s">
        <v>206</v>
      </c>
      <c r="AU177" s="166" t="s">
        <v>253</v>
      </c>
      <c r="AY177" s="14" t="s">
        <v>120</v>
      </c>
      <c r="BE177" s="167">
        <f t="shared" si="24"/>
        <v>0</v>
      </c>
      <c r="BF177" s="167">
        <f t="shared" si="25"/>
        <v>0</v>
      </c>
      <c r="BG177" s="167">
        <f t="shared" si="26"/>
        <v>0</v>
      </c>
      <c r="BH177" s="167">
        <f t="shared" si="27"/>
        <v>0</v>
      </c>
      <c r="BI177" s="167">
        <f t="shared" si="28"/>
        <v>0</v>
      </c>
      <c r="BJ177" s="14" t="s">
        <v>84</v>
      </c>
      <c r="BK177" s="167">
        <f t="shared" si="29"/>
        <v>0</v>
      </c>
      <c r="BL177" s="14" t="s">
        <v>319</v>
      </c>
      <c r="BM177" s="166" t="s">
        <v>325</v>
      </c>
    </row>
    <row r="178" spans="1:65" s="2" customFormat="1" ht="21.75" customHeight="1">
      <c r="A178" s="29"/>
      <c r="B178" s="153"/>
      <c r="C178" s="154" t="s">
        <v>326</v>
      </c>
      <c r="D178" s="154" t="s">
        <v>123</v>
      </c>
      <c r="E178" s="155" t="s">
        <v>327</v>
      </c>
      <c r="F178" s="156" t="s">
        <v>328</v>
      </c>
      <c r="G178" s="157" t="s">
        <v>136</v>
      </c>
      <c r="H178" s="158">
        <v>48</v>
      </c>
      <c r="I178" s="159"/>
      <c r="J178" s="160">
        <f t="shared" si="20"/>
        <v>0</v>
      </c>
      <c r="K178" s="161"/>
      <c r="L178" s="30"/>
      <c r="M178" s="162" t="s">
        <v>1</v>
      </c>
      <c r="N178" s="163" t="s">
        <v>44</v>
      </c>
      <c r="O178" s="55"/>
      <c r="P178" s="164">
        <f t="shared" si="21"/>
        <v>0</v>
      </c>
      <c r="Q178" s="164">
        <v>0</v>
      </c>
      <c r="R178" s="164">
        <f t="shared" si="22"/>
        <v>0</v>
      </c>
      <c r="S178" s="164">
        <v>0</v>
      </c>
      <c r="T178" s="16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6" t="s">
        <v>127</v>
      </c>
      <c r="AT178" s="166" t="s">
        <v>123</v>
      </c>
      <c r="AU178" s="166" t="s">
        <v>253</v>
      </c>
      <c r="AY178" s="14" t="s">
        <v>120</v>
      </c>
      <c r="BE178" s="167">
        <f t="shared" si="24"/>
        <v>0</v>
      </c>
      <c r="BF178" s="167">
        <f t="shared" si="25"/>
        <v>0</v>
      </c>
      <c r="BG178" s="167">
        <f t="shared" si="26"/>
        <v>0</v>
      </c>
      <c r="BH178" s="167">
        <f t="shared" si="27"/>
        <v>0</v>
      </c>
      <c r="BI178" s="167">
        <f t="shared" si="28"/>
        <v>0</v>
      </c>
      <c r="BJ178" s="14" t="s">
        <v>84</v>
      </c>
      <c r="BK178" s="167">
        <f t="shared" si="29"/>
        <v>0</v>
      </c>
      <c r="BL178" s="14" t="s">
        <v>127</v>
      </c>
      <c r="BM178" s="166" t="s">
        <v>329</v>
      </c>
    </row>
    <row r="179" spans="1:65" s="2" customFormat="1" ht="16.5" customHeight="1">
      <c r="A179" s="29"/>
      <c r="B179" s="153"/>
      <c r="C179" s="168" t="s">
        <v>330</v>
      </c>
      <c r="D179" s="168" t="s">
        <v>206</v>
      </c>
      <c r="E179" s="169" t="s">
        <v>331</v>
      </c>
      <c r="F179" s="170" t="s">
        <v>332</v>
      </c>
      <c r="G179" s="171" t="s">
        <v>136</v>
      </c>
      <c r="H179" s="172">
        <v>48</v>
      </c>
      <c r="I179" s="173"/>
      <c r="J179" s="174">
        <f t="shared" si="20"/>
        <v>0</v>
      </c>
      <c r="K179" s="175"/>
      <c r="L179" s="176"/>
      <c r="M179" s="177" t="s">
        <v>1</v>
      </c>
      <c r="N179" s="178" t="s">
        <v>44</v>
      </c>
      <c r="O179" s="55"/>
      <c r="P179" s="164">
        <f t="shared" si="21"/>
        <v>0</v>
      </c>
      <c r="Q179" s="164">
        <v>4.5399999999999998E-3</v>
      </c>
      <c r="R179" s="164">
        <f t="shared" si="22"/>
        <v>0.21792</v>
      </c>
      <c r="S179" s="164">
        <v>0</v>
      </c>
      <c r="T179" s="16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6" t="s">
        <v>147</v>
      </c>
      <c r="AT179" s="166" t="s">
        <v>206</v>
      </c>
      <c r="AU179" s="166" t="s">
        <v>253</v>
      </c>
      <c r="AY179" s="14" t="s">
        <v>120</v>
      </c>
      <c r="BE179" s="167">
        <f t="shared" si="24"/>
        <v>0</v>
      </c>
      <c r="BF179" s="167">
        <f t="shared" si="25"/>
        <v>0</v>
      </c>
      <c r="BG179" s="167">
        <f t="shared" si="26"/>
        <v>0</v>
      </c>
      <c r="BH179" s="167">
        <f t="shared" si="27"/>
        <v>0</v>
      </c>
      <c r="BI179" s="167">
        <f t="shared" si="28"/>
        <v>0</v>
      </c>
      <c r="BJ179" s="14" t="s">
        <v>84</v>
      </c>
      <c r="BK179" s="167">
        <f t="shared" si="29"/>
        <v>0</v>
      </c>
      <c r="BL179" s="14" t="s">
        <v>127</v>
      </c>
      <c r="BM179" s="166" t="s">
        <v>333</v>
      </c>
    </row>
    <row r="180" spans="1:65" s="2" customFormat="1" ht="21.75" customHeight="1">
      <c r="A180" s="29"/>
      <c r="B180" s="153"/>
      <c r="C180" s="154" t="s">
        <v>334</v>
      </c>
      <c r="D180" s="154" t="s">
        <v>123</v>
      </c>
      <c r="E180" s="155" t="s">
        <v>335</v>
      </c>
      <c r="F180" s="156" t="s">
        <v>336</v>
      </c>
      <c r="G180" s="157" t="s">
        <v>271</v>
      </c>
      <c r="H180" s="158">
        <v>8</v>
      </c>
      <c r="I180" s="159"/>
      <c r="J180" s="160">
        <f t="shared" si="20"/>
        <v>0</v>
      </c>
      <c r="K180" s="161"/>
      <c r="L180" s="30"/>
      <c r="M180" s="162" t="s">
        <v>1</v>
      </c>
      <c r="N180" s="163" t="s">
        <v>44</v>
      </c>
      <c r="O180" s="55"/>
      <c r="P180" s="164">
        <f t="shared" si="21"/>
        <v>0</v>
      </c>
      <c r="Q180" s="164">
        <v>1.0000000000000001E-5</v>
      </c>
      <c r="R180" s="164">
        <f t="shared" si="22"/>
        <v>8.0000000000000007E-5</v>
      </c>
      <c r="S180" s="164">
        <v>0</v>
      </c>
      <c r="T180" s="16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6" t="s">
        <v>127</v>
      </c>
      <c r="AT180" s="166" t="s">
        <v>123</v>
      </c>
      <c r="AU180" s="166" t="s">
        <v>253</v>
      </c>
      <c r="AY180" s="14" t="s">
        <v>120</v>
      </c>
      <c r="BE180" s="167">
        <f t="shared" si="24"/>
        <v>0</v>
      </c>
      <c r="BF180" s="167">
        <f t="shared" si="25"/>
        <v>0</v>
      </c>
      <c r="BG180" s="167">
        <f t="shared" si="26"/>
        <v>0</v>
      </c>
      <c r="BH180" s="167">
        <f t="shared" si="27"/>
        <v>0</v>
      </c>
      <c r="BI180" s="167">
        <f t="shared" si="28"/>
        <v>0</v>
      </c>
      <c r="BJ180" s="14" t="s">
        <v>84</v>
      </c>
      <c r="BK180" s="167">
        <f t="shared" si="29"/>
        <v>0</v>
      </c>
      <c r="BL180" s="14" t="s">
        <v>127</v>
      </c>
      <c r="BM180" s="166" t="s">
        <v>337</v>
      </c>
    </row>
    <row r="181" spans="1:65" s="2" customFormat="1" ht="16.5" customHeight="1">
      <c r="A181" s="29"/>
      <c r="B181" s="153"/>
      <c r="C181" s="168" t="s">
        <v>338</v>
      </c>
      <c r="D181" s="168" t="s">
        <v>206</v>
      </c>
      <c r="E181" s="169" t="s">
        <v>339</v>
      </c>
      <c r="F181" s="170" t="s">
        <v>340</v>
      </c>
      <c r="G181" s="171" t="s">
        <v>271</v>
      </c>
      <c r="H181" s="172">
        <v>8</v>
      </c>
      <c r="I181" s="173"/>
      <c r="J181" s="174">
        <f t="shared" si="20"/>
        <v>0</v>
      </c>
      <c r="K181" s="175"/>
      <c r="L181" s="176"/>
      <c r="M181" s="177" t="s">
        <v>1</v>
      </c>
      <c r="N181" s="178" t="s">
        <v>44</v>
      </c>
      <c r="O181" s="55"/>
      <c r="P181" s="164">
        <f t="shared" si="21"/>
        <v>0</v>
      </c>
      <c r="Q181" s="164">
        <v>1.25E-3</v>
      </c>
      <c r="R181" s="164">
        <f t="shared" si="22"/>
        <v>0.01</v>
      </c>
      <c r="S181" s="164">
        <v>0</v>
      </c>
      <c r="T181" s="16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6" t="s">
        <v>147</v>
      </c>
      <c r="AT181" s="166" t="s">
        <v>206</v>
      </c>
      <c r="AU181" s="166" t="s">
        <v>253</v>
      </c>
      <c r="AY181" s="14" t="s">
        <v>120</v>
      </c>
      <c r="BE181" s="167">
        <f t="shared" si="24"/>
        <v>0</v>
      </c>
      <c r="BF181" s="167">
        <f t="shared" si="25"/>
        <v>0</v>
      </c>
      <c r="BG181" s="167">
        <f t="shared" si="26"/>
        <v>0</v>
      </c>
      <c r="BH181" s="167">
        <f t="shared" si="27"/>
        <v>0</v>
      </c>
      <c r="BI181" s="167">
        <f t="shared" si="28"/>
        <v>0</v>
      </c>
      <c r="BJ181" s="14" t="s">
        <v>84</v>
      </c>
      <c r="BK181" s="167">
        <f t="shared" si="29"/>
        <v>0</v>
      </c>
      <c r="BL181" s="14" t="s">
        <v>127</v>
      </c>
      <c r="BM181" s="166" t="s">
        <v>341</v>
      </c>
    </row>
    <row r="182" spans="1:65" s="12" customFormat="1" ht="20.85" customHeight="1">
      <c r="B182" s="140"/>
      <c r="D182" s="141" t="s">
        <v>78</v>
      </c>
      <c r="E182" s="151" t="s">
        <v>342</v>
      </c>
      <c r="F182" s="151" t="s">
        <v>343</v>
      </c>
      <c r="I182" s="143"/>
      <c r="J182" s="152">
        <f>BK182</f>
        <v>0</v>
      </c>
      <c r="L182" s="140"/>
      <c r="M182" s="145"/>
      <c r="N182" s="146"/>
      <c r="O182" s="146"/>
      <c r="P182" s="147">
        <f>SUM(P183:P195)</f>
        <v>0</v>
      </c>
      <c r="Q182" s="146"/>
      <c r="R182" s="147">
        <f>SUM(R183:R195)</f>
        <v>8.3249999999999991E-2</v>
      </c>
      <c r="S182" s="146"/>
      <c r="T182" s="148">
        <f>SUM(T183:T195)</f>
        <v>0</v>
      </c>
      <c r="AR182" s="141" t="s">
        <v>84</v>
      </c>
      <c r="AT182" s="149" t="s">
        <v>78</v>
      </c>
      <c r="AU182" s="149" t="s">
        <v>86</v>
      </c>
      <c r="AY182" s="141" t="s">
        <v>120</v>
      </c>
      <c r="BK182" s="150">
        <f>SUM(BK183:BK195)</f>
        <v>0</v>
      </c>
    </row>
    <row r="183" spans="1:65" s="2" customFormat="1" ht="21.75" customHeight="1">
      <c r="A183" s="29"/>
      <c r="B183" s="153"/>
      <c r="C183" s="154" t="s">
        <v>344</v>
      </c>
      <c r="D183" s="154" t="s">
        <v>123</v>
      </c>
      <c r="E183" s="155" t="s">
        <v>345</v>
      </c>
      <c r="F183" s="156" t="s">
        <v>318</v>
      </c>
      <c r="G183" s="157" t="s">
        <v>271</v>
      </c>
      <c r="H183" s="158">
        <v>5</v>
      </c>
      <c r="I183" s="159"/>
      <c r="J183" s="160">
        <f t="shared" ref="J183:J195" si="30">ROUND(I183*H183,2)</f>
        <v>0</v>
      </c>
      <c r="K183" s="161"/>
      <c r="L183" s="30"/>
      <c r="M183" s="162" t="s">
        <v>1</v>
      </c>
      <c r="N183" s="163" t="s">
        <v>44</v>
      </c>
      <c r="O183" s="55"/>
      <c r="P183" s="164">
        <f t="shared" ref="P183:P195" si="31">O183*H183</f>
        <v>0</v>
      </c>
      <c r="Q183" s="164">
        <v>6.0999999999999997E-4</v>
      </c>
      <c r="R183" s="164">
        <f t="shared" ref="R183:R195" si="32">Q183*H183</f>
        <v>3.0499999999999998E-3</v>
      </c>
      <c r="S183" s="164">
        <v>0</v>
      </c>
      <c r="T183" s="165">
        <f t="shared" ref="T183:T195" si="3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6" t="s">
        <v>319</v>
      </c>
      <c r="AT183" s="166" t="s">
        <v>123</v>
      </c>
      <c r="AU183" s="166" t="s">
        <v>253</v>
      </c>
      <c r="AY183" s="14" t="s">
        <v>120</v>
      </c>
      <c r="BE183" s="167">
        <f t="shared" ref="BE183:BE195" si="34">IF(N183="základní",J183,0)</f>
        <v>0</v>
      </c>
      <c r="BF183" s="167">
        <f t="shared" ref="BF183:BF195" si="35">IF(N183="snížená",J183,0)</f>
        <v>0</v>
      </c>
      <c r="BG183" s="167">
        <f t="shared" ref="BG183:BG195" si="36">IF(N183="zákl. přenesená",J183,0)</f>
        <v>0</v>
      </c>
      <c r="BH183" s="167">
        <f t="shared" ref="BH183:BH195" si="37">IF(N183="sníž. přenesená",J183,0)</f>
        <v>0</v>
      </c>
      <c r="BI183" s="167">
        <f t="shared" ref="BI183:BI195" si="38">IF(N183="nulová",J183,0)</f>
        <v>0</v>
      </c>
      <c r="BJ183" s="14" t="s">
        <v>84</v>
      </c>
      <c r="BK183" s="167">
        <f t="shared" ref="BK183:BK195" si="39">ROUND(I183*H183,2)</f>
        <v>0</v>
      </c>
      <c r="BL183" s="14" t="s">
        <v>319</v>
      </c>
      <c r="BM183" s="166" t="s">
        <v>346</v>
      </c>
    </row>
    <row r="184" spans="1:65" s="2" customFormat="1" ht="21.75" customHeight="1">
      <c r="A184" s="29"/>
      <c r="B184" s="153"/>
      <c r="C184" s="168" t="s">
        <v>347</v>
      </c>
      <c r="D184" s="168" t="s">
        <v>206</v>
      </c>
      <c r="E184" s="169" t="s">
        <v>348</v>
      </c>
      <c r="F184" s="170" t="s">
        <v>323</v>
      </c>
      <c r="G184" s="171" t="s">
        <v>271</v>
      </c>
      <c r="H184" s="172">
        <v>5</v>
      </c>
      <c r="I184" s="173"/>
      <c r="J184" s="174">
        <f t="shared" si="30"/>
        <v>0</v>
      </c>
      <c r="K184" s="175"/>
      <c r="L184" s="176"/>
      <c r="M184" s="177" t="s">
        <v>1</v>
      </c>
      <c r="N184" s="178" t="s">
        <v>44</v>
      </c>
      <c r="O184" s="55"/>
      <c r="P184" s="164">
        <f t="shared" si="31"/>
        <v>0</v>
      </c>
      <c r="Q184" s="164">
        <v>1.16E-3</v>
      </c>
      <c r="R184" s="164">
        <f t="shared" si="32"/>
        <v>5.7999999999999996E-3</v>
      </c>
      <c r="S184" s="164">
        <v>0</v>
      </c>
      <c r="T184" s="165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6" t="s">
        <v>324</v>
      </c>
      <c r="AT184" s="166" t="s">
        <v>206</v>
      </c>
      <c r="AU184" s="166" t="s">
        <v>253</v>
      </c>
      <c r="AY184" s="14" t="s">
        <v>120</v>
      </c>
      <c r="BE184" s="167">
        <f t="shared" si="34"/>
        <v>0</v>
      </c>
      <c r="BF184" s="167">
        <f t="shared" si="35"/>
        <v>0</v>
      </c>
      <c r="BG184" s="167">
        <f t="shared" si="36"/>
        <v>0</v>
      </c>
      <c r="BH184" s="167">
        <f t="shared" si="37"/>
        <v>0</v>
      </c>
      <c r="BI184" s="167">
        <f t="shared" si="38"/>
        <v>0</v>
      </c>
      <c r="BJ184" s="14" t="s">
        <v>84</v>
      </c>
      <c r="BK184" s="167">
        <f t="shared" si="39"/>
        <v>0</v>
      </c>
      <c r="BL184" s="14" t="s">
        <v>319</v>
      </c>
      <c r="BM184" s="166" t="s">
        <v>349</v>
      </c>
    </row>
    <row r="185" spans="1:65" s="2" customFormat="1" ht="21.75" customHeight="1">
      <c r="A185" s="29"/>
      <c r="B185" s="153"/>
      <c r="C185" s="154" t="s">
        <v>350</v>
      </c>
      <c r="D185" s="154" t="s">
        <v>123</v>
      </c>
      <c r="E185" s="155" t="s">
        <v>327</v>
      </c>
      <c r="F185" s="156" t="s">
        <v>328</v>
      </c>
      <c r="G185" s="157" t="s">
        <v>136</v>
      </c>
      <c r="H185" s="158">
        <v>15</v>
      </c>
      <c r="I185" s="159"/>
      <c r="J185" s="160">
        <f t="shared" si="30"/>
        <v>0</v>
      </c>
      <c r="K185" s="161"/>
      <c r="L185" s="30"/>
      <c r="M185" s="162" t="s">
        <v>1</v>
      </c>
      <c r="N185" s="163" t="s">
        <v>44</v>
      </c>
      <c r="O185" s="55"/>
      <c r="P185" s="164">
        <f t="shared" si="31"/>
        <v>0</v>
      </c>
      <c r="Q185" s="164">
        <v>0</v>
      </c>
      <c r="R185" s="164">
        <f t="shared" si="32"/>
        <v>0</v>
      </c>
      <c r="S185" s="164">
        <v>0</v>
      </c>
      <c r="T185" s="165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6" t="s">
        <v>127</v>
      </c>
      <c r="AT185" s="166" t="s">
        <v>123</v>
      </c>
      <c r="AU185" s="166" t="s">
        <v>253</v>
      </c>
      <c r="AY185" s="14" t="s">
        <v>120</v>
      </c>
      <c r="BE185" s="167">
        <f t="shared" si="34"/>
        <v>0</v>
      </c>
      <c r="BF185" s="167">
        <f t="shared" si="35"/>
        <v>0</v>
      </c>
      <c r="BG185" s="167">
        <f t="shared" si="36"/>
        <v>0</v>
      </c>
      <c r="BH185" s="167">
        <f t="shared" si="37"/>
        <v>0</v>
      </c>
      <c r="BI185" s="167">
        <f t="shared" si="38"/>
        <v>0</v>
      </c>
      <c r="BJ185" s="14" t="s">
        <v>84</v>
      </c>
      <c r="BK185" s="167">
        <f t="shared" si="39"/>
        <v>0</v>
      </c>
      <c r="BL185" s="14" t="s">
        <v>127</v>
      </c>
      <c r="BM185" s="166" t="s">
        <v>351</v>
      </c>
    </row>
    <row r="186" spans="1:65" s="2" customFormat="1" ht="16.5" customHeight="1">
      <c r="A186" s="29"/>
      <c r="B186" s="153"/>
      <c r="C186" s="168" t="s">
        <v>352</v>
      </c>
      <c r="D186" s="168" t="s">
        <v>206</v>
      </c>
      <c r="E186" s="169" t="s">
        <v>331</v>
      </c>
      <c r="F186" s="170" t="s">
        <v>332</v>
      </c>
      <c r="G186" s="171" t="s">
        <v>136</v>
      </c>
      <c r="H186" s="172">
        <v>15</v>
      </c>
      <c r="I186" s="173"/>
      <c r="J186" s="174">
        <f t="shared" si="30"/>
        <v>0</v>
      </c>
      <c r="K186" s="175"/>
      <c r="L186" s="176"/>
      <c r="M186" s="177" t="s">
        <v>1</v>
      </c>
      <c r="N186" s="178" t="s">
        <v>44</v>
      </c>
      <c r="O186" s="55"/>
      <c r="P186" s="164">
        <f t="shared" si="31"/>
        <v>0</v>
      </c>
      <c r="Q186" s="164">
        <v>4.5399999999999998E-3</v>
      </c>
      <c r="R186" s="164">
        <f t="shared" si="32"/>
        <v>6.8099999999999994E-2</v>
      </c>
      <c r="S186" s="164">
        <v>0</v>
      </c>
      <c r="T186" s="165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6" t="s">
        <v>147</v>
      </c>
      <c r="AT186" s="166" t="s">
        <v>206</v>
      </c>
      <c r="AU186" s="166" t="s">
        <v>253</v>
      </c>
      <c r="AY186" s="14" t="s">
        <v>120</v>
      </c>
      <c r="BE186" s="167">
        <f t="shared" si="34"/>
        <v>0</v>
      </c>
      <c r="BF186" s="167">
        <f t="shared" si="35"/>
        <v>0</v>
      </c>
      <c r="BG186" s="167">
        <f t="shared" si="36"/>
        <v>0</v>
      </c>
      <c r="BH186" s="167">
        <f t="shared" si="37"/>
        <v>0</v>
      </c>
      <c r="BI186" s="167">
        <f t="shared" si="38"/>
        <v>0</v>
      </c>
      <c r="BJ186" s="14" t="s">
        <v>84</v>
      </c>
      <c r="BK186" s="167">
        <f t="shared" si="39"/>
        <v>0</v>
      </c>
      <c r="BL186" s="14" t="s">
        <v>127</v>
      </c>
      <c r="BM186" s="166" t="s">
        <v>353</v>
      </c>
    </row>
    <row r="187" spans="1:65" s="2" customFormat="1" ht="21.75" customHeight="1">
      <c r="A187" s="29"/>
      <c r="B187" s="153"/>
      <c r="C187" s="154" t="s">
        <v>354</v>
      </c>
      <c r="D187" s="154" t="s">
        <v>123</v>
      </c>
      <c r="E187" s="155" t="s">
        <v>355</v>
      </c>
      <c r="F187" s="156" t="s">
        <v>336</v>
      </c>
      <c r="G187" s="157" t="s">
        <v>271</v>
      </c>
      <c r="H187" s="158">
        <v>5</v>
      </c>
      <c r="I187" s="159"/>
      <c r="J187" s="160">
        <f t="shared" si="30"/>
        <v>0</v>
      </c>
      <c r="K187" s="161"/>
      <c r="L187" s="30"/>
      <c r="M187" s="162" t="s">
        <v>1</v>
      </c>
      <c r="N187" s="163" t="s">
        <v>44</v>
      </c>
      <c r="O187" s="55"/>
      <c r="P187" s="164">
        <f t="shared" si="31"/>
        <v>0</v>
      </c>
      <c r="Q187" s="164">
        <v>1.0000000000000001E-5</v>
      </c>
      <c r="R187" s="164">
        <f t="shared" si="32"/>
        <v>5.0000000000000002E-5</v>
      </c>
      <c r="S187" s="164">
        <v>0</v>
      </c>
      <c r="T187" s="165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6" t="s">
        <v>127</v>
      </c>
      <c r="AT187" s="166" t="s">
        <v>123</v>
      </c>
      <c r="AU187" s="166" t="s">
        <v>253</v>
      </c>
      <c r="AY187" s="14" t="s">
        <v>120</v>
      </c>
      <c r="BE187" s="167">
        <f t="shared" si="34"/>
        <v>0</v>
      </c>
      <c r="BF187" s="167">
        <f t="shared" si="35"/>
        <v>0</v>
      </c>
      <c r="BG187" s="167">
        <f t="shared" si="36"/>
        <v>0</v>
      </c>
      <c r="BH187" s="167">
        <f t="shared" si="37"/>
        <v>0</v>
      </c>
      <c r="BI187" s="167">
        <f t="shared" si="38"/>
        <v>0</v>
      </c>
      <c r="BJ187" s="14" t="s">
        <v>84</v>
      </c>
      <c r="BK187" s="167">
        <f t="shared" si="39"/>
        <v>0</v>
      </c>
      <c r="BL187" s="14" t="s">
        <v>127</v>
      </c>
      <c r="BM187" s="166" t="s">
        <v>356</v>
      </c>
    </row>
    <row r="188" spans="1:65" s="2" customFormat="1" ht="16.5" customHeight="1">
      <c r="A188" s="29"/>
      <c r="B188" s="153"/>
      <c r="C188" s="168" t="s">
        <v>357</v>
      </c>
      <c r="D188" s="168" t="s">
        <v>206</v>
      </c>
      <c r="E188" s="169" t="s">
        <v>358</v>
      </c>
      <c r="F188" s="170" t="s">
        <v>340</v>
      </c>
      <c r="G188" s="171" t="s">
        <v>271</v>
      </c>
      <c r="H188" s="172">
        <v>5</v>
      </c>
      <c r="I188" s="173"/>
      <c r="J188" s="174">
        <f t="shared" si="30"/>
        <v>0</v>
      </c>
      <c r="K188" s="175"/>
      <c r="L188" s="176"/>
      <c r="M188" s="177" t="s">
        <v>1</v>
      </c>
      <c r="N188" s="178" t="s">
        <v>44</v>
      </c>
      <c r="O188" s="55"/>
      <c r="P188" s="164">
        <f t="shared" si="31"/>
        <v>0</v>
      </c>
      <c r="Q188" s="164">
        <v>1.25E-3</v>
      </c>
      <c r="R188" s="164">
        <f t="shared" si="32"/>
        <v>6.2500000000000003E-3</v>
      </c>
      <c r="S188" s="164">
        <v>0</v>
      </c>
      <c r="T188" s="165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6" t="s">
        <v>147</v>
      </c>
      <c r="AT188" s="166" t="s">
        <v>206</v>
      </c>
      <c r="AU188" s="166" t="s">
        <v>253</v>
      </c>
      <c r="AY188" s="14" t="s">
        <v>120</v>
      </c>
      <c r="BE188" s="167">
        <f t="shared" si="34"/>
        <v>0</v>
      </c>
      <c r="BF188" s="167">
        <f t="shared" si="35"/>
        <v>0</v>
      </c>
      <c r="BG188" s="167">
        <f t="shared" si="36"/>
        <v>0</v>
      </c>
      <c r="BH188" s="167">
        <f t="shared" si="37"/>
        <v>0</v>
      </c>
      <c r="BI188" s="167">
        <f t="shared" si="38"/>
        <v>0</v>
      </c>
      <c r="BJ188" s="14" t="s">
        <v>84</v>
      </c>
      <c r="BK188" s="167">
        <f t="shared" si="39"/>
        <v>0</v>
      </c>
      <c r="BL188" s="14" t="s">
        <v>127</v>
      </c>
      <c r="BM188" s="166" t="s">
        <v>359</v>
      </c>
    </row>
    <row r="189" spans="1:65" s="2" customFormat="1" ht="21.75" customHeight="1">
      <c r="A189" s="29"/>
      <c r="B189" s="153"/>
      <c r="C189" s="154" t="s">
        <v>360</v>
      </c>
      <c r="D189" s="154" t="s">
        <v>123</v>
      </c>
      <c r="E189" s="155" t="s">
        <v>361</v>
      </c>
      <c r="F189" s="156" t="s">
        <v>362</v>
      </c>
      <c r="G189" s="157" t="s">
        <v>271</v>
      </c>
      <c r="H189" s="158">
        <v>5</v>
      </c>
      <c r="I189" s="159"/>
      <c r="J189" s="160">
        <f t="shared" si="30"/>
        <v>0</v>
      </c>
      <c r="K189" s="161"/>
      <c r="L189" s="30"/>
      <c r="M189" s="162" t="s">
        <v>1</v>
      </c>
      <c r="N189" s="163" t="s">
        <v>44</v>
      </c>
      <c r="O189" s="55"/>
      <c r="P189" s="164">
        <f t="shared" si="31"/>
        <v>0</v>
      </c>
      <c r="Q189" s="164">
        <v>0</v>
      </c>
      <c r="R189" s="164">
        <f t="shared" si="32"/>
        <v>0</v>
      </c>
      <c r="S189" s="164">
        <v>0</v>
      </c>
      <c r="T189" s="165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6" t="s">
        <v>127</v>
      </c>
      <c r="AT189" s="166" t="s">
        <v>123</v>
      </c>
      <c r="AU189" s="166" t="s">
        <v>253</v>
      </c>
      <c r="AY189" s="14" t="s">
        <v>120</v>
      </c>
      <c r="BE189" s="167">
        <f t="shared" si="34"/>
        <v>0</v>
      </c>
      <c r="BF189" s="167">
        <f t="shared" si="35"/>
        <v>0</v>
      </c>
      <c r="BG189" s="167">
        <f t="shared" si="36"/>
        <v>0</v>
      </c>
      <c r="BH189" s="167">
        <f t="shared" si="37"/>
        <v>0</v>
      </c>
      <c r="BI189" s="167">
        <f t="shared" si="38"/>
        <v>0</v>
      </c>
      <c r="BJ189" s="14" t="s">
        <v>84</v>
      </c>
      <c r="BK189" s="167">
        <f t="shared" si="39"/>
        <v>0</v>
      </c>
      <c r="BL189" s="14" t="s">
        <v>127</v>
      </c>
      <c r="BM189" s="166" t="s">
        <v>363</v>
      </c>
    </row>
    <row r="190" spans="1:65" s="2" customFormat="1" ht="21.75" customHeight="1">
      <c r="A190" s="29"/>
      <c r="B190" s="153"/>
      <c r="C190" s="168" t="s">
        <v>364</v>
      </c>
      <c r="D190" s="168" t="s">
        <v>206</v>
      </c>
      <c r="E190" s="169" t="s">
        <v>365</v>
      </c>
      <c r="F190" s="170" t="s">
        <v>366</v>
      </c>
      <c r="G190" s="171" t="s">
        <v>271</v>
      </c>
      <c r="H190" s="172">
        <v>5</v>
      </c>
      <c r="I190" s="173"/>
      <c r="J190" s="174">
        <f t="shared" si="30"/>
        <v>0</v>
      </c>
      <c r="K190" s="175"/>
      <c r="L190" s="176"/>
      <c r="M190" s="177" t="s">
        <v>1</v>
      </c>
      <c r="N190" s="178" t="s">
        <v>44</v>
      </c>
      <c r="O190" s="55"/>
      <c r="P190" s="164">
        <f t="shared" si="31"/>
        <v>0</v>
      </c>
      <c r="Q190" s="164">
        <v>0</v>
      </c>
      <c r="R190" s="164">
        <f t="shared" si="32"/>
        <v>0</v>
      </c>
      <c r="S190" s="164">
        <v>0</v>
      </c>
      <c r="T190" s="165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6" t="s">
        <v>147</v>
      </c>
      <c r="AT190" s="166" t="s">
        <v>206</v>
      </c>
      <c r="AU190" s="166" t="s">
        <v>253</v>
      </c>
      <c r="AY190" s="14" t="s">
        <v>120</v>
      </c>
      <c r="BE190" s="167">
        <f t="shared" si="34"/>
        <v>0</v>
      </c>
      <c r="BF190" s="167">
        <f t="shared" si="35"/>
        <v>0</v>
      </c>
      <c r="BG190" s="167">
        <f t="shared" si="36"/>
        <v>0</v>
      </c>
      <c r="BH190" s="167">
        <f t="shared" si="37"/>
        <v>0</v>
      </c>
      <c r="BI190" s="167">
        <f t="shared" si="38"/>
        <v>0</v>
      </c>
      <c r="BJ190" s="14" t="s">
        <v>84</v>
      </c>
      <c r="BK190" s="167">
        <f t="shared" si="39"/>
        <v>0</v>
      </c>
      <c r="BL190" s="14" t="s">
        <v>127</v>
      </c>
      <c r="BM190" s="166" t="s">
        <v>367</v>
      </c>
    </row>
    <row r="191" spans="1:65" s="2" customFormat="1" ht="21.75" customHeight="1">
      <c r="A191" s="29"/>
      <c r="B191" s="153"/>
      <c r="C191" s="168" t="s">
        <v>368</v>
      </c>
      <c r="D191" s="168" t="s">
        <v>206</v>
      </c>
      <c r="E191" s="169" t="s">
        <v>369</v>
      </c>
      <c r="F191" s="170" t="s">
        <v>370</v>
      </c>
      <c r="G191" s="171" t="s">
        <v>271</v>
      </c>
      <c r="H191" s="172">
        <v>5</v>
      </c>
      <c r="I191" s="173"/>
      <c r="J191" s="174">
        <f t="shared" si="30"/>
        <v>0</v>
      </c>
      <c r="K191" s="175"/>
      <c r="L191" s="176"/>
      <c r="M191" s="177" t="s">
        <v>1</v>
      </c>
      <c r="N191" s="178" t="s">
        <v>44</v>
      </c>
      <c r="O191" s="55"/>
      <c r="P191" s="164">
        <f t="shared" si="31"/>
        <v>0</v>
      </c>
      <c r="Q191" s="164">
        <v>0</v>
      </c>
      <c r="R191" s="164">
        <f t="shared" si="32"/>
        <v>0</v>
      </c>
      <c r="S191" s="164">
        <v>0</v>
      </c>
      <c r="T191" s="165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6" t="s">
        <v>147</v>
      </c>
      <c r="AT191" s="166" t="s">
        <v>206</v>
      </c>
      <c r="AU191" s="166" t="s">
        <v>253</v>
      </c>
      <c r="AY191" s="14" t="s">
        <v>120</v>
      </c>
      <c r="BE191" s="167">
        <f t="shared" si="34"/>
        <v>0</v>
      </c>
      <c r="BF191" s="167">
        <f t="shared" si="35"/>
        <v>0</v>
      </c>
      <c r="BG191" s="167">
        <f t="shared" si="36"/>
        <v>0</v>
      </c>
      <c r="BH191" s="167">
        <f t="shared" si="37"/>
        <v>0</v>
      </c>
      <c r="BI191" s="167">
        <f t="shared" si="38"/>
        <v>0</v>
      </c>
      <c r="BJ191" s="14" t="s">
        <v>84</v>
      </c>
      <c r="BK191" s="167">
        <f t="shared" si="39"/>
        <v>0</v>
      </c>
      <c r="BL191" s="14" t="s">
        <v>127</v>
      </c>
      <c r="BM191" s="166" t="s">
        <v>371</v>
      </c>
    </row>
    <row r="192" spans="1:65" s="2" customFormat="1" ht="21.75" customHeight="1">
      <c r="A192" s="29"/>
      <c r="B192" s="153"/>
      <c r="C192" s="168" t="s">
        <v>372</v>
      </c>
      <c r="D192" s="168" t="s">
        <v>206</v>
      </c>
      <c r="E192" s="169" t="s">
        <v>373</v>
      </c>
      <c r="F192" s="170" t="s">
        <v>374</v>
      </c>
      <c r="G192" s="171" t="s">
        <v>271</v>
      </c>
      <c r="H192" s="172">
        <v>5</v>
      </c>
      <c r="I192" s="173"/>
      <c r="J192" s="174">
        <f t="shared" si="30"/>
        <v>0</v>
      </c>
      <c r="K192" s="175"/>
      <c r="L192" s="176"/>
      <c r="M192" s="177" t="s">
        <v>1</v>
      </c>
      <c r="N192" s="178" t="s">
        <v>44</v>
      </c>
      <c r="O192" s="55"/>
      <c r="P192" s="164">
        <f t="shared" si="31"/>
        <v>0</v>
      </c>
      <c r="Q192" s="164">
        <v>0</v>
      </c>
      <c r="R192" s="164">
        <f t="shared" si="32"/>
        <v>0</v>
      </c>
      <c r="S192" s="164">
        <v>0</v>
      </c>
      <c r="T192" s="165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6" t="s">
        <v>147</v>
      </c>
      <c r="AT192" s="166" t="s">
        <v>206</v>
      </c>
      <c r="AU192" s="166" t="s">
        <v>253</v>
      </c>
      <c r="AY192" s="14" t="s">
        <v>120</v>
      </c>
      <c r="BE192" s="167">
        <f t="shared" si="34"/>
        <v>0</v>
      </c>
      <c r="BF192" s="167">
        <f t="shared" si="35"/>
        <v>0</v>
      </c>
      <c r="BG192" s="167">
        <f t="shared" si="36"/>
        <v>0</v>
      </c>
      <c r="BH192" s="167">
        <f t="shared" si="37"/>
        <v>0</v>
      </c>
      <c r="BI192" s="167">
        <f t="shared" si="38"/>
        <v>0</v>
      </c>
      <c r="BJ192" s="14" t="s">
        <v>84</v>
      </c>
      <c r="BK192" s="167">
        <f t="shared" si="39"/>
        <v>0</v>
      </c>
      <c r="BL192" s="14" t="s">
        <v>127</v>
      </c>
      <c r="BM192" s="166" t="s">
        <v>375</v>
      </c>
    </row>
    <row r="193" spans="1:65" s="2" customFormat="1" ht="16.5" customHeight="1">
      <c r="A193" s="29"/>
      <c r="B193" s="153"/>
      <c r="C193" s="168" t="s">
        <v>376</v>
      </c>
      <c r="D193" s="168" t="s">
        <v>206</v>
      </c>
      <c r="E193" s="169" t="s">
        <v>377</v>
      </c>
      <c r="F193" s="170" t="s">
        <v>378</v>
      </c>
      <c r="G193" s="171" t="s">
        <v>271</v>
      </c>
      <c r="H193" s="172">
        <v>5</v>
      </c>
      <c r="I193" s="173"/>
      <c r="J193" s="174">
        <f t="shared" si="30"/>
        <v>0</v>
      </c>
      <c r="K193" s="175"/>
      <c r="L193" s="176"/>
      <c r="M193" s="177" t="s">
        <v>1</v>
      </c>
      <c r="N193" s="178" t="s">
        <v>44</v>
      </c>
      <c r="O193" s="55"/>
      <c r="P193" s="164">
        <f t="shared" si="31"/>
        <v>0</v>
      </c>
      <c r="Q193" s="164">
        <v>0</v>
      </c>
      <c r="R193" s="164">
        <f t="shared" si="32"/>
        <v>0</v>
      </c>
      <c r="S193" s="164">
        <v>0</v>
      </c>
      <c r="T193" s="165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6" t="s">
        <v>147</v>
      </c>
      <c r="AT193" s="166" t="s">
        <v>206</v>
      </c>
      <c r="AU193" s="166" t="s">
        <v>253</v>
      </c>
      <c r="AY193" s="14" t="s">
        <v>120</v>
      </c>
      <c r="BE193" s="167">
        <f t="shared" si="34"/>
        <v>0</v>
      </c>
      <c r="BF193" s="167">
        <f t="shared" si="35"/>
        <v>0</v>
      </c>
      <c r="BG193" s="167">
        <f t="shared" si="36"/>
        <v>0</v>
      </c>
      <c r="BH193" s="167">
        <f t="shared" si="37"/>
        <v>0</v>
      </c>
      <c r="BI193" s="167">
        <f t="shared" si="38"/>
        <v>0</v>
      </c>
      <c r="BJ193" s="14" t="s">
        <v>84</v>
      </c>
      <c r="BK193" s="167">
        <f t="shared" si="39"/>
        <v>0</v>
      </c>
      <c r="BL193" s="14" t="s">
        <v>127</v>
      </c>
      <c r="BM193" s="166" t="s">
        <v>379</v>
      </c>
    </row>
    <row r="194" spans="1:65" s="2" customFormat="1" ht="16.5" customHeight="1">
      <c r="A194" s="29"/>
      <c r="B194" s="153"/>
      <c r="C194" s="168" t="s">
        <v>380</v>
      </c>
      <c r="D194" s="168" t="s">
        <v>206</v>
      </c>
      <c r="E194" s="169" t="s">
        <v>381</v>
      </c>
      <c r="F194" s="170" t="s">
        <v>382</v>
      </c>
      <c r="G194" s="171" t="s">
        <v>271</v>
      </c>
      <c r="H194" s="172">
        <v>5</v>
      </c>
      <c r="I194" s="173"/>
      <c r="J194" s="174">
        <f t="shared" si="30"/>
        <v>0</v>
      </c>
      <c r="K194" s="175"/>
      <c r="L194" s="176"/>
      <c r="M194" s="177" t="s">
        <v>1</v>
      </c>
      <c r="N194" s="178" t="s">
        <v>44</v>
      </c>
      <c r="O194" s="55"/>
      <c r="P194" s="164">
        <f t="shared" si="31"/>
        <v>0</v>
      </c>
      <c r="Q194" s="164">
        <v>0</v>
      </c>
      <c r="R194" s="164">
        <f t="shared" si="32"/>
        <v>0</v>
      </c>
      <c r="S194" s="164">
        <v>0</v>
      </c>
      <c r="T194" s="165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6" t="s">
        <v>147</v>
      </c>
      <c r="AT194" s="166" t="s">
        <v>206</v>
      </c>
      <c r="AU194" s="166" t="s">
        <v>253</v>
      </c>
      <c r="AY194" s="14" t="s">
        <v>120</v>
      </c>
      <c r="BE194" s="167">
        <f t="shared" si="34"/>
        <v>0</v>
      </c>
      <c r="BF194" s="167">
        <f t="shared" si="35"/>
        <v>0</v>
      </c>
      <c r="BG194" s="167">
        <f t="shared" si="36"/>
        <v>0</v>
      </c>
      <c r="BH194" s="167">
        <f t="shared" si="37"/>
        <v>0</v>
      </c>
      <c r="BI194" s="167">
        <f t="shared" si="38"/>
        <v>0</v>
      </c>
      <c r="BJ194" s="14" t="s">
        <v>84</v>
      </c>
      <c r="BK194" s="167">
        <f t="shared" si="39"/>
        <v>0</v>
      </c>
      <c r="BL194" s="14" t="s">
        <v>127</v>
      </c>
      <c r="BM194" s="166" t="s">
        <v>383</v>
      </c>
    </row>
    <row r="195" spans="1:65" s="2" customFormat="1" ht="16.5" customHeight="1">
      <c r="A195" s="29"/>
      <c r="B195" s="153"/>
      <c r="C195" s="168" t="s">
        <v>384</v>
      </c>
      <c r="D195" s="168" t="s">
        <v>206</v>
      </c>
      <c r="E195" s="169" t="s">
        <v>385</v>
      </c>
      <c r="F195" s="170" t="s">
        <v>386</v>
      </c>
      <c r="G195" s="171" t="s">
        <v>271</v>
      </c>
      <c r="H195" s="172">
        <v>5</v>
      </c>
      <c r="I195" s="173"/>
      <c r="J195" s="174">
        <f t="shared" si="30"/>
        <v>0</v>
      </c>
      <c r="K195" s="175"/>
      <c r="L195" s="176"/>
      <c r="M195" s="177" t="s">
        <v>1</v>
      </c>
      <c r="N195" s="178" t="s">
        <v>44</v>
      </c>
      <c r="O195" s="55"/>
      <c r="P195" s="164">
        <f t="shared" si="31"/>
        <v>0</v>
      </c>
      <c r="Q195" s="164">
        <v>0</v>
      </c>
      <c r="R195" s="164">
        <f t="shared" si="32"/>
        <v>0</v>
      </c>
      <c r="S195" s="164">
        <v>0</v>
      </c>
      <c r="T195" s="165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6" t="s">
        <v>147</v>
      </c>
      <c r="AT195" s="166" t="s">
        <v>206</v>
      </c>
      <c r="AU195" s="166" t="s">
        <v>253</v>
      </c>
      <c r="AY195" s="14" t="s">
        <v>120</v>
      </c>
      <c r="BE195" s="167">
        <f t="shared" si="34"/>
        <v>0</v>
      </c>
      <c r="BF195" s="167">
        <f t="shared" si="35"/>
        <v>0</v>
      </c>
      <c r="BG195" s="167">
        <f t="shared" si="36"/>
        <v>0</v>
      </c>
      <c r="BH195" s="167">
        <f t="shared" si="37"/>
        <v>0</v>
      </c>
      <c r="BI195" s="167">
        <f t="shared" si="38"/>
        <v>0</v>
      </c>
      <c r="BJ195" s="14" t="s">
        <v>84</v>
      </c>
      <c r="BK195" s="167">
        <f t="shared" si="39"/>
        <v>0</v>
      </c>
      <c r="BL195" s="14" t="s">
        <v>127</v>
      </c>
      <c r="BM195" s="166" t="s">
        <v>387</v>
      </c>
    </row>
    <row r="196" spans="1:65" s="12" customFormat="1" ht="20.85" customHeight="1">
      <c r="B196" s="140"/>
      <c r="D196" s="141" t="s">
        <v>78</v>
      </c>
      <c r="E196" s="151" t="s">
        <v>388</v>
      </c>
      <c r="F196" s="151" t="s">
        <v>389</v>
      </c>
      <c r="I196" s="143"/>
      <c r="J196" s="152">
        <f>BK196</f>
        <v>0</v>
      </c>
      <c r="L196" s="140"/>
      <c r="M196" s="145"/>
      <c r="N196" s="146"/>
      <c r="O196" s="146"/>
      <c r="P196" s="147">
        <f>SUM(P197:P203)</f>
        <v>0</v>
      </c>
      <c r="Q196" s="146"/>
      <c r="R196" s="147">
        <f>SUM(R197:R203)</f>
        <v>0.64335999999999993</v>
      </c>
      <c r="S196" s="146"/>
      <c r="T196" s="148">
        <f>SUM(T197:T203)</f>
        <v>0</v>
      </c>
      <c r="AR196" s="141" t="s">
        <v>84</v>
      </c>
      <c r="AT196" s="149" t="s">
        <v>78</v>
      </c>
      <c r="AU196" s="149" t="s">
        <v>86</v>
      </c>
      <c r="AY196" s="141" t="s">
        <v>120</v>
      </c>
      <c r="BK196" s="150">
        <f>SUM(BK197:BK203)</f>
        <v>0</v>
      </c>
    </row>
    <row r="197" spans="1:65" s="2" customFormat="1" ht="21.75" customHeight="1">
      <c r="A197" s="29"/>
      <c r="B197" s="153"/>
      <c r="C197" s="154" t="s">
        <v>390</v>
      </c>
      <c r="D197" s="154" t="s">
        <v>123</v>
      </c>
      <c r="E197" s="155" t="s">
        <v>391</v>
      </c>
      <c r="F197" s="156" t="s">
        <v>392</v>
      </c>
      <c r="G197" s="157" t="s">
        <v>271</v>
      </c>
      <c r="H197" s="158">
        <v>8</v>
      </c>
      <c r="I197" s="159"/>
      <c r="J197" s="160">
        <f t="shared" ref="J197:J203" si="40">ROUND(I197*H197,2)</f>
        <v>0</v>
      </c>
      <c r="K197" s="161"/>
      <c r="L197" s="30"/>
      <c r="M197" s="162" t="s">
        <v>1</v>
      </c>
      <c r="N197" s="163" t="s">
        <v>44</v>
      </c>
      <c r="O197" s="55"/>
      <c r="P197" s="164">
        <f t="shared" ref="P197:P203" si="41">O197*H197</f>
        <v>0</v>
      </c>
      <c r="Q197" s="164">
        <v>6.0999999999999997E-4</v>
      </c>
      <c r="R197" s="164">
        <f t="shared" ref="R197:R203" si="42">Q197*H197</f>
        <v>4.8799999999999998E-3</v>
      </c>
      <c r="S197" s="164">
        <v>0</v>
      </c>
      <c r="T197" s="165">
        <f t="shared" ref="T197:T203" si="43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6" t="s">
        <v>319</v>
      </c>
      <c r="AT197" s="166" t="s">
        <v>123</v>
      </c>
      <c r="AU197" s="166" t="s">
        <v>253</v>
      </c>
      <c r="AY197" s="14" t="s">
        <v>120</v>
      </c>
      <c r="BE197" s="167">
        <f t="shared" ref="BE197:BE203" si="44">IF(N197="základní",J197,0)</f>
        <v>0</v>
      </c>
      <c r="BF197" s="167">
        <f t="shared" ref="BF197:BF203" si="45">IF(N197="snížená",J197,0)</f>
        <v>0</v>
      </c>
      <c r="BG197" s="167">
        <f t="shared" ref="BG197:BG203" si="46">IF(N197="zákl. přenesená",J197,0)</f>
        <v>0</v>
      </c>
      <c r="BH197" s="167">
        <f t="shared" ref="BH197:BH203" si="47">IF(N197="sníž. přenesená",J197,0)</f>
        <v>0</v>
      </c>
      <c r="BI197" s="167">
        <f t="shared" ref="BI197:BI203" si="48">IF(N197="nulová",J197,0)</f>
        <v>0</v>
      </c>
      <c r="BJ197" s="14" t="s">
        <v>84</v>
      </c>
      <c r="BK197" s="167">
        <f t="shared" ref="BK197:BK203" si="49">ROUND(I197*H197,2)</f>
        <v>0</v>
      </c>
      <c r="BL197" s="14" t="s">
        <v>319</v>
      </c>
      <c r="BM197" s="166" t="s">
        <v>393</v>
      </c>
    </row>
    <row r="198" spans="1:65" s="2" customFormat="1" ht="21.75" customHeight="1">
      <c r="A198" s="29"/>
      <c r="B198" s="153"/>
      <c r="C198" s="168" t="s">
        <v>394</v>
      </c>
      <c r="D198" s="168" t="s">
        <v>206</v>
      </c>
      <c r="E198" s="169" t="s">
        <v>395</v>
      </c>
      <c r="F198" s="170" t="s">
        <v>396</v>
      </c>
      <c r="G198" s="171" t="s">
        <v>271</v>
      </c>
      <c r="H198" s="172">
        <v>8</v>
      </c>
      <c r="I198" s="173"/>
      <c r="J198" s="174">
        <f t="shared" si="40"/>
        <v>0</v>
      </c>
      <c r="K198" s="175"/>
      <c r="L198" s="176"/>
      <c r="M198" s="177" t="s">
        <v>1</v>
      </c>
      <c r="N198" s="178" t="s">
        <v>44</v>
      </c>
      <c r="O198" s="55"/>
      <c r="P198" s="164">
        <f t="shared" si="41"/>
        <v>0</v>
      </c>
      <c r="Q198" s="164">
        <v>1.16E-3</v>
      </c>
      <c r="R198" s="164">
        <f t="shared" si="42"/>
        <v>9.2800000000000001E-3</v>
      </c>
      <c r="S198" s="164">
        <v>0</v>
      </c>
      <c r="T198" s="165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6" t="s">
        <v>324</v>
      </c>
      <c r="AT198" s="166" t="s">
        <v>206</v>
      </c>
      <c r="AU198" s="166" t="s">
        <v>253</v>
      </c>
      <c r="AY198" s="14" t="s">
        <v>120</v>
      </c>
      <c r="BE198" s="167">
        <f t="shared" si="44"/>
        <v>0</v>
      </c>
      <c r="BF198" s="167">
        <f t="shared" si="45"/>
        <v>0</v>
      </c>
      <c r="BG198" s="167">
        <f t="shared" si="46"/>
        <v>0</v>
      </c>
      <c r="BH198" s="167">
        <f t="shared" si="47"/>
        <v>0</v>
      </c>
      <c r="BI198" s="167">
        <f t="shared" si="48"/>
        <v>0</v>
      </c>
      <c r="BJ198" s="14" t="s">
        <v>84</v>
      </c>
      <c r="BK198" s="167">
        <f t="shared" si="49"/>
        <v>0</v>
      </c>
      <c r="BL198" s="14" t="s">
        <v>319</v>
      </c>
      <c r="BM198" s="166" t="s">
        <v>397</v>
      </c>
    </row>
    <row r="199" spans="1:65" s="2" customFormat="1" ht="21.75" customHeight="1">
      <c r="A199" s="29"/>
      <c r="B199" s="153"/>
      <c r="C199" s="154" t="s">
        <v>398</v>
      </c>
      <c r="D199" s="154" t="s">
        <v>123</v>
      </c>
      <c r="E199" s="155" t="s">
        <v>399</v>
      </c>
      <c r="F199" s="156" t="s">
        <v>400</v>
      </c>
      <c r="G199" s="157" t="s">
        <v>136</v>
      </c>
      <c r="H199" s="158">
        <v>48</v>
      </c>
      <c r="I199" s="159"/>
      <c r="J199" s="160">
        <f t="shared" si="40"/>
        <v>0</v>
      </c>
      <c r="K199" s="161"/>
      <c r="L199" s="30"/>
      <c r="M199" s="162" t="s">
        <v>1</v>
      </c>
      <c r="N199" s="163" t="s">
        <v>44</v>
      </c>
      <c r="O199" s="55"/>
      <c r="P199" s="164">
        <f t="shared" si="41"/>
        <v>0</v>
      </c>
      <c r="Q199" s="164">
        <v>0</v>
      </c>
      <c r="R199" s="164">
        <f t="shared" si="42"/>
        <v>0</v>
      </c>
      <c r="S199" s="164">
        <v>0</v>
      </c>
      <c r="T199" s="165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6" t="s">
        <v>127</v>
      </c>
      <c r="AT199" s="166" t="s">
        <v>123</v>
      </c>
      <c r="AU199" s="166" t="s">
        <v>253</v>
      </c>
      <c r="AY199" s="14" t="s">
        <v>120</v>
      </c>
      <c r="BE199" s="167">
        <f t="shared" si="44"/>
        <v>0</v>
      </c>
      <c r="BF199" s="167">
        <f t="shared" si="45"/>
        <v>0</v>
      </c>
      <c r="BG199" s="167">
        <f t="shared" si="46"/>
        <v>0</v>
      </c>
      <c r="BH199" s="167">
        <f t="shared" si="47"/>
        <v>0</v>
      </c>
      <c r="BI199" s="167">
        <f t="shared" si="48"/>
        <v>0</v>
      </c>
      <c r="BJ199" s="14" t="s">
        <v>84</v>
      </c>
      <c r="BK199" s="167">
        <f t="shared" si="49"/>
        <v>0</v>
      </c>
      <c r="BL199" s="14" t="s">
        <v>127</v>
      </c>
      <c r="BM199" s="166" t="s">
        <v>401</v>
      </c>
    </row>
    <row r="200" spans="1:65" s="2" customFormat="1" ht="16.5" customHeight="1">
      <c r="A200" s="29"/>
      <c r="B200" s="153"/>
      <c r="C200" s="168" t="s">
        <v>402</v>
      </c>
      <c r="D200" s="168" t="s">
        <v>206</v>
      </c>
      <c r="E200" s="169" t="s">
        <v>403</v>
      </c>
      <c r="F200" s="170" t="s">
        <v>404</v>
      </c>
      <c r="G200" s="171" t="s">
        <v>136</v>
      </c>
      <c r="H200" s="172">
        <v>48</v>
      </c>
      <c r="I200" s="173"/>
      <c r="J200" s="174">
        <f t="shared" si="40"/>
        <v>0</v>
      </c>
      <c r="K200" s="175"/>
      <c r="L200" s="176"/>
      <c r="M200" s="177" t="s">
        <v>1</v>
      </c>
      <c r="N200" s="178" t="s">
        <v>44</v>
      </c>
      <c r="O200" s="55"/>
      <c r="P200" s="164">
        <f t="shared" si="41"/>
        <v>0</v>
      </c>
      <c r="Q200" s="164">
        <v>1.2999999999999999E-2</v>
      </c>
      <c r="R200" s="164">
        <f t="shared" si="42"/>
        <v>0.624</v>
      </c>
      <c r="S200" s="164">
        <v>0</v>
      </c>
      <c r="T200" s="165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6" t="s">
        <v>147</v>
      </c>
      <c r="AT200" s="166" t="s">
        <v>206</v>
      </c>
      <c r="AU200" s="166" t="s">
        <v>253</v>
      </c>
      <c r="AY200" s="14" t="s">
        <v>120</v>
      </c>
      <c r="BE200" s="167">
        <f t="shared" si="44"/>
        <v>0</v>
      </c>
      <c r="BF200" s="167">
        <f t="shared" si="45"/>
        <v>0</v>
      </c>
      <c r="BG200" s="167">
        <f t="shared" si="46"/>
        <v>0</v>
      </c>
      <c r="BH200" s="167">
        <f t="shared" si="47"/>
        <v>0</v>
      </c>
      <c r="BI200" s="167">
        <f t="shared" si="48"/>
        <v>0</v>
      </c>
      <c r="BJ200" s="14" t="s">
        <v>84</v>
      </c>
      <c r="BK200" s="167">
        <f t="shared" si="49"/>
        <v>0</v>
      </c>
      <c r="BL200" s="14" t="s">
        <v>127</v>
      </c>
      <c r="BM200" s="166" t="s">
        <v>405</v>
      </c>
    </row>
    <row r="201" spans="1:65" s="2" customFormat="1" ht="21.75" customHeight="1">
      <c r="A201" s="29"/>
      <c r="B201" s="153"/>
      <c r="C201" s="154" t="s">
        <v>406</v>
      </c>
      <c r="D201" s="154" t="s">
        <v>123</v>
      </c>
      <c r="E201" s="155" t="s">
        <v>407</v>
      </c>
      <c r="F201" s="156" t="s">
        <v>408</v>
      </c>
      <c r="G201" s="157" t="s">
        <v>271</v>
      </c>
      <c r="H201" s="158">
        <v>8</v>
      </c>
      <c r="I201" s="159"/>
      <c r="J201" s="160">
        <f t="shared" si="40"/>
        <v>0</v>
      </c>
      <c r="K201" s="161"/>
      <c r="L201" s="30"/>
      <c r="M201" s="162" t="s">
        <v>1</v>
      </c>
      <c r="N201" s="163" t="s">
        <v>44</v>
      </c>
      <c r="O201" s="55"/>
      <c r="P201" s="164">
        <f t="shared" si="41"/>
        <v>0</v>
      </c>
      <c r="Q201" s="164">
        <v>0</v>
      </c>
      <c r="R201" s="164">
        <f t="shared" si="42"/>
        <v>0</v>
      </c>
      <c r="S201" s="164">
        <v>0</v>
      </c>
      <c r="T201" s="165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6" t="s">
        <v>127</v>
      </c>
      <c r="AT201" s="166" t="s">
        <v>123</v>
      </c>
      <c r="AU201" s="166" t="s">
        <v>253</v>
      </c>
      <c r="AY201" s="14" t="s">
        <v>120</v>
      </c>
      <c r="BE201" s="167">
        <f t="shared" si="44"/>
        <v>0</v>
      </c>
      <c r="BF201" s="167">
        <f t="shared" si="45"/>
        <v>0</v>
      </c>
      <c r="BG201" s="167">
        <f t="shared" si="46"/>
        <v>0</v>
      </c>
      <c r="BH201" s="167">
        <f t="shared" si="47"/>
        <v>0</v>
      </c>
      <c r="BI201" s="167">
        <f t="shared" si="48"/>
        <v>0</v>
      </c>
      <c r="BJ201" s="14" t="s">
        <v>84</v>
      </c>
      <c r="BK201" s="167">
        <f t="shared" si="49"/>
        <v>0</v>
      </c>
      <c r="BL201" s="14" t="s">
        <v>127</v>
      </c>
      <c r="BM201" s="166" t="s">
        <v>409</v>
      </c>
    </row>
    <row r="202" spans="1:65" s="2" customFormat="1" ht="16.5" customHeight="1">
      <c r="A202" s="29"/>
      <c r="B202" s="153"/>
      <c r="C202" s="168" t="s">
        <v>410</v>
      </c>
      <c r="D202" s="168" t="s">
        <v>206</v>
      </c>
      <c r="E202" s="169" t="s">
        <v>411</v>
      </c>
      <c r="F202" s="170" t="s">
        <v>412</v>
      </c>
      <c r="G202" s="171" t="s">
        <v>271</v>
      </c>
      <c r="H202" s="172">
        <v>8</v>
      </c>
      <c r="I202" s="173"/>
      <c r="J202" s="174">
        <f t="shared" si="40"/>
        <v>0</v>
      </c>
      <c r="K202" s="175"/>
      <c r="L202" s="176"/>
      <c r="M202" s="177" t="s">
        <v>1</v>
      </c>
      <c r="N202" s="178" t="s">
        <v>44</v>
      </c>
      <c r="O202" s="55"/>
      <c r="P202" s="164">
        <f t="shared" si="41"/>
        <v>0</v>
      </c>
      <c r="Q202" s="164">
        <v>6.4999999999999997E-4</v>
      </c>
      <c r="R202" s="164">
        <f t="shared" si="42"/>
        <v>5.1999999999999998E-3</v>
      </c>
      <c r="S202" s="164">
        <v>0</v>
      </c>
      <c r="T202" s="165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6" t="s">
        <v>147</v>
      </c>
      <c r="AT202" s="166" t="s">
        <v>206</v>
      </c>
      <c r="AU202" s="166" t="s">
        <v>253</v>
      </c>
      <c r="AY202" s="14" t="s">
        <v>120</v>
      </c>
      <c r="BE202" s="167">
        <f t="shared" si="44"/>
        <v>0</v>
      </c>
      <c r="BF202" s="167">
        <f t="shared" si="45"/>
        <v>0</v>
      </c>
      <c r="BG202" s="167">
        <f t="shared" si="46"/>
        <v>0</v>
      </c>
      <c r="BH202" s="167">
        <f t="shared" si="47"/>
        <v>0</v>
      </c>
      <c r="BI202" s="167">
        <f t="shared" si="48"/>
        <v>0</v>
      </c>
      <c r="BJ202" s="14" t="s">
        <v>84</v>
      </c>
      <c r="BK202" s="167">
        <f t="shared" si="49"/>
        <v>0</v>
      </c>
      <c r="BL202" s="14" t="s">
        <v>127</v>
      </c>
      <c r="BM202" s="166" t="s">
        <v>413</v>
      </c>
    </row>
    <row r="203" spans="1:65" s="2" customFormat="1" ht="16.5" customHeight="1">
      <c r="A203" s="29"/>
      <c r="B203" s="153"/>
      <c r="C203" s="154" t="s">
        <v>414</v>
      </c>
      <c r="D203" s="154" t="s">
        <v>123</v>
      </c>
      <c r="E203" s="155" t="s">
        <v>415</v>
      </c>
      <c r="F203" s="156" t="s">
        <v>416</v>
      </c>
      <c r="G203" s="157" t="s">
        <v>266</v>
      </c>
      <c r="H203" s="158">
        <v>8</v>
      </c>
      <c r="I203" s="159"/>
      <c r="J203" s="160">
        <f t="shared" si="40"/>
        <v>0</v>
      </c>
      <c r="K203" s="161"/>
      <c r="L203" s="30"/>
      <c r="M203" s="162" t="s">
        <v>1</v>
      </c>
      <c r="N203" s="163" t="s">
        <v>44</v>
      </c>
      <c r="O203" s="55"/>
      <c r="P203" s="164">
        <f t="shared" si="41"/>
        <v>0</v>
      </c>
      <c r="Q203" s="164">
        <v>0</v>
      </c>
      <c r="R203" s="164">
        <f t="shared" si="42"/>
        <v>0</v>
      </c>
      <c r="S203" s="164">
        <v>0</v>
      </c>
      <c r="T203" s="165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6" t="s">
        <v>127</v>
      </c>
      <c r="AT203" s="166" t="s">
        <v>123</v>
      </c>
      <c r="AU203" s="166" t="s">
        <v>253</v>
      </c>
      <c r="AY203" s="14" t="s">
        <v>120</v>
      </c>
      <c r="BE203" s="167">
        <f t="shared" si="44"/>
        <v>0</v>
      </c>
      <c r="BF203" s="167">
        <f t="shared" si="45"/>
        <v>0</v>
      </c>
      <c r="BG203" s="167">
        <f t="shared" si="46"/>
        <v>0</v>
      </c>
      <c r="BH203" s="167">
        <f t="shared" si="47"/>
        <v>0</v>
      </c>
      <c r="BI203" s="167">
        <f t="shared" si="48"/>
        <v>0</v>
      </c>
      <c r="BJ203" s="14" t="s">
        <v>84</v>
      </c>
      <c r="BK203" s="167">
        <f t="shared" si="49"/>
        <v>0</v>
      </c>
      <c r="BL203" s="14" t="s">
        <v>127</v>
      </c>
      <c r="BM203" s="166" t="s">
        <v>417</v>
      </c>
    </row>
    <row r="204" spans="1:65" s="12" customFormat="1" ht="20.85" customHeight="1">
      <c r="B204" s="140"/>
      <c r="D204" s="141" t="s">
        <v>78</v>
      </c>
      <c r="E204" s="151" t="s">
        <v>418</v>
      </c>
      <c r="F204" s="151" t="s">
        <v>419</v>
      </c>
      <c r="I204" s="143"/>
      <c r="J204" s="152">
        <f>BK204</f>
        <v>0</v>
      </c>
      <c r="L204" s="140"/>
      <c r="M204" s="145"/>
      <c r="N204" s="146"/>
      <c r="O204" s="146"/>
      <c r="P204" s="147">
        <f>SUM(P205:P234)</f>
        <v>0</v>
      </c>
      <c r="Q204" s="146"/>
      <c r="R204" s="147">
        <f>SUM(R205:R234)</f>
        <v>1.6811800000000001</v>
      </c>
      <c r="S204" s="146"/>
      <c r="T204" s="148">
        <f>SUM(T205:T234)</f>
        <v>0</v>
      </c>
      <c r="AR204" s="141" t="s">
        <v>84</v>
      </c>
      <c r="AT204" s="149" t="s">
        <v>78</v>
      </c>
      <c r="AU204" s="149" t="s">
        <v>86</v>
      </c>
      <c r="AY204" s="141" t="s">
        <v>120</v>
      </c>
      <c r="BK204" s="150">
        <f>SUM(BK205:BK234)</f>
        <v>0</v>
      </c>
    </row>
    <row r="205" spans="1:65" s="2" customFormat="1" ht="21.75" customHeight="1">
      <c r="A205" s="29"/>
      <c r="B205" s="153"/>
      <c r="C205" s="154" t="s">
        <v>420</v>
      </c>
      <c r="D205" s="154" t="s">
        <v>123</v>
      </c>
      <c r="E205" s="155" t="s">
        <v>421</v>
      </c>
      <c r="F205" s="156" t="s">
        <v>422</v>
      </c>
      <c r="G205" s="157" t="s">
        <v>136</v>
      </c>
      <c r="H205" s="158">
        <v>90</v>
      </c>
      <c r="I205" s="159"/>
      <c r="J205" s="160">
        <f t="shared" ref="J205:J234" si="50">ROUND(I205*H205,2)</f>
        <v>0</v>
      </c>
      <c r="K205" s="161"/>
      <c r="L205" s="30"/>
      <c r="M205" s="162" t="s">
        <v>1</v>
      </c>
      <c r="N205" s="163" t="s">
        <v>44</v>
      </c>
      <c r="O205" s="55"/>
      <c r="P205" s="164">
        <f t="shared" ref="P205:P234" si="51">O205*H205</f>
        <v>0</v>
      </c>
      <c r="Q205" s="164">
        <v>0</v>
      </c>
      <c r="R205" s="164">
        <f t="shared" ref="R205:R234" si="52">Q205*H205</f>
        <v>0</v>
      </c>
      <c r="S205" s="164">
        <v>0</v>
      </c>
      <c r="T205" s="165">
        <f t="shared" ref="T205:T234" si="53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6" t="s">
        <v>127</v>
      </c>
      <c r="AT205" s="166" t="s">
        <v>123</v>
      </c>
      <c r="AU205" s="166" t="s">
        <v>253</v>
      </c>
      <c r="AY205" s="14" t="s">
        <v>120</v>
      </c>
      <c r="BE205" s="167">
        <f t="shared" ref="BE205:BE234" si="54">IF(N205="základní",J205,0)</f>
        <v>0</v>
      </c>
      <c r="BF205" s="167">
        <f t="shared" ref="BF205:BF234" si="55">IF(N205="snížená",J205,0)</f>
        <v>0</v>
      </c>
      <c r="BG205" s="167">
        <f t="shared" ref="BG205:BG234" si="56">IF(N205="zákl. přenesená",J205,0)</f>
        <v>0</v>
      </c>
      <c r="BH205" s="167">
        <f t="shared" ref="BH205:BH234" si="57">IF(N205="sníž. přenesená",J205,0)</f>
        <v>0</v>
      </c>
      <c r="BI205" s="167">
        <f t="shared" ref="BI205:BI234" si="58">IF(N205="nulová",J205,0)</f>
        <v>0</v>
      </c>
      <c r="BJ205" s="14" t="s">
        <v>84</v>
      </c>
      <c r="BK205" s="167">
        <f t="shared" ref="BK205:BK234" si="59">ROUND(I205*H205,2)</f>
        <v>0</v>
      </c>
      <c r="BL205" s="14" t="s">
        <v>127</v>
      </c>
      <c r="BM205" s="166" t="s">
        <v>423</v>
      </c>
    </row>
    <row r="206" spans="1:65" s="2" customFormat="1" ht="16.5" customHeight="1">
      <c r="A206" s="29"/>
      <c r="B206" s="153"/>
      <c r="C206" s="168" t="s">
        <v>424</v>
      </c>
      <c r="D206" s="168" t="s">
        <v>206</v>
      </c>
      <c r="E206" s="169" t="s">
        <v>425</v>
      </c>
      <c r="F206" s="170" t="s">
        <v>426</v>
      </c>
      <c r="G206" s="171" t="s">
        <v>136</v>
      </c>
      <c r="H206" s="172">
        <v>90</v>
      </c>
      <c r="I206" s="173"/>
      <c r="J206" s="174">
        <f t="shared" si="50"/>
        <v>0</v>
      </c>
      <c r="K206" s="175"/>
      <c r="L206" s="176"/>
      <c r="M206" s="177" t="s">
        <v>1</v>
      </c>
      <c r="N206" s="178" t="s">
        <v>44</v>
      </c>
      <c r="O206" s="55"/>
      <c r="P206" s="164">
        <f t="shared" si="51"/>
        <v>0</v>
      </c>
      <c r="Q206" s="164">
        <v>1.77E-2</v>
      </c>
      <c r="R206" s="164">
        <f t="shared" si="52"/>
        <v>1.593</v>
      </c>
      <c r="S206" s="164">
        <v>0</v>
      </c>
      <c r="T206" s="165">
        <f t="shared" si="5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6" t="s">
        <v>147</v>
      </c>
      <c r="AT206" s="166" t="s">
        <v>206</v>
      </c>
      <c r="AU206" s="166" t="s">
        <v>253</v>
      </c>
      <c r="AY206" s="14" t="s">
        <v>120</v>
      </c>
      <c r="BE206" s="167">
        <f t="shared" si="54"/>
        <v>0</v>
      </c>
      <c r="BF206" s="167">
        <f t="shared" si="55"/>
        <v>0</v>
      </c>
      <c r="BG206" s="167">
        <f t="shared" si="56"/>
        <v>0</v>
      </c>
      <c r="BH206" s="167">
        <f t="shared" si="57"/>
        <v>0</v>
      </c>
      <c r="BI206" s="167">
        <f t="shared" si="58"/>
        <v>0</v>
      </c>
      <c r="BJ206" s="14" t="s">
        <v>84</v>
      </c>
      <c r="BK206" s="167">
        <f t="shared" si="59"/>
        <v>0</v>
      </c>
      <c r="BL206" s="14" t="s">
        <v>127</v>
      </c>
      <c r="BM206" s="166" t="s">
        <v>427</v>
      </c>
    </row>
    <row r="207" spans="1:65" s="2" customFormat="1" ht="16.5" customHeight="1">
      <c r="A207" s="29"/>
      <c r="B207" s="153"/>
      <c r="C207" s="154" t="s">
        <v>428</v>
      </c>
      <c r="D207" s="154" t="s">
        <v>123</v>
      </c>
      <c r="E207" s="155" t="s">
        <v>429</v>
      </c>
      <c r="F207" s="156" t="s">
        <v>430</v>
      </c>
      <c r="G207" s="157" t="s">
        <v>271</v>
      </c>
      <c r="H207" s="158">
        <v>2</v>
      </c>
      <c r="I207" s="159"/>
      <c r="J207" s="160">
        <f t="shared" si="50"/>
        <v>0</v>
      </c>
      <c r="K207" s="161"/>
      <c r="L207" s="30"/>
      <c r="M207" s="162" t="s">
        <v>1</v>
      </c>
      <c r="N207" s="163" t="s">
        <v>44</v>
      </c>
      <c r="O207" s="55"/>
      <c r="P207" s="164">
        <f t="shared" si="51"/>
        <v>0</v>
      </c>
      <c r="Q207" s="164">
        <v>1.65E-3</v>
      </c>
      <c r="R207" s="164">
        <f t="shared" si="52"/>
        <v>3.3E-3</v>
      </c>
      <c r="S207" s="164">
        <v>0</v>
      </c>
      <c r="T207" s="165">
        <f t="shared" si="5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6" t="s">
        <v>127</v>
      </c>
      <c r="AT207" s="166" t="s">
        <v>123</v>
      </c>
      <c r="AU207" s="166" t="s">
        <v>253</v>
      </c>
      <c r="AY207" s="14" t="s">
        <v>120</v>
      </c>
      <c r="BE207" s="167">
        <f t="shared" si="54"/>
        <v>0</v>
      </c>
      <c r="BF207" s="167">
        <f t="shared" si="55"/>
        <v>0</v>
      </c>
      <c r="BG207" s="167">
        <f t="shared" si="56"/>
        <v>0</v>
      </c>
      <c r="BH207" s="167">
        <f t="shared" si="57"/>
        <v>0</v>
      </c>
      <c r="BI207" s="167">
        <f t="shared" si="58"/>
        <v>0</v>
      </c>
      <c r="BJ207" s="14" t="s">
        <v>84</v>
      </c>
      <c r="BK207" s="167">
        <f t="shared" si="59"/>
        <v>0</v>
      </c>
      <c r="BL207" s="14" t="s">
        <v>127</v>
      </c>
      <c r="BM207" s="166" t="s">
        <v>431</v>
      </c>
    </row>
    <row r="208" spans="1:65" s="2" customFormat="1" ht="16.5" customHeight="1">
      <c r="A208" s="29"/>
      <c r="B208" s="153"/>
      <c r="C208" s="168" t="s">
        <v>432</v>
      </c>
      <c r="D208" s="168" t="s">
        <v>206</v>
      </c>
      <c r="E208" s="169" t="s">
        <v>433</v>
      </c>
      <c r="F208" s="170" t="s">
        <v>434</v>
      </c>
      <c r="G208" s="171" t="s">
        <v>266</v>
      </c>
      <c r="H208" s="172">
        <v>2</v>
      </c>
      <c r="I208" s="173"/>
      <c r="J208" s="174">
        <f t="shared" si="50"/>
        <v>0</v>
      </c>
      <c r="K208" s="175"/>
      <c r="L208" s="176"/>
      <c r="M208" s="177" t="s">
        <v>1</v>
      </c>
      <c r="N208" s="178" t="s">
        <v>44</v>
      </c>
      <c r="O208" s="55"/>
      <c r="P208" s="164">
        <f t="shared" si="51"/>
        <v>0</v>
      </c>
      <c r="Q208" s="164">
        <v>0</v>
      </c>
      <c r="R208" s="164">
        <f t="shared" si="52"/>
        <v>0</v>
      </c>
      <c r="S208" s="164">
        <v>0</v>
      </c>
      <c r="T208" s="165">
        <f t="shared" si="5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6" t="s">
        <v>147</v>
      </c>
      <c r="AT208" s="166" t="s">
        <v>206</v>
      </c>
      <c r="AU208" s="166" t="s">
        <v>253</v>
      </c>
      <c r="AY208" s="14" t="s">
        <v>120</v>
      </c>
      <c r="BE208" s="167">
        <f t="shared" si="54"/>
        <v>0</v>
      </c>
      <c r="BF208" s="167">
        <f t="shared" si="55"/>
        <v>0</v>
      </c>
      <c r="BG208" s="167">
        <f t="shared" si="56"/>
        <v>0</v>
      </c>
      <c r="BH208" s="167">
        <f t="shared" si="57"/>
        <v>0</v>
      </c>
      <c r="BI208" s="167">
        <f t="shared" si="58"/>
        <v>0</v>
      </c>
      <c r="BJ208" s="14" t="s">
        <v>84</v>
      </c>
      <c r="BK208" s="167">
        <f t="shared" si="59"/>
        <v>0</v>
      </c>
      <c r="BL208" s="14" t="s">
        <v>127</v>
      </c>
      <c r="BM208" s="166" t="s">
        <v>435</v>
      </c>
    </row>
    <row r="209" spans="1:65" s="2" customFormat="1" ht="16.5" customHeight="1">
      <c r="A209" s="29"/>
      <c r="B209" s="153"/>
      <c r="C209" s="168" t="s">
        <v>436</v>
      </c>
      <c r="D209" s="168" t="s">
        <v>206</v>
      </c>
      <c r="E209" s="169" t="s">
        <v>437</v>
      </c>
      <c r="F209" s="170" t="s">
        <v>438</v>
      </c>
      <c r="G209" s="171" t="s">
        <v>266</v>
      </c>
      <c r="H209" s="172">
        <v>2</v>
      </c>
      <c r="I209" s="173"/>
      <c r="J209" s="174">
        <f t="shared" si="50"/>
        <v>0</v>
      </c>
      <c r="K209" s="175"/>
      <c r="L209" s="176"/>
      <c r="M209" s="177" t="s">
        <v>1</v>
      </c>
      <c r="N209" s="178" t="s">
        <v>44</v>
      </c>
      <c r="O209" s="55"/>
      <c r="P209" s="164">
        <f t="shared" si="51"/>
        <v>0</v>
      </c>
      <c r="Q209" s="164">
        <v>0</v>
      </c>
      <c r="R209" s="164">
        <f t="shared" si="52"/>
        <v>0</v>
      </c>
      <c r="S209" s="164">
        <v>0</v>
      </c>
      <c r="T209" s="165">
        <f t="shared" si="5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6" t="s">
        <v>147</v>
      </c>
      <c r="AT209" s="166" t="s">
        <v>206</v>
      </c>
      <c r="AU209" s="166" t="s">
        <v>253</v>
      </c>
      <c r="AY209" s="14" t="s">
        <v>120</v>
      </c>
      <c r="BE209" s="167">
        <f t="shared" si="54"/>
        <v>0</v>
      </c>
      <c r="BF209" s="167">
        <f t="shared" si="55"/>
        <v>0</v>
      </c>
      <c r="BG209" s="167">
        <f t="shared" si="56"/>
        <v>0</v>
      </c>
      <c r="BH209" s="167">
        <f t="shared" si="57"/>
        <v>0</v>
      </c>
      <c r="BI209" s="167">
        <f t="shared" si="58"/>
        <v>0</v>
      </c>
      <c r="BJ209" s="14" t="s">
        <v>84</v>
      </c>
      <c r="BK209" s="167">
        <f t="shared" si="59"/>
        <v>0</v>
      </c>
      <c r="BL209" s="14" t="s">
        <v>127</v>
      </c>
      <c r="BM209" s="166" t="s">
        <v>439</v>
      </c>
    </row>
    <row r="210" spans="1:65" s="2" customFormat="1" ht="16.5" customHeight="1">
      <c r="A210" s="29"/>
      <c r="B210" s="153"/>
      <c r="C210" s="154" t="s">
        <v>440</v>
      </c>
      <c r="D210" s="154" t="s">
        <v>123</v>
      </c>
      <c r="E210" s="155" t="s">
        <v>441</v>
      </c>
      <c r="F210" s="156" t="s">
        <v>442</v>
      </c>
      <c r="G210" s="157" t="s">
        <v>266</v>
      </c>
      <c r="H210" s="158">
        <v>2</v>
      </c>
      <c r="I210" s="159"/>
      <c r="J210" s="160">
        <f t="shared" si="50"/>
        <v>0</v>
      </c>
      <c r="K210" s="161"/>
      <c r="L210" s="30"/>
      <c r="M210" s="162" t="s">
        <v>1</v>
      </c>
      <c r="N210" s="163" t="s">
        <v>44</v>
      </c>
      <c r="O210" s="55"/>
      <c r="P210" s="164">
        <f t="shared" si="51"/>
        <v>0</v>
      </c>
      <c r="Q210" s="164">
        <v>0</v>
      </c>
      <c r="R210" s="164">
        <f t="shared" si="52"/>
        <v>0</v>
      </c>
      <c r="S210" s="164">
        <v>0</v>
      </c>
      <c r="T210" s="165">
        <f t="shared" si="5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6" t="s">
        <v>127</v>
      </c>
      <c r="AT210" s="166" t="s">
        <v>123</v>
      </c>
      <c r="AU210" s="166" t="s">
        <v>253</v>
      </c>
      <c r="AY210" s="14" t="s">
        <v>120</v>
      </c>
      <c r="BE210" s="167">
        <f t="shared" si="54"/>
        <v>0</v>
      </c>
      <c r="BF210" s="167">
        <f t="shared" si="55"/>
        <v>0</v>
      </c>
      <c r="BG210" s="167">
        <f t="shared" si="56"/>
        <v>0</v>
      </c>
      <c r="BH210" s="167">
        <f t="shared" si="57"/>
        <v>0</v>
      </c>
      <c r="BI210" s="167">
        <f t="shared" si="58"/>
        <v>0</v>
      </c>
      <c r="BJ210" s="14" t="s">
        <v>84</v>
      </c>
      <c r="BK210" s="167">
        <f t="shared" si="59"/>
        <v>0</v>
      </c>
      <c r="BL210" s="14" t="s">
        <v>127</v>
      </c>
      <c r="BM210" s="166" t="s">
        <v>443</v>
      </c>
    </row>
    <row r="211" spans="1:65" s="2" customFormat="1" ht="16.5" customHeight="1">
      <c r="A211" s="29"/>
      <c r="B211" s="153"/>
      <c r="C211" s="168" t="s">
        <v>444</v>
      </c>
      <c r="D211" s="168" t="s">
        <v>206</v>
      </c>
      <c r="E211" s="169" t="s">
        <v>445</v>
      </c>
      <c r="F211" s="170" t="s">
        <v>446</v>
      </c>
      <c r="G211" s="171" t="s">
        <v>266</v>
      </c>
      <c r="H211" s="172">
        <v>2</v>
      </c>
      <c r="I211" s="173"/>
      <c r="J211" s="174">
        <f t="shared" si="50"/>
        <v>0</v>
      </c>
      <c r="K211" s="175"/>
      <c r="L211" s="176"/>
      <c r="M211" s="177" t="s">
        <v>1</v>
      </c>
      <c r="N211" s="178" t="s">
        <v>44</v>
      </c>
      <c r="O211" s="55"/>
      <c r="P211" s="164">
        <f t="shared" si="51"/>
        <v>0</v>
      </c>
      <c r="Q211" s="164">
        <v>0</v>
      </c>
      <c r="R211" s="164">
        <f t="shared" si="52"/>
        <v>0</v>
      </c>
      <c r="S211" s="164">
        <v>0</v>
      </c>
      <c r="T211" s="165">
        <f t="shared" si="5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6" t="s">
        <v>147</v>
      </c>
      <c r="AT211" s="166" t="s">
        <v>206</v>
      </c>
      <c r="AU211" s="166" t="s">
        <v>253</v>
      </c>
      <c r="AY211" s="14" t="s">
        <v>120</v>
      </c>
      <c r="BE211" s="167">
        <f t="shared" si="54"/>
        <v>0</v>
      </c>
      <c r="BF211" s="167">
        <f t="shared" si="55"/>
        <v>0</v>
      </c>
      <c r="BG211" s="167">
        <f t="shared" si="56"/>
        <v>0</v>
      </c>
      <c r="BH211" s="167">
        <f t="shared" si="57"/>
        <v>0</v>
      </c>
      <c r="BI211" s="167">
        <f t="shared" si="58"/>
        <v>0</v>
      </c>
      <c r="BJ211" s="14" t="s">
        <v>84</v>
      </c>
      <c r="BK211" s="167">
        <f t="shared" si="59"/>
        <v>0</v>
      </c>
      <c r="BL211" s="14" t="s">
        <v>127</v>
      </c>
      <c r="BM211" s="166" t="s">
        <v>447</v>
      </c>
    </row>
    <row r="212" spans="1:65" s="2" customFormat="1" ht="16.5" customHeight="1">
      <c r="A212" s="29"/>
      <c r="B212" s="153"/>
      <c r="C212" s="168" t="s">
        <v>448</v>
      </c>
      <c r="D212" s="168" t="s">
        <v>206</v>
      </c>
      <c r="E212" s="169" t="s">
        <v>449</v>
      </c>
      <c r="F212" s="170" t="s">
        <v>450</v>
      </c>
      <c r="G212" s="171" t="s">
        <v>271</v>
      </c>
      <c r="H212" s="172">
        <v>2</v>
      </c>
      <c r="I212" s="173"/>
      <c r="J212" s="174">
        <f t="shared" si="50"/>
        <v>0</v>
      </c>
      <c r="K212" s="175"/>
      <c r="L212" s="176"/>
      <c r="M212" s="177" t="s">
        <v>1</v>
      </c>
      <c r="N212" s="178" t="s">
        <v>44</v>
      </c>
      <c r="O212" s="55"/>
      <c r="P212" s="164">
        <f t="shared" si="51"/>
        <v>0</v>
      </c>
      <c r="Q212" s="164">
        <v>0</v>
      </c>
      <c r="R212" s="164">
        <f t="shared" si="52"/>
        <v>0</v>
      </c>
      <c r="S212" s="164">
        <v>0</v>
      </c>
      <c r="T212" s="165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6" t="s">
        <v>147</v>
      </c>
      <c r="AT212" s="166" t="s">
        <v>206</v>
      </c>
      <c r="AU212" s="166" t="s">
        <v>253</v>
      </c>
      <c r="AY212" s="14" t="s">
        <v>120</v>
      </c>
      <c r="BE212" s="167">
        <f t="shared" si="54"/>
        <v>0</v>
      </c>
      <c r="BF212" s="167">
        <f t="shared" si="55"/>
        <v>0</v>
      </c>
      <c r="BG212" s="167">
        <f t="shared" si="56"/>
        <v>0</v>
      </c>
      <c r="BH212" s="167">
        <f t="shared" si="57"/>
        <v>0</v>
      </c>
      <c r="BI212" s="167">
        <f t="shared" si="58"/>
        <v>0</v>
      </c>
      <c r="BJ212" s="14" t="s">
        <v>84</v>
      </c>
      <c r="BK212" s="167">
        <f t="shared" si="59"/>
        <v>0</v>
      </c>
      <c r="BL212" s="14" t="s">
        <v>127</v>
      </c>
      <c r="BM212" s="166" t="s">
        <v>451</v>
      </c>
    </row>
    <row r="213" spans="1:65" s="2" customFormat="1" ht="21.75" customHeight="1">
      <c r="A213" s="29"/>
      <c r="B213" s="153"/>
      <c r="C213" s="154" t="s">
        <v>452</v>
      </c>
      <c r="D213" s="154" t="s">
        <v>123</v>
      </c>
      <c r="E213" s="155" t="s">
        <v>453</v>
      </c>
      <c r="F213" s="156" t="s">
        <v>454</v>
      </c>
      <c r="G213" s="157" t="s">
        <v>271</v>
      </c>
      <c r="H213" s="158">
        <v>9</v>
      </c>
      <c r="I213" s="159"/>
      <c r="J213" s="160">
        <f t="shared" si="50"/>
        <v>0</v>
      </c>
      <c r="K213" s="161"/>
      <c r="L213" s="30"/>
      <c r="M213" s="162" t="s">
        <v>1</v>
      </c>
      <c r="N213" s="163" t="s">
        <v>44</v>
      </c>
      <c r="O213" s="55"/>
      <c r="P213" s="164">
        <f t="shared" si="51"/>
        <v>0</v>
      </c>
      <c r="Q213" s="164">
        <v>1.65E-3</v>
      </c>
      <c r="R213" s="164">
        <f t="shared" si="52"/>
        <v>1.485E-2</v>
      </c>
      <c r="S213" s="164">
        <v>0</v>
      </c>
      <c r="T213" s="165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6" t="s">
        <v>127</v>
      </c>
      <c r="AT213" s="166" t="s">
        <v>123</v>
      </c>
      <c r="AU213" s="166" t="s">
        <v>253</v>
      </c>
      <c r="AY213" s="14" t="s">
        <v>120</v>
      </c>
      <c r="BE213" s="167">
        <f t="shared" si="54"/>
        <v>0</v>
      </c>
      <c r="BF213" s="167">
        <f t="shared" si="55"/>
        <v>0</v>
      </c>
      <c r="BG213" s="167">
        <f t="shared" si="56"/>
        <v>0</v>
      </c>
      <c r="BH213" s="167">
        <f t="shared" si="57"/>
        <v>0</v>
      </c>
      <c r="BI213" s="167">
        <f t="shared" si="58"/>
        <v>0</v>
      </c>
      <c r="BJ213" s="14" t="s">
        <v>84</v>
      </c>
      <c r="BK213" s="167">
        <f t="shared" si="59"/>
        <v>0</v>
      </c>
      <c r="BL213" s="14" t="s">
        <v>127</v>
      </c>
      <c r="BM213" s="166" t="s">
        <v>455</v>
      </c>
    </row>
    <row r="214" spans="1:65" s="2" customFormat="1" ht="16.5" customHeight="1">
      <c r="A214" s="29"/>
      <c r="B214" s="153"/>
      <c r="C214" s="168" t="s">
        <v>456</v>
      </c>
      <c r="D214" s="168" t="s">
        <v>206</v>
      </c>
      <c r="E214" s="169" t="s">
        <v>457</v>
      </c>
      <c r="F214" s="170" t="s">
        <v>458</v>
      </c>
      <c r="G214" s="171" t="s">
        <v>271</v>
      </c>
      <c r="H214" s="172">
        <v>2</v>
      </c>
      <c r="I214" s="173"/>
      <c r="J214" s="174">
        <f t="shared" si="50"/>
        <v>0</v>
      </c>
      <c r="K214" s="175"/>
      <c r="L214" s="176"/>
      <c r="M214" s="177" t="s">
        <v>1</v>
      </c>
      <c r="N214" s="178" t="s">
        <v>44</v>
      </c>
      <c r="O214" s="55"/>
      <c r="P214" s="164">
        <f t="shared" si="51"/>
        <v>0</v>
      </c>
      <c r="Q214" s="164">
        <v>0</v>
      </c>
      <c r="R214" s="164">
        <f t="shared" si="52"/>
        <v>0</v>
      </c>
      <c r="S214" s="164">
        <v>0</v>
      </c>
      <c r="T214" s="165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6" t="s">
        <v>147</v>
      </c>
      <c r="AT214" s="166" t="s">
        <v>206</v>
      </c>
      <c r="AU214" s="166" t="s">
        <v>253</v>
      </c>
      <c r="AY214" s="14" t="s">
        <v>120</v>
      </c>
      <c r="BE214" s="167">
        <f t="shared" si="54"/>
        <v>0</v>
      </c>
      <c r="BF214" s="167">
        <f t="shared" si="55"/>
        <v>0</v>
      </c>
      <c r="BG214" s="167">
        <f t="shared" si="56"/>
        <v>0</v>
      </c>
      <c r="BH214" s="167">
        <f t="shared" si="57"/>
        <v>0</v>
      </c>
      <c r="BI214" s="167">
        <f t="shared" si="58"/>
        <v>0</v>
      </c>
      <c r="BJ214" s="14" t="s">
        <v>84</v>
      </c>
      <c r="BK214" s="167">
        <f t="shared" si="59"/>
        <v>0</v>
      </c>
      <c r="BL214" s="14" t="s">
        <v>127</v>
      </c>
      <c r="BM214" s="166" t="s">
        <v>459</v>
      </c>
    </row>
    <row r="215" spans="1:65" s="2" customFormat="1" ht="16.5" customHeight="1">
      <c r="A215" s="29"/>
      <c r="B215" s="153"/>
      <c r="C215" s="168" t="s">
        <v>460</v>
      </c>
      <c r="D215" s="168" t="s">
        <v>206</v>
      </c>
      <c r="E215" s="169" t="s">
        <v>461</v>
      </c>
      <c r="F215" s="170" t="s">
        <v>462</v>
      </c>
      <c r="G215" s="171" t="s">
        <v>266</v>
      </c>
      <c r="H215" s="172">
        <v>2</v>
      </c>
      <c r="I215" s="173"/>
      <c r="J215" s="174">
        <f t="shared" si="50"/>
        <v>0</v>
      </c>
      <c r="K215" s="175"/>
      <c r="L215" s="176"/>
      <c r="M215" s="177" t="s">
        <v>1</v>
      </c>
      <c r="N215" s="178" t="s">
        <v>44</v>
      </c>
      <c r="O215" s="55"/>
      <c r="P215" s="164">
        <f t="shared" si="51"/>
        <v>0</v>
      </c>
      <c r="Q215" s="164">
        <v>0</v>
      </c>
      <c r="R215" s="164">
        <f t="shared" si="52"/>
        <v>0</v>
      </c>
      <c r="S215" s="164">
        <v>0</v>
      </c>
      <c r="T215" s="165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6" t="s">
        <v>147</v>
      </c>
      <c r="AT215" s="166" t="s">
        <v>206</v>
      </c>
      <c r="AU215" s="166" t="s">
        <v>253</v>
      </c>
      <c r="AY215" s="14" t="s">
        <v>120</v>
      </c>
      <c r="BE215" s="167">
        <f t="shared" si="54"/>
        <v>0</v>
      </c>
      <c r="BF215" s="167">
        <f t="shared" si="55"/>
        <v>0</v>
      </c>
      <c r="BG215" s="167">
        <f t="shared" si="56"/>
        <v>0</v>
      </c>
      <c r="BH215" s="167">
        <f t="shared" si="57"/>
        <v>0</v>
      </c>
      <c r="BI215" s="167">
        <f t="shared" si="58"/>
        <v>0</v>
      </c>
      <c r="BJ215" s="14" t="s">
        <v>84</v>
      </c>
      <c r="BK215" s="167">
        <f t="shared" si="59"/>
        <v>0</v>
      </c>
      <c r="BL215" s="14" t="s">
        <v>127</v>
      </c>
      <c r="BM215" s="166" t="s">
        <v>463</v>
      </c>
    </row>
    <row r="216" spans="1:65" s="2" customFormat="1" ht="16.5" customHeight="1">
      <c r="A216" s="29"/>
      <c r="B216" s="153"/>
      <c r="C216" s="168" t="s">
        <v>464</v>
      </c>
      <c r="D216" s="168" t="s">
        <v>206</v>
      </c>
      <c r="E216" s="169" t="s">
        <v>465</v>
      </c>
      <c r="F216" s="170" t="s">
        <v>465</v>
      </c>
      <c r="G216" s="171" t="s">
        <v>266</v>
      </c>
      <c r="H216" s="172">
        <v>1</v>
      </c>
      <c r="I216" s="173"/>
      <c r="J216" s="174">
        <f t="shared" si="50"/>
        <v>0</v>
      </c>
      <c r="K216" s="175"/>
      <c r="L216" s="176"/>
      <c r="M216" s="177" t="s">
        <v>1</v>
      </c>
      <c r="N216" s="178" t="s">
        <v>44</v>
      </c>
      <c r="O216" s="55"/>
      <c r="P216" s="164">
        <f t="shared" si="51"/>
        <v>0</v>
      </c>
      <c r="Q216" s="164">
        <v>0</v>
      </c>
      <c r="R216" s="164">
        <f t="shared" si="52"/>
        <v>0</v>
      </c>
      <c r="S216" s="164">
        <v>0</v>
      </c>
      <c r="T216" s="165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6" t="s">
        <v>147</v>
      </c>
      <c r="AT216" s="166" t="s">
        <v>206</v>
      </c>
      <c r="AU216" s="166" t="s">
        <v>253</v>
      </c>
      <c r="AY216" s="14" t="s">
        <v>120</v>
      </c>
      <c r="BE216" s="167">
        <f t="shared" si="54"/>
        <v>0</v>
      </c>
      <c r="BF216" s="167">
        <f t="shared" si="55"/>
        <v>0</v>
      </c>
      <c r="BG216" s="167">
        <f t="shared" si="56"/>
        <v>0</v>
      </c>
      <c r="BH216" s="167">
        <f t="shared" si="57"/>
        <v>0</v>
      </c>
      <c r="BI216" s="167">
        <f t="shared" si="58"/>
        <v>0</v>
      </c>
      <c r="BJ216" s="14" t="s">
        <v>84</v>
      </c>
      <c r="BK216" s="167">
        <f t="shared" si="59"/>
        <v>0</v>
      </c>
      <c r="BL216" s="14" t="s">
        <v>127</v>
      </c>
      <c r="BM216" s="166" t="s">
        <v>466</v>
      </c>
    </row>
    <row r="217" spans="1:65" s="2" customFormat="1" ht="16.5" customHeight="1">
      <c r="A217" s="29"/>
      <c r="B217" s="153"/>
      <c r="C217" s="168" t="s">
        <v>467</v>
      </c>
      <c r="D217" s="168" t="s">
        <v>206</v>
      </c>
      <c r="E217" s="169" t="s">
        <v>468</v>
      </c>
      <c r="F217" s="170" t="s">
        <v>468</v>
      </c>
      <c r="G217" s="171" t="s">
        <v>266</v>
      </c>
      <c r="H217" s="172">
        <v>2</v>
      </c>
      <c r="I217" s="173"/>
      <c r="J217" s="174">
        <f t="shared" si="50"/>
        <v>0</v>
      </c>
      <c r="K217" s="175"/>
      <c r="L217" s="176"/>
      <c r="M217" s="177" t="s">
        <v>1</v>
      </c>
      <c r="N217" s="178" t="s">
        <v>44</v>
      </c>
      <c r="O217" s="55"/>
      <c r="P217" s="164">
        <f t="shared" si="51"/>
        <v>0</v>
      </c>
      <c r="Q217" s="164">
        <v>0</v>
      </c>
      <c r="R217" s="164">
        <f t="shared" si="52"/>
        <v>0</v>
      </c>
      <c r="S217" s="164">
        <v>0</v>
      </c>
      <c r="T217" s="165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6" t="s">
        <v>147</v>
      </c>
      <c r="AT217" s="166" t="s">
        <v>206</v>
      </c>
      <c r="AU217" s="166" t="s">
        <v>253</v>
      </c>
      <c r="AY217" s="14" t="s">
        <v>120</v>
      </c>
      <c r="BE217" s="167">
        <f t="shared" si="54"/>
        <v>0</v>
      </c>
      <c r="BF217" s="167">
        <f t="shared" si="55"/>
        <v>0</v>
      </c>
      <c r="BG217" s="167">
        <f t="shared" si="56"/>
        <v>0</v>
      </c>
      <c r="BH217" s="167">
        <f t="shared" si="57"/>
        <v>0</v>
      </c>
      <c r="BI217" s="167">
        <f t="shared" si="58"/>
        <v>0</v>
      </c>
      <c r="BJ217" s="14" t="s">
        <v>84</v>
      </c>
      <c r="BK217" s="167">
        <f t="shared" si="59"/>
        <v>0</v>
      </c>
      <c r="BL217" s="14" t="s">
        <v>127</v>
      </c>
      <c r="BM217" s="166" t="s">
        <v>469</v>
      </c>
    </row>
    <row r="218" spans="1:65" s="2" customFormat="1" ht="16.5" customHeight="1">
      <c r="A218" s="29"/>
      <c r="B218" s="153"/>
      <c r="C218" s="168" t="s">
        <v>470</v>
      </c>
      <c r="D218" s="168" t="s">
        <v>206</v>
      </c>
      <c r="E218" s="169" t="s">
        <v>471</v>
      </c>
      <c r="F218" s="170" t="s">
        <v>472</v>
      </c>
      <c r="G218" s="171" t="s">
        <v>266</v>
      </c>
      <c r="H218" s="172">
        <v>2</v>
      </c>
      <c r="I218" s="173"/>
      <c r="J218" s="174">
        <f t="shared" si="50"/>
        <v>0</v>
      </c>
      <c r="K218" s="175"/>
      <c r="L218" s="176"/>
      <c r="M218" s="177" t="s">
        <v>1</v>
      </c>
      <c r="N218" s="178" t="s">
        <v>44</v>
      </c>
      <c r="O218" s="55"/>
      <c r="P218" s="164">
        <f t="shared" si="51"/>
        <v>0</v>
      </c>
      <c r="Q218" s="164">
        <v>0</v>
      </c>
      <c r="R218" s="164">
        <f t="shared" si="52"/>
        <v>0</v>
      </c>
      <c r="S218" s="164">
        <v>0</v>
      </c>
      <c r="T218" s="165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6" t="s">
        <v>147</v>
      </c>
      <c r="AT218" s="166" t="s">
        <v>206</v>
      </c>
      <c r="AU218" s="166" t="s">
        <v>253</v>
      </c>
      <c r="AY218" s="14" t="s">
        <v>120</v>
      </c>
      <c r="BE218" s="167">
        <f t="shared" si="54"/>
        <v>0</v>
      </c>
      <c r="BF218" s="167">
        <f t="shared" si="55"/>
        <v>0</v>
      </c>
      <c r="BG218" s="167">
        <f t="shared" si="56"/>
        <v>0</v>
      </c>
      <c r="BH218" s="167">
        <f t="shared" si="57"/>
        <v>0</v>
      </c>
      <c r="BI218" s="167">
        <f t="shared" si="58"/>
        <v>0</v>
      </c>
      <c r="BJ218" s="14" t="s">
        <v>84</v>
      </c>
      <c r="BK218" s="167">
        <f t="shared" si="59"/>
        <v>0</v>
      </c>
      <c r="BL218" s="14" t="s">
        <v>127</v>
      </c>
      <c r="BM218" s="166" t="s">
        <v>473</v>
      </c>
    </row>
    <row r="219" spans="1:65" s="2" customFormat="1" ht="21.75" customHeight="1">
      <c r="A219" s="29"/>
      <c r="B219" s="153"/>
      <c r="C219" s="154" t="s">
        <v>474</v>
      </c>
      <c r="D219" s="154" t="s">
        <v>123</v>
      </c>
      <c r="E219" s="155" t="s">
        <v>475</v>
      </c>
      <c r="F219" s="156" t="s">
        <v>476</v>
      </c>
      <c r="G219" s="157" t="s">
        <v>271</v>
      </c>
      <c r="H219" s="158">
        <v>6</v>
      </c>
      <c r="I219" s="159"/>
      <c r="J219" s="160">
        <f t="shared" si="50"/>
        <v>0</v>
      </c>
      <c r="K219" s="161"/>
      <c r="L219" s="30"/>
      <c r="M219" s="162" t="s">
        <v>1</v>
      </c>
      <c r="N219" s="163" t="s">
        <v>44</v>
      </c>
      <c r="O219" s="55"/>
      <c r="P219" s="164">
        <f t="shared" si="51"/>
        <v>0</v>
      </c>
      <c r="Q219" s="164">
        <v>0</v>
      </c>
      <c r="R219" s="164">
        <f t="shared" si="52"/>
        <v>0</v>
      </c>
      <c r="S219" s="164">
        <v>0</v>
      </c>
      <c r="T219" s="165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6" t="s">
        <v>127</v>
      </c>
      <c r="AT219" s="166" t="s">
        <v>123</v>
      </c>
      <c r="AU219" s="166" t="s">
        <v>253</v>
      </c>
      <c r="AY219" s="14" t="s">
        <v>120</v>
      </c>
      <c r="BE219" s="167">
        <f t="shared" si="54"/>
        <v>0</v>
      </c>
      <c r="BF219" s="167">
        <f t="shared" si="55"/>
        <v>0</v>
      </c>
      <c r="BG219" s="167">
        <f t="shared" si="56"/>
        <v>0</v>
      </c>
      <c r="BH219" s="167">
        <f t="shared" si="57"/>
        <v>0</v>
      </c>
      <c r="BI219" s="167">
        <f t="shared" si="58"/>
        <v>0</v>
      </c>
      <c r="BJ219" s="14" t="s">
        <v>84</v>
      </c>
      <c r="BK219" s="167">
        <f t="shared" si="59"/>
        <v>0</v>
      </c>
      <c r="BL219" s="14" t="s">
        <v>127</v>
      </c>
      <c r="BM219" s="166" t="s">
        <v>477</v>
      </c>
    </row>
    <row r="220" spans="1:65" s="2" customFormat="1" ht="21.75" customHeight="1">
      <c r="A220" s="29"/>
      <c r="B220" s="153"/>
      <c r="C220" s="168" t="s">
        <v>478</v>
      </c>
      <c r="D220" s="168" t="s">
        <v>206</v>
      </c>
      <c r="E220" s="169" t="s">
        <v>479</v>
      </c>
      <c r="F220" s="170" t="s">
        <v>480</v>
      </c>
      <c r="G220" s="171" t="s">
        <v>271</v>
      </c>
      <c r="H220" s="172">
        <v>6</v>
      </c>
      <c r="I220" s="173"/>
      <c r="J220" s="174">
        <f t="shared" si="50"/>
        <v>0</v>
      </c>
      <c r="K220" s="175"/>
      <c r="L220" s="176"/>
      <c r="M220" s="177" t="s">
        <v>1</v>
      </c>
      <c r="N220" s="178" t="s">
        <v>44</v>
      </c>
      <c r="O220" s="55"/>
      <c r="P220" s="164">
        <f t="shared" si="51"/>
        <v>0</v>
      </c>
      <c r="Q220" s="164">
        <v>3.5999999999999999E-3</v>
      </c>
      <c r="R220" s="164">
        <f t="shared" si="52"/>
        <v>2.1600000000000001E-2</v>
      </c>
      <c r="S220" s="164">
        <v>0</v>
      </c>
      <c r="T220" s="165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6" t="s">
        <v>147</v>
      </c>
      <c r="AT220" s="166" t="s">
        <v>206</v>
      </c>
      <c r="AU220" s="166" t="s">
        <v>253</v>
      </c>
      <c r="AY220" s="14" t="s">
        <v>120</v>
      </c>
      <c r="BE220" s="167">
        <f t="shared" si="54"/>
        <v>0</v>
      </c>
      <c r="BF220" s="167">
        <f t="shared" si="55"/>
        <v>0</v>
      </c>
      <c r="BG220" s="167">
        <f t="shared" si="56"/>
        <v>0</v>
      </c>
      <c r="BH220" s="167">
        <f t="shared" si="57"/>
        <v>0</v>
      </c>
      <c r="BI220" s="167">
        <f t="shared" si="58"/>
        <v>0</v>
      </c>
      <c r="BJ220" s="14" t="s">
        <v>84</v>
      </c>
      <c r="BK220" s="167">
        <f t="shared" si="59"/>
        <v>0</v>
      </c>
      <c r="BL220" s="14" t="s">
        <v>127</v>
      </c>
      <c r="BM220" s="166" t="s">
        <v>481</v>
      </c>
    </row>
    <row r="221" spans="1:65" s="2" customFormat="1" ht="21.75" customHeight="1">
      <c r="A221" s="29"/>
      <c r="B221" s="153"/>
      <c r="C221" s="168" t="s">
        <v>482</v>
      </c>
      <c r="D221" s="168" t="s">
        <v>206</v>
      </c>
      <c r="E221" s="169" t="s">
        <v>483</v>
      </c>
      <c r="F221" s="170" t="s">
        <v>484</v>
      </c>
      <c r="G221" s="171" t="s">
        <v>271</v>
      </c>
      <c r="H221" s="172">
        <v>6</v>
      </c>
      <c r="I221" s="173"/>
      <c r="J221" s="174">
        <f t="shared" si="50"/>
        <v>0</v>
      </c>
      <c r="K221" s="175"/>
      <c r="L221" s="176"/>
      <c r="M221" s="177" t="s">
        <v>1</v>
      </c>
      <c r="N221" s="178" t="s">
        <v>44</v>
      </c>
      <c r="O221" s="55"/>
      <c r="P221" s="164">
        <f t="shared" si="51"/>
        <v>0</v>
      </c>
      <c r="Q221" s="164">
        <v>0</v>
      </c>
      <c r="R221" s="164">
        <f t="shared" si="52"/>
        <v>0</v>
      </c>
      <c r="S221" s="164">
        <v>0</v>
      </c>
      <c r="T221" s="165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6" t="s">
        <v>147</v>
      </c>
      <c r="AT221" s="166" t="s">
        <v>206</v>
      </c>
      <c r="AU221" s="166" t="s">
        <v>253</v>
      </c>
      <c r="AY221" s="14" t="s">
        <v>120</v>
      </c>
      <c r="BE221" s="167">
        <f t="shared" si="54"/>
        <v>0</v>
      </c>
      <c r="BF221" s="167">
        <f t="shared" si="55"/>
        <v>0</v>
      </c>
      <c r="BG221" s="167">
        <f t="shared" si="56"/>
        <v>0</v>
      </c>
      <c r="BH221" s="167">
        <f t="shared" si="57"/>
        <v>0</v>
      </c>
      <c r="BI221" s="167">
        <f t="shared" si="58"/>
        <v>0</v>
      </c>
      <c r="BJ221" s="14" t="s">
        <v>84</v>
      </c>
      <c r="BK221" s="167">
        <f t="shared" si="59"/>
        <v>0</v>
      </c>
      <c r="BL221" s="14" t="s">
        <v>127</v>
      </c>
      <c r="BM221" s="166" t="s">
        <v>485</v>
      </c>
    </row>
    <row r="222" spans="1:65" s="2" customFormat="1" ht="16.5" customHeight="1">
      <c r="A222" s="29"/>
      <c r="B222" s="153"/>
      <c r="C222" s="154" t="s">
        <v>486</v>
      </c>
      <c r="D222" s="154" t="s">
        <v>123</v>
      </c>
      <c r="E222" s="155" t="s">
        <v>441</v>
      </c>
      <c r="F222" s="156" t="s">
        <v>442</v>
      </c>
      <c r="G222" s="157" t="s">
        <v>266</v>
      </c>
      <c r="H222" s="158">
        <v>6</v>
      </c>
      <c r="I222" s="159"/>
      <c r="J222" s="160">
        <f t="shared" si="50"/>
        <v>0</v>
      </c>
      <c r="K222" s="161"/>
      <c r="L222" s="30"/>
      <c r="M222" s="162" t="s">
        <v>1</v>
      </c>
      <c r="N222" s="163" t="s">
        <v>44</v>
      </c>
      <c r="O222" s="55"/>
      <c r="P222" s="164">
        <f t="shared" si="51"/>
        <v>0</v>
      </c>
      <c r="Q222" s="164">
        <v>0</v>
      </c>
      <c r="R222" s="164">
        <f t="shared" si="52"/>
        <v>0</v>
      </c>
      <c r="S222" s="164">
        <v>0</v>
      </c>
      <c r="T222" s="165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6" t="s">
        <v>127</v>
      </c>
      <c r="AT222" s="166" t="s">
        <v>123</v>
      </c>
      <c r="AU222" s="166" t="s">
        <v>253</v>
      </c>
      <c r="AY222" s="14" t="s">
        <v>120</v>
      </c>
      <c r="BE222" s="167">
        <f t="shared" si="54"/>
        <v>0</v>
      </c>
      <c r="BF222" s="167">
        <f t="shared" si="55"/>
        <v>0</v>
      </c>
      <c r="BG222" s="167">
        <f t="shared" si="56"/>
        <v>0</v>
      </c>
      <c r="BH222" s="167">
        <f t="shared" si="57"/>
        <v>0</v>
      </c>
      <c r="BI222" s="167">
        <f t="shared" si="58"/>
        <v>0</v>
      </c>
      <c r="BJ222" s="14" t="s">
        <v>84</v>
      </c>
      <c r="BK222" s="167">
        <f t="shared" si="59"/>
        <v>0</v>
      </c>
      <c r="BL222" s="14" t="s">
        <v>127</v>
      </c>
      <c r="BM222" s="166" t="s">
        <v>487</v>
      </c>
    </row>
    <row r="223" spans="1:65" s="2" customFormat="1" ht="16.5" customHeight="1">
      <c r="A223" s="29"/>
      <c r="B223" s="153"/>
      <c r="C223" s="168" t="s">
        <v>488</v>
      </c>
      <c r="D223" s="168" t="s">
        <v>206</v>
      </c>
      <c r="E223" s="169" t="s">
        <v>489</v>
      </c>
      <c r="F223" s="170" t="s">
        <v>490</v>
      </c>
      <c r="G223" s="171" t="s">
        <v>266</v>
      </c>
      <c r="H223" s="172">
        <v>6</v>
      </c>
      <c r="I223" s="173"/>
      <c r="J223" s="174">
        <f t="shared" si="50"/>
        <v>0</v>
      </c>
      <c r="K223" s="175"/>
      <c r="L223" s="176"/>
      <c r="M223" s="177" t="s">
        <v>1</v>
      </c>
      <c r="N223" s="178" t="s">
        <v>44</v>
      </c>
      <c r="O223" s="55"/>
      <c r="P223" s="164">
        <f t="shared" si="51"/>
        <v>0</v>
      </c>
      <c r="Q223" s="164">
        <v>0</v>
      </c>
      <c r="R223" s="164">
        <f t="shared" si="52"/>
        <v>0</v>
      </c>
      <c r="S223" s="164">
        <v>0</v>
      </c>
      <c r="T223" s="165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6" t="s">
        <v>147</v>
      </c>
      <c r="AT223" s="166" t="s">
        <v>206</v>
      </c>
      <c r="AU223" s="166" t="s">
        <v>253</v>
      </c>
      <c r="AY223" s="14" t="s">
        <v>120</v>
      </c>
      <c r="BE223" s="167">
        <f t="shared" si="54"/>
        <v>0</v>
      </c>
      <c r="BF223" s="167">
        <f t="shared" si="55"/>
        <v>0</v>
      </c>
      <c r="BG223" s="167">
        <f t="shared" si="56"/>
        <v>0</v>
      </c>
      <c r="BH223" s="167">
        <f t="shared" si="57"/>
        <v>0</v>
      </c>
      <c r="BI223" s="167">
        <f t="shared" si="58"/>
        <v>0</v>
      </c>
      <c r="BJ223" s="14" t="s">
        <v>84</v>
      </c>
      <c r="BK223" s="167">
        <f t="shared" si="59"/>
        <v>0</v>
      </c>
      <c r="BL223" s="14" t="s">
        <v>127</v>
      </c>
      <c r="BM223" s="166" t="s">
        <v>491</v>
      </c>
    </row>
    <row r="224" spans="1:65" s="2" customFormat="1" ht="16.5" customHeight="1">
      <c r="A224" s="29"/>
      <c r="B224" s="153"/>
      <c r="C224" s="168" t="s">
        <v>492</v>
      </c>
      <c r="D224" s="168" t="s">
        <v>206</v>
      </c>
      <c r="E224" s="169" t="s">
        <v>493</v>
      </c>
      <c r="F224" s="170" t="s">
        <v>494</v>
      </c>
      <c r="G224" s="171" t="s">
        <v>266</v>
      </c>
      <c r="H224" s="172">
        <v>6</v>
      </c>
      <c r="I224" s="173"/>
      <c r="J224" s="174">
        <f t="shared" si="50"/>
        <v>0</v>
      </c>
      <c r="K224" s="175"/>
      <c r="L224" s="176"/>
      <c r="M224" s="177" t="s">
        <v>1</v>
      </c>
      <c r="N224" s="178" t="s">
        <v>44</v>
      </c>
      <c r="O224" s="55"/>
      <c r="P224" s="164">
        <f t="shared" si="51"/>
        <v>0</v>
      </c>
      <c r="Q224" s="164">
        <v>0</v>
      </c>
      <c r="R224" s="164">
        <f t="shared" si="52"/>
        <v>0</v>
      </c>
      <c r="S224" s="164">
        <v>0</v>
      </c>
      <c r="T224" s="165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6" t="s">
        <v>147</v>
      </c>
      <c r="AT224" s="166" t="s">
        <v>206</v>
      </c>
      <c r="AU224" s="166" t="s">
        <v>253</v>
      </c>
      <c r="AY224" s="14" t="s">
        <v>120</v>
      </c>
      <c r="BE224" s="167">
        <f t="shared" si="54"/>
        <v>0</v>
      </c>
      <c r="BF224" s="167">
        <f t="shared" si="55"/>
        <v>0</v>
      </c>
      <c r="BG224" s="167">
        <f t="shared" si="56"/>
        <v>0</v>
      </c>
      <c r="BH224" s="167">
        <f t="shared" si="57"/>
        <v>0</v>
      </c>
      <c r="BI224" s="167">
        <f t="shared" si="58"/>
        <v>0</v>
      </c>
      <c r="BJ224" s="14" t="s">
        <v>84</v>
      </c>
      <c r="BK224" s="167">
        <f t="shared" si="59"/>
        <v>0</v>
      </c>
      <c r="BL224" s="14" t="s">
        <v>127</v>
      </c>
      <c r="BM224" s="166" t="s">
        <v>495</v>
      </c>
    </row>
    <row r="225" spans="1:65" s="2" customFormat="1" ht="21.75" customHeight="1">
      <c r="A225" s="29"/>
      <c r="B225" s="153"/>
      <c r="C225" s="154" t="s">
        <v>496</v>
      </c>
      <c r="D225" s="154" t="s">
        <v>123</v>
      </c>
      <c r="E225" s="155" t="s">
        <v>497</v>
      </c>
      <c r="F225" s="156" t="s">
        <v>498</v>
      </c>
      <c r="G225" s="157" t="s">
        <v>271</v>
      </c>
      <c r="H225" s="158">
        <v>3</v>
      </c>
      <c r="I225" s="159"/>
      <c r="J225" s="160">
        <f t="shared" si="50"/>
        <v>0</v>
      </c>
      <c r="K225" s="161"/>
      <c r="L225" s="30"/>
      <c r="M225" s="162" t="s">
        <v>1</v>
      </c>
      <c r="N225" s="163" t="s">
        <v>44</v>
      </c>
      <c r="O225" s="55"/>
      <c r="P225" s="164">
        <f t="shared" si="51"/>
        <v>0</v>
      </c>
      <c r="Q225" s="164">
        <v>1.6100000000000001E-3</v>
      </c>
      <c r="R225" s="164">
        <f t="shared" si="52"/>
        <v>4.8300000000000001E-3</v>
      </c>
      <c r="S225" s="164">
        <v>0</v>
      </c>
      <c r="T225" s="165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6" t="s">
        <v>127</v>
      </c>
      <c r="AT225" s="166" t="s">
        <v>123</v>
      </c>
      <c r="AU225" s="166" t="s">
        <v>253</v>
      </c>
      <c r="AY225" s="14" t="s">
        <v>120</v>
      </c>
      <c r="BE225" s="167">
        <f t="shared" si="54"/>
        <v>0</v>
      </c>
      <c r="BF225" s="167">
        <f t="shared" si="55"/>
        <v>0</v>
      </c>
      <c r="BG225" s="167">
        <f t="shared" si="56"/>
        <v>0</v>
      </c>
      <c r="BH225" s="167">
        <f t="shared" si="57"/>
        <v>0</v>
      </c>
      <c r="BI225" s="167">
        <f t="shared" si="58"/>
        <v>0</v>
      </c>
      <c r="BJ225" s="14" t="s">
        <v>84</v>
      </c>
      <c r="BK225" s="167">
        <f t="shared" si="59"/>
        <v>0</v>
      </c>
      <c r="BL225" s="14" t="s">
        <v>127</v>
      </c>
      <c r="BM225" s="166" t="s">
        <v>499</v>
      </c>
    </row>
    <row r="226" spans="1:65" s="2" customFormat="1" ht="16.5" customHeight="1">
      <c r="A226" s="29"/>
      <c r="B226" s="153"/>
      <c r="C226" s="168" t="s">
        <v>500</v>
      </c>
      <c r="D226" s="168" t="s">
        <v>206</v>
      </c>
      <c r="E226" s="169" t="s">
        <v>501</v>
      </c>
      <c r="F226" s="170" t="s">
        <v>502</v>
      </c>
      <c r="G226" s="171" t="s">
        <v>266</v>
      </c>
      <c r="H226" s="172">
        <v>1</v>
      </c>
      <c r="I226" s="173"/>
      <c r="J226" s="174">
        <f t="shared" si="50"/>
        <v>0</v>
      </c>
      <c r="K226" s="175"/>
      <c r="L226" s="176"/>
      <c r="M226" s="177" t="s">
        <v>1</v>
      </c>
      <c r="N226" s="178" t="s">
        <v>44</v>
      </c>
      <c r="O226" s="55"/>
      <c r="P226" s="164">
        <f t="shared" si="51"/>
        <v>0</v>
      </c>
      <c r="Q226" s="164">
        <v>0</v>
      </c>
      <c r="R226" s="164">
        <f t="shared" si="52"/>
        <v>0</v>
      </c>
      <c r="S226" s="164">
        <v>0</v>
      </c>
      <c r="T226" s="165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6" t="s">
        <v>147</v>
      </c>
      <c r="AT226" s="166" t="s">
        <v>206</v>
      </c>
      <c r="AU226" s="166" t="s">
        <v>253</v>
      </c>
      <c r="AY226" s="14" t="s">
        <v>120</v>
      </c>
      <c r="BE226" s="167">
        <f t="shared" si="54"/>
        <v>0</v>
      </c>
      <c r="BF226" s="167">
        <f t="shared" si="55"/>
        <v>0</v>
      </c>
      <c r="BG226" s="167">
        <f t="shared" si="56"/>
        <v>0</v>
      </c>
      <c r="BH226" s="167">
        <f t="shared" si="57"/>
        <v>0</v>
      </c>
      <c r="BI226" s="167">
        <f t="shared" si="58"/>
        <v>0</v>
      </c>
      <c r="BJ226" s="14" t="s">
        <v>84</v>
      </c>
      <c r="BK226" s="167">
        <f t="shared" si="59"/>
        <v>0</v>
      </c>
      <c r="BL226" s="14" t="s">
        <v>127</v>
      </c>
      <c r="BM226" s="166" t="s">
        <v>503</v>
      </c>
    </row>
    <row r="227" spans="1:65" s="2" customFormat="1" ht="16.5" customHeight="1">
      <c r="A227" s="29"/>
      <c r="B227" s="153"/>
      <c r="C227" s="168" t="s">
        <v>504</v>
      </c>
      <c r="D227" s="168" t="s">
        <v>206</v>
      </c>
      <c r="E227" s="169" t="s">
        <v>505</v>
      </c>
      <c r="F227" s="170" t="s">
        <v>506</v>
      </c>
      <c r="G227" s="171" t="s">
        <v>271</v>
      </c>
      <c r="H227" s="172">
        <v>1</v>
      </c>
      <c r="I227" s="173"/>
      <c r="J227" s="174">
        <f t="shared" si="50"/>
        <v>0</v>
      </c>
      <c r="K227" s="175"/>
      <c r="L227" s="176"/>
      <c r="M227" s="177" t="s">
        <v>1</v>
      </c>
      <c r="N227" s="178" t="s">
        <v>44</v>
      </c>
      <c r="O227" s="55"/>
      <c r="P227" s="164">
        <f t="shared" si="51"/>
        <v>0</v>
      </c>
      <c r="Q227" s="164">
        <v>1.41E-2</v>
      </c>
      <c r="R227" s="164">
        <f t="shared" si="52"/>
        <v>1.41E-2</v>
      </c>
      <c r="S227" s="164">
        <v>0</v>
      </c>
      <c r="T227" s="165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6" t="s">
        <v>147</v>
      </c>
      <c r="AT227" s="166" t="s">
        <v>206</v>
      </c>
      <c r="AU227" s="166" t="s">
        <v>253</v>
      </c>
      <c r="AY227" s="14" t="s">
        <v>120</v>
      </c>
      <c r="BE227" s="167">
        <f t="shared" si="54"/>
        <v>0</v>
      </c>
      <c r="BF227" s="167">
        <f t="shared" si="55"/>
        <v>0</v>
      </c>
      <c r="BG227" s="167">
        <f t="shared" si="56"/>
        <v>0</v>
      </c>
      <c r="BH227" s="167">
        <f t="shared" si="57"/>
        <v>0</v>
      </c>
      <c r="BI227" s="167">
        <f t="shared" si="58"/>
        <v>0</v>
      </c>
      <c r="BJ227" s="14" t="s">
        <v>84</v>
      </c>
      <c r="BK227" s="167">
        <f t="shared" si="59"/>
        <v>0</v>
      </c>
      <c r="BL227" s="14" t="s">
        <v>127</v>
      </c>
      <c r="BM227" s="166" t="s">
        <v>507</v>
      </c>
    </row>
    <row r="228" spans="1:65" s="2" customFormat="1" ht="16.5" customHeight="1">
      <c r="A228" s="29"/>
      <c r="B228" s="153"/>
      <c r="C228" s="168" t="s">
        <v>508</v>
      </c>
      <c r="D228" s="168" t="s">
        <v>206</v>
      </c>
      <c r="E228" s="169" t="s">
        <v>509</v>
      </c>
      <c r="F228" s="170" t="s">
        <v>510</v>
      </c>
      <c r="G228" s="171" t="s">
        <v>266</v>
      </c>
      <c r="H228" s="172">
        <v>1</v>
      </c>
      <c r="I228" s="173"/>
      <c r="J228" s="174">
        <f t="shared" si="50"/>
        <v>0</v>
      </c>
      <c r="K228" s="175"/>
      <c r="L228" s="176"/>
      <c r="M228" s="177" t="s">
        <v>1</v>
      </c>
      <c r="N228" s="178" t="s">
        <v>44</v>
      </c>
      <c r="O228" s="55"/>
      <c r="P228" s="164">
        <f t="shared" si="51"/>
        <v>0</v>
      </c>
      <c r="Q228" s="164">
        <v>0</v>
      </c>
      <c r="R228" s="164">
        <f t="shared" si="52"/>
        <v>0</v>
      </c>
      <c r="S228" s="164">
        <v>0</v>
      </c>
      <c r="T228" s="165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6" t="s">
        <v>147</v>
      </c>
      <c r="AT228" s="166" t="s">
        <v>206</v>
      </c>
      <c r="AU228" s="166" t="s">
        <v>253</v>
      </c>
      <c r="AY228" s="14" t="s">
        <v>120</v>
      </c>
      <c r="BE228" s="167">
        <f t="shared" si="54"/>
        <v>0</v>
      </c>
      <c r="BF228" s="167">
        <f t="shared" si="55"/>
        <v>0</v>
      </c>
      <c r="BG228" s="167">
        <f t="shared" si="56"/>
        <v>0</v>
      </c>
      <c r="BH228" s="167">
        <f t="shared" si="57"/>
        <v>0</v>
      </c>
      <c r="BI228" s="167">
        <f t="shared" si="58"/>
        <v>0</v>
      </c>
      <c r="BJ228" s="14" t="s">
        <v>84</v>
      </c>
      <c r="BK228" s="167">
        <f t="shared" si="59"/>
        <v>0</v>
      </c>
      <c r="BL228" s="14" t="s">
        <v>127</v>
      </c>
      <c r="BM228" s="166" t="s">
        <v>511</v>
      </c>
    </row>
    <row r="229" spans="1:65" s="2" customFormat="1" ht="16.5" customHeight="1">
      <c r="A229" s="29"/>
      <c r="B229" s="153"/>
      <c r="C229" s="154" t="s">
        <v>512</v>
      </c>
      <c r="D229" s="154" t="s">
        <v>123</v>
      </c>
      <c r="E229" s="155" t="s">
        <v>513</v>
      </c>
      <c r="F229" s="156" t="s">
        <v>514</v>
      </c>
      <c r="G229" s="157" t="s">
        <v>271</v>
      </c>
      <c r="H229" s="158">
        <v>1</v>
      </c>
      <c r="I229" s="159"/>
      <c r="J229" s="160">
        <f t="shared" si="50"/>
        <v>0</v>
      </c>
      <c r="K229" s="161"/>
      <c r="L229" s="30"/>
      <c r="M229" s="162" t="s">
        <v>1</v>
      </c>
      <c r="N229" s="163" t="s">
        <v>44</v>
      </c>
      <c r="O229" s="55"/>
      <c r="P229" s="164">
        <f t="shared" si="51"/>
        <v>0</v>
      </c>
      <c r="Q229" s="164">
        <v>0</v>
      </c>
      <c r="R229" s="164">
        <f t="shared" si="52"/>
        <v>0</v>
      </c>
      <c r="S229" s="164">
        <v>0</v>
      </c>
      <c r="T229" s="165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6" t="s">
        <v>127</v>
      </c>
      <c r="AT229" s="166" t="s">
        <v>123</v>
      </c>
      <c r="AU229" s="166" t="s">
        <v>253</v>
      </c>
      <c r="AY229" s="14" t="s">
        <v>120</v>
      </c>
      <c r="BE229" s="167">
        <f t="shared" si="54"/>
        <v>0</v>
      </c>
      <c r="BF229" s="167">
        <f t="shared" si="55"/>
        <v>0</v>
      </c>
      <c r="BG229" s="167">
        <f t="shared" si="56"/>
        <v>0</v>
      </c>
      <c r="BH229" s="167">
        <f t="shared" si="57"/>
        <v>0</v>
      </c>
      <c r="BI229" s="167">
        <f t="shared" si="58"/>
        <v>0</v>
      </c>
      <c r="BJ229" s="14" t="s">
        <v>84</v>
      </c>
      <c r="BK229" s="167">
        <f t="shared" si="59"/>
        <v>0</v>
      </c>
      <c r="BL229" s="14" t="s">
        <v>127</v>
      </c>
      <c r="BM229" s="166" t="s">
        <v>515</v>
      </c>
    </row>
    <row r="230" spans="1:65" s="2" customFormat="1" ht="16.5" customHeight="1">
      <c r="A230" s="29"/>
      <c r="B230" s="153"/>
      <c r="C230" s="168" t="s">
        <v>516</v>
      </c>
      <c r="D230" s="168" t="s">
        <v>206</v>
      </c>
      <c r="E230" s="169" t="s">
        <v>517</v>
      </c>
      <c r="F230" s="170" t="s">
        <v>518</v>
      </c>
      <c r="G230" s="171" t="s">
        <v>271</v>
      </c>
      <c r="H230" s="172">
        <v>1</v>
      </c>
      <c r="I230" s="173"/>
      <c r="J230" s="174">
        <f t="shared" si="50"/>
        <v>0</v>
      </c>
      <c r="K230" s="175"/>
      <c r="L230" s="176"/>
      <c r="M230" s="177" t="s">
        <v>1</v>
      </c>
      <c r="N230" s="178" t="s">
        <v>44</v>
      </c>
      <c r="O230" s="55"/>
      <c r="P230" s="164">
        <f t="shared" si="51"/>
        <v>0</v>
      </c>
      <c r="Q230" s="164">
        <v>0</v>
      </c>
      <c r="R230" s="164">
        <f t="shared" si="52"/>
        <v>0</v>
      </c>
      <c r="S230" s="164">
        <v>0</v>
      </c>
      <c r="T230" s="165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6" t="s">
        <v>147</v>
      </c>
      <c r="AT230" s="166" t="s">
        <v>206</v>
      </c>
      <c r="AU230" s="166" t="s">
        <v>253</v>
      </c>
      <c r="AY230" s="14" t="s">
        <v>120</v>
      </c>
      <c r="BE230" s="167">
        <f t="shared" si="54"/>
        <v>0</v>
      </c>
      <c r="BF230" s="167">
        <f t="shared" si="55"/>
        <v>0</v>
      </c>
      <c r="BG230" s="167">
        <f t="shared" si="56"/>
        <v>0</v>
      </c>
      <c r="BH230" s="167">
        <f t="shared" si="57"/>
        <v>0</v>
      </c>
      <c r="BI230" s="167">
        <f t="shared" si="58"/>
        <v>0</v>
      </c>
      <c r="BJ230" s="14" t="s">
        <v>84</v>
      </c>
      <c r="BK230" s="167">
        <f t="shared" si="59"/>
        <v>0</v>
      </c>
      <c r="BL230" s="14" t="s">
        <v>127</v>
      </c>
      <c r="BM230" s="166" t="s">
        <v>519</v>
      </c>
    </row>
    <row r="231" spans="1:65" s="2" customFormat="1" ht="16.5" customHeight="1">
      <c r="A231" s="29"/>
      <c r="B231" s="153"/>
      <c r="C231" s="154" t="s">
        <v>520</v>
      </c>
      <c r="D231" s="154" t="s">
        <v>123</v>
      </c>
      <c r="E231" s="155" t="s">
        <v>521</v>
      </c>
      <c r="F231" s="156" t="s">
        <v>522</v>
      </c>
      <c r="G231" s="157" t="s">
        <v>271</v>
      </c>
      <c r="H231" s="158">
        <v>1</v>
      </c>
      <c r="I231" s="159"/>
      <c r="J231" s="160">
        <f t="shared" si="50"/>
        <v>0</v>
      </c>
      <c r="K231" s="161"/>
      <c r="L231" s="30"/>
      <c r="M231" s="162" t="s">
        <v>1</v>
      </c>
      <c r="N231" s="163" t="s">
        <v>44</v>
      </c>
      <c r="O231" s="55"/>
      <c r="P231" s="164">
        <f t="shared" si="51"/>
        <v>0</v>
      </c>
      <c r="Q231" s="164">
        <v>0</v>
      </c>
      <c r="R231" s="164">
        <f t="shared" si="52"/>
        <v>0</v>
      </c>
      <c r="S231" s="164">
        <v>0</v>
      </c>
      <c r="T231" s="165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6" t="s">
        <v>127</v>
      </c>
      <c r="AT231" s="166" t="s">
        <v>123</v>
      </c>
      <c r="AU231" s="166" t="s">
        <v>253</v>
      </c>
      <c r="AY231" s="14" t="s">
        <v>120</v>
      </c>
      <c r="BE231" s="167">
        <f t="shared" si="54"/>
        <v>0</v>
      </c>
      <c r="BF231" s="167">
        <f t="shared" si="55"/>
        <v>0</v>
      </c>
      <c r="BG231" s="167">
        <f t="shared" si="56"/>
        <v>0</v>
      </c>
      <c r="BH231" s="167">
        <f t="shared" si="57"/>
        <v>0</v>
      </c>
      <c r="BI231" s="167">
        <f t="shared" si="58"/>
        <v>0</v>
      </c>
      <c r="BJ231" s="14" t="s">
        <v>84</v>
      </c>
      <c r="BK231" s="167">
        <f t="shared" si="59"/>
        <v>0</v>
      </c>
      <c r="BL231" s="14" t="s">
        <v>127</v>
      </c>
      <c r="BM231" s="166" t="s">
        <v>523</v>
      </c>
    </row>
    <row r="232" spans="1:65" s="2" customFormat="1" ht="16.5" customHeight="1">
      <c r="A232" s="29"/>
      <c r="B232" s="153"/>
      <c r="C232" s="168" t="s">
        <v>524</v>
      </c>
      <c r="D232" s="168" t="s">
        <v>206</v>
      </c>
      <c r="E232" s="169" t="s">
        <v>525</v>
      </c>
      <c r="F232" s="170" t="s">
        <v>526</v>
      </c>
      <c r="G232" s="171" t="s">
        <v>271</v>
      </c>
      <c r="H232" s="172">
        <v>1</v>
      </c>
      <c r="I232" s="173"/>
      <c r="J232" s="174">
        <f t="shared" si="50"/>
        <v>0</v>
      </c>
      <c r="K232" s="175"/>
      <c r="L232" s="176"/>
      <c r="M232" s="177" t="s">
        <v>1</v>
      </c>
      <c r="N232" s="178" t="s">
        <v>44</v>
      </c>
      <c r="O232" s="55"/>
      <c r="P232" s="164">
        <f t="shared" si="51"/>
        <v>0</v>
      </c>
      <c r="Q232" s="164">
        <v>2.9499999999999998E-2</v>
      </c>
      <c r="R232" s="164">
        <f t="shared" si="52"/>
        <v>2.9499999999999998E-2</v>
      </c>
      <c r="S232" s="164">
        <v>0</v>
      </c>
      <c r="T232" s="165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6" t="s">
        <v>147</v>
      </c>
      <c r="AT232" s="166" t="s">
        <v>206</v>
      </c>
      <c r="AU232" s="166" t="s">
        <v>253</v>
      </c>
      <c r="AY232" s="14" t="s">
        <v>120</v>
      </c>
      <c r="BE232" s="167">
        <f t="shared" si="54"/>
        <v>0</v>
      </c>
      <c r="BF232" s="167">
        <f t="shared" si="55"/>
        <v>0</v>
      </c>
      <c r="BG232" s="167">
        <f t="shared" si="56"/>
        <v>0</v>
      </c>
      <c r="BH232" s="167">
        <f t="shared" si="57"/>
        <v>0</v>
      </c>
      <c r="BI232" s="167">
        <f t="shared" si="58"/>
        <v>0</v>
      </c>
      <c r="BJ232" s="14" t="s">
        <v>84</v>
      </c>
      <c r="BK232" s="167">
        <f t="shared" si="59"/>
        <v>0</v>
      </c>
      <c r="BL232" s="14" t="s">
        <v>127</v>
      </c>
      <c r="BM232" s="166" t="s">
        <v>527</v>
      </c>
    </row>
    <row r="233" spans="1:65" s="2" customFormat="1" ht="16.5" customHeight="1">
      <c r="A233" s="29"/>
      <c r="B233" s="153"/>
      <c r="C233" s="154" t="s">
        <v>528</v>
      </c>
      <c r="D233" s="154" t="s">
        <v>123</v>
      </c>
      <c r="E233" s="155" t="s">
        <v>529</v>
      </c>
      <c r="F233" s="156" t="s">
        <v>530</v>
      </c>
      <c r="G233" s="157" t="s">
        <v>136</v>
      </c>
      <c r="H233" s="158">
        <v>90</v>
      </c>
      <c r="I233" s="159"/>
      <c r="J233" s="160">
        <f t="shared" si="50"/>
        <v>0</v>
      </c>
      <c r="K233" s="161"/>
      <c r="L233" s="30"/>
      <c r="M233" s="162" t="s">
        <v>1</v>
      </c>
      <c r="N233" s="163" t="s">
        <v>44</v>
      </c>
      <c r="O233" s="55"/>
      <c r="P233" s="164">
        <f t="shared" si="51"/>
        <v>0</v>
      </c>
      <c r="Q233" s="164">
        <v>0</v>
      </c>
      <c r="R233" s="164">
        <f t="shared" si="52"/>
        <v>0</v>
      </c>
      <c r="S233" s="164">
        <v>0</v>
      </c>
      <c r="T233" s="165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6" t="s">
        <v>127</v>
      </c>
      <c r="AT233" s="166" t="s">
        <v>123</v>
      </c>
      <c r="AU233" s="166" t="s">
        <v>253</v>
      </c>
      <c r="AY233" s="14" t="s">
        <v>120</v>
      </c>
      <c r="BE233" s="167">
        <f t="shared" si="54"/>
        <v>0</v>
      </c>
      <c r="BF233" s="167">
        <f t="shared" si="55"/>
        <v>0</v>
      </c>
      <c r="BG233" s="167">
        <f t="shared" si="56"/>
        <v>0</v>
      </c>
      <c r="BH233" s="167">
        <f t="shared" si="57"/>
        <v>0</v>
      </c>
      <c r="BI233" s="167">
        <f t="shared" si="58"/>
        <v>0</v>
      </c>
      <c r="BJ233" s="14" t="s">
        <v>84</v>
      </c>
      <c r="BK233" s="167">
        <f t="shared" si="59"/>
        <v>0</v>
      </c>
      <c r="BL233" s="14" t="s">
        <v>127</v>
      </c>
      <c r="BM233" s="166" t="s">
        <v>531</v>
      </c>
    </row>
    <row r="234" spans="1:65" s="2" customFormat="1" ht="16.5" customHeight="1">
      <c r="A234" s="29"/>
      <c r="B234" s="153"/>
      <c r="C234" s="154" t="s">
        <v>532</v>
      </c>
      <c r="D234" s="154" t="s">
        <v>123</v>
      </c>
      <c r="E234" s="155" t="s">
        <v>533</v>
      </c>
      <c r="F234" s="156" t="s">
        <v>534</v>
      </c>
      <c r="G234" s="157" t="s">
        <v>136</v>
      </c>
      <c r="H234" s="158">
        <v>90</v>
      </c>
      <c r="I234" s="159"/>
      <c r="J234" s="160">
        <f t="shared" si="50"/>
        <v>0</v>
      </c>
      <c r="K234" s="161"/>
      <c r="L234" s="30"/>
      <c r="M234" s="162" t="s">
        <v>1</v>
      </c>
      <c r="N234" s="163" t="s">
        <v>44</v>
      </c>
      <c r="O234" s="55"/>
      <c r="P234" s="164">
        <f t="shared" si="51"/>
        <v>0</v>
      </c>
      <c r="Q234" s="164">
        <v>0</v>
      </c>
      <c r="R234" s="164">
        <f t="shared" si="52"/>
        <v>0</v>
      </c>
      <c r="S234" s="164">
        <v>0</v>
      </c>
      <c r="T234" s="165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6" t="s">
        <v>127</v>
      </c>
      <c r="AT234" s="166" t="s">
        <v>123</v>
      </c>
      <c r="AU234" s="166" t="s">
        <v>253</v>
      </c>
      <c r="AY234" s="14" t="s">
        <v>120</v>
      </c>
      <c r="BE234" s="167">
        <f t="shared" si="54"/>
        <v>0</v>
      </c>
      <c r="BF234" s="167">
        <f t="shared" si="55"/>
        <v>0</v>
      </c>
      <c r="BG234" s="167">
        <f t="shared" si="56"/>
        <v>0</v>
      </c>
      <c r="BH234" s="167">
        <f t="shared" si="57"/>
        <v>0</v>
      </c>
      <c r="BI234" s="167">
        <f t="shared" si="58"/>
        <v>0</v>
      </c>
      <c r="BJ234" s="14" t="s">
        <v>84</v>
      </c>
      <c r="BK234" s="167">
        <f t="shared" si="59"/>
        <v>0</v>
      </c>
      <c r="BL234" s="14" t="s">
        <v>127</v>
      </c>
      <c r="BM234" s="166" t="s">
        <v>535</v>
      </c>
    </row>
    <row r="235" spans="1:65" s="12" customFormat="1" ht="20.85" customHeight="1">
      <c r="B235" s="140"/>
      <c r="D235" s="141" t="s">
        <v>78</v>
      </c>
      <c r="E235" s="151" t="s">
        <v>536</v>
      </c>
      <c r="F235" s="151" t="s">
        <v>537</v>
      </c>
      <c r="I235" s="143"/>
      <c r="J235" s="152">
        <f>BK235</f>
        <v>0</v>
      </c>
      <c r="L235" s="140"/>
      <c r="M235" s="145"/>
      <c r="N235" s="146"/>
      <c r="O235" s="146"/>
      <c r="P235" s="147">
        <f>SUM(P236:P241)</f>
        <v>0</v>
      </c>
      <c r="Q235" s="146"/>
      <c r="R235" s="147">
        <f>SUM(R236:R241)</f>
        <v>1.332E-2</v>
      </c>
      <c r="S235" s="146"/>
      <c r="T235" s="148">
        <f>SUM(T236:T241)</f>
        <v>0</v>
      </c>
      <c r="AR235" s="141" t="s">
        <v>84</v>
      </c>
      <c r="AT235" s="149" t="s">
        <v>78</v>
      </c>
      <c r="AU235" s="149" t="s">
        <v>86</v>
      </c>
      <c r="AY235" s="141" t="s">
        <v>120</v>
      </c>
      <c r="BK235" s="150">
        <f>SUM(BK236:BK241)</f>
        <v>0</v>
      </c>
    </row>
    <row r="236" spans="1:65" s="2" customFormat="1" ht="21.75" customHeight="1">
      <c r="A236" s="29"/>
      <c r="B236" s="153"/>
      <c r="C236" s="154" t="s">
        <v>538</v>
      </c>
      <c r="D236" s="154" t="s">
        <v>123</v>
      </c>
      <c r="E236" s="155" t="s">
        <v>539</v>
      </c>
      <c r="F236" s="156" t="s">
        <v>540</v>
      </c>
      <c r="G236" s="157" t="s">
        <v>136</v>
      </c>
      <c r="H236" s="158">
        <v>36</v>
      </c>
      <c r="I236" s="159"/>
      <c r="J236" s="160">
        <f t="shared" ref="J236:J241" si="60">ROUND(I236*H236,2)</f>
        <v>0</v>
      </c>
      <c r="K236" s="161"/>
      <c r="L236" s="30"/>
      <c r="M236" s="162" t="s">
        <v>1</v>
      </c>
      <c r="N236" s="163" t="s">
        <v>44</v>
      </c>
      <c r="O236" s="55"/>
      <c r="P236" s="164">
        <f t="shared" ref="P236:P241" si="61">O236*H236</f>
        <v>0</v>
      </c>
      <c r="Q236" s="164">
        <v>0</v>
      </c>
      <c r="R236" s="164">
        <f t="shared" ref="R236:R241" si="62">Q236*H236</f>
        <v>0</v>
      </c>
      <c r="S236" s="164">
        <v>0</v>
      </c>
      <c r="T236" s="165">
        <f t="shared" ref="T236:T241" si="63"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6" t="s">
        <v>127</v>
      </c>
      <c r="AT236" s="166" t="s">
        <v>123</v>
      </c>
      <c r="AU236" s="166" t="s">
        <v>253</v>
      </c>
      <c r="AY236" s="14" t="s">
        <v>120</v>
      </c>
      <c r="BE236" s="167">
        <f t="shared" ref="BE236:BE241" si="64">IF(N236="základní",J236,0)</f>
        <v>0</v>
      </c>
      <c r="BF236" s="167">
        <f t="shared" ref="BF236:BF241" si="65">IF(N236="snížená",J236,0)</f>
        <v>0</v>
      </c>
      <c r="BG236" s="167">
        <f t="shared" ref="BG236:BG241" si="66">IF(N236="zákl. přenesená",J236,0)</f>
        <v>0</v>
      </c>
      <c r="BH236" s="167">
        <f t="shared" ref="BH236:BH241" si="67">IF(N236="sníž. přenesená",J236,0)</f>
        <v>0</v>
      </c>
      <c r="BI236" s="167">
        <f t="shared" ref="BI236:BI241" si="68">IF(N236="nulová",J236,0)</f>
        <v>0</v>
      </c>
      <c r="BJ236" s="14" t="s">
        <v>84</v>
      </c>
      <c r="BK236" s="167">
        <f t="shared" ref="BK236:BK241" si="69">ROUND(I236*H236,2)</f>
        <v>0</v>
      </c>
      <c r="BL236" s="14" t="s">
        <v>127</v>
      </c>
      <c r="BM236" s="166" t="s">
        <v>541</v>
      </c>
    </row>
    <row r="237" spans="1:65" s="2" customFormat="1" ht="16.5" customHeight="1">
      <c r="A237" s="29"/>
      <c r="B237" s="153"/>
      <c r="C237" s="168" t="s">
        <v>542</v>
      </c>
      <c r="D237" s="168" t="s">
        <v>206</v>
      </c>
      <c r="E237" s="169" t="s">
        <v>543</v>
      </c>
      <c r="F237" s="170" t="s">
        <v>544</v>
      </c>
      <c r="G237" s="171" t="s">
        <v>136</v>
      </c>
      <c r="H237" s="172">
        <v>36</v>
      </c>
      <c r="I237" s="173"/>
      <c r="J237" s="174">
        <f t="shared" si="60"/>
        <v>0</v>
      </c>
      <c r="K237" s="175"/>
      <c r="L237" s="176"/>
      <c r="M237" s="177" t="s">
        <v>1</v>
      </c>
      <c r="N237" s="178" t="s">
        <v>44</v>
      </c>
      <c r="O237" s="55"/>
      <c r="P237" s="164">
        <f t="shared" si="61"/>
        <v>0</v>
      </c>
      <c r="Q237" s="164">
        <v>3.6999999999999999E-4</v>
      </c>
      <c r="R237" s="164">
        <f t="shared" si="62"/>
        <v>1.332E-2</v>
      </c>
      <c r="S237" s="164">
        <v>0</v>
      </c>
      <c r="T237" s="165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6" t="s">
        <v>147</v>
      </c>
      <c r="AT237" s="166" t="s">
        <v>206</v>
      </c>
      <c r="AU237" s="166" t="s">
        <v>253</v>
      </c>
      <c r="AY237" s="14" t="s">
        <v>120</v>
      </c>
      <c r="BE237" s="167">
        <f t="shared" si="64"/>
        <v>0</v>
      </c>
      <c r="BF237" s="167">
        <f t="shared" si="65"/>
        <v>0</v>
      </c>
      <c r="BG237" s="167">
        <f t="shared" si="66"/>
        <v>0</v>
      </c>
      <c r="BH237" s="167">
        <f t="shared" si="67"/>
        <v>0</v>
      </c>
      <c r="BI237" s="167">
        <f t="shared" si="68"/>
        <v>0</v>
      </c>
      <c r="BJ237" s="14" t="s">
        <v>84</v>
      </c>
      <c r="BK237" s="167">
        <f t="shared" si="69"/>
        <v>0</v>
      </c>
      <c r="BL237" s="14" t="s">
        <v>127</v>
      </c>
      <c r="BM237" s="166" t="s">
        <v>545</v>
      </c>
    </row>
    <row r="238" spans="1:65" s="2" customFormat="1" ht="16.5" customHeight="1">
      <c r="A238" s="29"/>
      <c r="B238" s="153"/>
      <c r="C238" s="168" t="s">
        <v>546</v>
      </c>
      <c r="D238" s="168" t="s">
        <v>206</v>
      </c>
      <c r="E238" s="169" t="s">
        <v>547</v>
      </c>
      <c r="F238" s="170" t="s">
        <v>548</v>
      </c>
      <c r="G238" s="171" t="s">
        <v>136</v>
      </c>
      <c r="H238" s="172">
        <v>36</v>
      </c>
      <c r="I238" s="173"/>
      <c r="J238" s="174">
        <f t="shared" si="60"/>
        <v>0</v>
      </c>
      <c r="K238" s="175"/>
      <c r="L238" s="176"/>
      <c r="M238" s="177" t="s">
        <v>1</v>
      </c>
      <c r="N238" s="178" t="s">
        <v>44</v>
      </c>
      <c r="O238" s="55"/>
      <c r="P238" s="164">
        <f t="shared" si="61"/>
        <v>0</v>
      </c>
      <c r="Q238" s="164">
        <v>0</v>
      </c>
      <c r="R238" s="164">
        <f t="shared" si="62"/>
        <v>0</v>
      </c>
      <c r="S238" s="164">
        <v>0</v>
      </c>
      <c r="T238" s="165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6" t="s">
        <v>147</v>
      </c>
      <c r="AT238" s="166" t="s">
        <v>206</v>
      </c>
      <c r="AU238" s="166" t="s">
        <v>253</v>
      </c>
      <c r="AY238" s="14" t="s">
        <v>120</v>
      </c>
      <c r="BE238" s="167">
        <f t="shared" si="64"/>
        <v>0</v>
      </c>
      <c r="BF238" s="167">
        <f t="shared" si="65"/>
        <v>0</v>
      </c>
      <c r="BG238" s="167">
        <f t="shared" si="66"/>
        <v>0</v>
      </c>
      <c r="BH238" s="167">
        <f t="shared" si="67"/>
        <v>0</v>
      </c>
      <c r="BI238" s="167">
        <f t="shared" si="68"/>
        <v>0</v>
      </c>
      <c r="BJ238" s="14" t="s">
        <v>84</v>
      </c>
      <c r="BK238" s="167">
        <f t="shared" si="69"/>
        <v>0</v>
      </c>
      <c r="BL238" s="14" t="s">
        <v>127</v>
      </c>
      <c r="BM238" s="166" t="s">
        <v>549</v>
      </c>
    </row>
    <row r="239" spans="1:65" s="2" customFormat="1" ht="16.5" customHeight="1">
      <c r="A239" s="29"/>
      <c r="B239" s="153"/>
      <c r="C239" s="168" t="s">
        <v>550</v>
      </c>
      <c r="D239" s="168" t="s">
        <v>206</v>
      </c>
      <c r="E239" s="169" t="s">
        <v>551</v>
      </c>
      <c r="F239" s="170" t="s">
        <v>552</v>
      </c>
      <c r="G239" s="171" t="s">
        <v>136</v>
      </c>
      <c r="H239" s="172">
        <v>36</v>
      </c>
      <c r="I239" s="173"/>
      <c r="J239" s="174">
        <f t="shared" si="60"/>
        <v>0</v>
      </c>
      <c r="K239" s="175"/>
      <c r="L239" s="176"/>
      <c r="M239" s="177" t="s">
        <v>1</v>
      </c>
      <c r="N239" s="178" t="s">
        <v>44</v>
      </c>
      <c r="O239" s="55"/>
      <c r="P239" s="164">
        <f t="shared" si="61"/>
        <v>0</v>
      </c>
      <c r="Q239" s="164">
        <v>0</v>
      </c>
      <c r="R239" s="164">
        <f t="shared" si="62"/>
        <v>0</v>
      </c>
      <c r="S239" s="164">
        <v>0</v>
      </c>
      <c r="T239" s="165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6" t="s">
        <v>147</v>
      </c>
      <c r="AT239" s="166" t="s">
        <v>206</v>
      </c>
      <c r="AU239" s="166" t="s">
        <v>253</v>
      </c>
      <c r="AY239" s="14" t="s">
        <v>120</v>
      </c>
      <c r="BE239" s="167">
        <f t="shared" si="64"/>
        <v>0</v>
      </c>
      <c r="BF239" s="167">
        <f t="shared" si="65"/>
        <v>0</v>
      </c>
      <c r="BG239" s="167">
        <f t="shared" si="66"/>
        <v>0</v>
      </c>
      <c r="BH239" s="167">
        <f t="shared" si="67"/>
        <v>0</v>
      </c>
      <c r="BI239" s="167">
        <f t="shared" si="68"/>
        <v>0</v>
      </c>
      <c r="BJ239" s="14" t="s">
        <v>84</v>
      </c>
      <c r="BK239" s="167">
        <f t="shared" si="69"/>
        <v>0</v>
      </c>
      <c r="BL239" s="14" t="s">
        <v>127</v>
      </c>
      <c r="BM239" s="166" t="s">
        <v>553</v>
      </c>
    </row>
    <row r="240" spans="1:65" s="2" customFormat="1" ht="21.75" customHeight="1">
      <c r="A240" s="29"/>
      <c r="B240" s="153"/>
      <c r="C240" s="154" t="s">
        <v>554</v>
      </c>
      <c r="D240" s="154" t="s">
        <v>123</v>
      </c>
      <c r="E240" s="155" t="s">
        <v>555</v>
      </c>
      <c r="F240" s="156" t="s">
        <v>556</v>
      </c>
      <c r="G240" s="157" t="s">
        <v>136</v>
      </c>
      <c r="H240" s="158">
        <v>36</v>
      </c>
      <c r="I240" s="159"/>
      <c r="J240" s="160">
        <f t="shared" si="60"/>
        <v>0</v>
      </c>
      <c r="K240" s="161"/>
      <c r="L240" s="30"/>
      <c r="M240" s="162" t="s">
        <v>1</v>
      </c>
      <c r="N240" s="163" t="s">
        <v>44</v>
      </c>
      <c r="O240" s="55"/>
      <c r="P240" s="164">
        <f t="shared" si="61"/>
        <v>0</v>
      </c>
      <c r="Q240" s="164">
        <v>0</v>
      </c>
      <c r="R240" s="164">
        <f t="shared" si="62"/>
        <v>0</v>
      </c>
      <c r="S240" s="164">
        <v>0</v>
      </c>
      <c r="T240" s="165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6" t="s">
        <v>127</v>
      </c>
      <c r="AT240" s="166" t="s">
        <v>123</v>
      </c>
      <c r="AU240" s="166" t="s">
        <v>253</v>
      </c>
      <c r="AY240" s="14" t="s">
        <v>120</v>
      </c>
      <c r="BE240" s="167">
        <f t="shared" si="64"/>
        <v>0</v>
      </c>
      <c r="BF240" s="167">
        <f t="shared" si="65"/>
        <v>0</v>
      </c>
      <c r="BG240" s="167">
        <f t="shared" si="66"/>
        <v>0</v>
      </c>
      <c r="BH240" s="167">
        <f t="shared" si="67"/>
        <v>0</v>
      </c>
      <c r="BI240" s="167">
        <f t="shared" si="68"/>
        <v>0</v>
      </c>
      <c r="BJ240" s="14" t="s">
        <v>84</v>
      </c>
      <c r="BK240" s="167">
        <f t="shared" si="69"/>
        <v>0</v>
      </c>
      <c r="BL240" s="14" t="s">
        <v>127</v>
      </c>
      <c r="BM240" s="166" t="s">
        <v>557</v>
      </c>
    </row>
    <row r="241" spans="1:65" s="2" customFormat="1" ht="16.5" customHeight="1">
      <c r="A241" s="29"/>
      <c r="B241" s="153"/>
      <c r="C241" s="154" t="s">
        <v>558</v>
      </c>
      <c r="D241" s="154" t="s">
        <v>123</v>
      </c>
      <c r="E241" s="155" t="s">
        <v>559</v>
      </c>
      <c r="F241" s="156" t="s">
        <v>560</v>
      </c>
      <c r="G241" s="157" t="s">
        <v>136</v>
      </c>
      <c r="H241" s="158">
        <v>36</v>
      </c>
      <c r="I241" s="159"/>
      <c r="J241" s="160">
        <f t="shared" si="60"/>
        <v>0</v>
      </c>
      <c r="K241" s="161"/>
      <c r="L241" s="30"/>
      <c r="M241" s="162" t="s">
        <v>1</v>
      </c>
      <c r="N241" s="163" t="s">
        <v>44</v>
      </c>
      <c r="O241" s="55"/>
      <c r="P241" s="164">
        <f t="shared" si="61"/>
        <v>0</v>
      </c>
      <c r="Q241" s="164">
        <v>0</v>
      </c>
      <c r="R241" s="164">
        <f t="shared" si="62"/>
        <v>0</v>
      </c>
      <c r="S241" s="164">
        <v>0</v>
      </c>
      <c r="T241" s="165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6" t="s">
        <v>127</v>
      </c>
      <c r="AT241" s="166" t="s">
        <v>123</v>
      </c>
      <c r="AU241" s="166" t="s">
        <v>253</v>
      </c>
      <c r="AY241" s="14" t="s">
        <v>120</v>
      </c>
      <c r="BE241" s="167">
        <f t="shared" si="64"/>
        <v>0</v>
      </c>
      <c r="BF241" s="167">
        <f t="shared" si="65"/>
        <v>0</v>
      </c>
      <c r="BG241" s="167">
        <f t="shared" si="66"/>
        <v>0</v>
      </c>
      <c r="BH241" s="167">
        <f t="shared" si="67"/>
        <v>0</v>
      </c>
      <c r="BI241" s="167">
        <f t="shared" si="68"/>
        <v>0</v>
      </c>
      <c r="BJ241" s="14" t="s">
        <v>84</v>
      </c>
      <c r="BK241" s="167">
        <f t="shared" si="69"/>
        <v>0</v>
      </c>
      <c r="BL241" s="14" t="s">
        <v>127</v>
      </c>
      <c r="BM241" s="166" t="s">
        <v>561</v>
      </c>
    </row>
    <row r="242" spans="1:65" s="12" customFormat="1" ht="22.9" customHeight="1">
      <c r="B242" s="140"/>
      <c r="D242" s="141" t="s">
        <v>78</v>
      </c>
      <c r="E242" s="151" t="s">
        <v>562</v>
      </c>
      <c r="F242" s="151" t="s">
        <v>563</v>
      </c>
      <c r="I242" s="143"/>
      <c r="J242" s="152">
        <f>BK242</f>
        <v>0</v>
      </c>
      <c r="L242" s="140"/>
      <c r="M242" s="145"/>
      <c r="N242" s="146"/>
      <c r="O242" s="146"/>
      <c r="P242" s="147">
        <f>SUM(P243:P244)</f>
        <v>0</v>
      </c>
      <c r="Q242" s="146"/>
      <c r="R242" s="147">
        <f>SUM(R243:R244)</f>
        <v>0</v>
      </c>
      <c r="S242" s="146"/>
      <c r="T242" s="148">
        <f>SUM(T243:T244)</f>
        <v>0</v>
      </c>
      <c r="AR242" s="141" t="s">
        <v>84</v>
      </c>
      <c r="AT242" s="149" t="s">
        <v>78</v>
      </c>
      <c r="AU242" s="149" t="s">
        <v>84</v>
      </c>
      <c r="AY242" s="141" t="s">
        <v>120</v>
      </c>
      <c r="BK242" s="150">
        <f>SUM(BK243:BK244)</f>
        <v>0</v>
      </c>
    </row>
    <row r="243" spans="1:65" s="2" customFormat="1" ht="21.75" customHeight="1">
      <c r="A243" s="29"/>
      <c r="B243" s="153"/>
      <c r="C243" s="154" t="s">
        <v>564</v>
      </c>
      <c r="D243" s="154" t="s">
        <v>123</v>
      </c>
      <c r="E243" s="155" t="s">
        <v>565</v>
      </c>
      <c r="F243" s="156" t="s">
        <v>566</v>
      </c>
      <c r="G243" s="157" t="s">
        <v>196</v>
      </c>
      <c r="H243" s="158">
        <v>0</v>
      </c>
      <c r="I243" s="159"/>
      <c r="J243" s="160">
        <f>ROUND(I243*H243,2)</f>
        <v>0</v>
      </c>
      <c r="K243" s="161"/>
      <c r="L243" s="30"/>
      <c r="M243" s="162" t="s">
        <v>1</v>
      </c>
      <c r="N243" s="163" t="s">
        <v>44</v>
      </c>
      <c r="O243" s="55"/>
      <c r="P243" s="164">
        <f>O243*H243</f>
        <v>0</v>
      </c>
      <c r="Q243" s="164">
        <v>0</v>
      </c>
      <c r="R243" s="164">
        <f>Q243*H243</f>
        <v>0</v>
      </c>
      <c r="S243" s="164">
        <v>0</v>
      </c>
      <c r="T243" s="165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6" t="s">
        <v>127</v>
      </c>
      <c r="AT243" s="166" t="s">
        <v>123</v>
      </c>
      <c r="AU243" s="166" t="s">
        <v>86</v>
      </c>
      <c r="AY243" s="14" t="s">
        <v>120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4" t="s">
        <v>84</v>
      </c>
      <c r="BK243" s="167">
        <f>ROUND(I243*H243,2)</f>
        <v>0</v>
      </c>
      <c r="BL243" s="14" t="s">
        <v>127</v>
      </c>
      <c r="BM243" s="166" t="s">
        <v>567</v>
      </c>
    </row>
    <row r="244" spans="1:65" s="2" customFormat="1" ht="21.75" customHeight="1">
      <c r="A244" s="29"/>
      <c r="B244" s="153"/>
      <c r="C244" s="154" t="s">
        <v>568</v>
      </c>
      <c r="D244" s="154" t="s">
        <v>123</v>
      </c>
      <c r="E244" s="155" t="s">
        <v>569</v>
      </c>
      <c r="F244" s="156" t="s">
        <v>570</v>
      </c>
      <c r="G244" s="157" t="s">
        <v>196</v>
      </c>
      <c r="H244" s="158">
        <v>250</v>
      </c>
      <c r="I244" s="159"/>
      <c r="J244" s="160">
        <f>ROUND(I244*H244,2)</f>
        <v>0</v>
      </c>
      <c r="K244" s="161"/>
      <c r="L244" s="30"/>
      <c r="M244" s="179" t="s">
        <v>1</v>
      </c>
      <c r="N244" s="180" t="s">
        <v>44</v>
      </c>
      <c r="O244" s="181"/>
      <c r="P244" s="182">
        <f>O244*H244</f>
        <v>0</v>
      </c>
      <c r="Q244" s="182">
        <v>0</v>
      </c>
      <c r="R244" s="182">
        <f>Q244*H244</f>
        <v>0</v>
      </c>
      <c r="S244" s="182">
        <v>0</v>
      </c>
      <c r="T244" s="183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6" t="s">
        <v>127</v>
      </c>
      <c r="AT244" s="166" t="s">
        <v>123</v>
      </c>
      <c r="AU244" s="166" t="s">
        <v>86</v>
      </c>
      <c r="AY244" s="14" t="s">
        <v>120</v>
      </c>
      <c r="BE244" s="167">
        <f>IF(N244="základní",J244,0)</f>
        <v>0</v>
      </c>
      <c r="BF244" s="167">
        <f>IF(N244="snížená",J244,0)</f>
        <v>0</v>
      </c>
      <c r="BG244" s="167">
        <f>IF(N244="zákl. přenesená",J244,0)</f>
        <v>0</v>
      </c>
      <c r="BH244" s="167">
        <f>IF(N244="sníž. přenesená",J244,0)</f>
        <v>0</v>
      </c>
      <c r="BI244" s="167">
        <f>IF(N244="nulová",J244,0)</f>
        <v>0</v>
      </c>
      <c r="BJ244" s="14" t="s">
        <v>84</v>
      </c>
      <c r="BK244" s="167">
        <f>ROUND(I244*H244,2)</f>
        <v>0</v>
      </c>
      <c r="BL244" s="14" t="s">
        <v>127</v>
      </c>
      <c r="BM244" s="166" t="s">
        <v>571</v>
      </c>
    </row>
    <row r="245" spans="1:65" s="2" customFormat="1" ht="6.95" customHeight="1">
      <c r="A245" s="29"/>
      <c r="B245" s="44"/>
      <c r="C245" s="45"/>
      <c r="D245" s="45"/>
      <c r="E245" s="45"/>
      <c r="F245" s="45"/>
      <c r="G245" s="45"/>
      <c r="H245" s="45"/>
      <c r="I245" s="112"/>
      <c r="J245" s="45"/>
      <c r="K245" s="45"/>
      <c r="L245" s="30"/>
      <c r="M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</sheetData>
  <autoFilter ref="C123:K244"/>
  <mergeCells count="6">
    <mergeCell ref="E116:H116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BENESOV- - ul. Ulrichova ...</vt:lpstr>
      <vt:lpstr>'BENESOV- - ul. Ulrichova ...'!Názvy_tisku</vt:lpstr>
      <vt:lpstr>'Rekapitulace stavby'!Názvy_tisku</vt:lpstr>
      <vt:lpstr>'BENESOV- - ul. Ulrichova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Mastíková-dv</dc:creator>
  <cp:lastModifiedBy>Pavlína Tůmová</cp:lastModifiedBy>
  <dcterms:created xsi:type="dcterms:W3CDTF">2020-06-10T08:34:41Z</dcterms:created>
  <dcterms:modified xsi:type="dcterms:W3CDTF">2020-06-24T06:23:48Z</dcterms:modified>
</cp:coreProperties>
</file>