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Veřejné zakázky 2021\VZ Stavební práce\VZMR\Rekonstrukce Vily Katušky\"/>
    </mc:Choice>
  </mc:AlternateContent>
  <bookViews>
    <workbookView xWindow="0" yWindow="0" windowWidth="28800" windowHeight="12585" activeTab="1"/>
  </bookViews>
  <sheets>
    <sheet name="Rekapitulace stavby" sheetId="1" r:id="rId1"/>
    <sheet name="SO 01 - Stavební úpravy" sheetId="2" r:id="rId2"/>
  </sheets>
  <definedNames>
    <definedName name="_xlnm._FilterDatabase" localSheetId="1" hidden="1">'SO 01 - Stavební úpravy'!$C$141:$K$699</definedName>
    <definedName name="_xlnm.Print_Titles" localSheetId="0">'Rekapitulace stavby'!$92:$92</definedName>
    <definedName name="_xlnm.Print_Titles" localSheetId="1">'SO 01 - Stavební úpravy'!$141:$141</definedName>
    <definedName name="_xlnm.Print_Area" localSheetId="0">'Rekapitulace stavby'!$D$4:$AO$76,'Rekapitulace stavby'!$C$82:$AQ$96</definedName>
    <definedName name="_xlnm.Print_Area" localSheetId="1">'SO 01 - Stavební úpravy'!$C$4:$J$76,'SO 01 - Stavební úpravy'!$C$82:$J$123,'SO 01 - Stavební úpravy'!$C$129:$J$699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699" i="2"/>
  <c r="BH699" i="2"/>
  <c r="BG699" i="2"/>
  <c r="BF699" i="2"/>
  <c r="T699" i="2"/>
  <c r="R699" i="2"/>
  <c r="P699" i="2"/>
  <c r="BI698" i="2"/>
  <c r="BH698" i="2"/>
  <c r="BG698" i="2"/>
  <c r="BF698" i="2"/>
  <c r="T698" i="2"/>
  <c r="R698" i="2"/>
  <c r="P698" i="2"/>
  <c r="BI697" i="2"/>
  <c r="BH697" i="2"/>
  <c r="BG697" i="2"/>
  <c r="BF697" i="2"/>
  <c r="T697" i="2"/>
  <c r="R697" i="2"/>
  <c r="P697" i="2"/>
  <c r="BI696" i="2"/>
  <c r="BH696" i="2"/>
  <c r="BG696" i="2"/>
  <c r="BF696" i="2"/>
  <c r="T696" i="2"/>
  <c r="R696" i="2"/>
  <c r="P696" i="2"/>
  <c r="BI695" i="2"/>
  <c r="BH695" i="2"/>
  <c r="BG695" i="2"/>
  <c r="BF695" i="2"/>
  <c r="T695" i="2"/>
  <c r="R695" i="2"/>
  <c r="P695" i="2"/>
  <c r="BI694" i="2"/>
  <c r="BH694" i="2"/>
  <c r="BG694" i="2"/>
  <c r="BF694" i="2"/>
  <c r="T694" i="2"/>
  <c r="R694" i="2"/>
  <c r="P694" i="2"/>
  <c r="BI693" i="2"/>
  <c r="BH693" i="2"/>
  <c r="BG693" i="2"/>
  <c r="BF693" i="2"/>
  <c r="T693" i="2"/>
  <c r="R693" i="2"/>
  <c r="P693" i="2"/>
  <c r="BI690" i="2"/>
  <c r="BH690" i="2"/>
  <c r="BG690" i="2"/>
  <c r="BF690" i="2"/>
  <c r="T690" i="2"/>
  <c r="R690" i="2"/>
  <c r="P690" i="2"/>
  <c r="BI688" i="2"/>
  <c r="BH688" i="2"/>
  <c r="BG688" i="2"/>
  <c r="BF688" i="2"/>
  <c r="T688" i="2"/>
  <c r="R688" i="2"/>
  <c r="P688" i="2"/>
  <c r="BI686" i="2"/>
  <c r="BH686" i="2"/>
  <c r="BG686" i="2"/>
  <c r="BF686" i="2"/>
  <c r="T686" i="2"/>
  <c r="R686" i="2"/>
  <c r="P686" i="2"/>
  <c r="BI683" i="2"/>
  <c r="BH683" i="2"/>
  <c r="BG683" i="2"/>
  <c r="BF683" i="2"/>
  <c r="T683" i="2"/>
  <c r="R683" i="2"/>
  <c r="P683" i="2"/>
  <c r="BI680" i="2"/>
  <c r="BH680" i="2"/>
  <c r="BG680" i="2"/>
  <c r="BF680" i="2"/>
  <c r="T680" i="2"/>
  <c r="R680" i="2"/>
  <c r="P680" i="2"/>
  <c r="BI678" i="2"/>
  <c r="BH678" i="2"/>
  <c r="BG678" i="2"/>
  <c r="BF678" i="2"/>
  <c r="T678" i="2"/>
  <c r="R678" i="2"/>
  <c r="P678" i="2"/>
  <c r="BI675" i="2"/>
  <c r="BH675" i="2"/>
  <c r="BG675" i="2"/>
  <c r="BF675" i="2"/>
  <c r="T675" i="2"/>
  <c r="R675" i="2"/>
  <c r="P675" i="2"/>
  <c r="BI673" i="2"/>
  <c r="BH673" i="2"/>
  <c r="BG673" i="2"/>
  <c r="BF673" i="2"/>
  <c r="T673" i="2"/>
  <c r="R673" i="2"/>
  <c r="P673" i="2"/>
  <c r="BI671" i="2"/>
  <c r="BH671" i="2"/>
  <c r="BG671" i="2"/>
  <c r="BF671" i="2"/>
  <c r="T671" i="2"/>
  <c r="R671" i="2"/>
  <c r="P671" i="2"/>
  <c r="BI668" i="2"/>
  <c r="BH668" i="2"/>
  <c r="BG668" i="2"/>
  <c r="BF668" i="2"/>
  <c r="T668" i="2"/>
  <c r="R668" i="2"/>
  <c r="P668" i="2"/>
  <c r="BI666" i="2"/>
  <c r="BH666" i="2"/>
  <c r="BG666" i="2"/>
  <c r="BF666" i="2"/>
  <c r="T666" i="2"/>
  <c r="R666" i="2"/>
  <c r="P666" i="2"/>
  <c r="BI664" i="2"/>
  <c r="BH664" i="2"/>
  <c r="BG664" i="2"/>
  <c r="BF664" i="2"/>
  <c r="T664" i="2"/>
  <c r="R664" i="2"/>
  <c r="P664" i="2"/>
  <c r="BI662" i="2"/>
  <c r="BH662" i="2"/>
  <c r="BG662" i="2"/>
  <c r="BF662" i="2"/>
  <c r="T662" i="2"/>
  <c r="R662" i="2"/>
  <c r="P662" i="2"/>
  <c r="BI659" i="2"/>
  <c r="BH659" i="2"/>
  <c r="BG659" i="2"/>
  <c r="BF659" i="2"/>
  <c r="T659" i="2"/>
  <c r="R659" i="2"/>
  <c r="P659" i="2"/>
  <c r="BI656" i="2"/>
  <c r="BH656" i="2"/>
  <c r="BG656" i="2"/>
  <c r="BF656" i="2"/>
  <c r="T656" i="2"/>
  <c r="R656" i="2"/>
  <c r="P656" i="2"/>
  <c r="BI654" i="2"/>
  <c r="BH654" i="2"/>
  <c r="BG654" i="2"/>
  <c r="BF654" i="2"/>
  <c r="T654" i="2"/>
  <c r="R654" i="2"/>
  <c r="P654" i="2"/>
  <c r="BI651" i="2"/>
  <c r="BH651" i="2"/>
  <c r="BG651" i="2"/>
  <c r="BF651" i="2"/>
  <c r="T651" i="2"/>
  <c r="R651" i="2"/>
  <c r="P651" i="2"/>
  <c r="BI649" i="2"/>
  <c r="BH649" i="2"/>
  <c r="BG649" i="2"/>
  <c r="BF649" i="2"/>
  <c r="T649" i="2"/>
  <c r="R649" i="2"/>
  <c r="P649" i="2"/>
  <c r="BI647" i="2"/>
  <c r="BH647" i="2"/>
  <c r="BG647" i="2"/>
  <c r="BF647" i="2"/>
  <c r="T647" i="2"/>
  <c r="R647" i="2"/>
  <c r="P647" i="2"/>
  <c r="BI645" i="2"/>
  <c r="BH645" i="2"/>
  <c r="BG645" i="2"/>
  <c r="BF645" i="2"/>
  <c r="T645" i="2"/>
  <c r="R645" i="2"/>
  <c r="P645" i="2"/>
  <c r="BI643" i="2"/>
  <c r="BH643" i="2"/>
  <c r="BG643" i="2"/>
  <c r="BF643" i="2"/>
  <c r="T643" i="2"/>
  <c r="R643" i="2"/>
  <c r="P643" i="2"/>
  <c r="BI640" i="2"/>
  <c r="BH640" i="2"/>
  <c r="BG640" i="2"/>
  <c r="BF640" i="2"/>
  <c r="T640" i="2"/>
  <c r="R640" i="2"/>
  <c r="P640" i="2"/>
  <c r="BI638" i="2"/>
  <c r="BH638" i="2"/>
  <c r="BG638" i="2"/>
  <c r="BF638" i="2"/>
  <c r="T638" i="2"/>
  <c r="R638" i="2"/>
  <c r="P638" i="2"/>
  <c r="BI636" i="2"/>
  <c r="BH636" i="2"/>
  <c r="BG636" i="2"/>
  <c r="BF636" i="2"/>
  <c r="T636" i="2"/>
  <c r="R636" i="2"/>
  <c r="P636" i="2"/>
  <c r="BI633" i="2"/>
  <c r="BH633" i="2"/>
  <c r="BG633" i="2"/>
  <c r="BF633" i="2"/>
  <c r="T633" i="2"/>
  <c r="R633" i="2"/>
  <c r="P633" i="2"/>
  <c r="BI631" i="2"/>
  <c r="BH631" i="2"/>
  <c r="BG631" i="2"/>
  <c r="BF631" i="2"/>
  <c r="T631" i="2"/>
  <c r="R631" i="2"/>
  <c r="P631" i="2"/>
  <c r="BI628" i="2"/>
  <c r="BH628" i="2"/>
  <c r="BG628" i="2"/>
  <c r="BF628" i="2"/>
  <c r="T628" i="2"/>
  <c r="R628" i="2"/>
  <c r="P628" i="2"/>
  <c r="BI626" i="2"/>
  <c r="BH626" i="2"/>
  <c r="BG626" i="2"/>
  <c r="BF626" i="2"/>
  <c r="T626" i="2"/>
  <c r="R626" i="2"/>
  <c r="P626" i="2"/>
  <c r="BI624" i="2"/>
  <c r="BH624" i="2"/>
  <c r="BG624" i="2"/>
  <c r="BF624" i="2"/>
  <c r="T624" i="2"/>
  <c r="R624" i="2"/>
  <c r="P624" i="2"/>
  <c r="BI622" i="2"/>
  <c r="BH622" i="2"/>
  <c r="BG622" i="2"/>
  <c r="BF622" i="2"/>
  <c r="T622" i="2"/>
  <c r="R622" i="2"/>
  <c r="P622" i="2"/>
  <c r="BI619" i="2"/>
  <c r="BH619" i="2"/>
  <c r="BG619" i="2"/>
  <c r="BF619" i="2"/>
  <c r="T619" i="2"/>
  <c r="R619" i="2"/>
  <c r="P619" i="2"/>
  <c r="BI617" i="2"/>
  <c r="BH617" i="2"/>
  <c r="BG617" i="2"/>
  <c r="BF617" i="2"/>
  <c r="T617" i="2"/>
  <c r="R617" i="2"/>
  <c r="P617" i="2"/>
  <c r="BI616" i="2"/>
  <c r="BH616" i="2"/>
  <c r="BG616" i="2"/>
  <c r="BF616" i="2"/>
  <c r="T616" i="2"/>
  <c r="R616" i="2"/>
  <c r="P616" i="2"/>
  <c r="BI613" i="2"/>
  <c r="BH613" i="2"/>
  <c r="BG613" i="2"/>
  <c r="BF613" i="2"/>
  <c r="T613" i="2"/>
  <c r="R613" i="2"/>
  <c r="P613" i="2"/>
  <c r="BI611" i="2"/>
  <c r="BH611" i="2"/>
  <c r="BG611" i="2"/>
  <c r="BF611" i="2"/>
  <c r="T611" i="2"/>
  <c r="R611" i="2"/>
  <c r="P611" i="2"/>
  <c r="BI609" i="2"/>
  <c r="BH609" i="2"/>
  <c r="BG609" i="2"/>
  <c r="BF609" i="2"/>
  <c r="T609" i="2"/>
  <c r="R609" i="2"/>
  <c r="P609" i="2"/>
  <c r="BI606" i="2"/>
  <c r="BH606" i="2"/>
  <c r="BG606" i="2"/>
  <c r="BF606" i="2"/>
  <c r="T606" i="2"/>
  <c r="R606" i="2"/>
  <c r="P606" i="2"/>
  <c r="BI604" i="2"/>
  <c r="BH604" i="2"/>
  <c r="BG604" i="2"/>
  <c r="BF604" i="2"/>
  <c r="T604" i="2"/>
  <c r="R604" i="2"/>
  <c r="P604" i="2"/>
  <c r="BI601" i="2"/>
  <c r="BH601" i="2"/>
  <c r="BG601" i="2"/>
  <c r="BF601" i="2"/>
  <c r="T601" i="2"/>
  <c r="R601" i="2"/>
  <c r="P601" i="2"/>
  <c r="BI598" i="2"/>
  <c r="BH598" i="2"/>
  <c r="BG598" i="2"/>
  <c r="BF598" i="2"/>
  <c r="T598" i="2"/>
  <c r="R598" i="2"/>
  <c r="P598" i="2"/>
  <c r="BI595" i="2"/>
  <c r="BH595" i="2"/>
  <c r="BG595" i="2"/>
  <c r="BF595" i="2"/>
  <c r="T595" i="2"/>
  <c r="R595" i="2"/>
  <c r="P595" i="2"/>
  <c r="BI592" i="2"/>
  <c r="BH592" i="2"/>
  <c r="BG592" i="2"/>
  <c r="BF592" i="2"/>
  <c r="T592" i="2"/>
  <c r="R592" i="2"/>
  <c r="P592" i="2"/>
  <c r="BI590" i="2"/>
  <c r="BH590" i="2"/>
  <c r="BG590" i="2"/>
  <c r="BF590" i="2"/>
  <c r="T590" i="2"/>
  <c r="R590" i="2"/>
  <c r="P590" i="2"/>
  <c r="BI587" i="2"/>
  <c r="BH587" i="2"/>
  <c r="BG587" i="2"/>
  <c r="BF587" i="2"/>
  <c r="T587" i="2"/>
  <c r="R587" i="2"/>
  <c r="P587" i="2"/>
  <c r="BI584" i="2"/>
  <c r="BH584" i="2"/>
  <c r="BG584" i="2"/>
  <c r="BF584" i="2"/>
  <c r="T584" i="2"/>
  <c r="R584" i="2"/>
  <c r="P584" i="2"/>
  <c r="BI582" i="2"/>
  <c r="BH582" i="2"/>
  <c r="BG582" i="2"/>
  <c r="BF582" i="2"/>
  <c r="T582" i="2"/>
  <c r="R582" i="2"/>
  <c r="P582" i="2"/>
  <c r="BI580" i="2"/>
  <c r="BH580" i="2"/>
  <c r="BG580" i="2"/>
  <c r="BF580" i="2"/>
  <c r="T580" i="2"/>
  <c r="R580" i="2"/>
  <c r="P580" i="2"/>
  <c r="BI578" i="2"/>
  <c r="BH578" i="2"/>
  <c r="BG578" i="2"/>
  <c r="BF578" i="2"/>
  <c r="T578" i="2"/>
  <c r="R578" i="2"/>
  <c r="P578" i="2"/>
  <c r="BI576" i="2"/>
  <c r="BH576" i="2"/>
  <c r="BG576" i="2"/>
  <c r="BF576" i="2"/>
  <c r="T576" i="2"/>
  <c r="R576" i="2"/>
  <c r="P576" i="2"/>
  <c r="BI574" i="2"/>
  <c r="BH574" i="2"/>
  <c r="BG574" i="2"/>
  <c r="BF574" i="2"/>
  <c r="T574" i="2"/>
  <c r="R574" i="2"/>
  <c r="P574" i="2"/>
  <c r="BI572" i="2"/>
  <c r="BH572" i="2"/>
  <c r="BG572" i="2"/>
  <c r="BF572" i="2"/>
  <c r="T572" i="2"/>
  <c r="R572" i="2"/>
  <c r="P572" i="2"/>
  <c r="BI570" i="2"/>
  <c r="BH570" i="2"/>
  <c r="BG570" i="2"/>
  <c r="BF570" i="2"/>
  <c r="T570" i="2"/>
  <c r="R570" i="2"/>
  <c r="P570" i="2"/>
  <c r="BI567" i="2"/>
  <c r="BH567" i="2"/>
  <c r="BG567" i="2"/>
  <c r="BF567" i="2"/>
  <c r="T567" i="2"/>
  <c r="R567" i="2"/>
  <c r="P567" i="2"/>
  <c r="BI564" i="2"/>
  <c r="BH564" i="2"/>
  <c r="BG564" i="2"/>
  <c r="BF564" i="2"/>
  <c r="T564" i="2"/>
  <c r="R564" i="2"/>
  <c r="P564" i="2"/>
  <c r="BI561" i="2"/>
  <c r="BH561" i="2"/>
  <c r="BG561" i="2"/>
  <c r="BF561" i="2"/>
  <c r="T561" i="2"/>
  <c r="R561" i="2"/>
  <c r="P561" i="2"/>
  <c r="BI558" i="2"/>
  <c r="BH558" i="2"/>
  <c r="BG558" i="2"/>
  <c r="BF558" i="2"/>
  <c r="T558" i="2"/>
  <c r="R558" i="2"/>
  <c r="P558" i="2"/>
  <c r="BI555" i="2"/>
  <c r="BH555" i="2"/>
  <c r="BG555" i="2"/>
  <c r="BF555" i="2"/>
  <c r="T555" i="2"/>
  <c r="R555" i="2"/>
  <c r="P555" i="2"/>
  <c r="BI552" i="2"/>
  <c r="BH552" i="2"/>
  <c r="BG552" i="2"/>
  <c r="BF552" i="2"/>
  <c r="T552" i="2"/>
  <c r="R552" i="2"/>
  <c r="P552" i="2"/>
  <c r="BI549" i="2"/>
  <c r="BH549" i="2"/>
  <c r="BG549" i="2"/>
  <c r="BF549" i="2"/>
  <c r="T549" i="2"/>
  <c r="R549" i="2"/>
  <c r="P549" i="2"/>
  <c r="BI547" i="2"/>
  <c r="BH547" i="2"/>
  <c r="BG547" i="2"/>
  <c r="BF547" i="2"/>
  <c r="T547" i="2"/>
  <c r="R547" i="2"/>
  <c r="P547" i="2"/>
  <c r="BI544" i="2"/>
  <c r="BH544" i="2"/>
  <c r="BG544" i="2"/>
  <c r="BF544" i="2"/>
  <c r="T544" i="2"/>
  <c r="R544" i="2"/>
  <c r="P544" i="2"/>
  <c r="BI541" i="2"/>
  <c r="BH541" i="2"/>
  <c r="BG541" i="2"/>
  <c r="BF541" i="2"/>
  <c r="T541" i="2"/>
  <c r="R541" i="2"/>
  <c r="P541" i="2"/>
  <c r="BI539" i="2"/>
  <c r="BH539" i="2"/>
  <c r="BG539" i="2"/>
  <c r="BF539" i="2"/>
  <c r="T539" i="2"/>
  <c r="R539" i="2"/>
  <c r="P539" i="2"/>
  <c r="BI537" i="2"/>
  <c r="BH537" i="2"/>
  <c r="BG537" i="2"/>
  <c r="BF537" i="2"/>
  <c r="T537" i="2"/>
  <c r="R537" i="2"/>
  <c r="P537" i="2"/>
  <c r="BI534" i="2"/>
  <c r="BH534" i="2"/>
  <c r="BG534" i="2"/>
  <c r="BF534" i="2"/>
  <c r="T534" i="2"/>
  <c r="R534" i="2"/>
  <c r="P534" i="2"/>
  <c r="BI531" i="2"/>
  <c r="BH531" i="2"/>
  <c r="BG531" i="2"/>
  <c r="BF531" i="2"/>
  <c r="T531" i="2"/>
  <c r="R531" i="2"/>
  <c r="P531" i="2"/>
  <c r="BI528" i="2"/>
  <c r="BH528" i="2"/>
  <c r="BG528" i="2"/>
  <c r="BF528" i="2"/>
  <c r="T528" i="2"/>
  <c r="R528" i="2"/>
  <c r="P528" i="2"/>
  <c r="BI526" i="2"/>
  <c r="BH526" i="2"/>
  <c r="BG526" i="2"/>
  <c r="BF526" i="2"/>
  <c r="T526" i="2"/>
  <c r="R526" i="2"/>
  <c r="P526" i="2"/>
  <c r="BI523" i="2"/>
  <c r="BH523" i="2"/>
  <c r="BG523" i="2"/>
  <c r="BF523" i="2"/>
  <c r="T523" i="2"/>
  <c r="R523" i="2"/>
  <c r="P523" i="2"/>
  <c r="BI520" i="2"/>
  <c r="BH520" i="2"/>
  <c r="BG520" i="2"/>
  <c r="BF520" i="2"/>
  <c r="T520" i="2"/>
  <c r="R520" i="2"/>
  <c r="P520" i="2"/>
  <c r="BI518" i="2"/>
  <c r="BH518" i="2"/>
  <c r="BG518" i="2"/>
  <c r="BF518" i="2"/>
  <c r="T518" i="2"/>
  <c r="R518" i="2"/>
  <c r="P518" i="2"/>
  <c r="BI517" i="2"/>
  <c r="BH517" i="2"/>
  <c r="BG517" i="2"/>
  <c r="BF517" i="2"/>
  <c r="T517" i="2"/>
  <c r="R517" i="2"/>
  <c r="P517" i="2"/>
  <c r="BI516" i="2"/>
  <c r="BH516" i="2"/>
  <c r="BG516" i="2"/>
  <c r="BF516" i="2"/>
  <c r="T516" i="2"/>
  <c r="R516" i="2"/>
  <c r="P516" i="2"/>
  <c r="BI515" i="2"/>
  <c r="BH515" i="2"/>
  <c r="BG515" i="2"/>
  <c r="BF515" i="2"/>
  <c r="T515" i="2"/>
  <c r="R515" i="2"/>
  <c r="P515" i="2"/>
  <c r="BI514" i="2"/>
  <c r="BH514" i="2"/>
  <c r="BG514" i="2"/>
  <c r="BF514" i="2"/>
  <c r="T514" i="2"/>
  <c r="R514" i="2"/>
  <c r="P514" i="2"/>
  <c r="BI513" i="2"/>
  <c r="BH513" i="2"/>
  <c r="BG513" i="2"/>
  <c r="BF513" i="2"/>
  <c r="T513" i="2"/>
  <c r="R513" i="2"/>
  <c r="P513" i="2"/>
  <c r="BI512" i="2"/>
  <c r="BH512" i="2"/>
  <c r="BG512" i="2"/>
  <c r="BF512" i="2"/>
  <c r="T512" i="2"/>
  <c r="R512" i="2"/>
  <c r="P512" i="2"/>
  <c r="BI510" i="2"/>
  <c r="BH510" i="2"/>
  <c r="BG510" i="2"/>
  <c r="BF510" i="2"/>
  <c r="T510" i="2"/>
  <c r="R510" i="2"/>
  <c r="P510" i="2"/>
  <c r="BI509" i="2"/>
  <c r="BH509" i="2"/>
  <c r="BG509" i="2"/>
  <c r="BF509" i="2"/>
  <c r="T509" i="2"/>
  <c r="R509" i="2"/>
  <c r="P509" i="2"/>
  <c r="BI508" i="2"/>
  <c r="BH508" i="2"/>
  <c r="BG508" i="2"/>
  <c r="BF508" i="2"/>
  <c r="T508" i="2"/>
  <c r="R508" i="2"/>
  <c r="P508" i="2"/>
  <c r="BI507" i="2"/>
  <c r="BH507" i="2"/>
  <c r="BG507" i="2"/>
  <c r="BF507" i="2"/>
  <c r="T507" i="2"/>
  <c r="R507" i="2"/>
  <c r="P507" i="2"/>
  <c r="BI506" i="2"/>
  <c r="BH506" i="2"/>
  <c r="BG506" i="2"/>
  <c r="BF506" i="2"/>
  <c r="T506" i="2"/>
  <c r="R506" i="2"/>
  <c r="P506" i="2"/>
  <c r="BI504" i="2"/>
  <c r="BH504" i="2"/>
  <c r="BG504" i="2"/>
  <c r="BF504" i="2"/>
  <c r="T504" i="2"/>
  <c r="R504" i="2"/>
  <c r="P504" i="2"/>
  <c r="BI503" i="2"/>
  <c r="BH503" i="2"/>
  <c r="BG503" i="2"/>
  <c r="BF503" i="2"/>
  <c r="T503" i="2"/>
  <c r="R503" i="2"/>
  <c r="P503" i="2"/>
  <c r="BI502" i="2"/>
  <c r="BH502" i="2"/>
  <c r="BG502" i="2"/>
  <c r="BF502" i="2"/>
  <c r="T502" i="2"/>
  <c r="R502" i="2"/>
  <c r="P502" i="2"/>
  <c r="BI501" i="2"/>
  <c r="BH501" i="2"/>
  <c r="BG501" i="2"/>
  <c r="BF501" i="2"/>
  <c r="T501" i="2"/>
  <c r="R501" i="2"/>
  <c r="P501" i="2"/>
  <c r="BI500" i="2"/>
  <c r="BH500" i="2"/>
  <c r="BG500" i="2"/>
  <c r="BF500" i="2"/>
  <c r="T500" i="2"/>
  <c r="R500" i="2"/>
  <c r="P500" i="2"/>
  <c r="BI498" i="2"/>
  <c r="BH498" i="2"/>
  <c r="BG498" i="2"/>
  <c r="BF498" i="2"/>
  <c r="T498" i="2"/>
  <c r="R498" i="2"/>
  <c r="P498" i="2"/>
  <c r="BI495" i="2"/>
  <c r="BH495" i="2"/>
  <c r="BG495" i="2"/>
  <c r="BF495" i="2"/>
  <c r="T495" i="2"/>
  <c r="R495" i="2"/>
  <c r="P495" i="2"/>
  <c r="BI493" i="2"/>
  <c r="BH493" i="2"/>
  <c r="BG493" i="2"/>
  <c r="BF493" i="2"/>
  <c r="T493" i="2"/>
  <c r="R493" i="2"/>
  <c r="P493" i="2"/>
  <c r="BI490" i="2"/>
  <c r="BH490" i="2"/>
  <c r="BG490" i="2"/>
  <c r="BF490" i="2"/>
  <c r="T490" i="2"/>
  <c r="R490" i="2"/>
  <c r="P490" i="2"/>
  <c r="BI487" i="2"/>
  <c r="BH487" i="2"/>
  <c r="BG487" i="2"/>
  <c r="BF487" i="2"/>
  <c r="T487" i="2"/>
  <c r="R487" i="2"/>
  <c r="P487" i="2"/>
  <c r="BI485" i="2"/>
  <c r="BH485" i="2"/>
  <c r="BG485" i="2"/>
  <c r="BF485" i="2"/>
  <c r="T485" i="2"/>
  <c r="R485" i="2"/>
  <c r="P485" i="2"/>
  <c r="BI483" i="2"/>
  <c r="BH483" i="2"/>
  <c r="BG483" i="2"/>
  <c r="BF483" i="2"/>
  <c r="T483" i="2"/>
  <c r="R483" i="2"/>
  <c r="P483" i="2"/>
  <c r="BI481" i="2"/>
  <c r="BH481" i="2"/>
  <c r="BG481" i="2"/>
  <c r="BF481" i="2"/>
  <c r="T481" i="2"/>
  <c r="R481" i="2"/>
  <c r="P481" i="2"/>
  <c r="BI478" i="2"/>
  <c r="BH478" i="2"/>
  <c r="BG478" i="2"/>
  <c r="BF478" i="2"/>
  <c r="T478" i="2"/>
  <c r="R478" i="2"/>
  <c r="P478" i="2"/>
  <c r="BI475" i="2"/>
  <c r="BH475" i="2"/>
  <c r="BG475" i="2"/>
  <c r="BF475" i="2"/>
  <c r="T475" i="2"/>
  <c r="R475" i="2"/>
  <c r="P475" i="2"/>
  <c r="BI472" i="2"/>
  <c r="BH472" i="2"/>
  <c r="BG472" i="2"/>
  <c r="BF472" i="2"/>
  <c r="T472" i="2"/>
  <c r="R472" i="2"/>
  <c r="P472" i="2"/>
  <c r="BI469" i="2"/>
  <c r="BH469" i="2"/>
  <c r="BG469" i="2"/>
  <c r="BF469" i="2"/>
  <c r="T469" i="2"/>
  <c r="T468" i="2"/>
  <c r="R469" i="2"/>
  <c r="R468" i="2" s="1"/>
  <c r="P469" i="2"/>
  <c r="P468" i="2" s="1"/>
  <c r="BI465" i="2"/>
  <c r="BH465" i="2"/>
  <c r="BG465" i="2"/>
  <c r="BF465" i="2"/>
  <c r="T465" i="2"/>
  <c r="R465" i="2"/>
  <c r="P465" i="2"/>
  <c r="BI464" i="2"/>
  <c r="BH464" i="2"/>
  <c r="BG464" i="2"/>
  <c r="BF464" i="2"/>
  <c r="T464" i="2"/>
  <c r="R464" i="2"/>
  <c r="P464" i="2"/>
  <c r="BI462" i="2"/>
  <c r="BH462" i="2"/>
  <c r="BG462" i="2"/>
  <c r="BF462" i="2"/>
  <c r="T462" i="2"/>
  <c r="R462" i="2"/>
  <c r="P462" i="2"/>
  <c r="BI461" i="2"/>
  <c r="BH461" i="2"/>
  <c r="BG461" i="2"/>
  <c r="BF461" i="2"/>
  <c r="T461" i="2"/>
  <c r="R461" i="2"/>
  <c r="P461" i="2"/>
  <c r="BI460" i="2"/>
  <c r="BH460" i="2"/>
  <c r="BG460" i="2"/>
  <c r="BF460" i="2"/>
  <c r="T460" i="2"/>
  <c r="R460" i="2"/>
  <c r="P460" i="2"/>
  <c r="BI457" i="2"/>
  <c r="BH457" i="2"/>
  <c r="BG457" i="2"/>
  <c r="BF457" i="2"/>
  <c r="T457" i="2"/>
  <c r="R457" i="2"/>
  <c r="P457" i="2"/>
  <c r="BI455" i="2"/>
  <c r="BH455" i="2"/>
  <c r="BG455" i="2"/>
  <c r="BF455" i="2"/>
  <c r="T455" i="2"/>
  <c r="R455" i="2"/>
  <c r="P455" i="2"/>
  <c r="BI453" i="2"/>
  <c r="BH453" i="2"/>
  <c r="BG453" i="2"/>
  <c r="BF453" i="2"/>
  <c r="T453" i="2"/>
  <c r="R453" i="2"/>
  <c r="P453" i="2"/>
  <c r="BI451" i="2"/>
  <c r="BH451" i="2"/>
  <c r="BG451" i="2"/>
  <c r="BF451" i="2"/>
  <c r="T451" i="2"/>
  <c r="R451" i="2"/>
  <c r="P451" i="2"/>
  <c r="BI449" i="2"/>
  <c r="BH449" i="2"/>
  <c r="BG449" i="2"/>
  <c r="BF449" i="2"/>
  <c r="T449" i="2"/>
  <c r="R449" i="2"/>
  <c r="P449" i="2"/>
  <c r="BI446" i="2"/>
  <c r="BH446" i="2"/>
  <c r="BG446" i="2"/>
  <c r="BF446" i="2"/>
  <c r="T446" i="2"/>
  <c r="R446" i="2"/>
  <c r="P446" i="2"/>
  <c r="BI443" i="2"/>
  <c r="BH443" i="2"/>
  <c r="BG443" i="2"/>
  <c r="BF443" i="2"/>
  <c r="T443" i="2"/>
  <c r="R443" i="2"/>
  <c r="P443" i="2"/>
  <c r="BI440" i="2"/>
  <c r="BH440" i="2"/>
  <c r="BG440" i="2"/>
  <c r="BF440" i="2"/>
  <c r="T440" i="2"/>
  <c r="R440" i="2"/>
  <c r="P440" i="2"/>
  <c r="BI437" i="2"/>
  <c r="BH437" i="2"/>
  <c r="BG437" i="2"/>
  <c r="BF437" i="2"/>
  <c r="T437" i="2"/>
  <c r="R437" i="2"/>
  <c r="P437" i="2"/>
  <c r="BI434" i="2"/>
  <c r="BH434" i="2"/>
  <c r="BG434" i="2"/>
  <c r="BF434" i="2"/>
  <c r="T434" i="2"/>
  <c r="R434" i="2"/>
  <c r="P434" i="2"/>
  <c r="BI431" i="2"/>
  <c r="BH431" i="2"/>
  <c r="BG431" i="2"/>
  <c r="BF431" i="2"/>
  <c r="T431" i="2"/>
  <c r="R431" i="2"/>
  <c r="P431" i="2"/>
  <c r="BI428" i="2"/>
  <c r="BH428" i="2"/>
  <c r="BG428" i="2"/>
  <c r="BF428" i="2"/>
  <c r="T428" i="2"/>
  <c r="R428" i="2"/>
  <c r="P428" i="2"/>
  <c r="BI425" i="2"/>
  <c r="BH425" i="2"/>
  <c r="BG425" i="2"/>
  <c r="BF425" i="2"/>
  <c r="T425" i="2"/>
  <c r="R425" i="2"/>
  <c r="P425" i="2"/>
  <c r="BI422" i="2"/>
  <c r="BH422" i="2"/>
  <c r="BG422" i="2"/>
  <c r="BF422" i="2"/>
  <c r="T422" i="2"/>
  <c r="R422" i="2"/>
  <c r="P422" i="2"/>
  <c r="BI419" i="2"/>
  <c r="BH419" i="2"/>
  <c r="BG419" i="2"/>
  <c r="BF419" i="2"/>
  <c r="T419" i="2"/>
  <c r="R419" i="2"/>
  <c r="P419" i="2"/>
  <c r="BI416" i="2"/>
  <c r="BH416" i="2"/>
  <c r="BG416" i="2"/>
  <c r="BF416" i="2"/>
  <c r="T416" i="2"/>
  <c r="R416" i="2"/>
  <c r="P416" i="2"/>
  <c r="BI413" i="2"/>
  <c r="BH413" i="2"/>
  <c r="BG413" i="2"/>
  <c r="BF413" i="2"/>
  <c r="T413" i="2"/>
  <c r="R413" i="2"/>
  <c r="P413" i="2"/>
  <c r="BI410" i="2"/>
  <c r="BH410" i="2"/>
  <c r="BG410" i="2"/>
  <c r="BF410" i="2"/>
  <c r="T410" i="2"/>
  <c r="R410" i="2"/>
  <c r="P410" i="2"/>
  <c r="BI407" i="2"/>
  <c r="BH407" i="2"/>
  <c r="BG407" i="2"/>
  <c r="BF407" i="2"/>
  <c r="T407" i="2"/>
  <c r="R407" i="2"/>
  <c r="P407" i="2"/>
  <c r="BI404" i="2"/>
  <c r="BH404" i="2"/>
  <c r="BG404" i="2"/>
  <c r="BF404" i="2"/>
  <c r="T404" i="2"/>
  <c r="R404" i="2"/>
  <c r="P404" i="2"/>
  <c r="BI401" i="2"/>
  <c r="BH401" i="2"/>
  <c r="BG401" i="2"/>
  <c r="BF401" i="2"/>
  <c r="T401" i="2"/>
  <c r="R401" i="2"/>
  <c r="P401" i="2"/>
  <c r="BI398" i="2"/>
  <c r="BH398" i="2"/>
  <c r="BG398" i="2"/>
  <c r="BF398" i="2"/>
  <c r="T398" i="2"/>
  <c r="R398" i="2"/>
  <c r="P398" i="2"/>
  <c r="BI395" i="2"/>
  <c r="BH395" i="2"/>
  <c r="BG395" i="2"/>
  <c r="BF395" i="2"/>
  <c r="T395" i="2"/>
  <c r="R395" i="2"/>
  <c r="P395" i="2"/>
  <c r="BI392" i="2"/>
  <c r="BH392" i="2"/>
  <c r="BG392" i="2"/>
  <c r="BF392" i="2"/>
  <c r="T392" i="2"/>
  <c r="R392" i="2"/>
  <c r="P392" i="2"/>
  <c r="BI389" i="2"/>
  <c r="BH389" i="2"/>
  <c r="BG389" i="2"/>
  <c r="BF389" i="2"/>
  <c r="T389" i="2"/>
  <c r="R389" i="2"/>
  <c r="P389" i="2"/>
  <c r="BI386" i="2"/>
  <c r="BH386" i="2"/>
  <c r="BG386" i="2"/>
  <c r="BF386" i="2"/>
  <c r="T386" i="2"/>
  <c r="R386" i="2"/>
  <c r="P386" i="2"/>
  <c r="BI384" i="2"/>
  <c r="BH384" i="2"/>
  <c r="BG384" i="2"/>
  <c r="BF384" i="2"/>
  <c r="T384" i="2"/>
  <c r="R384" i="2"/>
  <c r="P384" i="2"/>
  <c r="BI380" i="2"/>
  <c r="BH380" i="2"/>
  <c r="BG380" i="2"/>
  <c r="BF380" i="2"/>
  <c r="T380" i="2"/>
  <c r="R380" i="2"/>
  <c r="P380" i="2"/>
  <c r="BI377" i="2"/>
  <c r="BH377" i="2"/>
  <c r="BG377" i="2"/>
  <c r="BF377" i="2"/>
  <c r="T377" i="2"/>
  <c r="R377" i="2"/>
  <c r="P377" i="2"/>
  <c r="BI375" i="2"/>
  <c r="BH375" i="2"/>
  <c r="BG375" i="2"/>
  <c r="BF375" i="2"/>
  <c r="T375" i="2"/>
  <c r="R375" i="2"/>
  <c r="P375" i="2"/>
  <c r="BI372" i="2"/>
  <c r="BH372" i="2"/>
  <c r="BG372" i="2"/>
  <c r="BF372" i="2"/>
  <c r="T372" i="2"/>
  <c r="R372" i="2"/>
  <c r="P372" i="2"/>
  <c r="BI370" i="2"/>
  <c r="BH370" i="2"/>
  <c r="BG370" i="2"/>
  <c r="BF370" i="2"/>
  <c r="T370" i="2"/>
  <c r="R370" i="2"/>
  <c r="P370" i="2"/>
  <c r="BI368" i="2"/>
  <c r="BH368" i="2"/>
  <c r="BG368" i="2"/>
  <c r="BF368" i="2"/>
  <c r="T368" i="2"/>
  <c r="R368" i="2"/>
  <c r="P368" i="2"/>
  <c r="BI365" i="2"/>
  <c r="BH365" i="2"/>
  <c r="BG365" i="2"/>
  <c r="BF365" i="2"/>
  <c r="T365" i="2"/>
  <c r="R365" i="2"/>
  <c r="P365" i="2"/>
  <c r="BI362" i="2"/>
  <c r="BH362" i="2"/>
  <c r="BG362" i="2"/>
  <c r="BF362" i="2"/>
  <c r="T362" i="2"/>
  <c r="R362" i="2"/>
  <c r="P362" i="2"/>
  <c r="BI359" i="2"/>
  <c r="BH359" i="2"/>
  <c r="BG359" i="2"/>
  <c r="BF359" i="2"/>
  <c r="T359" i="2"/>
  <c r="R359" i="2"/>
  <c r="P359" i="2"/>
  <c r="BI356" i="2"/>
  <c r="BH356" i="2"/>
  <c r="BG356" i="2"/>
  <c r="BF356" i="2"/>
  <c r="T356" i="2"/>
  <c r="R356" i="2"/>
  <c r="P356" i="2"/>
  <c r="BI354" i="2"/>
  <c r="BH354" i="2"/>
  <c r="BG354" i="2"/>
  <c r="BF354" i="2"/>
  <c r="T354" i="2"/>
  <c r="R354" i="2"/>
  <c r="P354" i="2"/>
  <c r="BI351" i="2"/>
  <c r="BH351" i="2"/>
  <c r="BG351" i="2"/>
  <c r="BF351" i="2"/>
  <c r="T351" i="2"/>
  <c r="R351" i="2"/>
  <c r="P351" i="2"/>
  <c r="BI348" i="2"/>
  <c r="BH348" i="2"/>
  <c r="BG348" i="2"/>
  <c r="BF348" i="2"/>
  <c r="T348" i="2"/>
  <c r="R348" i="2"/>
  <c r="P348" i="2"/>
  <c r="BI345" i="2"/>
  <c r="BH345" i="2"/>
  <c r="BG345" i="2"/>
  <c r="BF345" i="2"/>
  <c r="T345" i="2"/>
  <c r="R345" i="2"/>
  <c r="P345" i="2"/>
  <c r="BI343" i="2"/>
  <c r="BH343" i="2"/>
  <c r="BG343" i="2"/>
  <c r="BF343" i="2"/>
  <c r="T343" i="2"/>
  <c r="R343" i="2"/>
  <c r="P343" i="2"/>
  <c r="BI341" i="2"/>
  <c r="BH341" i="2"/>
  <c r="BG341" i="2"/>
  <c r="BF341" i="2"/>
  <c r="T341" i="2"/>
  <c r="R341" i="2"/>
  <c r="P341" i="2"/>
  <c r="BI339" i="2"/>
  <c r="BH339" i="2"/>
  <c r="BG339" i="2"/>
  <c r="BF339" i="2"/>
  <c r="T339" i="2"/>
  <c r="R339" i="2"/>
  <c r="P339" i="2"/>
  <c r="BI336" i="2"/>
  <c r="BH336" i="2"/>
  <c r="BG336" i="2"/>
  <c r="BF336" i="2"/>
  <c r="T336" i="2"/>
  <c r="R336" i="2"/>
  <c r="P336" i="2"/>
  <c r="BI333" i="2"/>
  <c r="BH333" i="2"/>
  <c r="BG333" i="2"/>
  <c r="BF333" i="2"/>
  <c r="T333" i="2"/>
  <c r="R333" i="2"/>
  <c r="P333" i="2"/>
  <c r="BI330" i="2"/>
  <c r="BH330" i="2"/>
  <c r="BG330" i="2"/>
  <c r="BF330" i="2"/>
  <c r="T330" i="2"/>
  <c r="R330" i="2"/>
  <c r="P330" i="2"/>
  <c r="BI327" i="2"/>
  <c r="BH327" i="2"/>
  <c r="BG327" i="2"/>
  <c r="BF327" i="2"/>
  <c r="T327" i="2"/>
  <c r="R327" i="2"/>
  <c r="P327" i="2"/>
  <c r="BI325" i="2"/>
  <c r="BH325" i="2"/>
  <c r="BG325" i="2"/>
  <c r="BF325" i="2"/>
  <c r="T325" i="2"/>
  <c r="R325" i="2"/>
  <c r="P325" i="2"/>
  <c r="BI322" i="2"/>
  <c r="BH322" i="2"/>
  <c r="BG322" i="2"/>
  <c r="BF322" i="2"/>
  <c r="T322" i="2"/>
  <c r="R322" i="2"/>
  <c r="P322" i="2"/>
  <c r="BI320" i="2"/>
  <c r="BH320" i="2"/>
  <c r="BG320" i="2"/>
  <c r="BF320" i="2"/>
  <c r="T320" i="2"/>
  <c r="R320" i="2"/>
  <c r="P320" i="2"/>
  <c r="BI318" i="2"/>
  <c r="BH318" i="2"/>
  <c r="BG318" i="2"/>
  <c r="BF318" i="2"/>
  <c r="T318" i="2"/>
  <c r="R318" i="2"/>
  <c r="P318" i="2"/>
  <c r="BI316" i="2"/>
  <c r="BH316" i="2"/>
  <c r="BG316" i="2"/>
  <c r="BF316" i="2"/>
  <c r="T316" i="2"/>
  <c r="R316" i="2"/>
  <c r="P316" i="2"/>
  <c r="BI314" i="2"/>
  <c r="BH314" i="2"/>
  <c r="BG314" i="2"/>
  <c r="BF314" i="2"/>
  <c r="T314" i="2"/>
  <c r="R314" i="2"/>
  <c r="P314" i="2"/>
  <c r="BI311" i="2"/>
  <c r="BH311" i="2"/>
  <c r="BG311" i="2"/>
  <c r="BF311" i="2"/>
  <c r="T311" i="2"/>
  <c r="R311" i="2"/>
  <c r="P311" i="2"/>
  <c r="BI308" i="2"/>
  <c r="BH308" i="2"/>
  <c r="BG308" i="2"/>
  <c r="BF308" i="2"/>
  <c r="T308" i="2"/>
  <c r="R308" i="2"/>
  <c r="P308" i="2"/>
  <c r="BI305" i="2"/>
  <c r="BH305" i="2"/>
  <c r="BG305" i="2"/>
  <c r="BF305" i="2"/>
  <c r="T305" i="2"/>
  <c r="R305" i="2"/>
  <c r="P305" i="2"/>
  <c r="BI302" i="2"/>
  <c r="BH302" i="2"/>
  <c r="BG302" i="2"/>
  <c r="BF302" i="2"/>
  <c r="T302" i="2"/>
  <c r="R302" i="2"/>
  <c r="P302" i="2"/>
  <c r="BI299" i="2"/>
  <c r="BH299" i="2"/>
  <c r="BG299" i="2"/>
  <c r="BF299" i="2"/>
  <c r="T299" i="2"/>
  <c r="R299" i="2"/>
  <c r="P299" i="2"/>
  <c r="BI296" i="2"/>
  <c r="BH296" i="2"/>
  <c r="BG296" i="2"/>
  <c r="BF296" i="2"/>
  <c r="T296" i="2"/>
  <c r="R296" i="2"/>
  <c r="P296" i="2"/>
  <c r="BI293" i="2"/>
  <c r="BH293" i="2"/>
  <c r="BG293" i="2"/>
  <c r="BF293" i="2"/>
  <c r="T293" i="2"/>
  <c r="R293" i="2"/>
  <c r="P293" i="2"/>
  <c r="BI291" i="2"/>
  <c r="BH291" i="2"/>
  <c r="BG291" i="2"/>
  <c r="BF291" i="2"/>
  <c r="T291" i="2"/>
  <c r="R291" i="2"/>
  <c r="P291" i="2"/>
  <c r="BI289" i="2"/>
  <c r="BH289" i="2"/>
  <c r="BG289" i="2"/>
  <c r="BF289" i="2"/>
  <c r="T289" i="2"/>
  <c r="R289" i="2"/>
  <c r="P289" i="2"/>
  <c r="BI287" i="2"/>
  <c r="BH287" i="2"/>
  <c r="BG287" i="2"/>
  <c r="BF287" i="2"/>
  <c r="T287" i="2"/>
  <c r="R287" i="2"/>
  <c r="P287" i="2"/>
  <c r="BI284" i="2"/>
  <c r="BH284" i="2"/>
  <c r="BG284" i="2"/>
  <c r="BF284" i="2"/>
  <c r="T284" i="2"/>
  <c r="R284" i="2"/>
  <c r="P284" i="2"/>
  <c r="BI282" i="2"/>
  <c r="BH282" i="2"/>
  <c r="BG282" i="2"/>
  <c r="BF282" i="2"/>
  <c r="T282" i="2"/>
  <c r="R282" i="2"/>
  <c r="P282" i="2"/>
  <c r="BI279" i="2"/>
  <c r="BH279" i="2"/>
  <c r="BG279" i="2"/>
  <c r="BF279" i="2"/>
  <c r="T279" i="2"/>
  <c r="R279" i="2"/>
  <c r="P279" i="2"/>
  <c r="BI277" i="2"/>
  <c r="BH277" i="2"/>
  <c r="BG277" i="2"/>
  <c r="BF277" i="2"/>
  <c r="T277" i="2"/>
  <c r="R277" i="2"/>
  <c r="P277" i="2"/>
  <c r="BI275" i="2"/>
  <c r="BH275" i="2"/>
  <c r="BG275" i="2"/>
  <c r="BF275" i="2"/>
  <c r="T275" i="2"/>
  <c r="R275" i="2"/>
  <c r="P275" i="2"/>
  <c r="BI272" i="2"/>
  <c r="BH272" i="2"/>
  <c r="BG272" i="2"/>
  <c r="BF272" i="2"/>
  <c r="T272" i="2"/>
  <c r="R272" i="2"/>
  <c r="P272" i="2"/>
  <c r="BI268" i="2"/>
  <c r="BH268" i="2"/>
  <c r="BG268" i="2"/>
  <c r="BF268" i="2"/>
  <c r="T268" i="2"/>
  <c r="R268" i="2"/>
  <c r="P268" i="2"/>
  <c r="BI266" i="2"/>
  <c r="BH266" i="2"/>
  <c r="BG266" i="2"/>
  <c r="BF266" i="2"/>
  <c r="T266" i="2"/>
  <c r="R266" i="2"/>
  <c r="P266" i="2"/>
  <c r="BI263" i="2"/>
  <c r="BH263" i="2"/>
  <c r="BG263" i="2"/>
  <c r="BF263" i="2"/>
  <c r="T263" i="2"/>
  <c r="R263" i="2"/>
  <c r="P263" i="2"/>
  <c r="BI260" i="2"/>
  <c r="BH260" i="2"/>
  <c r="BG260" i="2"/>
  <c r="BF260" i="2"/>
  <c r="T260" i="2"/>
  <c r="R260" i="2"/>
  <c r="P260" i="2"/>
  <c r="BI257" i="2"/>
  <c r="BH257" i="2"/>
  <c r="BG257" i="2"/>
  <c r="BF257" i="2"/>
  <c r="T257" i="2"/>
  <c r="R257" i="2"/>
  <c r="P257" i="2"/>
  <c r="BI255" i="2"/>
  <c r="BH255" i="2"/>
  <c r="BG255" i="2"/>
  <c r="BF255" i="2"/>
  <c r="T255" i="2"/>
  <c r="R255" i="2"/>
  <c r="P255" i="2"/>
  <c r="BI253" i="2"/>
  <c r="BH253" i="2"/>
  <c r="BG253" i="2"/>
  <c r="BF253" i="2"/>
  <c r="T253" i="2"/>
  <c r="R253" i="2"/>
  <c r="P253" i="2"/>
  <c r="BI251" i="2"/>
  <c r="BH251" i="2"/>
  <c r="BG251" i="2"/>
  <c r="BF251" i="2"/>
  <c r="T251" i="2"/>
  <c r="R251" i="2"/>
  <c r="P251" i="2"/>
  <c r="BI246" i="2"/>
  <c r="BH246" i="2"/>
  <c r="BG246" i="2"/>
  <c r="BF246" i="2"/>
  <c r="T246" i="2"/>
  <c r="R246" i="2"/>
  <c r="P246" i="2"/>
  <c r="BI242" i="2"/>
  <c r="BH242" i="2"/>
  <c r="BG242" i="2"/>
  <c r="BF242" i="2"/>
  <c r="T242" i="2"/>
  <c r="R242" i="2"/>
  <c r="P242" i="2"/>
  <c r="BI239" i="2"/>
  <c r="BH239" i="2"/>
  <c r="BG239" i="2"/>
  <c r="BF239" i="2"/>
  <c r="T239" i="2"/>
  <c r="R239" i="2"/>
  <c r="P239" i="2"/>
  <c r="BI236" i="2"/>
  <c r="BH236" i="2"/>
  <c r="BG236" i="2"/>
  <c r="BF236" i="2"/>
  <c r="T236" i="2"/>
  <c r="R236" i="2"/>
  <c r="P236" i="2"/>
  <c r="BI233" i="2"/>
  <c r="BH233" i="2"/>
  <c r="BG233" i="2"/>
  <c r="BF233" i="2"/>
  <c r="T233" i="2"/>
  <c r="R233" i="2"/>
  <c r="P233" i="2"/>
  <c r="BI230" i="2"/>
  <c r="BH230" i="2"/>
  <c r="BG230" i="2"/>
  <c r="BF230" i="2"/>
  <c r="T230" i="2"/>
  <c r="R230" i="2"/>
  <c r="P230" i="2"/>
  <c r="BI227" i="2"/>
  <c r="BH227" i="2"/>
  <c r="BG227" i="2"/>
  <c r="BF227" i="2"/>
  <c r="T227" i="2"/>
  <c r="R227" i="2"/>
  <c r="P227" i="2"/>
  <c r="BI223" i="2"/>
  <c r="BH223" i="2"/>
  <c r="BG223" i="2"/>
  <c r="BF223" i="2"/>
  <c r="T223" i="2"/>
  <c r="R223" i="2"/>
  <c r="P223" i="2"/>
  <c r="BI220" i="2"/>
  <c r="BH220" i="2"/>
  <c r="BG220" i="2"/>
  <c r="BF220" i="2"/>
  <c r="T220" i="2"/>
  <c r="R220" i="2"/>
  <c r="P220" i="2"/>
  <c r="BI217" i="2"/>
  <c r="BH217" i="2"/>
  <c r="BG217" i="2"/>
  <c r="BF217" i="2"/>
  <c r="T217" i="2"/>
  <c r="R217" i="2"/>
  <c r="P217" i="2"/>
  <c r="BI213" i="2"/>
  <c r="BH213" i="2"/>
  <c r="BG213" i="2"/>
  <c r="BF213" i="2"/>
  <c r="T213" i="2"/>
  <c r="R213" i="2"/>
  <c r="P213" i="2"/>
  <c r="BI210" i="2"/>
  <c r="BH210" i="2"/>
  <c r="BG210" i="2"/>
  <c r="BF210" i="2"/>
  <c r="T210" i="2"/>
  <c r="R210" i="2"/>
  <c r="P210" i="2"/>
  <c r="BI208" i="2"/>
  <c r="BH208" i="2"/>
  <c r="BG208" i="2"/>
  <c r="BF208" i="2"/>
  <c r="T208" i="2"/>
  <c r="R208" i="2"/>
  <c r="P208" i="2"/>
  <c r="BI205" i="2"/>
  <c r="BH205" i="2"/>
  <c r="BG205" i="2"/>
  <c r="BF205" i="2"/>
  <c r="T205" i="2"/>
  <c r="R205" i="2"/>
  <c r="P205" i="2"/>
  <c r="BI202" i="2"/>
  <c r="BH202" i="2"/>
  <c r="BG202" i="2"/>
  <c r="BF202" i="2"/>
  <c r="T202" i="2"/>
  <c r="R202" i="2"/>
  <c r="P202" i="2"/>
  <c r="BI199" i="2"/>
  <c r="BH199" i="2"/>
  <c r="BG199" i="2"/>
  <c r="BF199" i="2"/>
  <c r="T199" i="2"/>
  <c r="R199" i="2"/>
  <c r="P199" i="2"/>
  <c r="BI197" i="2"/>
  <c r="BH197" i="2"/>
  <c r="BG197" i="2"/>
  <c r="BF197" i="2"/>
  <c r="T197" i="2"/>
  <c r="R197" i="2"/>
  <c r="P197" i="2"/>
  <c r="BI195" i="2"/>
  <c r="BH195" i="2"/>
  <c r="BG195" i="2"/>
  <c r="BF195" i="2"/>
  <c r="T195" i="2"/>
  <c r="R195" i="2"/>
  <c r="P195" i="2"/>
  <c r="BI193" i="2"/>
  <c r="BH193" i="2"/>
  <c r="BG193" i="2"/>
  <c r="BF193" i="2"/>
  <c r="T193" i="2"/>
  <c r="R193" i="2"/>
  <c r="P193" i="2"/>
  <c r="BI191" i="2"/>
  <c r="BH191" i="2"/>
  <c r="BG191" i="2"/>
  <c r="BF191" i="2"/>
  <c r="T191" i="2"/>
  <c r="R191" i="2"/>
  <c r="P191" i="2"/>
  <c r="BI189" i="2"/>
  <c r="BH189" i="2"/>
  <c r="BG189" i="2"/>
  <c r="BF189" i="2"/>
  <c r="T189" i="2"/>
  <c r="R189" i="2"/>
  <c r="P189" i="2"/>
  <c r="BI187" i="2"/>
  <c r="BH187" i="2"/>
  <c r="BG187" i="2"/>
  <c r="BF187" i="2"/>
  <c r="T187" i="2"/>
  <c r="R187" i="2"/>
  <c r="P187" i="2"/>
  <c r="BI185" i="2"/>
  <c r="BH185" i="2"/>
  <c r="BG185" i="2"/>
  <c r="BF185" i="2"/>
  <c r="T185" i="2"/>
  <c r="R185" i="2"/>
  <c r="P185" i="2"/>
  <c r="BI183" i="2"/>
  <c r="BH183" i="2"/>
  <c r="BG183" i="2"/>
  <c r="BF183" i="2"/>
  <c r="T183" i="2"/>
  <c r="R183" i="2"/>
  <c r="P183" i="2"/>
  <c r="BI181" i="2"/>
  <c r="BH181" i="2"/>
  <c r="BG181" i="2"/>
  <c r="BF181" i="2"/>
  <c r="T181" i="2"/>
  <c r="R181" i="2"/>
  <c r="P181" i="2"/>
  <c r="BI179" i="2"/>
  <c r="BH179" i="2"/>
  <c r="BG179" i="2"/>
  <c r="BF179" i="2"/>
  <c r="T179" i="2"/>
  <c r="R179" i="2"/>
  <c r="P179" i="2"/>
  <c r="BI177" i="2"/>
  <c r="BH177" i="2"/>
  <c r="BG177" i="2"/>
  <c r="BF177" i="2"/>
  <c r="T177" i="2"/>
  <c r="R177" i="2"/>
  <c r="P177" i="2"/>
  <c r="BI175" i="2"/>
  <c r="BH175" i="2"/>
  <c r="BG175" i="2"/>
  <c r="BF175" i="2"/>
  <c r="T175" i="2"/>
  <c r="R175" i="2"/>
  <c r="P175" i="2"/>
  <c r="BI173" i="2"/>
  <c r="BH173" i="2"/>
  <c r="BG173" i="2"/>
  <c r="BF173" i="2"/>
  <c r="T173" i="2"/>
  <c r="R173" i="2"/>
  <c r="P173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6" i="2"/>
  <c r="BH166" i="2"/>
  <c r="BG166" i="2"/>
  <c r="BF166" i="2"/>
  <c r="T166" i="2"/>
  <c r="R166" i="2"/>
  <c r="P166" i="2"/>
  <c r="BI163" i="2"/>
  <c r="BH163" i="2"/>
  <c r="BG163" i="2"/>
  <c r="BF163" i="2"/>
  <c r="T163" i="2"/>
  <c r="R163" i="2"/>
  <c r="P163" i="2"/>
  <c r="BI160" i="2"/>
  <c r="BH160" i="2"/>
  <c r="BG160" i="2"/>
  <c r="BF160" i="2"/>
  <c r="T160" i="2"/>
  <c r="R160" i="2"/>
  <c r="P160" i="2"/>
  <c r="BI157" i="2"/>
  <c r="BH157" i="2"/>
  <c r="BG157" i="2"/>
  <c r="BF157" i="2"/>
  <c r="T157" i="2"/>
  <c r="R157" i="2"/>
  <c r="P157" i="2"/>
  <c r="BI154" i="2"/>
  <c r="BH154" i="2"/>
  <c r="BG154" i="2"/>
  <c r="BF154" i="2"/>
  <c r="T154" i="2"/>
  <c r="R154" i="2"/>
  <c r="P154" i="2"/>
  <c r="BI151" i="2"/>
  <c r="BH151" i="2"/>
  <c r="BG151" i="2"/>
  <c r="BF151" i="2"/>
  <c r="T151" i="2"/>
  <c r="R151" i="2"/>
  <c r="P151" i="2"/>
  <c r="BI148" i="2"/>
  <c r="BH148" i="2"/>
  <c r="BG148" i="2"/>
  <c r="BF148" i="2"/>
  <c r="T148" i="2"/>
  <c r="R148" i="2"/>
  <c r="P148" i="2"/>
  <c r="BI145" i="2"/>
  <c r="BH145" i="2"/>
  <c r="BG145" i="2"/>
  <c r="BF145" i="2"/>
  <c r="T145" i="2"/>
  <c r="R145" i="2"/>
  <c r="P145" i="2"/>
  <c r="F136" i="2"/>
  <c r="E134" i="2"/>
  <c r="F89" i="2"/>
  <c r="E87" i="2"/>
  <c r="J24" i="2"/>
  <c r="E24" i="2"/>
  <c r="J139" i="2" s="1"/>
  <c r="J23" i="2"/>
  <c r="J21" i="2"/>
  <c r="E21" i="2"/>
  <c r="J138" i="2" s="1"/>
  <c r="J20" i="2"/>
  <c r="J18" i="2"/>
  <c r="E18" i="2"/>
  <c r="F139" i="2" s="1"/>
  <c r="J17" i="2"/>
  <c r="J15" i="2"/>
  <c r="E15" i="2"/>
  <c r="F138" i="2" s="1"/>
  <c r="J14" i="2"/>
  <c r="J12" i="2"/>
  <c r="J136" i="2"/>
  <c r="E7" i="2"/>
  <c r="E132" i="2" s="1"/>
  <c r="L90" i="1"/>
  <c r="AM90" i="1"/>
  <c r="AM89" i="1"/>
  <c r="L89" i="1"/>
  <c r="AM87" i="1"/>
  <c r="L87" i="1"/>
  <c r="L85" i="1"/>
  <c r="L84" i="1"/>
  <c r="BK694" i="2"/>
  <c r="J693" i="2"/>
  <c r="J690" i="2"/>
  <c r="BK683" i="2"/>
  <c r="J680" i="2"/>
  <c r="J675" i="2"/>
  <c r="J664" i="2"/>
  <c r="BK662" i="2"/>
  <c r="J659" i="2"/>
  <c r="BK656" i="2"/>
  <c r="J654" i="2"/>
  <c r="BK651" i="2"/>
  <c r="J647" i="2"/>
  <c r="J636" i="2"/>
  <c r="BK628" i="2"/>
  <c r="BK624" i="2"/>
  <c r="J617" i="2"/>
  <c r="BK616" i="2"/>
  <c r="BK613" i="2"/>
  <c r="BK611" i="2"/>
  <c r="J609" i="2"/>
  <c r="J601" i="2"/>
  <c r="BK590" i="2"/>
  <c r="BK584" i="2"/>
  <c r="BK578" i="2"/>
  <c r="J576" i="2"/>
  <c r="J574" i="2"/>
  <c r="BK572" i="2"/>
  <c r="J570" i="2"/>
  <c r="J564" i="2"/>
  <c r="J561" i="2"/>
  <c r="J558" i="2"/>
  <c r="J552" i="2"/>
  <c r="J544" i="2"/>
  <c r="J541" i="2"/>
  <c r="J537" i="2"/>
  <c r="J534" i="2"/>
  <c r="J526" i="2"/>
  <c r="J523" i="2"/>
  <c r="J518" i="2"/>
  <c r="BK517" i="2"/>
  <c r="J516" i="2"/>
  <c r="J513" i="2"/>
  <c r="BK508" i="2"/>
  <c r="BK503" i="2"/>
  <c r="J502" i="2"/>
  <c r="J498" i="2"/>
  <c r="BK495" i="2"/>
  <c r="J493" i="2"/>
  <c r="BK487" i="2"/>
  <c r="BK485" i="2"/>
  <c r="J483" i="2"/>
  <c r="BK475" i="2"/>
  <c r="J469" i="2"/>
  <c r="J464" i="2"/>
  <c r="BK462" i="2"/>
  <c r="J461" i="2"/>
  <c r="J460" i="2"/>
  <c r="BK451" i="2"/>
  <c r="BK434" i="2"/>
  <c r="J431" i="2"/>
  <c r="J428" i="2"/>
  <c r="BK419" i="2"/>
  <c r="J413" i="2"/>
  <c r="BK410" i="2"/>
  <c r="BK398" i="2"/>
  <c r="BK395" i="2"/>
  <c r="BK392" i="2"/>
  <c r="BK389" i="2"/>
  <c r="J380" i="2"/>
  <c r="J377" i="2"/>
  <c r="BK375" i="2"/>
  <c r="BK372" i="2"/>
  <c r="BK365" i="2"/>
  <c r="J362" i="2"/>
  <c r="BK359" i="2"/>
  <c r="J351" i="2"/>
  <c r="BK348" i="2"/>
  <c r="J345" i="2"/>
  <c r="J341" i="2"/>
  <c r="J339" i="2"/>
  <c r="BK333" i="2"/>
  <c r="BK330" i="2"/>
  <c r="J327" i="2"/>
  <c r="J320" i="2"/>
  <c r="BK311" i="2"/>
  <c r="J308" i="2"/>
  <c r="BK305" i="2"/>
  <c r="BK302" i="2"/>
  <c r="BK299" i="2"/>
  <c r="BK289" i="2"/>
  <c r="J287" i="2"/>
  <c r="J284" i="2"/>
  <c r="J279" i="2"/>
  <c r="J275" i="2"/>
  <c r="BK266" i="2"/>
  <c r="BK257" i="2"/>
  <c r="BK251" i="2"/>
  <c r="J246" i="2"/>
  <c r="J239" i="2"/>
  <c r="BK236" i="2"/>
  <c r="J223" i="2"/>
  <c r="BK217" i="2"/>
  <c r="J213" i="2"/>
  <c r="J210" i="2"/>
  <c r="J205" i="2"/>
  <c r="BK199" i="2"/>
  <c r="BK197" i="2"/>
  <c r="BK195" i="2"/>
  <c r="BK189" i="2"/>
  <c r="J187" i="2"/>
  <c r="J183" i="2"/>
  <c r="J181" i="2"/>
  <c r="BK179" i="2"/>
  <c r="BK177" i="2"/>
  <c r="J175" i="2"/>
  <c r="BK173" i="2"/>
  <c r="BK171" i="2"/>
  <c r="BK169" i="2"/>
  <c r="J163" i="2"/>
  <c r="J154" i="2"/>
  <c r="BK699" i="2"/>
  <c r="J699" i="2"/>
  <c r="BK698" i="2"/>
  <c r="J698" i="2"/>
  <c r="BK697" i="2"/>
  <c r="J697" i="2"/>
  <c r="BK696" i="2"/>
  <c r="J696" i="2"/>
  <c r="BK695" i="2"/>
  <c r="BK693" i="2"/>
  <c r="J688" i="2"/>
  <c r="BK686" i="2"/>
  <c r="J683" i="2"/>
  <c r="J678" i="2"/>
  <c r="BK668" i="2"/>
  <c r="J666" i="2"/>
  <c r="BK654" i="2"/>
  <c r="J651" i="2"/>
  <c r="BK643" i="2"/>
  <c r="J640" i="2"/>
  <c r="BK631" i="2"/>
  <c r="J622" i="2"/>
  <c r="J616" i="2"/>
  <c r="BK606" i="2"/>
  <c r="BK598" i="2"/>
  <c r="BK592" i="2"/>
  <c r="BK587" i="2"/>
  <c r="BK576" i="2"/>
  <c r="BK574" i="2"/>
  <c r="BK570" i="2"/>
  <c r="BK567" i="2"/>
  <c r="J555" i="2"/>
  <c r="J547" i="2"/>
  <c r="BK534" i="2"/>
  <c r="BK531" i="2"/>
  <c r="BK526" i="2"/>
  <c r="BK523" i="2"/>
  <c r="BK520" i="2"/>
  <c r="BK515" i="2"/>
  <c r="J514" i="2"/>
  <c r="BK509" i="2"/>
  <c r="J508" i="2"/>
  <c r="BK507" i="2"/>
  <c r="J506" i="2"/>
  <c r="J504" i="2"/>
  <c r="BK502" i="2"/>
  <c r="J501" i="2"/>
  <c r="J500" i="2"/>
  <c r="BK498" i="2"/>
  <c r="J495" i="2"/>
  <c r="J481" i="2"/>
  <c r="BK478" i="2"/>
  <c r="J465" i="2"/>
  <c r="BK461" i="2"/>
  <c r="BK460" i="2"/>
  <c r="J457" i="2"/>
  <c r="J455" i="2"/>
  <c r="BK453" i="2"/>
  <c r="J449" i="2"/>
  <c r="J443" i="2"/>
  <c r="J440" i="2"/>
  <c r="J437" i="2"/>
  <c r="BK431" i="2"/>
  <c r="BK428" i="2"/>
  <c r="J425" i="2"/>
  <c r="J422" i="2"/>
  <c r="J410" i="2"/>
  <c r="J407" i="2"/>
  <c r="BK404" i="2"/>
  <c r="BK401" i="2"/>
  <c r="J386" i="2"/>
  <c r="BK368" i="2"/>
  <c r="J365" i="2"/>
  <c r="J359" i="2"/>
  <c r="J356" i="2"/>
  <c r="BK354" i="2"/>
  <c r="BK345" i="2"/>
  <c r="J343" i="2"/>
  <c r="BK341" i="2"/>
  <c r="J330" i="2"/>
  <c r="J325" i="2"/>
  <c r="J322" i="2"/>
  <c r="BK320" i="2"/>
  <c r="J318" i="2"/>
  <c r="J316" i="2"/>
  <c r="BK314" i="2"/>
  <c r="J311" i="2"/>
  <c r="J293" i="2"/>
  <c r="BK291" i="2"/>
  <c r="BK282" i="2"/>
  <c r="BK275" i="2"/>
  <c r="J268" i="2"/>
  <c r="BK263" i="2"/>
  <c r="BK260" i="2"/>
  <c r="BK253" i="2"/>
  <c r="J251" i="2"/>
  <c r="J242" i="2"/>
  <c r="BK239" i="2"/>
  <c r="J236" i="2"/>
  <c r="J233" i="2"/>
  <c r="J230" i="2"/>
  <c r="J220" i="2"/>
  <c r="J217" i="2"/>
  <c r="BK213" i="2"/>
  <c r="BK210" i="2"/>
  <c r="BK208" i="2"/>
  <c r="J202" i="2"/>
  <c r="J199" i="2"/>
  <c r="J193" i="2"/>
  <c r="J189" i="2"/>
  <c r="J185" i="2"/>
  <c r="BK181" i="2"/>
  <c r="J177" i="2"/>
  <c r="J173" i="2"/>
  <c r="J171" i="2"/>
  <c r="J169" i="2"/>
  <c r="J166" i="2"/>
  <c r="BK163" i="2"/>
  <c r="BK157" i="2"/>
  <c r="BK154" i="2"/>
  <c r="J148" i="2"/>
  <c r="J145" i="2"/>
  <c r="J695" i="2"/>
  <c r="J694" i="2"/>
  <c r="BK673" i="2"/>
  <c r="J671" i="2"/>
  <c r="J668" i="2"/>
  <c r="BK666" i="2"/>
  <c r="BK664" i="2"/>
  <c r="J662" i="2"/>
  <c r="BK659" i="2"/>
  <c r="BK649" i="2"/>
  <c r="BK647" i="2"/>
  <c r="J645" i="2"/>
  <c r="BK640" i="2"/>
  <c r="BK638" i="2"/>
  <c r="BK633" i="2"/>
  <c r="J626" i="2"/>
  <c r="BK622" i="2"/>
  <c r="BK619" i="2"/>
  <c r="BK617" i="2"/>
  <c r="J611" i="2"/>
  <c r="BK609" i="2"/>
  <c r="J606" i="2"/>
  <c r="BK604" i="2"/>
  <c r="BK595" i="2"/>
  <c r="J590" i="2"/>
  <c r="J587" i="2"/>
  <c r="J582" i="2"/>
  <c r="BK580" i="2"/>
  <c r="J578" i="2"/>
  <c r="J572" i="2"/>
  <c r="J567" i="2"/>
  <c r="BK561" i="2"/>
  <c r="BK552" i="2"/>
  <c r="BK549" i="2"/>
  <c r="BK547" i="2"/>
  <c r="BK544" i="2"/>
  <c r="BK541" i="2"/>
  <c r="J539" i="2"/>
  <c r="BK528" i="2"/>
  <c r="J517" i="2"/>
  <c r="BK514" i="2"/>
  <c r="BK513" i="2"/>
  <c r="J512" i="2"/>
  <c r="J510" i="2"/>
  <c r="BK501" i="2"/>
  <c r="J490" i="2"/>
  <c r="J487" i="2"/>
  <c r="J478" i="2"/>
  <c r="J475" i="2"/>
  <c r="BK472" i="2"/>
  <c r="J462" i="2"/>
  <c r="BK446" i="2"/>
  <c r="BK443" i="2"/>
  <c r="BK440" i="2"/>
  <c r="BK422" i="2"/>
  <c r="J419" i="2"/>
  <c r="BK416" i="2"/>
  <c r="BK407" i="2"/>
  <c r="J398" i="2"/>
  <c r="J395" i="2"/>
  <c r="J392" i="2"/>
  <c r="BK386" i="2"/>
  <c r="J384" i="2"/>
  <c r="BK380" i="2"/>
  <c r="BK377" i="2"/>
  <c r="J375" i="2"/>
  <c r="J372" i="2"/>
  <c r="J370" i="2"/>
  <c r="J368" i="2"/>
  <c r="J348" i="2"/>
  <c r="BK343" i="2"/>
  <c r="BK339" i="2"/>
  <c r="BK336" i="2"/>
  <c r="BK322" i="2"/>
  <c r="J314" i="2"/>
  <c r="J305" i="2"/>
  <c r="J302" i="2"/>
  <c r="BK296" i="2"/>
  <c r="BK293" i="2"/>
  <c r="BK287" i="2"/>
  <c r="BK284" i="2"/>
  <c r="J282" i="2"/>
  <c r="BK277" i="2"/>
  <c r="BK272" i="2"/>
  <c r="BK268" i="2"/>
  <c r="BK255" i="2"/>
  <c r="BK246" i="2"/>
  <c r="BK242" i="2"/>
  <c r="BK230" i="2"/>
  <c r="BK227" i="2"/>
  <c r="BK223" i="2"/>
  <c r="BK220" i="2"/>
  <c r="BK205" i="2"/>
  <c r="J195" i="2"/>
  <c r="J191" i="2"/>
  <c r="BK183" i="2"/>
  <c r="J157" i="2"/>
  <c r="BK151" i="2"/>
  <c r="BK690" i="2"/>
  <c r="BK688" i="2"/>
  <c r="J686" i="2"/>
  <c r="BK680" i="2"/>
  <c r="BK678" i="2"/>
  <c r="BK675" i="2"/>
  <c r="J673" i="2"/>
  <c r="BK671" i="2"/>
  <c r="J656" i="2"/>
  <c r="J649" i="2"/>
  <c r="BK645" i="2"/>
  <c r="J643" i="2"/>
  <c r="J638" i="2"/>
  <c r="BK636" i="2"/>
  <c r="J633" i="2"/>
  <c r="J631" i="2"/>
  <c r="J628" i="2"/>
  <c r="BK626" i="2"/>
  <c r="J624" i="2"/>
  <c r="J619" i="2"/>
  <c r="J613" i="2"/>
  <c r="J604" i="2"/>
  <c r="BK601" i="2"/>
  <c r="J598" i="2"/>
  <c r="J595" i="2"/>
  <c r="J592" i="2"/>
  <c r="J584" i="2"/>
  <c r="BK582" i="2"/>
  <c r="J580" i="2"/>
  <c r="BK564" i="2"/>
  <c r="BK558" i="2"/>
  <c r="BK555" i="2"/>
  <c r="J549" i="2"/>
  <c r="BK539" i="2"/>
  <c r="BK537" i="2"/>
  <c r="J531" i="2"/>
  <c r="J528" i="2"/>
  <c r="J520" i="2"/>
  <c r="BK518" i="2"/>
  <c r="BK516" i="2"/>
  <c r="J515" i="2"/>
  <c r="BK512" i="2"/>
  <c r="BK510" i="2"/>
  <c r="J509" i="2"/>
  <c r="J507" i="2"/>
  <c r="BK506" i="2"/>
  <c r="BK504" i="2"/>
  <c r="J503" i="2"/>
  <c r="BK500" i="2"/>
  <c r="BK493" i="2"/>
  <c r="BK490" i="2"/>
  <c r="J485" i="2"/>
  <c r="BK483" i="2"/>
  <c r="BK481" i="2"/>
  <c r="J472" i="2"/>
  <c r="BK469" i="2"/>
  <c r="BK465" i="2"/>
  <c r="BK464" i="2"/>
  <c r="BK457" i="2"/>
  <c r="BK455" i="2"/>
  <c r="J453" i="2"/>
  <c r="J451" i="2"/>
  <c r="BK449" i="2"/>
  <c r="J446" i="2"/>
  <c r="BK437" i="2"/>
  <c r="J434" i="2"/>
  <c r="BK425" i="2"/>
  <c r="J416" i="2"/>
  <c r="BK413" i="2"/>
  <c r="J404" i="2"/>
  <c r="J401" i="2"/>
  <c r="J389" i="2"/>
  <c r="BK384" i="2"/>
  <c r="BK370" i="2"/>
  <c r="BK362" i="2"/>
  <c r="BK356" i="2"/>
  <c r="J354" i="2"/>
  <c r="BK351" i="2"/>
  <c r="J336" i="2"/>
  <c r="J333" i="2"/>
  <c r="BK327" i="2"/>
  <c r="BK325" i="2"/>
  <c r="BK318" i="2"/>
  <c r="BK316" i="2"/>
  <c r="BK308" i="2"/>
  <c r="J299" i="2"/>
  <c r="J296" i="2"/>
  <c r="J291" i="2"/>
  <c r="J289" i="2"/>
  <c r="BK279" i="2"/>
  <c r="J277" i="2"/>
  <c r="J272" i="2"/>
  <c r="J266" i="2"/>
  <c r="J263" i="2"/>
  <c r="J260" i="2"/>
  <c r="J257" i="2"/>
  <c r="J255" i="2"/>
  <c r="J253" i="2"/>
  <c r="BK233" i="2"/>
  <c r="J227" i="2"/>
  <c r="J208" i="2"/>
  <c r="BK202" i="2"/>
  <c r="J197" i="2"/>
  <c r="BK193" i="2"/>
  <c r="BK191" i="2"/>
  <c r="BK187" i="2"/>
  <c r="BK185" i="2"/>
  <c r="J179" i="2"/>
  <c r="BK175" i="2"/>
  <c r="BK166" i="2"/>
  <c r="BK160" i="2"/>
  <c r="J160" i="2"/>
  <c r="J151" i="2"/>
  <c r="BK148" i="2"/>
  <c r="BK145" i="2"/>
  <c r="AS94" i="1"/>
  <c r="BK144" i="2" l="1"/>
  <c r="BK201" i="2"/>
  <c r="J201" i="2" s="1"/>
  <c r="J99" i="2" s="1"/>
  <c r="BK216" i="2"/>
  <c r="J216" i="2" s="1"/>
  <c r="J100" i="2" s="1"/>
  <c r="BK245" i="2"/>
  <c r="J245" i="2" s="1"/>
  <c r="J101" i="2" s="1"/>
  <c r="BK271" i="2"/>
  <c r="J271" i="2" s="1"/>
  <c r="J102" i="2" s="1"/>
  <c r="BK295" i="2"/>
  <c r="J295" i="2"/>
  <c r="J103" i="2" s="1"/>
  <c r="BK358" i="2"/>
  <c r="J358" i="2" s="1"/>
  <c r="J104" i="2" s="1"/>
  <c r="R618" i="2"/>
  <c r="P144" i="2"/>
  <c r="P201" i="2"/>
  <c r="T216" i="2"/>
  <c r="P245" i="2"/>
  <c r="R271" i="2"/>
  <c r="P295" i="2"/>
  <c r="P358" i="2"/>
  <c r="BK471" i="2"/>
  <c r="J471" i="2"/>
  <c r="J107" i="2" s="1"/>
  <c r="T471" i="2"/>
  <c r="T486" i="2"/>
  <c r="R499" i="2"/>
  <c r="P505" i="2"/>
  <c r="T505" i="2"/>
  <c r="T511" i="2"/>
  <c r="R519" i="2"/>
  <c r="R527" i="2"/>
  <c r="P540" i="2"/>
  <c r="T540" i="2"/>
  <c r="T650" i="2"/>
  <c r="R144" i="2"/>
  <c r="T201" i="2"/>
  <c r="R216" i="2"/>
  <c r="R245" i="2"/>
  <c r="T271" i="2"/>
  <c r="R295" i="2"/>
  <c r="T358" i="2"/>
  <c r="P471" i="2"/>
  <c r="BK486" i="2"/>
  <c r="J486" i="2" s="1"/>
  <c r="J108" i="2" s="1"/>
  <c r="R486" i="2"/>
  <c r="P499" i="2"/>
  <c r="BK505" i="2"/>
  <c r="J505" i="2" s="1"/>
  <c r="J110" i="2" s="1"/>
  <c r="R505" i="2"/>
  <c r="P511" i="2"/>
  <c r="BK519" i="2"/>
  <c r="J519" i="2" s="1"/>
  <c r="J112" i="2" s="1"/>
  <c r="BK527" i="2"/>
  <c r="J527" i="2" s="1"/>
  <c r="J113" i="2" s="1"/>
  <c r="T527" i="2"/>
  <c r="R540" i="2"/>
  <c r="P548" i="2"/>
  <c r="T548" i="2"/>
  <c r="P591" i="2"/>
  <c r="T591" i="2"/>
  <c r="R692" i="2"/>
  <c r="T144" i="2"/>
  <c r="R201" i="2"/>
  <c r="P216" i="2"/>
  <c r="T245" i="2"/>
  <c r="P271" i="2"/>
  <c r="T295" i="2"/>
  <c r="R358" i="2"/>
  <c r="R471" i="2"/>
  <c r="P486" i="2"/>
  <c r="BK499" i="2"/>
  <c r="J499" i="2"/>
  <c r="J109" i="2" s="1"/>
  <c r="T499" i="2"/>
  <c r="BK511" i="2"/>
  <c r="J511" i="2" s="1"/>
  <c r="J111" i="2" s="1"/>
  <c r="R511" i="2"/>
  <c r="P519" i="2"/>
  <c r="T519" i="2"/>
  <c r="P527" i="2"/>
  <c r="BK540" i="2"/>
  <c r="J540" i="2" s="1"/>
  <c r="J114" i="2" s="1"/>
  <c r="BK548" i="2"/>
  <c r="J548" i="2" s="1"/>
  <c r="J115" i="2" s="1"/>
  <c r="R548" i="2"/>
  <c r="BK591" i="2"/>
  <c r="J591" i="2"/>
  <c r="J116" i="2" s="1"/>
  <c r="R591" i="2"/>
  <c r="BK605" i="2"/>
  <c r="J605" i="2" s="1"/>
  <c r="J117" i="2" s="1"/>
  <c r="P605" i="2"/>
  <c r="R605" i="2"/>
  <c r="T605" i="2"/>
  <c r="BK618" i="2"/>
  <c r="J618" i="2"/>
  <c r="J118" i="2" s="1"/>
  <c r="P618" i="2"/>
  <c r="T618" i="2"/>
  <c r="BK639" i="2"/>
  <c r="J639" i="2" s="1"/>
  <c r="J119" i="2" s="1"/>
  <c r="P639" i="2"/>
  <c r="R639" i="2"/>
  <c r="T639" i="2"/>
  <c r="BK650" i="2"/>
  <c r="J650" i="2" s="1"/>
  <c r="J120" i="2" s="1"/>
  <c r="P650" i="2"/>
  <c r="R650" i="2"/>
  <c r="BK682" i="2"/>
  <c r="J682" i="2"/>
  <c r="J121" i="2" s="1"/>
  <c r="P682" i="2"/>
  <c r="R682" i="2"/>
  <c r="T682" i="2"/>
  <c r="BK692" i="2"/>
  <c r="J692" i="2"/>
  <c r="J122" i="2" s="1"/>
  <c r="P692" i="2"/>
  <c r="T692" i="2"/>
  <c r="J89" i="2"/>
  <c r="F91" i="2"/>
  <c r="J92" i="2"/>
  <c r="BE151" i="2"/>
  <c r="BE154" i="2"/>
  <c r="BE157" i="2"/>
  <c r="BE169" i="2"/>
  <c r="BE173" i="2"/>
  <c r="BE179" i="2"/>
  <c r="BE183" i="2"/>
  <c r="BE189" i="2"/>
  <c r="BE195" i="2"/>
  <c r="BE227" i="2"/>
  <c r="BE239" i="2"/>
  <c r="BE246" i="2"/>
  <c r="BE253" i="2"/>
  <c r="BE266" i="2"/>
  <c r="BE282" i="2"/>
  <c r="BE287" i="2"/>
  <c r="BE302" i="2"/>
  <c r="BE311" i="2"/>
  <c r="BE320" i="2"/>
  <c r="BE339" i="2"/>
  <c r="BE341" i="2"/>
  <c r="BE343" i="2"/>
  <c r="BE345" i="2"/>
  <c r="BE356" i="2"/>
  <c r="BE365" i="2"/>
  <c r="BE375" i="2"/>
  <c r="BE377" i="2"/>
  <c r="BE386" i="2"/>
  <c r="BE392" i="2"/>
  <c r="BE398" i="2"/>
  <c r="BE419" i="2"/>
  <c r="BE428" i="2"/>
  <c r="BE440" i="2"/>
  <c r="BE460" i="2"/>
  <c r="BE461" i="2"/>
  <c r="BE475" i="2"/>
  <c r="BE495" i="2"/>
  <c r="BE513" i="2"/>
  <c r="BE528" i="2"/>
  <c r="BE531" i="2"/>
  <c r="BE544" i="2"/>
  <c r="BE567" i="2"/>
  <c r="BE570" i="2"/>
  <c r="BE574" i="2"/>
  <c r="BE578" i="2"/>
  <c r="BE587" i="2"/>
  <c r="BE604" i="2"/>
  <c r="BE606" i="2"/>
  <c r="BE616" i="2"/>
  <c r="BE622" i="2"/>
  <c r="BE651" i="2"/>
  <c r="BE668" i="2"/>
  <c r="BK468" i="2"/>
  <c r="J468" i="2" s="1"/>
  <c r="J105" i="2" s="1"/>
  <c r="J91" i="2"/>
  <c r="BE145" i="2"/>
  <c r="BE160" i="2"/>
  <c r="BE163" i="2"/>
  <c r="BE171" i="2"/>
  <c r="BE175" i="2"/>
  <c r="BE177" i="2"/>
  <c r="BE185" i="2"/>
  <c r="BE187" i="2"/>
  <c r="BE191" i="2"/>
  <c r="BE197" i="2"/>
  <c r="BE199" i="2"/>
  <c r="BE208" i="2"/>
  <c r="BE210" i="2"/>
  <c r="BE233" i="2"/>
  <c r="BE236" i="2"/>
  <c r="BE251" i="2"/>
  <c r="BE263" i="2"/>
  <c r="BE289" i="2"/>
  <c r="BE308" i="2"/>
  <c r="BE314" i="2"/>
  <c r="BE318" i="2"/>
  <c r="BE325" i="2"/>
  <c r="BE327" i="2"/>
  <c r="BE330" i="2"/>
  <c r="BE351" i="2"/>
  <c r="BE362" i="2"/>
  <c r="BE401" i="2"/>
  <c r="BE410" i="2"/>
  <c r="BE425" i="2"/>
  <c r="BE431" i="2"/>
  <c r="BE434" i="2"/>
  <c r="BE449" i="2"/>
  <c r="BE451" i="2"/>
  <c r="BE453" i="2"/>
  <c r="BE457" i="2"/>
  <c r="BE465" i="2"/>
  <c r="BE481" i="2"/>
  <c r="BE493" i="2"/>
  <c r="BE498" i="2"/>
  <c r="BE502" i="2"/>
  <c r="BE503" i="2"/>
  <c r="BE507" i="2"/>
  <c r="BE508" i="2"/>
  <c r="BE515" i="2"/>
  <c r="BE518" i="2"/>
  <c r="BE520" i="2"/>
  <c r="BE523" i="2"/>
  <c r="BE534" i="2"/>
  <c r="BE555" i="2"/>
  <c r="BE564" i="2"/>
  <c r="BE576" i="2"/>
  <c r="BE584" i="2"/>
  <c r="BE598" i="2"/>
  <c r="BE613" i="2"/>
  <c r="BE624" i="2"/>
  <c r="BE628" i="2"/>
  <c r="BE643" i="2"/>
  <c r="BE654" i="2"/>
  <c r="BE678" i="2"/>
  <c r="BE680" i="2"/>
  <c r="BE683" i="2"/>
  <c r="BE688" i="2"/>
  <c r="BE693" i="2"/>
  <c r="E85" i="2"/>
  <c r="BE181" i="2"/>
  <c r="BE193" i="2"/>
  <c r="BE205" i="2"/>
  <c r="BE223" i="2"/>
  <c r="BE242" i="2"/>
  <c r="BE255" i="2"/>
  <c r="BE257" i="2"/>
  <c r="BE277" i="2"/>
  <c r="BE284" i="2"/>
  <c r="BE299" i="2"/>
  <c r="BE305" i="2"/>
  <c r="BE333" i="2"/>
  <c r="BE336" i="2"/>
  <c r="BE348" i="2"/>
  <c r="BE359" i="2"/>
  <c r="BE370" i="2"/>
  <c r="BE372" i="2"/>
  <c r="BE380" i="2"/>
  <c r="BE389" i="2"/>
  <c r="BE395" i="2"/>
  <c r="BE407" i="2"/>
  <c r="BE413" i="2"/>
  <c r="BE416" i="2"/>
  <c r="BE462" i="2"/>
  <c r="BE464" i="2"/>
  <c r="BE469" i="2"/>
  <c r="BE472" i="2"/>
  <c r="BE483" i="2"/>
  <c r="BE485" i="2"/>
  <c r="BE487" i="2"/>
  <c r="BE490" i="2"/>
  <c r="BE501" i="2"/>
  <c r="BE512" i="2"/>
  <c r="BE516" i="2"/>
  <c r="BE517" i="2"/>
  <c r="BE537" i="2"/>
  <c r="BE539" i="2"/>
  <c r="BE541" i="2"/>
  <c r="BE549" i="2"/>
  <c r="BE558" i="2"/>
  <c r="BE561" i="2"/>
  <c r="BE572" i="2"/>
  <c r="BE582" i="2"/>
  <c r="BE590" i="2"/>
  <c r="BE601" i="2"/>
  <c r="BE609" i="2"/>
  <c r="BE611" i="2"/>
  <c r="BE617" i="2"/>
  <c r="BE626" i="2"/>
  <c r="BE633" i="2"/>
  <c r="BE636" i="2"/>
  <c r="BE645" i="2"/>
  <c r="BE647" i="2"/>
  <c r="BE656" i="2"/>
  <c r="BE662" i="2"/>
  <c r="BE664" i="2"/>
  <c r="BE671" i="2"/>
  <c r="BE675" i="2"/>
  <c r="BE690" i="2"/>
  <c r="BE694" i="2"/>
  <c r="BE695" i="2"/>
  <c r="BE697" i="2"/>
  <c r="BE698" i="2"/>
  <c r="BE699" i="2"/>
  <c r="F92" i="2"/>
  <c r="BE148" i="2"/>
  <c r="BE166" i="2"/>
  <c r="BE202" i="2"/>
  <c r="BE213" i="2"/>
  <c r="BE217" i="2"/>
  <c r="BE220" i="2"/>
  <c r="BE230" i="2"/>
  <c r="BE260" i="2"/>
  <c r="BE268" i="2"/>
  <c r="BE272" i="2"/>
  <c r="BE275" i="2"/>
  <c r="BE279" i="2"/>
  <c r="BE291" i="2"/>
  <c r="BE293" i="2"/>
  <c r="BE296" i="2"/>
  <c r="BE316" i="2"/>
  <c r="BE322" i="2"/>
  <c r="BE354" i="2"/>
  <c r="BE368" i="2"/>
  <c r="BE384" i="2"/>
  <c r="BE404" i="2"/>
  <c r="BE422" i="2"/>
  <c r="BE437" i="2"/>
  <c r="BE443" i="2"/>
  <c r="BE446" i="2"/>
  <c r="BE455" i="2"/>
  <c r="BE478" i="2"/>
  <c r="BE500" i="2"/>
  <c r="BE504" i="2"/>
  <c r="BE506" i="2"/>
  <c r="BE509" i="2"/>
  <c r="BE510" i="2"/>
  <c r="BE514" i="2"/>
  <c r="BE526" i="2"/>
  <c r="BE547" i="2"/>
  <c r="BE552" i="2"/>
  <c r="BE580" i="2"/>
  <c r="BE592" i="2"/>
  <c r="BE595" i="2"/>
  <c r="BE619" i="2"/>
  <c r="BE631" i="2"/>
  <c r="BE638" i="2"/>
  <c r="BE640" i="2"/>
  <c r="BE649" i="2"/>
  <c r="BE659" i="2"/>
  <c r="BE666" i="2"/>
  <c r="BE673" i="2"/>
  <c r="BE686" i="2"/>
  <c r="BE696" i="2"/>
  <c r="F37" i="2"/>
  <c r="BD95" i="1" s="1"/>
  <c r="BD94" i="1" s="1"/>
  <c r="W33" i="1" s="1"/>
  <c r="F34" i="2"/>
  <c r="BA95" i="1" s="1"/>
  <c r="BA94" i="1" s="1"/>
  <c r="W30" i="1" s="1"/>
  <c r="F36" i="2"/>
  <c r="BC95" i="1" s="1"/>
  <c r="BC94" i="1" s="1"/>
  <c r="AY94" i="1" s="1"/>
  <c r="J34" i="2"/>
  <c r="AW95" i="1" s="1"/>
  <c r="F35" i="2"/>
  <c r="BB95" i="1" s="1"/>
  <c r="BB94" i="1" s="1"/>
  <c r="W31" i="1" s="1"/>
  <c r="P470" i="2" l="1"/>
  <c r="T143" i="2"/>
  <c r="T470" i="2"/>
  <c r="P143" i="2"/>
  <c r="P142" i="2" s="1"/>
  <c r="AU95" i="1" s="1"/>
  <c r="AU94" i="1" s="1"/>
  <c r="BK143" i="2"/>
  <c r="R470" i="2"/>
  <c r="R143" i="2"/>
  <c r="R142" i="2" s="1"/>
  <c r="J144" i="2"/>
  <c r="J98" i="2" s="1"/>
  <c r="BK470" i="2"/>
  <c r="J470" i="2" s="1"/>
  <c r="J106" i="2" s="1"/>
  <c r="AW94" i="1"/>
  <c r="AK30" i="1" s="1"/>
  <c r="W32" i="1"/>
  <c r="F33" i="2"/>
  <c r="AZ95" i="1" s="1"/>
  <c r="AZ94" i="1" s="1"/>
  <c r="W29" i="1" s="1"/>
  <c r="AX94" i="1"/>
  <c r="J33" i="2"/>
  <c r="AV95" i="1" s="1"/>
  <c r="AT95" i="1" s="1"/>
  <c r="BK142" i="2" l="1"/>
  <c r="J142" i="2" s="1"/>
  <c r="J30" i="2" s="1"/>
  <c r="AG95" i="1" s="1"/>
  <c r="AG94" i="1" s="1"/>
  <c r="AK26" i="1" s="1"/>
  <c r="T142" i="2"/>
  <c r="J143" i="2"/>
  <c r="J97" i="2" s="1"/>
  <c r="AV94" i="1"/>
  <c r="AK29" i="1" s="1"/>
  <c r="J96" i="2" l="1"/>
  <c r="AN95" i="1"/>
  <c r="J39" i="2"/>
  <c r="AK35" i="1"/>
  <c r="AT94" i="1"/>
  <c r="AN94" i="1" l="1"/>
</calcChain>
</file>

<file path=xl/sharedStrings.xml><?xml version="1.0" encoding="utf-8"?>
<sst xmlns="http://schemas.openxmlformats.org/spreadsheetml/2006/main" count="6473" uniqueCount="1205">
  <si>
    <t>Export Komplet</t>
  </si>
  <si>
    <t/>
  </si>
  <si>
    <t>2.0</t>
  </si>
  <si>
    <t>ZAMOK</t>
  </si>
  <si>
    <t>False</t>
  </si>
  <si>
    <t>{53a47644-0203-45e4-af7a-473c7ab1efe9}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</si>
  <si>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</si>
  <si>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</si>
  <si>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</si>
  <si>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</si>
  <si>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</si>
  <si>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</si>
  <si>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</si>
  <si>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</si>
  <si>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ZSKonopBN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</si>
  <si>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</si>
  <si>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</si>
  <si>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objektu ZŠ Konopišťská 386, Benešov</t>
  </si>
  <si>
    <t>KSO:</t>
  </si>
  <si>
    <t>CC-CZ:</t>
  </si>
  <si>
    <t>Místo:</t>
  </si>
  <si>
    <t xml:space="preserve"> </t>
  </si>
  <si>
    <t>Datum:</t>
  </si>
  <si>
    <t>9. 4. 2021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</si>
  <si>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</si>
  <si>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</si>
  <si>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</si>
  <si>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</si>
  <si>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</si>
  <si>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</si>
  <si>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</si>
  <si>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</si>
  <si>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</si>
  <si>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</si>
  <si>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</si>
  <si>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</si>
  <si>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</si>
  <si>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</si>
  <si>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</si>
  <si>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</si>
  <si>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</si>
  <si>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</si>
  <si>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</si>
  <si>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</si>
  <si>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</si>
  <si>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</si>
  <si>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</si>
  <si>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</si>
  <si>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</si>
  <si>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</si>
  <si>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</si>
  <si>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</si>
  <si>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</si>
  <si>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</si>
  <si>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</si>
  <si>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</si>
  <si>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</si>
  <si>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</si>
  <si>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</si>
  <si>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</si>
  <si>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</si>
  <si>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</si>
  <si>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</si>
  <si>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</si>
  <si>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</si>
  <si>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</si>
  <si>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</si>
  <si>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</si>
  <si>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</si>
  <si>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</si>
  <si>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</si>
  <si>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</si>
  <si>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</si>
  <si>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</si>
  <si>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</si>
  <si>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</si>
  <si>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</si>
  <si>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</si>
  <si>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</si>
  <si>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Stavební úpravy</t>
  </si>
  <si>
    <t>STA</t>
  </si>
  <si>
    <t>1</t>
  </si>
  <si>
    <t>{8f2ec993-4dc5-4329-bdcc-7ed1663c5af5}</t>
  </si>
  <si>
    <t>2</t>
  </si>
  <si>
    <t>KRYCÍ LIST SOUPISU PRACÍ</t>
  </si>
  <si>
    <t>Objekt:</t>
  </si>
  <si>
    <t>SO 01 - Stavební úpravy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</si>
  <si>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</si>
  <si>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</si>
  <si>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</si>
  <si>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</si>
  <si>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</si>
  <si>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</si>
  <si>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</si>
  <si>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</si>
  <si>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</si>
  <si>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</si>
  <si>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</si>
  <si>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</si>
  <si>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</si>
  <si>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99 - Přesun hmot</t>
  </si>
  <si>
    <t>PSV - Práce a dodávky PSV</t>
  </si>
  <si>
    <t xml:space="preserve">    711 - Izolace proti vodě</t>
  </si>
  <si>
    <t xml:space="preserve">    713 - Izolace tepelné</t>
  </si>
  <si>
    <t xml:space="preserve">    721 - Zdravotechnika</t>
  </si>
  <si>
    <t xml:space="preserve">    731 - Ústřední vytápění</t>
  </si>
  <si>
    <t xml:space="preserve">    741 - Elektroinstalace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</si>
  <si>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</si>
  <si>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</si>
  <si>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</si>
  <si>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</si>
  <si>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</si>
  <si>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</si>
  <si>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</si>
  <si>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</si>
  <si>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</si>
  <si>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</si>
  <si>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</si>
  <si>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</si>
  <si>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</si>
  <si>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</si>
  <si>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</si>
  <si>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</si>
  <si>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</si>
  <si>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</si>
  <si>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</si>
  <si>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</si>
  <si>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</si>
  <si>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</si>
  <si>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</si>
  <si>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</si>
  <si>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</si>
  <si>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</si>
  <si>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</si>
  <si>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</si>
  <si>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</si>
  <si>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121151103</t>
  </si>
  <si>
    <t>Sejmutí ornice plochy do 100 m2 tl vrstvy do 200 mm strojně</t>
  </si>
  <si>
    <t>m2</t>
  </si>
  <si>
    <t>4</t>
  </si>
  <si>
    <t>-82555969</t>
  </si>
  <si>
    <t>VV</t>
  </si>
  <si>
    <t>Předpokl.</t>
  </si>
  <si>
    <t>132</t>
  </si>
  <si>
    <t>131251102</t>
  </si>
  <si>
    <t>Hloubení jam nezapažených v hornině třídy těžitelnosti I, skupiny 3 objem do 50 m3</t>
  </si>
  <si>
    <t>m3</t>
  </si>
  <si>
    <t>-490590164</t>
  </si>
  <si>
    <t>9,54</t>
  </si>
  <si>
    <t>3</t>
  </si>
  <si>
    <t>131351102</t>
  </si>
  <si>
    <t>Hloubení jam nezapažených v hornině třídy těžitelnosti II, skupiny 4 objem do 50 m3</t>
  </si>
  <si>
    <t>356632665</t>
  </si>
  <si>
    <t>14,31</t>
  </si>
  <si>
    <t>132251252</t>
  </si>
  <si>
    <t>Hloubení rýh nezapažených š do 2000 mm v hornině třídy těžitelnosti I, skupiny 3 objem do 50 m3</t>
  </si>
  <si>
    <t>-137038893</t>
  </si>
  <si>
    <t>21,6</t>
  </si>
  <si>
    <t>5</t>
  </si>
  <si>
    <t>132351252</t>
  </si>
  <si>
    <t>Hloubení rýh nezapažených š do 2000 mm v hornině třídy těžitelnosti II, skupiny 4 objem do 50 m3 strojně</t>
  </si>
  <si>
    <t>969565455</t>
  </si>
  <si>
    <t>6</t>
  </si>
  <si>
    <t>132212211</t>
  </si>
  <si>
    <t>Hloubení rýh š do 2000 mm v soudržných horninách třídy těžitelnosti I, skupiny 3 ručně</t>
  </si>
  <si>
    <t>-1986919288</t>
  </si>
  <si>
    <t>Půdorysy, řezy, předpokl.</t>
  </si>
  <si>
    <t>((5,88+1,95+4,908+6,13+4,853+1,78+4,49+4,61+1,26+1,58+1,635+4,28+15,19+1,98)*1*2,3+4,17*0,6*0,7)*0,6</t>
  </si>
  <si>
    <t>7</t>
  </si>
  <si>
    <t>132312211</t>
  </si>
  <si>
    <t>Hloubení rýh š do 2000 mm v soudržných horninách třídy těžitelnosti II, skupiny 4 ručně</t>
  </si>
  <si>
    <t>-1311830601</t>
  </si>
  <si>
    <t>((5,88+1,95+4,908+6,13+4,853+1,78+4,49+4,61+1,26+1,58+1,635+4,28+15,19+1,98)*1*2,3+4,17*0,6*0,7)*0,4</t>
  </si>
  <si>
    <t>8</t>
  </si>
  <si>
    <t>151101102</t>
  </si>
  <si>
    <t>Zřízení příložného pažení a rozepření stěn rýh hl do 4 m</t>
  </si>
  <si>
    <t>94712173</t>
  </si>
  <si>
    <t>225</t>
  </si>
  <si>
    <t>9</t>
  </si>
  <si>
    <t>151101112</t>
  </si>
  <si>
    <t>Odstranění příložného pažení a rozepření stěn rýh hl do 4 m</t>
  </si>
  <si>
    <t>-2020952548</t>
  </si>
  <si>
    <t>10</t>
  </si>
  <si>
    <t>162251102</t>
  </si>
  <si>
    <t>Vodorovné přemístění do 50 m výkopku/sypaniny</t>
  </si>
  <si>
    <t>483637039</t>
  </si>
  <si>
    <t>19,8</t>
  </si>
  <si>
    <t>11</t>
  </si>
  <si>
    <t>171251201</t>
  </si>
  <si>
    <t>Uložení sypaniny na skládky nebo meziskládky</t>
  </si>
  <si>
    <t>1019339818</t>
  </si>
  <si>
    <t>12</t>
  </si>
  <si>
    <t>167151101</t>
  </si>
  <si>
    <t>Nakládání výkopku do 100 m3</t>
  </si>
  <si>
    <t>-158426799</t>
  </si>
  <si>
    <t>132*0,15</t>
  </si>
  <si>
    <t>13</t>
  </si>
  <si>
    <t>1652780670</t>
  </si>
  <si>
    <t>14</t>
  </si>
  <si>
    <t>162451106</t>
  </si>
  <si>
    <t>Vodorovné přemístění do 2000 m výkopku/sypaniny</t>
  </si>
  <si>
    <t>2093265152</t>
  </si>
  <si>
    <t>140,042</t>
  </si>
  <si>
    <t>162751117</t>
  </si>
  <si>
    <t>Vodorovné přemístění do 10000 m výkopku/sypaniny</t>
  </si>
  <si>
    <t>-289579326</t>
  </si>
  <si>
    <t>208,011-140,042</t>
  </si>
  <si>
    <t>16</t>
  </si>
  <si>
    <t>162751119</t>
  </si>
  <si>
    <t>Příplatek k vodorovnému přemístění výkopku/sypaniny ZKD 1000 m přes 10000 m</t>
  </si>
  <si>
    <t>-1872897833</t>
  </si>
  <si>
    <t>67,969*20</t>
  </si>
  <si>
    <t>17</t>
  </si>
  <si>
    <t>2118542744</t>
  </si>
  <si>
    <t>208,011</t>
  </si>
  <si>
    <t>18</t>
  </si>
  <si>
    <t>171201221</t>
  </si>
  <si>
    <t>Poplatek za uložení na skládce (skládkovné) zeminy a kamení</t>
  </si>
  <si>
    <t>t</t>
  </si>
  <si>
    <t>32762838</t>
  </si>
  <si>
    <t>67,969*2</t>
  </si>
  <si>
    <t>19</t>
  </si>
  <si>
    <t>167151112</t>
  </si>
  <si>
    <t>Nakládání výkopku přes 100 m3</t>
  </si>
  <si>
    <t>-441199242</t>
  </si>
  <si>
    <t>20</t>
  </si>
  <si>
    <t>-1954494586</t>
  </si>
  <si>
    <t>174111101</t>
  </si>
  <si>
    <t>Zásyp jam, šachet rýh nebo kolem objektů sypaninou se zhutněním ručně</t>
  </si>
  <si>
    <t>-278735088</t>
  </si>
  <si>
    <t>60,526*1*1,6+34,2+9</t>
  </si>
  <si>
    <t>22</t>
  </si>
  <si>
    <t>181351003</t>
  </si>
  <si>
    <t>Rozprostření ornice tl vrstvy do 200 mm pl do 100 m2 v rovině nebo ve svahu do 1:5</t>
  </si>
  <si>
    <t>-363904855</t>
  </si>
  <si>
    <t>100</t>
  </si>
  <si>
    <t>23</t>
  </si>
  <si>
    <t>181411131</t>
  </si>
  <si>
    <t>Založení parkového trávníku výsevem plochy do 1000 m2 v rovině a ve svahu do 1:5</t>
  </si>
  <si>
    <t>1792994795</t>
  </si>
  <si>
    <t>24</t>
  </si>
  <si>
    <t>M</t>
  </si>
  <si>
    <t>00572410</t>
  </si>
  <si>
    <t>Osivo směs travní parková</t>
  </si>
  <si>
    <t>kg</t>
  </si>
  <si>
    <t>-1366797136</t>
  </si>
  <si>
    <t>Zakládání</t>
  </si>
  <si>
    <t>25</t>
  </si>
  <si>
    <t>211511111</t>
  </si>
  <si>
    <t>Výplň odvodňovacích žeber, vsaků, trativodů kamenivem</t>
  </si>
  <si>
    <t>465675884</t>
  </si>
  <si>
    <t>79,7*0,8*0,5+10,8</t>
  </si>
  <si>
    <t>26</t>
  </si>
  <si>
    <t>211971121</t>
  </si>
  <si>
    <t>Zřízení opláštění žeber, vsaků nebo trativodů geotextilií</t>
  </si>
  <si>
    <t>-2035624789</t>
  </si>
  <si>
    <t>79,7*2,6+30</t>
  </si>
  <si>
    <t>27</t>
  </si>
  <si>
    <t>69311081</t>
  </si>
  <si>
    <t>Geotextilie netkaná separační, ochranná, filtrační, drenážní PES 300g/m2</t>
  </si>
  <si>
    <t>-87116833</t>
  </si>
  <si>
    <t>285</t>
  </si>
  <si>
    <t>28</t>
  </si>
  <si>
    <t>212755214</t>
  </si>
  <si>
    <t>Trativody z drenážních trubek plastových flexibilních D 100 mm bez lože</t>
  </si>
  <si>
    <t>m</t>
  </si>
  <si>
    <t>1547813346</t>
  </si>
  <si>
    <t>83</t>
  </si>
  <si>
    <t>29</t>
  </si>
  <si>
    <t>212312111</t>
  </si>
  <si>
    <t>Lože pro trativody z betonu prostého</t>
  </si>
  <si>
    <t>-776263437</t>
  </si>
  <si>
    <t>83*0,6*0,1</t>
  </si>
  <si>
    <t>Svislé a kompletní konstrukce</t>
  </si>
  <si>
    <t>30</t>
  </si>
  <si>
    <t>331271117</t>
  </si>
  <si>
    <t>Zdivo pilířů z cihel nebo bloků nepálených</t>
  </si>
  <si>
    <t>-1971532617</t>
  </si>
  <si>
    <t>Půdorys, řez</t>
  </si>
  <si>
    <t>0,3*0,45*2,2</t>
  </si>
  <si>
    <t>31</t>
  </si>
  <si>
    <t>314291991</t>
  </si>
  <si>
    <t>Vyspravení nadstřešní části komína</t>
  </si>
  <si>
    <t>kus</t>
  </si>
  <si>
    <t>1208387874</t>
  </si>
  <si>
    <t>32</t>
  </si>
  <si>
    <t>342272235</t>
  </si>
  <si>
    <t>Příčka z pórobetonových hladkých tvárnic na tenkovrstvou maltu tl 125 mm</t>
  </si>
  <si>
    <t>1171651513</t>
  </si>
  <si>
    <t>Půdorysy, řezy</t>
  </si>
  <si>
    <t>(4,21+2,02)*3,8-2,8+(1,835+2,02)*2,65-2,8</t>
  </si>
  <si>
    <t>(2,59+1,95)*3,8-2,41</t>
  </si>
  <si>
    <t>33</t>
  </si>
  <si>
    <t>342272215</t>
  </si>
  <si>
    <t>Příčka z pórobetonových hladkých tvárnic na tenkovrstvou maltu tl 75 mm</t>
  </si>
  <si>
    <t>-796738604</t>
  </si>
  <si>
    <t>0,8*2,65</t>
  </si>
  <si>
    <t>34</t>
  </si>
  <si>
    <t>342291121</t>
  </si>
  <si>
    <t>Ukotvení příček ke konstrukcím kotvami</t>
  </si>
  <si>
    <t>657263706</t>
  </si>
  <si>
    <t>4*3,8</t>
  </si>
  <si>
    <t>35</t>
  </si>
  <si>
    <t>349231821</t>
  </si>
  <si>
    <t>Přizdívka (začištění) ostění tl do 300 mm u bouraných otvorů</t>
  </si>
  <si>
    <t>-1179513516</t>
  </si>
  <si>
    <t>2*3,15*0,52+2*3,8*0,25</t>
  </si>
  <si>
    <t>36</t>
  </si>
  <si>
    <t>317944323</t>
  </si>
  <si>
    <t>Válcované nosníky č.14 až 22 dodatečně osazované do připravených otvorů</t>
  </si>
  <si>
    <t>-792192920</t>
  </si>
  <si>
    <t>4*3,95*26,3*1,1/1000</t>
  </si>
  <si>
    <t>37</t>
  </si>
  <si>
    <t>346244381</t>
  </si>
  <si>
    <t>Plentování válcovaných nosníků v do 200 mm</t>
  </si>
  <si>
    <t>1772697563</t>
  </si>
  <si>
    <t>3,95*0,97</t>
  </si>
  <si>
    <t>38</t>
  </si>
  <si>
    <t>317142432</t>
  </si>
  <si>
    <t>Překlad pórobetonový š 125 mm dl do 1250 mm</t>
  </si>
  <si>
    <t>577710690</t>
  </si>
  <si>
    <t>Půdorysy</t>
  </si>
  <si>
    <t>Vodorovné konstrukce</t>
  </si>
  <si>
    <t>39</t>
  </si>
  <si>
    <t>413941127</t>
  </si>
  <si>
    <t>Osazování ocelových válcovaných nosníků stropů I, IE, U, UE nebo L do č. 22 dodatečně</t>
  </si>
  <si>
    <t>249312912</t>
  </si>
  <si>
    <t>Skladba stropu</t>
  </si>
  <si>
    <t>(7*4,95+6*5,5+4,8)*26,3/1000</t>
  </si>
  <si>
    <t>1,25*11,1/1000</t>
  </si>
  <si>
    <t>14*0,2*3,85/1000</t>
  </si>
  <si>
    <t>40</t>
  </si>
  <si>
    <t>13010714</t>
  </si>
  <si>
    <t>Ocel profilová IPN 120</t>
  </si>
  <si>
    <t>-1771192107</t>
  </si>
  <si>
    <t>0,014*1,1</t>
  </si>
  <si>
    <t>41</t>
  </si>
  <si>
    <t>13010722</t>
  </si>
  <si>
    <t>Ocel profilová IPN 200</t>
  </si>
  <si>
    <t>1533765540</t>
  </si>
  <si>
    <t>1,905*1,1</t>
  </si>
  <si>
    <t>42</t>
  </si>
  <si>
    <t>13010420</t>
  </si>
  <si>
    <t>Úhelník ocelový rovnostranný 50x50x5mm</t>
  </si>
  <si>
    <t>-308176035</t>
  </si>
  <si>
    <t>0,011*1,1</t>
  </si>
  <si>
    <t>43</t>
  </si>
  <si>
    <t>411354245</t>
  </si>
  <si>
    <t>Bednění stropů ztracené z hraněných trapézových vln v do 60 mm plech pozinkovaný tl 0,75 mm</t>
  </si>
  <si>
    <t>1580029804</t>
  </si>
  <si>
    <t>(4,42*6+5,97*4,96)*1,1</t>
  </si>
  <si>
    <t>44</t>
  </si>
  <si>
    <t>411321414</t>
  </si>
  <si>
    <t>Stropy deskové ze ŽB tř. C 25/30</t>
  </si>
  <si>
    <t>-1562209620</t>
  </si>
  <si>
    <t>Skladba stropu, předpokl.</t>
  </si>
  <si>
    <t>(4,42*6+5,97*4,96)*0,125</t>
  </si>
  <si>
    <t>45</t>
  </si>
  <si>
    <t>411362021</t>
  </si>
  <si>
    <t>Výztuž stropů svařovanými sítěmi Kari</t>
  </si>
  <si>
    <t>-1078464914</t>
  </si>
  <si>
    <t>56,131*4,5*1,25/1000</t>
  </si>
  <si>
    <t>46</t>
  </si>
  <si>
    <t>411387719</t>
  </si>
  <si>
    <t>Podbetonování - roznášecí plochy pod ocelové nosníky</t>
  </si>
  <si>
    <t>55561435</t>
  </si>
  <si>
    <t>47</t>
  </si>
  <si>
    <t>413232221</t>
  </si>
  <si>
    <t>Zazdívka zhlaví válcovaných nosníků v do 300 mm</t>
  </si>
  <si>
    <t>-1623748378</t>
  </si>
  <si>
    <t>2*(4+7+7)</t>
  </si>
  <si>
    <t>Komunikace pozemní</t>
  </si>
  <si>
    <t>48</t>
  </si>
  <si>
    <t>113106123</t>
  </si>
  <si>
    <t>Rozebrání dlažeb ze zámkových dlaždic komunikací pro pěší ručně</t>
  </si>
  <si>
    <t>1520140334</t>
  </si>
  <si>
    <t>Situace, předpokl.</t>
  </si>
  <si>
    <t>49</t>
  </si>
  <si>
    <t>113107112</t>
  </si>
  <si>
    <t>Odstranění podkladu z kameniva tl 200 mm ručně</t>
  </si>
  <si>
    <t>574285848</t>
  </si>
  <si>
    <t>50</t>
  </si>
  <si>
    <t>113204111</t>
  </si>
  <si>
    <t>Vytrhání obrub záhonových</t>
  </si>
  <si>
    <t>820110401</t>
  </si>
  <si>
    <t>2,5</t>
  </si>
  <si>
    <t>51</t>
  </si>
  <si>
    <t>564750111</t>
  </si>
  <si>
    <t>Podklad z kameniva drceného vel. 16-32 mm tl 150 mm</t>
  </si>
  <si>
    <t>1198387898</t>
  </si>
  <si>
    <t>Situace, půdorys</t>
  </si>
  <si>
    <t>10+18,9</t>
  </si>
  <si>
    <t>52</t>
  </si>
  <si>
    <t>564801111</t>
  </si>
  <si>
    <t>Podklad ze štěrkodrtě ŠD tl 30 mm</t>
  </si>
  <si>
    <t>-2070064590</t>
  </si>
  <si>
    <t>28,9</t>
  </si>
  <si>
    <t>53</t>
  </si>
  <si>
    <t>564851111</t>
  </si>
  <si>
    <t>Podklad ze štěrkodrtě ŠD tl 150 mm</t>
  </si>
  <si>
    <t>-1688223712</t>
  </si>
  <si>
    <t>47,05*0,4</t>
  </si>
  <si>
    <t>54</t>
  </si>
  <si>
    <t>596211110</t>
  </si>
  <si>
    <t>Kladení zámkové dlažby komunikací pro pěší tl 60 mm skupiny A pl do 50 m2</t>
  </si>
  <si>
    <t>-2136037217</t>
  </si>
  <si>
    <t>55</t>
  </si>
  <si>
    <t>59245295</t>
  </si>
  <si>
    <t>Dlažba zámková 60 mm přírodní</t>
  </si>
  <si>
    <t>-1005707375</t>
  </si>
  <si>
    <t>56</t>
  </si>
  <si>
    <t>637211121</t>
  </si>
  <si>
    <t>Okapový chodník z betonových dlaždic tl 40 mm kladených do písku se zalitím spár MC</t>
  </si>
  <si>
    <t>-1244420818</t>
  </si>
  <si>
    <t>18,82</t>
  </si>
  <si>
    <t>57</t>
  </si>
  <si>
    <t>637311131</t>
  </si>
  <si>
    <t>Obruba z betonových záhonových obrubníků lože beton</t>
  </si>
  <si>
    <t>-1109421638</t>
  </si>
  <si>
    <t>2,51+10,03+1,25+47,85</t>
  </si>
  <si>
    <t>Úpravy povrchů, podlahy a osazování výplní</t>
  </si>
  <si>
    <t>58</t>
  </si>
  <si>
    <t>612142001</t>
  </si>
  <si>
    <t>Potažení vnitřních ploch sklovláknitým pletivem vtlačeným do tenkovrstvé hmoty</t>
  </si>
  <si>
    <t>484882979</t>
  </si>
  <si>
    <t>2,64+2*3,528+2*1,9+2*(43,132+2,12)+3,832</t>
  </si>
  <si>
    <t>59</t>
  </si>
  <si>
    <t>612311131</t>
  </si>
  <si>
    <t>Potažení vnitřních ploch štukem tloušťky do 3 mm</t>
  </si>
  <si>
    <t>-113236265</t>
  </si>
  <si>
    <t>107,832-31,65</t>
  </si>
  <si>
    <t>60</t>
  </si>
  <si>
    <t>611325485</t>
  </si>
  <si>
    <t>Oprava vnitřní vápenocementové štukové omítky stropů (včetně rákosových) v rozsahu plochy do 25%</t>
  </si>
  <si>
    <t>2102263959</t>
  </si>
  <si>
    <t>218,24</t>
  </si>
  <si>
    <t>61</t>
  </si>
  <si>
    <t>611325490</t>
  </si>
  <si>
    <t>Oprava vnitřní vápenocementové štukové omítky kleneb v rozsahu plochy do 25%</t>
  </si>
  <si>
    <t>-1299819439</t>
  </si>
  <si>
    <t>103,72</t>
  </si>
  <si>
    <t>62</t>
  </si>
  <si>
    <t>612325422</t>
  </si>
  <si>
    <t>Oprava vnitřní vápenocementové štukové omítky stěn (včetně ostění) v rozsahu plochy do 25%</t>
  </si>
  <si>
    <t>1829142614</t>
  </si>
  <si>
    <t>309,344+388,984+430,574</t>
  </si>
  <si>
    <t>63</t>
  </si>
  <si>
    <t>622211041</t>
  </si>
  <si>
    <t>Montáž kontaktního zateplení stěn lepením a mechanickým kotvením polystyrénových desek tl do 200 mm</t>
  </si>
  <si>
    <t>-1310557875</t>
  </si>
  <si>
    <t>(4,62+2,05)*3,8-3,034</t>
  </si>
  <si>
    <t>64</t>
  </si>
  <si>
    <t>28375953</t>
  </si>
  <si>
    <t>Deska EPS 70 F λ=0,039 tl 180mm</t>
  </si>
  <si>
    <t>-1894227418</t>
  </si>
  <si>
    <t>24,5</t>
  </si>
  <si>
    <t>65</t>
  </si>
  <si>
    <t>612541001</t>
  </si>
  <si>
    <t>Tenkovrstvá omítka včetně penetrace vnitřních stěn</t>
  </si>
  <si>
    <t>-850821479</t>
  </si>
  <si>
    <t>22,312+7,06*0,2</t>
  </si>
  <si>
    <t>66</t>
  </si>
  <si>
    <t>622142001</t>
  </si>
  <si>
    <t>Potažení vnějších ploch sklovláknitým pletivem vtlačeným do tenkovrstvé hmoty</t>
  </si>
  <si>
    <t>2105575889</t>
  </si>
  <si>
    <t>0,6*2,2</t>
  </si>
  <si>
    <t>67</t>
  </si>
  <si>
    <t>622311131</t>
  </si>
  <si>
    <t>Potažení vnějších stěn štukem tloušťky do 3 mm</t>
  </si>
  <si>
    <t>2094454477</t>
  </si>
  <si>
    <t>1,32</t>
  </si>
  <si>
    <t>68</t>
  </si>
  <si>
    <t>622111111</t>
  </si>
  <si>
    <t>Vyspravení celoplošné cementovou maltou vnějších stěn</t>
  </si>
  <si>
    <t>55076752</t>
  </si>
  <si>
    <t>140,081</t>
  </si>
  <si>
    <t>69</t>
  </si>
  <si>
    <t>622331121</t>
  </si>
  <si>
    <t>Cementová omítka hladká jednovrstvá vnějších stěn</t>
  </si>
  <si>
    <t>-1188803904</t>
  </si>
  <si>
    <t>70</t>
  </si>
  <si>
    <t>622331191</t>
  </si>
  <si>
    <t>Příplatek k cementové omítce vnějších stěn za každých dalších 5 mm tloušťky</t>
  </si>
  <si>
    <t>983538027</t>
  </si>
  <si>
    <t>140,081*2</t>
  </si>
  <si>
    <t>71</t>
  </si>
  <si>
    <t>622325301</t>
  </si>
  <si>
    <t>Oprava vnější štukové omítky členitosti 2 až 3 v rozsahu do 10%</t>
  </si>
  <si>
    <t>214416536</t>
  </si>
  <si>
    <t>531,725</t>
  </si>
  <si>
    <t>72</t>
  </si>
  <si>
    <t>631310190</t>
  </si>
  <si>
    <t>Oprava betonové podlahy</t>
  </si>
  <si>
    <t>1146924466</t>
  </si>
  <si>
    <t>73</t>
  </si>
  <si>
    <t>631311115</t>
  </si>
  <si>
    <t>Mazanina tl do 80 mm z betonu prostého bez zvýšených nároků na prostředí tř. C 20/25</t>
  </si>
  <si>
    <t>-399587312</t>
  </si>
  <si>
    <t>(94,87+14,06)*0,05</t>
  </si>
  <si>
    <t>74</t>
  </si>
  <si>
    <t>631362021</t>
  </si>
  <si>
    <t>Výztuž mazanin svařovanými sítěmi Kari</t>
  </si>
  <si>
    <t>84528940</t>
  </si>
  <si>
    <t>108,93*3,03*1,25/1000</t>
  </si>
  <si>
    <t>75</t>
  </si>
  <si>
    <t>632481213</t>
  </si>
  <si>
    <t>Separační vrstva z PE fólie</t>
  </si>
  <si>
    <t>1691148619</t>
  </si>
  <si>
    <t>108,93</t>
  </si>
  <si>
    <t>76</t>
  </si>
  <si>
    <t>634112126</t>
  </si>
  <si>
    <t>Obvodová dilatace podlahovým páskem z pěnového PE s fólií mezi stěnou a mazaninou nebo potěrem v do 100 mm</t>
  </si>
  <si>
    <t>481348416</t>
  </si>
  <si>
    <t>134,918</t>
  </si>
  <si>
    <t>77</t>
  </si>
  <si>
    <t>632450132</t>
  </si>
  <si>
    <t>Vyrovnávací cementový potěr tl do 30 mm provedený v ploše</t>
  </si>
  <si>
    <t>-1213883858</t>
  </si>
  <si>
    <t>78</t>
  </si>
  <si>
    <t>635211131</t>
  </si>
  <si>
    <t>Doplnění násypu lehkého pod podlahy</t>
  </si>
  <si>
    <t>-712894755</t>
  </si>
  <si>
    <t>79</t>
  </si>
  <si>
    <t>642942611</t>
  </si>
  <si>
    <t>Osazování zárubní nebo rámů dveřních kovových do 2,5 m2</t>
  </si>
  <si>
    <t>1205366416</t>
  </si>
  <si>
    <t>80</t>
  </si>
  <si>
    <t>55331486</t>
  </si>
  <si>
    <t>Zárubeň jednokřídlá ocelová pro zdění tl stěny 110-150mm rozměru 700/1970, 2100mm</t>
  </si>
  <si>
    <t>-1035148226</t>
  </si>
  <si>
    <t>81</t>
  </si>
  <si>
    <t>55331487</t>
  </si>
  <si>
    <t>Zárubeň jednokřídlá ocelová pro zdění tl stěny 110-150mm rozměru 800/1970, 2100mm</t>
  </si>
  <si>
    <t>-1318222590</t>
  </si>
  <si>
    <t>Ostatní konstrukce a práce, bourání</t>
  </si>
  <si>
    <t>82</t>
  </si>
  <si>
    <t>952901111</t>
  </si>
  <si>
    <t>Vyčištění budov bytové a občanské výstavby při výšce podlaží do 4 m</t>
  </si>
  <si>
    <t>-452441437</t>
  </si>
  <si>
    <t>97,62+105,61+112,63</t>
  </si>
  <si>
    <t>941221112</t>
  </si>
  <si>
    <t>Montáž lešení š do 1,2 m v do 25 m</t>
  </si>
  <si>
    <t>-1079752969</t>
  </si>
  <si>
    <t>693</t>
  </si>
  <si>
    <t>84</t>
  </si>
  <si>
    <t>941221211</t>
  </si>
  <si>
    <t>Příplatek k lešeníš 1,2 m v do 25 m za první a ZKD den použití</t>
  </si>
  <si>
    <t>764642129</t>
  </si>
  <si>
    <t>693*31</t>
  </si>
  <si>
    <t>85</t>
  </si>
  <si>
    <t>941221812</t>
  </si>
  <si>
    <t>Demontáž lešení š do 1,2 m v do 25 m</t>
  </si>
  <si>
    <t>1919546407</t>
  </si>
  <si>
    <t>86</t>
  </si>
  <si>
    <t>949101111</t>
  </si>
  <si>
    <t>Lešení pomocné pro objekty pozemních staveb s lešeňovou podlahou v do 1,9 m</t>
  </si>
  <si>
    <t>-210939196</t>
  </si>
  <si>
    <t>315,86</t>
  </si>
  <si>
    <t>87</t>
  </si>
  <si>
    <t>945421110</t>
  </si>
  <si>
    <t>Hydraulická zvedací plošina výška zdvihu do 18 m včetně obsluhy</t>
  </si>
  <si>
    <t>hod</t>
  </si>
  <si>
    <t>1248009671</t>
  </si>
  <si>
    <t>88</t>
  </si>
  <si>
    <t>979909901</t>
  </si>
  <si>
    <t>Ochrana stávajících konstrukcí a vybavení před poškozením, před zatečením vody do objektu apod.</t>
  </si>
  <si>
    <t>soub</t>
  </si>
  <si>
    <t>527173922</t>
  </si>
  <si>
    <t>89</t>
  </si>
  <si>
    <t>HZS1301</t>
  </si>
  <si>
    <t>Hodinová zúčtovací sazba zedník - stavební přípomoce (řezání, frézování, bourání, zazdívky, dobetonávky, povrch. úpravy včetně materiálu) pro profese</t>
  </si>
  <si>
    <t>100967964</t>
  </si>
  <si>
    <t>300</t>
  </si>
  <si>
    <t>90</t>
  </si>
  <si>
    <t>985131111</t>
  </si>
  <si>
    <t>Očištění ploch stěn tlakovou vodou</t>
  </si>
  <si>
    <t>630137749</t>
  </si>
  <si>
    <t>55,526*2,45+4,042</t>
  </si>
  <si>
    <t>59,381*1,1</t>
  </si>
  <si>
    <t>91</t>
  </si>
  <si>
    <t>985131311</t>
  </si>
  <si>
    <t>Ruční dočištění ploch stěn</t>
  </si>
  <si>
    <t>-1751363340</t>
  </si>
  <si>
    <t>205,4</t>
  </si>
  <si>
    <t>92</t>
  </si>
  <si>
    <t>985142112</t>
  </si>
  <si>
    <t>Odstranění spojovací hmoty ze spár zdiva hl do 40 mm dl do 12 m/m2</t>
  </si>
  <si>
    <t>763790298</t>
  </si>
  <si>
    <t>6,5</t>
  </si>
  <si>
    <t>93</t>
  </si>
  <si>
    <t>985221112</t>
  </si>
  <si>
    <t>Doplnění zdiva kamenem do aktivované malty se spárami dl do 12 m/m2</t>
  </si>
  <si>
    <t>-952288008</t>
  </si>
  <si>
    <t>94</t>
  </si>
  <si>
    <t>58380756</t>
  </si>
  <si>
    <t xml:space="preserve">Kámen lomový soklový </t>
  </si>
  <si>
    <t>-740774126</t>
  </si>
  <si>
    <t>7,5</t>
  </si>
  <si>
    <t>95</t>
  </si>
  <si>
    <t>985241210</t>
  </si>
  <si>
    <t>Plombování, vyklínování zdiva nebo nosníků do 1 m3</t>
  </si>
  <si>
    <t>687455005</t>
  </si>
  <si>
    <t>0,275</t>
  </si>
  <si>
    <t>96</t>
  </si>
  <si>
    <t>985231112</t>
  </si>
  <si>
    <t>Spárování zdiva maltou spára hl do 40 mm dl do 12 m/m2</t>
  </si>
  <si>
    <t>-1390403160</t>
  </si>
  <si>
    <t>97</t>
  </si>
  <si>
    <t>962023490</t>
  </si>
  <si>
    <t>Bourání zdiva nadzákladového smíšeného</t>
  </si>
  <si>
    <t>1833883015</t>
  </si>
  <si>
    <t>3,65*3,2*0,52-0,95*2*0,52+2,6*3,8*0,205</t>
  </si>
  <si>
    <t>98</t>
  </si>
  <si>
    <t>962031133</t>
  </si>
  <si>
    <t>Bourání příček tl do 150 mm</t>
  </si>
  <si>
    <t>-652542927</t>
  </si>
  <si>
    <t>Půdorys, řez, předpokl.</t>
  </si>
  <si>
    <t>1,05*3,8-1,2</t>
  </si>
  <si>
    <t>99</t>
  </si>
  <si>
    <t>965043341</t>
  </si>
  <si>
    <t>Bourání podkladů pod dlažby betonových s potěrem nebo teracem tl do 100 mm pl přes 4 m2</t>
  </si>
  <si>
    <t>1233713893</t>
  </si>
  <si>
    <t>(3,29+104,58)*0,05</t>
  </si>
  <si>
    <t>965083112</t>
  </si>
  <si>
    <t>Odstranění násypů pod podlahami mezi trámy</t>
  </si>
  <si>
    <t>1865210472</t>
  </si>
  <si>
    <t>33,5</t>
  </si>
  <si>
    <t>101</t>
  </si>
  <si>
    <t>968062354</t>
  </si>
  <si>
    <t>Vybourání dřevěných rámů oken dvojitých včetně křídel</t>
  </si>
  <si>
    <t>-1893134024</t>
  </si>
  <si>
    <t>2,155*2,125</t>
  </si>
  <si>
    <t>102</t>
  </si>
  <si>
    <t>968062374</t>
  </si>
  <si>
    <t>Vybourání dřevěných rámů oken zdvojených včetně křídel</t>
  </si>
  <si>
    <t>2082659616</t>
  </si>
  <si>
    <t>1,48*2,05</t>
  </si>
  <si>
    <t>103</t>
  </si>
  <si>
    <t>968072455</t>
  </si>
  <si>
    <t>Vybourání kovových dveřních zárubní včetně křídel pl do 2 m2</t>
  </si>
  <si>
    <t>684824776</t>
  </si>
  <si>
    <t>8,085</t>
  </si>
  <si>
    <t>104</t>
  </si>
  <si>
    <t>968072456</t>
  </si>
  <si>
    <t>Vybourání kovových dveřních zárubní včetně křídel pl přes 2 m2</t>
  </si>
  <si>
    <t>721997258</t>
  </si>
  <si>
    <t>3,476</t>
  </si>
  <si>
    <t>105</t>
  </si>
  <si>
    <t>968062747</t>
  </si>
  <si>
    <t>Vybourání stěn dřevěných včetně dveří pl přes 4 m2</t>
  </si>
  <si>
    <t>-1728670695</t>
  </si>
  <si>
    <t>2,95*3,8</t>
  </si>
  <si>
    <t>106</t>
  </si>
  <si>
    <t>973022451</t>
  </si>
  <si>
    <t>Vysekání kapes ve zdivu kamenném nebo smíšeném pl do 0,25 m2 hl do 300 mm</t>
  </si>
  <si>
    <t>-1401547549</t>
  </si>
  <si>
    <t>107</t>
  </si>
  <si>
    <t>974029666</t>
  </si>
  <si>
    <t>Vysekání rýh ve zdivu kamenném nebo smíšeném pro vtahování nosníků hl do 150 mm v do 250 mm</t>
  </si>
  <si>
    <t>-354037735</t>
  </si>
  <si>
    <t>4*4,1</t>
  </si>
  <si>
    <t>108</t>
  </si>
  <si>
    <t>762811811</t>
  </si>
  <si>
    <t>Demontáž záklopů stropů z hrubých prken tl do 32 mm</t>
  </si>
  <si>
    <t>490463284</t>
  </si>
  <si>
    <t>Půdorysy, předpokl.</t>
  </si>
  <si>
    <t>60,49</t>
  </si>
  <si>
    <t>109</t>
  </si>
  <si>
    <t>763121821</t>
  </si>
  <si>
    <t>Demontáž SDK předsazené, šachtové stěny s nosnou kcí opláštění jednoduché</t>
  </si>
  <si>
    <t>1752885252</t>
  </si>
  <si>
    <t>5,76*2,45+4,25*2,61-1,295</t>
  </si>
  <si>
    <t>110</t>
  </si>
  <si>
    <t>771571810</t>
  </si>
  <si>
    <t>Demontáž podlah z dlaždic keramických (včetně soklu) kladených do malty</t>
  </si>
  <si>
    <t>-2068096937</t>
  </si>
  <si>
    <t>3,29</t>
  </si>
  <si>
    <t>111</t>
  </si>
  <si>
    <t>776201811</t>
  </si>
  <si>
    <t>Demontáž lepených povlakových podlah (včetně soklu)</t>
  </si>
  <si>
    <t>2078609633</t>
  </si>
  <si>
    <t>104,58</t>
  </si>
  <si>
    <t>112</t>
  </si>
  <si>
    <t>781471810</t>
  </si>
  <si>
    <t>Demontáž obkladů z obkladaček keramických kladených do malty</t>
  </si>
  <si>
    <t>-1621220798</t>
  </si>
  <si>
    <t>12,2</t>
  </si>
  <si>
    <t>113</t>
  </si>
  <si>
    <t>978012141</t>
  </si>
  <si>
    <t>Otlučení (osekání) vnitřní vápenné nebo vápenocementové omítky stropů rákosových v rozsahu do 25 %</t>
  </si>
  <si>
    <t>468535069</t>
  </si>
  <si>
    <t>114</t>
  </si>
  <si>
    <t>978011151</t>
  </si>
  <si>
    <t>Otlučení (osekání) vnitřní vápenné nebo vápenocementové omítky kleneb v rozsahu do 25 %</t>
  </si>
  <si>
    <t>1301316955</t>
  </si>
  <si>
    <t>115</t>
  </si>
  <si>
    <t>978013141</t>
  </si>
  <si>
    <t>Otlučení (osekání) vnitřní vápenné nebo vápenocementové omítky stěn (včetně ostění) v rozsahu do 25 %</t>
  </si>
  <si>
    <t>1284059675</t>
  </si>
  <si>
    <t>1128,902</t>
  </si>
  <si>
    <t>116</t>
  </si>
  <si>
    <t>978015341</t>
  </si>
  <si>
    <t>Otlučení (osekání) vnější vápenné nebo vápenocementové omítky stupně členitosti 2 až 3 rozsahu do 25%</t>
  </si>
  <si>
    <t>-405195256</t>
  </si>
  <si>
    <t>117</t>
  </si>
  <si>
    <t>HZS1291</t>
  </si>
  <si>
    <t>Hodinová zúčtovací sazba pomocný stavební dělník - ostatní bourací práce</t>
  </si>
  <si>
    <t>459664878</t>
  </si>
  <si>
    <t>118</t>
  </si>
  <si>
    <t>997013213</t>
  </si>
  <si>
    <t>Vnitrostaveništní doprava suti a vybouraných hmot pro budovy v do 12 m ručně</t>
  </si>
  <si>
    <t>201570311</t>
  </si>
  <si>
    <t>119</t>
  </si>
  <si>
    <t>997013511</t>
  </si>
  <si>
    <t>Odvoz suti a vybouraných hmot na skládku do 1 km s naložením a se složením</t>
  </si>
  <si>
    <t>970754820</t>
  </si>
  <si>
    <t>120</t>
  </si>
  <si>
    <t>997013509</t>
  </si>
  <si>
    <t>Příplatek k odvozu suti a vybouraných hmot na skládku ZKD 1 km přes 1 km</t>
  </si>
  <si>
    <t>30313602</t>
  </si>
  <si>
    <t>122,508*29 'Přepočtené koeficientem množství</t>
  </si>
  <si>
    <t>121</t>
  </si>
  <si>
    <t>997013631</t>
  </si>
  <si>
    <t>Poplatek za uložení na skládce (skládkovné) stavebního odpadu směsného</t>
  </si>
  <si>
    <t>-581654971</t>
  </si>
  <si>
    <t>122</t>
  </si>
  <si>
    <t>975063049</t>
  </si>
  <si>
    <t>Podchycení (podepření) stropů v do 4 m</t>
  </si>
  <si>
    <t>-1092406568</t>
  </si>
  <si>
    <t>Přesun hmot</t>
  </si>
  <si>
    <t>123</t>
  </si>
  <si>
    <t>998018002</t>
  </si>
  <si>
    <t>Přesun hmot ruční pro budovy v do 12 m</t>
  </si>
  <si>
    <t>1537083370</t>
  </si>
  <si>
    <t>PSV</t>
  </si>
  <si>
    <t>Práce a dodávky PSV</t>
  </si>
  <si>
    <t>711</t>
  </si>
  <si>
    <t>Izolace proti vodě</t>
  </si>
  <si>
    <t>124</t>
  </si>
  <si>
    <t>711113117</t>
  </si>
  <si>
    <t>Izolace proti vlhkosti vodorovná za studena těsnicí stěrkou jednosložkovou</t>
  </si>
  <si>
    <t>-13115474</t>
  </si>
  <si>
    <t>19,54</t>
  </si>
  <si>
    <t>125</t>
  </si>
  <si>
    <t>711113127</t>
  </si>
  <si>
    <t>Izolace proti vlhkosti svislá za studena těsnicí stěrkou jednosložkovou</t>
  </si>
  <si>
    <t>-569093605</t>
  </si>
  <si>
    <t>77,25</t>
  </si>
  <si>
    <t>126</t>
  </si>
  <si>
    <t>711413122</t>
  </si>
  <si>
    <t>Izolace proti vodě za studena svislá těsnicí hmotou dvousložkovou</t>
  </si>
  <si>
    <t>2034126793</t>
  </si>
  <si>
    <t>(5,88+0,95+4,908+6,13+4,853+0,78+4,49+3,61+1,26+1,58+1,635+4,28+13,19+1,98)*2,45+4,042</t>
  </si>
  <si>
    <t>127</t>
  </si>
  <si>
    <t>711161215</t>
  </si>
  <si>
    <t>Izolace proti zemní vlhkosti nopovou fólií svislá, nopek v 20,0 mm, tl do 1,0 mm</t>
  </si>
  <si>
    <t>2030188447</t>
  </si>
  <si>
    <t>128</t>
  </si>
  <si>
    <t>711161383</t>
  </si>
  <si>
    <t>Izolace proti zemní vlhkosti nopovou fólií ukončení horní lištou</t>
  </si>
  <si>
    <t>-1959525547</t>
  </si>
  <si>
    <t>60,3</t>
  </si>
  <si>
    <t>129</t>
  </si>
  <si>
    <t>998711202</t>
  </si>
  <si>
    <t>Přesun hmot procentní pro izolace proti vodě v objektech v do 12 m</t>
  </si>
  <si>
    <t>%</t>
  </si>
  <si>
    <t>-1793181119</t>
  </si>
  <si>
    <t>713</t>
  </si>
  <si>
    <t>Izolace tepelné</t>
  </si>
  <si>
    <t>130</t>
  </si>
  <si>
    <t>713111111</t>
  </si>
  <si>
    <t>Montáž izolace tepelné vrchem stropů volně kladenými rohožemi, pásy, dílci, deskami</t>
  </si>
  <si>
    <t>-1015860392</t>
  </si>
  <si>
    <t>131</t>
  </si>
  <si>
    <t>63231202</t>
  </si>
  <si>
    <t>Deska minerální pro snížení kročejového hluku tl 30mm</t>
  </si>
  <si>
    <t>675334074</t>
  </si>
  <si>
    <t>114,5</t>
  </si>
  <si>
    <t>713131151</t>
  </si>
  <si>
    <t>Montáž izolace tepelné stěn a základů volně vloženými rohožemi, pásy, dílci, deskami 1 vrstva</t>
  </si>
  <si>
    <t>-1772418886</t>
  </si>
  <si>
    <t>133</t>
  </si>
  <si>
    <t>28376013</t>
  </si>
  <si>
    <t>Deska perimetrická fasádní soklová tl 50mm</t>
  </si>
  <si>
    <t>895876310</t>
  </si>
  <si>
    <t>147</t>
  </si>
  <si>
    <t>134</t>
  </si>
  <si>
    <t>998713202</t>
  </si>
  <si>
    <t>Přesun hmot procentní pro izolace tepelné v objektech v do 12 m</t>
  </si>
  <si>
    <t>-1788477265</t>
  </si>
  <si>
    <t>721</t>
  </si>
  <si>
    <t>Zdravotechnika</t>
  </si>
  <si>
    <t>135</t>
  </si>
  <si>
    <t>721-101</t>
  </si>
  <si>
    <t>Vnitřní kanalizace, vodovod</t>
  </si>
  <si>
    <t>741367822</t>
  </si>
  <si>
    <t>136</t>
  </si>
  <si>
    <t>721-109</t>
  </si>
  <si>
    <t>Zařizovací předměty</t>
  </si>
  <si>
    <t>-1686343392</t>
  </si>
  <si>
    <t>137</t>
  </si>
  <si>
    <t>721-118</t>
  </si>
  <si>
    <t>Ostatní náklady - zkoušky, proplach a dezinfekce apod.</t>
  </si>
  <si>
    <t>-1998944049</t>
  </si>
  <si>
    <t>138</t>
  </si>
  <si>
    <t>721-149</t>
  </si>
  <si>
    <t>Demontáže včetně vnitrostaveništního přesunu, odvozu a likvidace vybouraných hmot</t>
  </si>
  <si>
    <t>-1132385669</t>
  </si>
  <si>
    <t>139</t>
  </si>
  <si>
    <t>721-199</t>
  </si>
  <si>
    <t>Přesun hmot pro zdravotechniku</t>
  </si>
  <si>
    <t>-876179623</t>
  </si>
  <si>
    <t>731</t>
  </si>
  <si>
    <t>Ústřední vytápění</t>
  </si>
  <si>
    <t>140</t>
  </si>
  <si>
    <t>731-101</t>
  </si>
  <si>
    <t>Potrubí, armatury</t>
  </si>
  <si>
    <t>-1558344333</t>
  </si>
  <si>
    <t>141</t>
  </si>
  <si>
    <t>731-105</t>
  </si>
  <si>
    <t>Otopná tělesa</t>
  </si>
  <si>
    <t>242555631</t>
  </si>
  <si>
    <t>142</t>
  </si>
  <si>
    <t>731-118</t>
  </si>
  <si>
    <t>Ostatní náklady - zkoušky, revize, vypuštění a napuštění systému, vyregulování apod.</t>
  </si>
  <si>
    <t>1387429970</t>
  </si>
  <si>
    <t>143</t>
  </si>
  <si>
    <t>731-149</t>
  </si>
  <si>
    <t>-1515220052</t>
  </si>
  <si>
    <t>144</t>
  </si>
  <si>
    <t>731-199</t>
  </si>
  <si>
    <t>Přesun hmot pro ústřední vytápění</t>
  </si>
  <si>
    <t>1864088913</t>
  </si>
  <si>
    <t>741</t>
  </si>
  <si>
    <t>Elektroinstalace</t>
  </si>
  <si>
    <t>145</t>
  </si>
  <si>
    <t>741-101</t>
  </si>
  <si>
    <t>Rozvaděče, kabely, přístroje</t>
  </si>
  <si>
    <t>-1132526420</t>
  </si>
  <si>
    <t>146</t>
  </si>
  <si>
    <t>741-107</t>
  </si>
  <si>
    <t>Svítidla</t>
  </si>
  <si>
    <t>1397931578</t>
  </si>
  <si>
    <t>741-108</t>
  </si>
  <si>
    <t>Trubky, krabice, rošty, žlaby a ostatní konstrukce</t>
  </si>
  <si>
    <t>-185504012</t>
  </si>
  <si>
    <t>148</t>
  </si>
  <si>
    <t>741-112</t>
  </si>
  <si>
    <t>Zvonky, domácí telefon</t>
  </si>
  <si>
    <t>-1812064853</t>
  </si>
  <si>
    <t>149</t>
  </si>
  <si>
    <t>741-118</t>
  </si>
  <si>
    <t>Ostatní náklady - měření, revize apod.</t>
  </si>
  <si>
    <t>1639061432</t>
  </si>
  <si>
    <t>150</t>
  </si>
  <si>
    <t>741-149</t>
  </si>
  <si>
    <t>558227095</t>
  </si>
  <si>
    <t>151</t>
  </si>
  <si>
    <t>741-199</t>
  </si>
  <si>
    <t>Přesun hmot pro elektroinstalaci</t>
  </si>
  <si>
    <t>-1121984270</t>
  </si>
  <si>
    <t>762</t>
  </si>
  <si>
    <t>Konstrukce tesařské</t>
  </si>
  <si>
    <t>152</t>
  </si>
  <si>
    <t>762090001</t>
  </si>
  <si>
    <t>Kontrola, průzkum stropních trámů</t>
  </si>
  <si>
    <t>419870068</t>
  </si>
  <si>
    <t>153</t>
  </si>
  <si>
    <t>762090002</t>
  </si>
  <si>
    <t>Kontrola, průzkum krovu</t>
  </si>
  <si>
    <t>-1292382003</t>
  </si>
  <si>
    <t>154</t>
  </si>
  <si>
    <t>998762202</t>
  </si>
  <si>
    <t>Přesun hmot procentní pro kce tesařské v objektech v do 12 m</t>
  </si>
  <si>
    <t>-1116131830</t>
  </si>
  <si>
    <t>764</t>
  </si>
  <si>
    <t>Konstrukce klempířské</t>
  </si>
  <si>
    <t>155</t>
  </si>
  <si>
    <t>764090001</t>
  </si>
  <si>
    <t>Kontrola klempířských prvků</t>
  </si>
  <si>
    <t>1164369434</t>
  </si>
  <si>
    <t>156</t>
  </si>
  <si>
    <t>764090002</t>
  </si>
  <si>
    <t>Oprava, výměna, doplnění části klempířských prvků</t>
  </si>
  <si>
    <t>-1557108323</t>
  </si>
  <si>
    <t>157</t>
  </si>
  <si>
    <t>764002851</t>
  </si>
  <si>
    <t>Demontáž oplechování parapetů do suti</t>
  </si>
  <si>
    <t>1963530424</t>
  </si>
  <si>
    <t>3,5</t>
  </si>
  <si>
    <t>158</t>
  </si>
  <si>
    <t>764216444</t>
  </si>
  <si>
    <t>Oplechování rovných parapetů celoplošně lepené z Pz plechu rš 330 mm</t>
  </si>
  <si>
    <t>-1545328782</t>
  </si>
  <si>
    <t>159</t>
  </si>
  <si>
    <t>998764202</t>
  </si>
  <si>
    <t>Přesun hmot procentní pro konstrukce klempířské v objektech v do 12 m</t>
  </si>
  <si>
    <t>1935264096</t>
  </si>
  <si>
    <t>765</t>
  </si>
  <si>
    <t>Krytina skládaná</t>
  </si>
  <si>
    <t>160</t>
  </si>
  <si>
    <t>765090001</t>
  </si>
  <si>
    <t>Kontrola střešní krytiny</t>
  </si>
  <si>
    <t>-1228433760</t>
  </si>
  <si>
    <t>161</t>
  </si>
  <si>
    <t>765090002</t>
  </si>
  <si>
    <t>Vyspravení části střešní krytiny</t>
  </si>
  <si>
    <t>-1615722655</t>
  </si>
  <si>
    <t>162</t>
  </si>
  <si>
    <t>998765202</t>
  </si>
  <si>
    <t>Přesun hmot procentní pro krytiny skládané v objektech v do 12 m</t>
  </si>
  <si>
    <t>315011251</t>
  </si>
  <si>
    <t>766</t>
  </si>
  <si>
    <t>Konstrukce truhlářské</t>
  </si>
  <si>
    <t>163</t>
  </si>
  <si>
    <t>766600191</t>
  </si>
  <si>
    <t>Dodávka a montáž plastových vstupních dveří 1500/2300 mm zaskl. bezpečnostním trojsklem, včetně kování a doplňků</t>
  </si>
  <si>
    <t>-1038556885</t>
  </si>
  <si>
    <t>164</t>
  </si>
  <si>
    <t>766612919</t>
  </si>
  <si>
    <t>Dodávka a montáž dřevěných oken 765/2000 mm zaskl. izol. trojsklem (vzhled uzpůsoben stávajícím oknům), včetně kování a doplňků</t>
  </si>
  <si>
    <t>-1787001054</t>
  </si>
  <si>
    <t>165</t>
  </si>
  <si>
    <t>766612949</t>
  </si>
  <si>
    <t>Dodávka a montáž dřevěného okna 1480/2050 mm zaskl. izol. trojsklem (vzhled uzpůsoben stávajícím oknům), včetně kování a doplňků</t>
  </si>
  <si>
    <t>-1648821662</t>
  </si>
  <si>
    <t>166</t>
  </si>
  <si>
    <t>766659111</t>
  </si>
  <si>
    <t>Dodávka a montáž dřevěného výdejního okna 900/900 mm včetně kování a doplňků</t>
  </si>
  <si>
    <t>-878724271</t>
  </si>
  <si>
    <t>167</t>
  </si>
  <si>
    <t>766692191</t>
  </si>
  <si>
    <t>Dodávka a montáž vnitřních parapetů</t>
  </si>
  <si>
    <t>-722620069</t>
  </si>
  <si>
    <t>4,</t>
  </si>
  <si>
    <t>168</t>
  </si>
  <si>
    <t>766699990</t>
  </si>
  <si>
    <t>Úprava všech oken proti rozbití průvanem (předpoklad - zarážky)</t>
  </si>
  <si>
    <t>1063460638</t>
  </si>
  <si>
    <t>169</t>
  </si>
  <si>
    <t>766660001</t>
  </si>
  <si>
    <t>Montáž dveřních křídel otvíravých jednokřídlových š do 0,8 m do ocelové zárubně</t>
  </si>
  <si>
    <t>1303841343</t>
  </si>
  <si>
    <t>170</t>
  </si>
  <si>
    <t>61162072</t>
  </si>
  <si>
    <t>Dveře jednokřídlé voštinové povrch laminátový plné 600x1970-2100mm</t>
  </si>
  <si>
    <t>549271806</t>
  </si>
  <si>
    <t>171</t>
  </si>
  <si>
    <t>61162073</t>
  </si>
  <si>
    <t>Dveře jednokřídlé voštinové povrch laminátový plné 700x1970-2100mm</t>
  </si>
  <si>
    <t>1842935823</t>
  </si>
  <si>
    <t>172</t>
  </si>
  <si>
    <t>61162074</t>
  </si>
  <si>
    <t>Dveře jednokřídlé voštinové povrch laminátový plné 800x1970-2100mm</t>
  </si>
  <si>
    <t>782893238</t>
  </si>
  <si>
    <t>173</t>
  </si>
  <si>
    <t>766660729</t>
  </si>
  <si>
    <t>Montáž dveřního interiérového kování</t>
  </si>
  <si>
    <t>1823692733</t>
  </si>
  <si>
    <t>174</t>
  </si>
  <si>
    <t>54914620</t>
  </si>
  <si>
    <t>Kování dveřní vrchní klika včetně rozet a montážního materiálu PZ nerez</t>
  </si>
  <si>
    <t>822043340</t>
  </si>
  <si>
    <t>175</t>
  </si>
  <si>
    <t>54914629</t>
  </si>
  <si>
    <t>Kování dveřní vrchní klika včetně rozet a montážního materiálu WC nerez</t>
  </si>
  <si>
    <t>-916948947</t>
  </si>
  <si>
    <t>176</t>
  </si>
  <si>
    <t>54964110</t>
  </si>
  <si>
    <t>Vložka zámková cylindrická oboustranná</t>
  </si>
  <si>
    <t>352223133</t>
  </si>
  <si>
    <t>177</t>
  </si>
  <si>
    <t>766909001</t>
  </si>
  <si>
    <t>Vyspravení stávajících oken včetně parapetů</t>
  </si>
  <si>
    <t>-1558710539</t>
  </si>
  <si>
    <t>178</t>
  </si>
  <si>
    <t>766909002</t>
  </si>
  <si>
    <t>Vyspravení stávajících dveří včetně zárubní</t>
  </si>
  <si>
    <t>-310025177</t>
  </si>
  <si>
    <t>179</t>
  </si>
  <si>
    <t>998766202</t>
  </si>
  <si>
    <t>Přesun hmot procentní pro konstrukce truhlářské v objektech v do 12 m</t>
  </si>
  <si>
    <t>-1195526579</t>
  </si>
  <si>
    <t>767</t>
  </si>
  <si>
    <t>Konstrukce zámečnické</t>
  </si>
  <si>
    <t>180</t>
  </si>
  <si>
    <t>766489111</t>
  </si>
  <si>
    <t>Výměna schodišťového zábradlí včetně madla</t>
  </si>
  <si>
    <t>-1156810681</t>
  </si>
  <si>
    <t>181</t>
  </si>
  <si>
    <t>766499101</t>
  </si>
  <si>
    <t>Dodávka a montáž zábradlí oken</t>
  </si>
  <si>
    <t>538016596</t>
  </si>
  <si>
    <t>20,9</t>
  </si>
  <si>
    <t>182</t>
  </si>
  <si>
    <t>766751191</t>
  </si>
  <si>
    <t>Dodávka a montáž stříšky nad vstupem</t>
  </si>
  <si>
    <t>-1336875690</t>
  </si>
  <si>
    <t>183</t>
  </si>
  <si>
    <t>766899911</t>
  </si>
  <si>
    <t>Oprava oplocení včetně vrat</t>
  </si>
  <si>
    <t>58491411</t>
  </si>
  <si>
    <t>41,25</t>
  </si>
  <si>
    <t>184</t>
  </si>
  <si>
    <t>998767202</t>
  </si>
  <si>
    <t>Přesun hmot procentní pro zámečnické konstrukce v objektech v do 12 m</t>
  </si>
  <si>
    <t>382253784</t>
  </si>
  <si>
    <t>771</t>
  </si>
  <si>
    <t>Podlahy z dlaždic</t>
  </si>
  <si>
    <t>185</t>
  </si>
  <si>
    <t>771121011</t>
  </si>
  <si>
    <t>Nátěr penetrační na podlahu</t>
  </si>
  <si>
    <t>-786947452</t>
  </si>
  <si>
    <t>186</t>
  </si>
  <si>
    <t>771151012</t>
  </si>
  <si>
    <t>Samonivelační stěrka podlah tl do 5 mm</t>
  </si>
  <si>
    <t>-1849804183</t>
  </si>
  <si>
    <t>187</t>
  </si>
  <si>
    <t>771574262</t>
  </si>
  <si>
    <t>Montáž podlah keramických velkoformát pro mechanické zatížení protiskluzných lepených flexibilním lepidlem do 6 ks/ m2</t>
  </si>
  <si>
    <t>1075840060</t>
  </si>
  <si>
    <t>188</t>
  </si>
  <si>
    <t>771474113</t>
  </si>
  <si>
    <t>Montáž soklů z dlaždic keramických rovných flexibilní lepidlo v do 120 mm</t>
  </si>
  <si>
    <t>1632146002</t>
  </si>
  <si>
    <t>12,16</t>
  </si>
  <si>
    <t>189</t>
  </si>
  <si>
    <t>59761420</t>
  </si>
  <si>
    <t>Dlažba velkoformátová keramická slinutá protiskluzná pro vysoké mechanické namáhání přes 4 do 6ks/m2</t>
  </si>
  <si>
    <t>-1738720774</t>
  </si>
  <si>
    <t>190</t>
  </si>
  <si>
    <t>998771202</t>
  </si>
  <si>
    <t>Přesun hmot procentní pro podlahy z dlaždic v objektech v do 12 m</t>
  </si>
  <si>
    <t>1845380437</t>
  </si>
  <si>
    <t>776</t>
  </si>
  <si>
    <t>Podlahy povlakové</t>
  </si>
  <si>
    <t>191</t>
  </si>
  <si>
    <t>776121111</t>
  </si>
  <si>
    <t>Penetrace savého podkladu povlakových podlah</t>
  </si>
  <si>
    <t>-1631157011</t>
  </si>
  <si>
    <t>90,01</t>
  </si>
  <si>
    <t>192</t>
  </si>
  <si>
    <t>776141112</t>
  </si>
  <si>
    <t>Vyrovnání podkladu povlakových podlah stěrkou tl do 5 mm</t>
  </si>
  <si>
    <t>1598437753</t>
  </si>
  <si>
    <t>193</t>
  </si>
  <si>
    <t>776221111</t>
  </si>
  <si>
    <t>Lepení pásů z PVC standardním lepidlem</t>
  </si>
  <si>
    <t>-18438298</t>
  </si>
  <si>
    <t>194</t>
  </si>
  <si>
    <t>28411014</t>
  </si>
  <si>
    <t>PVC (vinyl) podlahovina heterogenní protiskluzná zátěžová</t>
  </si>
  <si>
    <t>21332358</t>
  </si>
  <si>
    <t>112,5</t>
  </si>
  <si>
    <t>195</t>
  </si>
  <si>
    <t>776421111</t>
  </si>
  <si>
    <t>Montáž obvodových lišt lepením</t>
  </si>
  <si>
    <t>78711159</t>
  </si>
  <si>
    <t>103,986</t>
  </si>
  <si>
    <t>196</t>
  </si>
  <si>
    <t>28411001</t>
  </si>
  <si>
    <t>Lišta soklová vč. doplňků</t>
  </si>
  <si>
    <t>-1422093922</t>
  </si>
  <si>
    <t>197</t>
  </si>
  <si>
    <t>776421311</t>
  </si>
  <si>
    <t>Montáž přechodových samolepících lišt</t>
  </si>
  <si>
    <t>861400397</t>
  </si>
  <si>
    <t>4,5</t>
  </si>
  <si>
    <t>198</t>
  </si>
  <si>
    <t>55343110</t>
  </si>
  <si>
    <t>Profil přechodový Al</t>
  </si>
  <si>
    <t>1953928846</t>
  </si>
  <si>
    <t>5,4</t>
  </si>
  <si>
    <t>199</t>
  </si>
  <si>
    <t>998776202</t>
  </si>
  <si>
    <t>Přesun hmot procentní pro podlahy povlakové v objektech v do 12 m</t>
  </si>
  <si>
    <t>-1789720535</t>
  </si>
  <si>
    <t>781</t>
  </si>
  <si>
    <t>Dokončovací práce - obklady</t>
  </si>
  <si>
    <t>200</t>
  </si>
  <si>
    <t>781121011</t>
  </si>
  <si>
    <t>Nátěr penetrační na stěnu</t>
  </si>
  <si>
    <t>870481733</t>
  </si>
  <si>
    <t>39,9*2-11,2+8,65</t>
  </si>
  <si>
    <t>201</t>
  </si>
  <si>
    <t>781151031</t>
  </si>
  <si>
    <t>Celoplošné vyrovnání podkladu tl do 3 mm</t>
  </si>
  <si>
    <t>999074929</t>
  </si>
  <si>
    <t>202</t>
  </si>
  <si>
    <t>781474154</t>
  </si>
  <si>
    <t>Montáž obkladů vnitřních keramických velkoformátových hladkých do 6 ks/m2 lepených flexibilním lepidlem, včetně lišt</t>
  </si>
  <si>
    <t>1753936462</t>
  </si>
  <si>
    <t>203</t>
  </si>
  <si>
    <t>59761001</t>
  </si>
  <si>
    <t>Obklad velkoformátový keramický hladký přes 4 do 6ks/m2</t>
  </si>
  <si>
    <t>1259133727</t>
  </si>
  <si>
    <t>204</t>
  </si>
  <si>
    <t>998781202</t>
  </si>
  <si>
    <t>Přesun hmot procentní pro obklady keramické v objektech v do 12 m</t>
  </si>
  <si>
    <t>-289273866</t>
  </si>
  <si>
    <t>783</t>
  </si>
  <si>
    <t>Dokončovací práce - nátěry</t>
  </si>
  <si>
    <t>205</t>
  </si>
  <si>
    <t>783823165</t>
  </si>
  <si>
    <t>Penetrační silikonový nátěr omítek stupně členitosti 2 až 3</t>
  </si>
  <si>
    <t>971042448</t>
  </si>
  <si>
    <t>206</t>
  </si>
  <si>
    <t>783827445</t>
  </si>
  <si>
    <t>Krycí dvojnásobný silikonový nátěr omítek stupně členitosti 2 až 3</t>
  </si>
  <si>
    <t>-458124864</t>
  </si>
  <si>
    <t>207</t>
  </si>
  <si>
    <t>783106801</t>
  </si>
  <si>
    <t>Odstranění starých nátěrů</t>
  </si>
  <si>
    <t>-1155550336</t>
  </si>
  <si>
    <t>296</t>
  </si>
  <si>
    <t>208</t>
  </si>
  <si>
    <t>783122111</t>
  </si>
  <si>
    <t>Lokální tmelení truhlářských konstrukcí včetně přebroušení tmelem plochy do 30%</t>
  </si>
  <si>
    <t>1099258933</t>
  </si>
  <si>
    <t>209</t>
  </si>
  <si>
    <t>783113101</t>
  </si>
  <si>
    <t>Jednonásobný napouštěcí syntetický nátěr truhlářských konstrukcí</t>
  </si>
  <si>
    <t>-1170465099</t>
  </si>
  <si>
    <t>210</t>
  </si>
  <si>
    <t>783114101</t>
  </si>
  <si>
    <t>Základní jednonásobný syntetický nátěr truhlářských konstrukcí</t>
  </si>
  <si>
    <t>-2003591360</t>
  </si>
  <si>
    <t>211</t>
  </si>
  <si>
    <t>783117101</t>
  </si>
  <si>
    <t>Krycí jednonásobný syntetický nátěr truhlářských konstrukcí</t>
  </si>
  <si>
    <t>1501887874</t>
  </si>
  <si>
    <t>212</t>
  </si>
  <si>
    <t>783314201</t>
  </si>
  <si>
    <t>Základní antikorozní jednonásobný syntetický nátěr zámečnických konstrukcí</t>
  </si>
  <si>
    <t>-16795395</t>
  </si>
  <si>
    <t>213</t>
  </si>
  <si>
    <t>783315101</t>
  </si>
  <si>
    <t>Mezinátěr jednonásobný syntetický zámečnických konstrukcí</t>
  </si>
  <si>
    <t>-1507034670</t>
  </si>
  <si>
    <t>214</t>
  </si>
  <si>
    <t>783317101</t>
  </si>
  <si>
    <t>Krycí jednonásobný syntetický nátěr zámečnických konstrukcí</t>
  </si>
  <si>
    <t>-790181336</t>
  </si>
  <si>
    <t>215</t>
  </si>
  <si>
    <t>783414201</t>
  </si>
  <si>
    <t>Základní antikorozní jednonásobný syntetický nátěr klempířských konstrukcí</t>
  </si>
  <si>
    <t>-597946092</t>
  </si>
  <si>
    <t>216</t>
  </si>
  <si>
    <t>783415101</t>
  </si>
  <si>
    <t>Mezinátěr syntetický jednonásobný klempířských konstrukcí</t>
  </si>
  <si>
    <t>1018195471</t>
  </si>
  <si>
    <t>217</t>
  </si>
  <si>
    <t>783417101</t>
  </si>
  <si>
    <t>Krycí jednonásobný syntetický nátěr klempířských konstrukcí</t>
  </si>
  <si>
    <t>1600318157</t>
  </si>
  <si>
    <t>784</t>
  </si>
  <si>
    <t>Dokončovací práce - malby</t>
  </si>
  <si>
    <t>218</t>
  </si>
  <si>
    <t>784121001</t>
  </si>
  <si>
    <t>Oškrabání malby v mísnostech výšky do 3,80 m</t>
  </si>
  <si>
    <t>985120651</t>
  </si>
  <si>
    <t>1450,862</t>
  </si>
  <si>
    <t>219</t>
  </si>
  <si>
    <t>784111011</t>
  </si>
  <si>
    <t>Obroušení podkladu v místnostech výšky do 3,80 m</t>
  </si>
  <si>
    <t>-82063140</t>
  </si>
  <si>
    <t>220</t>
  </si>
  <si>
    <t>784181101</t>
  </si>
  <si>
    <t>Základní jednonásobná penetrace podkladu v místnostech výšky do 3,80 m</t>
  </si>
  <si>
    <t>1211796939</t>
  </si>
  <si>
    <t>221</t>
  </si>
  <si>
    <t>784211111</t>
  </si>
  <si>
    <t>Dvojnásobné bílé malby ze směsí za mokra velmi dobře otěruvzdorných v místnostech výšky do 3,80 m</t>
  </si>
  <si>
    <t>243133829</t>
  </si>
  <si>
    <t>1527,044</t>
  </si>
  <si>
    <t>VRN</t>
  </si>
  <si>
    <t>Vedlejší rozpočtové náklady</t>
  </si>
  <si>
    <t>222</t>
  </si>
  <si>
    <t>011002000</t>
  </si>
  <si>
    <t>Průzkumné práce (sondy)</t>
  </si>
  <si>
    <t>1024</t>
  </si>
  <si>
    <t>750359230</t>
  </si>
  <si>
    <t>223</t>
  </si>
  <si>
    <t>012002000</t>
  </si>
  <si>
    <t>Geodetické práce</t>
  </si>
  <si>
    <t>395867915</t>
  </si>
  <si>
    <t>224</t>
  </si>
  <si>
    <t>013002000</t>
  </si>
  <si>
    <t>Projektové práce (výrobní dokumentace, dokumentace skutečného provedení)</t>
  </si>
  <si>
    <t>434656486</t>
  </si>
  <si>
    <t>020001000</t>
  </si>
  <si>
    <t>Příprava staveniště</t>
  </si>
  <si>
    <t>-796666786</t>
  </si>
  <si>
    <t>226</t>
  </si>
  <si>
    <t>030001000</t>
  </si>
  <si>
    <t>Zařízení staveniště</t>
  </si>
  <si>
    <t>-361278939</t>
  </si>
  <si>
    <t>227</t>
  </si>
  <si>
    <t>040001000</t>
  </si>
  <si>
    <t>Inženýrská a kompletační činnost, DIO, DIR</t>
  </si>
  <si>
    <t>62570952</t>
  </si>
  <si>
    <t>228</t>
  </si>
  <si>
    <t>060001000</t>
  </si>
  <si>
    <t>Územní vlivy</t>
  </si>
  <si>
    <t>1412801066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</si>
</sst>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4" fontId="21" fillId="0" borderId="22" xfId="0" applyNumberFormat="1" applyFont="1" applyFill="1" applyBorder="1" applyAlignment="1" applyProtection="1">
      <alignment vertical="center"/>
    </xf>
    <xf numFmtId="0" fontId="0" fillId="0" borderId="0" xfId="0"/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8" t="s">
        <v>14</v>
      </c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1"/>
      <c r="AQ5" s="21"/>
      <c r="AR5" s="19"/>
      <c r="BE5" s="265" t="s">
        <v>15</v>
      </c>
      <c r="BS5" s="16" t="s">
        <v>6</v>
      </c>
    </row>
    <row r="6" spans="1:74" s="1" customFormat="1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70" t="s">
        <v>17</v>
      </c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1"/>
      <c r="AQ6" s="21"/>
      <c r="AR6" s="19"/>
      <c r="BE6" s="266"/>
      <c r="BS6" s="16" t="s">
        <v>6</v>
      </c>
    </row>
    <row r="7" spans="1:74" s="1" customFormat="1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19</v>
      </c>
      <c r="AL7" s="21"/>
      <c r="AM7" s="21"/>
      <c r="AN7" s="26" t="s">
        <v>1</v>
      </c>
      <c r="AO7" s="21"/>
      <c r="AP7" s="21"/>
      <c r="AQ7" s="21"/>
      <c r="AR7" s="19"/>
      <c r="BE7" s="266"/>
      <c r="BS7" s="16" t="s">
        <v>6</v>
      </c>
    </row>
    <row r="8" spans="1:74" s="1" customFormat="1" ht="12" customHeight="1">
      <c r="B8" s="20"/>
      <c r="C8" s="21"/>
      <c r="D8" s="28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22</v>
      </c>
      <c r="AL8" s="21"/>
      <c r="AM8" s="21"/>
      <c r="AN8" s="29" t="s">
        <v>23</v>
      </c>
      <c r="AO8" s="21"/>
      <c r="AP8" s="21"/>
      <c r="AQ8" s="21"/>
      <c r="AR8" s="19"/>
      <c r="BE8" s="266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66"/>
      <c r="BS9" s="16" t="s">
        <v>6</v>
      </c>
    </row>
    <row r="10" spans="1:74" s="1" customFormat="1" ht="12" customHeight="1">
      <c r="B10" s="20"/>
      <c r="C10" s="21"/>
      <c r="D10" s="28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266"/>
      <c r="BS10" s="16" t="s">
        <v>6</v>
      </c>
    </row>
    <row r="11" spans="1:74" s="1" customFormat="1" ht="18.399999999999999" customHeight="1">
      <c r="B11" s="20"/>
      <c r="C11" s="21"/>
      <c r="D11" s="21"/>
      <c r="E11" s="26" t="s">
        <v>21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26</v>
      </c>
      <c r="AL11" s="21"/>
      <c r="AM11" s="21"/>
      <c r="AN11" s="26" t="s">
        <v>1</v>
      </c>
      <c r="AO11" s="21"/>
      <c r="AP11" s="21"/>
      <c r="AQ11" s="21"/>
      <c r="AR11" s="19"/>
      <c r="BE11" s="266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66"/>
      <c r="BS12" s="16" t="s">
        <v>6</v>
      </c>
    </row>
    <row r="13" spans="1:74" s="1" customFormat="1" ht="12" customHeight="1">
      <c r="B13" s="20"/>
      <c r="C13" s="21"/>
      <c r="D13" s="28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25</v>
      </c>
      <c r="AL13" s="21"/>
      <c r="AM13" s="21"/>
      <c r="AN13" s="30" t="s">
        <v>28</v>
      </c>
      <c r="AO13" s="21"/>
      <c r="AP13" s="21"/>
      <c r="AQ13" s="21"/>
      <c r="AR13" s="19"/>
      <c r="BE13" s="266"/>
      <c r="BS13" s="16" t="s">
        <v>6</v>
      </c>
    </row>
    <row r="14" spans="1:74" ht="12.75">
      <c r="B14" s="20"/>
      <c r="C14" s="21"/>
      <c r="D14" s="21"/>
      <c r="E14" s="271" t="s">
        <v>28</v>
      </c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8" t="s">
        <v>26</v>
      </c>
      <c r="AL14" s="21"/>
      <c r="AM14" s="21"/>
      <c r="AN14" s="30" t="s">
        <v>28</v>
      </c>
      <c r="AO14" s="21"/>
      <c r="AP14" s="21"/>
      <c r="AQ14" s="21"/>
      <c r="AR14" s="19"/>
      <c r="BE14" s="266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66"/>
      <c r="BS15" s="16" t="s">
        <v>4</v>
      </c>
    </row>
    <row r="16" spans="1:74" s="1" customFormat="1" ht="12" customHeight="1">
      <c r="B16" s="20"/>
      <c r="C16" s="21"/>
      <c r="D16" s="28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266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21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26</v>
      </c>
      <c r="AL17" s="21"/>
      <c r="AM17" s="21"/>
      <c r="AN17" s="26" t="s">
        <v>1</v>
      </c>
      <c r="AO17" s="21"/>
      <c r="AP17" s="21"/>
      <c r="AQ17" s="21"/>
      <c r="AR17" s="19"/>
      <c r="BE17" s="266"/>
      <c r="BS17" s="16" t="s">
        <v>30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66"/>
      <c r="BS18" s="16" t="s">
        <v>6</v>
      </c>
    </row>
    <row r="19" spans="1:71" s="1" customFormat="1" ht="12" customHeight="1">
      <c r="B19" s="20"/>
      <c r="C19" s="21"/>
      <c r="D19" s="28" t="s">
        <v>31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266"/>
      <c r="BS19" s="16" t="s">
        <v>6</v>
      </c>
    </row>
    <row r="20" spans="1:71" s="1" customFormat="1" ht="18.399999999999999" customHeight="1">
      <c r="B20" s="20"/>
      <c r="C20" s="21"/>
      <c r="D20" s="21"/>
      <c r="E20" s="26" t="s">
        <v>21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26</v>
      </c>
      <c r="AL20" s="21"/>
      <c r="AM20" s="21"/>
      <c r="AN20" s="26" t="s">
        <v>1</v>
      </c>
      <c r="AO20" s="21"/>
      <c r="AP20" s="21"/>
      <c r="AQ20" s="21"/>
      <c r="AR20" s="19"/>
      <c r="BE20" s="266"/>
      <c r="BS20" s="16" t="s">
        <v>30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66"/>
    </row>
    <row r="22" spans="1:71" s="1" customFormat="1" ht="12" customHeight="1">
      <c r="B22" s="20"/>
      <c r="C22" s="21"/>
      <c r="D22" s="28" t="s">
        <v>32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66"/>
    </row>
    <row r="23" spans="1:71" s="1" customFormat="1" ht="16.5" customHeight="1">
      <c r="B23" s="20"/>
      <c r="C23" s="21"/>
      <c r="D23" s="21"/>
      <c r="E23" s="273" t="s">
        <v>1</v>
      </c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O23" s="21"/>
      <c r="AP23" s="21"/>
      <c r="AQ23" s="21"/>
      <c r="AR23" s="19"/>
      <c r="BE23" s="266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66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66"/>
    </row>
    <row r="26" spans="1:71" s="2" customFormat="1" ht="25.9" customHeight="1">
      <c r="A26" s="33"/>
      <c r="B26" s="34"/>
      <c r="C26" s="35"/>
      <c r="D26" s="36" t="s">
        <v>33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74">
        <f>ROUND(AG94,2)</f>
        <v>834050</v>
      </c>
      <c r="AL26" s="275"/>
      <c r="AM26" s="275"/>
      <c r="AN26" s="275"/>
      <c r="AO26" s="275"/>
      <c r="AP26" s="35"/>
      <c r="AQ26" s="35"/>
      <c r="AR26" s="38"/>
      <c r="BE26" s="266"/>
    </row>
    <row r="27" spans="1:71" s="2" customFormat="1" ht="6.95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66"/>
    </row>
    <row r="28" spans="1:71" s="2" customFormat="1" ht="12.7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76" t="s">
        <v>34</v>
      </c>
      <c r="M28" s="276"/>
      <c r="N28" s="276"/>
      <c r="O28" s="276"/>
      <c r="P28" s="276"/>
      <c r="Q28" s="35"/>
      <c r="R28" s="35"/>
      <c r="S28" s="35"/>
      <c r="T28" s="35"/>
      <c r="U28" s="35"/>
      <c r="V28" s="35"/>
      <c r="W28" s="276" t="s">
        <v>35</v>
      </c>
      <c r="X28" s="276"/>
      <c r="Y28" s="276"/>
      <c r="Z28" s="276"/>
      <c r="AA28" s="276"/>
      <c r="AB28" s="276"/>
      <c r="AC28" s="276"/>
      <c r="AD28" s="276"/>
      <c r="AE28" s="276"/>
      <c r="AF28" s="35"/>
      <c r="AG28" s="35"/>
      <c r="AH28" s="35"/>
      <c r="AI28" s="35"/>
      <c r="AJ28" s="35"/>
      <c r="AK28" s="276" t="s">
        <v>36</v>
      </c>
      <c r="AL28" s="276"/>
      <c r="AM28" s="276"/>
      <c r="AN28" s="276"/>
      <c r="AO28" s="276"/>
      <c r="AP28" s="35"/>
      <c r="AQ28" s="35"/>
      <c r="AR28" s="38"/>
      <c r="BE28" s="266"/>
    </row>
    <row r="29" spans="1:71" s="3" customFormat="1" ht="14.45" customHeight="1">
      <c r="B29" s="39"/>
      <c r="C29" s="40"/>
      <c r="D29" s="28" t="s">
        <v>37</v>
      </c>
      <c r="E29" s="40"/>
      <c r="F29" s="28" t="s">
        <v>38</v>
      </c>
      <c r="G29" s="40"/>
      <c r="H29" s="40"/>
      <c r="I29" s="40"/>
      <c r="J29" s="40"/>
      <c r="K29" s="40"/>
      <c r="L29" s="260">
        <v>0.21</v>
      </c>
      <c r="M29" s="259"/>
      <c r="N29" s="259"/>
      <c r="O29" s="259"/>
      <c r="P29" s="259"/>
      <c r="Q29" s="40"/>
      <c r="R29" s="40"/>
      <c r="S29" s="40"/>
      <c r="T29" s="40"/>
      <c r="U29" s="40"/>
      <c r="V29" s="40"/>
      <c r="W29" s="258">
        <f>ROUND(AZ94, 2)</f>
        <v>834050</v>
      </c>
      <c r="X29" s="259"/>
      <c r="Y29" s="259"/>
      <c r="Z29" s="259"/>
      <c r="AA29" s="259"/>
      <c r="AB29" s="259"/>
      <c r="AC29" s="259"/>
      <c r="AD29" s="259"/>
      <c r="AE29" s="259"/>
      <c r="AF29" s="40"/>
      <c r="AG29" s="40"/>
      <c r="AH29" s="40"/>
      <c r="AI29" s="40"/>
      <c r="AJ29" s="40"/>
      <c r="AK29" s="258">
        <f>ROUND(AV94, 2)</f>
        <v>175150.5</v>
      </c>
      <c r="AL29" s="259"/>
      <c r="AM29" s="259"/>
      <c r="AN29" s="259"/>
      <c r="AO29" s="259"/>
      <c r="AP29" s="40"/>
      <c r="AQ29" s="40"/>
      <c r="AR29" s="41"/>
      <c r="BE29" s="267"/>
    </row>
    <row r="30" spans="1:71" s="3" customFormat="1" ht="14.45" customHeight="1">
      <c r="B30" s="39"/>
      <c r="C30" s="40"/>
      <c r="D30" s="40"/>
      <c r="E30" s="40"/>
      <c r="F30" s="28" t="s">
        <v>39</v>
      </c>
      <c r="G30" s="40"/>
      <c r="H30" s="40"/>
      <c r="I30" s="40"/>
      <c r="J30" s="40"/>
      <c r="K30" s="40"/>
      <c r="L30" s="260">
        <v>0.15</v>
      </c>
      <c r="M30" s="259"/>
      <c r="N30" s="259"/>
      <c r="O30" s="259"/>
      <c r="P30" s="259"/>
      <c r="Q30" s="40"/>
      <c r="R30" s="40"/>
      <c r="S30" s="40"/>
      <c r="T30" s="40"/>
      <c r="U30" s="40"/>
      <c r="V30" s="40"/>
      <c r="W30" s="258">
        <f>ROUND(BA94, 2)</f>
        <v>0</v>
      </c>
      <c r="X30" s="259"/>
      <c r="Y30" s="259"/>
      <c r="Z30" s="259"/>
      <c r="AA30" s="259"/>
      <c r="AB30" s="259"/>
      <c r="AC30" s="259"/>
      <c r="AD30" s="259"/>
      <c r="AE30" s="259"/>
      <c r="AF30" s="40"/>
      <c r="AG30" s="40"/>
      <c r="AH30" s="40"/>
      <c r="AI30" s="40"/>
      <c r="AJ30" s="40"/>
      <c r="AK30" s="258">
        <f>ROUND(AW94, 2)</f>
        <v>0</v>
      </c>
      <c r="AL30" s="259"/>
      <c r="AM30" s="259"/>
      <c r="AN30" s="259"/>
      <c r="AO30" s="259"/>
      <c r="AP30" s="40"/>
      <c r="AQ30" s="40"/>
      <c r="AR30" s="41"/>
      <c r="BE30" s="267"/>
    </row>
    <row r="31" spans="1:71" s="3" customFormat="1" ht="14.45" hidden="1" customHeight="1">
      <c r="B31" s="39"/>
      <c r="C31" s="40"/>
      <c r="D31" s="40"/>
      <c r="E31" s="40"/>
      <c r="F31" s="28" t="s">
        <v>40</v>
      </c>
      <c r="G31" s="40"/>
      <c r="H31" s="40"/>
      <c r="I31" s="40"/>
      <c r="J31" s="40"/>
      <c r="K31" s="40"/>
      <c r="L31" s="260">
        <v>0.21</v>
      </c>
      <c r="M31" s="259"/>
      <c r="N31" s="259"/>
      <c r="O31" s="259"/>
      <c r="P31" s="259"/>
      <c r="Q31" s="40"/>
      <c r="R31" s="40"/>
      <c r="S31" s="40"/>
      <c r="T31" s="40"/>
      <c r="U31" s="40"/>
      <c r="V31" s="40"/>
      <c r="W31" s="258">
        <f>ROUND(BB94, 2)</f>
        <v>0</v>
      </c>
      <c r="X31" s="259"/>
      <c r="Y31" s="259"/>
      <c r="Z31" s="259"/>
      <c r="AA31" s="259"/>
      <c r="AB31" s="259"/>
      <c r="AC31" s="259"/>
      <c r="AD31" s="259"/>
      <c r="AE31" s="259"/>
      <c r="AF31" s="40"/>
      <c r="AG31" s="40"/>
      <c r="AH31" s="40"/>
      <c r="AI31" s="40"/>
      <c r="AJ31" s="40"/>
      <c r="AK31" s="258">
        <v>0</v>
      </c>
      <c r="AL31" s="259"/>
      <c r="AM31" s="259"/>
      <c r="AN31" s="259"/>
      <c r="AO31" s="259"/>
      <c r="AP31" s="40"/>
      <c r="AQ31" s="40"/>
      <c r="AR31" s="41"/>
      <c r="BE31" s="267"/>
    </row>
    <row r="32" spans="1:71" s="3" customFormat="1" ht="14.45" hidden="1" customHeight="1">
      <c r="B32" s="39"/>
      <c r="C32" s="40"/>
      <c r="D32" s="40"/>
      <c r="E32" s="40"/>
      <c r="F32" s="28" t="s">
        <v>41</v>
      </c>
      <c r="G32" s="40"/>
      <c r="H32" s="40"/>
      <c r="I32" s="40"/>
      <c r="J32" s="40"/>
      <c r="K32" s="40"/>
      <c r="L32" s="260">
        <v>0.15</v>
      </c>
      <c r="M32" s="259"/>
      <c r="N32" s="259"/>
      <c r="O32" s="259"/>
      <c r="P32" s="259"/>
      <c r="Q32" s="40"/>
      <c r="R32" s="40"/>
      <c r="S32" s="40"/>
      <c r="T32" s="40"/>
      <c r="U32" s="40"/>
      <c r="V32" s="40"/>
      <c r="W32" s="258">
        <f>ROUND(BC94, 2)</f>
        <v>0</v>
      </c>
      <c r="X32" s="259"/>
      <c r="Y32" s="259"/>
      <c r="Z32" s="259"/>
      <c r="AA32" s="259"/>
      <c r="AB32" s="259"/>
      <c r="AC32" s="259"/>
      <c r="AD32" s="259"/>
      <c r="AE32" s="259"/>
      <c r="AF32" s="40"/>
      <c r="AG32" s="40"/>
      <c r="AH32" s="40"/>
      <c r="AI32" s="40"/>
      <c r="AJ32" s="40"/>
      <c r="AK32" s="258">
        <v>0</v>
      </c>
      <c r="AL32" s="259"/>
      <c r="AM32" s="259"/>
      <c r="AN32" s="259"/>
      <c r="AO32" s="259"/>
      <c r="AP32" s="40"/>
      <c r="AQ32" s="40"/>
      <c r="AR32" s="41"/>
      <c r="BE32" s="267"/>
    </row>
    <row r="33" spans="1:57" s="3" customFormat="1" ht="14.45" hidden="1" customHeight="1">
      <c r="B33" s="39"/>
      <c r="C33" s="40"/>
      <c r="D33" s="40"/>
      <c r="E33" s="40"/>
      <c r="F33" s="28" t="s">
        <v>42</v>
      </c>
      <c r="G33" s="40"/>
      <c r="H33" s="40"/>
      <c r="I33" s="40"/>
      <c r="J33" s="40"/>
      <c r="K33" s="40"/>
      <c r="L33" s="260">
        <v>0</v>
      </c>
      <c r="M33" s="259"/>
      <c r="N33" s="259"/>
      <c r="O33" s="259"/>
      <c r="P33" s="259"/>
      <c r="Q33" s="40"/>
      <c r="R33" s="40"/>
      <c r="S33" s="40"/>
      <c r="T33" s="40"/>
      <c r="U33" s="40"/>
      <c r="V33" s="40"/>
      <c r="W33" s="258">
        <f>ROUND(BD94, 2)</f>
        <v>0</v>
      </c>
      <c r="X33" s="259"/>
      <c r="Y33" s="259"/>
      <c r="Z33" s="259"/>
      <c r="AA33" s="259"/>
      <c r="AB33" s="259"/>
      <c r="AC33" s="259"/>
      <c r="AD33" s="259"/>
      <c r="AE33" s="259"/>
      <c r="AF33" s="40"/>
      <c r="AG33" s="40"/>
      <c r="AH33" s="40"/>
      <c r="AI33" s="40"/>
      <c r="AJ33" s="40"/>
      <c r="AK33" s="258">
        <v>0</v>
      </c>
      <c r="AL33" s="259"/>
      <c r="AM33" s="259"/>
      <c r="AN33" s="259"/>
      <c r="AO33" s="259"/>
      <c r="AP33" s="40"/>
      <c r="AQ33" s="40"/>
      <c r="AR33" s="41"/>
      <c r="BE33" s="267"/>
    </row>
    <row r="34" spans="1:57" s="2" customFormat="1" ht="6.9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266"/>
    </row>
    <row r="35" spans="1:57" s="2" customFormat="1" ht="25.9" customHeight="1">
      <c r="A35" s="33"/>
      <c r="B35" s="34"/>
      <c r="C35" s="42"/>
      <c r="D35" s="43" t="s">
        <v>43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44</v>
      </c>
      <c r="U35" s="44"/>
      <c r="V35" s="44"/>
      <c r="W35" s="44"/>
      <c r="X35" s="261" t="s">
        <v>45</v>
      </c>
      <c r="Y35" s="262"/>
      <c r="Z35" s="262"/>
      <c r="AA35" s="262"/>
      <c r="AB35" s="262"/>
      <c r="AC35" s="44"/>
      <c r="AD35" s="44"/>
      <c r="AE35" s="44"/>
      <c r="AF35" s="44"/>
      <c r="AG35" s="44"/>
      <c r="AH35" s="44"/>
      <c r="AI35" s="44"/>
      <c r="AJ35" s="44"/>
      <c r="AK35" s="263">
        <f>SUM(AK26:AK33)</f>
        <v>1009200.5</v>
      </c>
      <c r="AL35" s="262"/>
      <c r="AM35" s="262"/>
      <c r="AN35" s="262"/>
      <c r="AO35" s="264"/>
      <c r="AP35" s="42"/>
      <c r="AQ35" s="42"/>
      <c r="AR35" s="38"/>
      <c r="BE35" s="33"/>
    </row>
    <row r="36" spans="1:57" s="2" customFormat="1" ht="6.9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14.45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  <c r="BE37" s="33"/>
    </row>
    <row r="38" spans="1:57" s="1" customFormat="1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46"/>
      <c r="C49" s="47"/>
      <c r="D49" s="48" t="s">
        <v>46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47</v>
      </c>
      <c r="AI49" s="49"/>
      <c r="AJ49" s="49"/>
      <c r="AK49" s="49"/>
      <c r="AL49" s="49"/>
      <c r="AM49" s="49"/>
      <c r="AN49" s="49"/>
      <c r="AO49" s="49"/>
      <c r="AP49" s="47"/>
      <c r="AQ49" s="47"/>
      <c r="AR49" s="50"/>
    </row>
    <row r="50" spans="1:57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3"/>
      <c r="B60" s="34"/>
      <c r="C60" s="35"/>
      <c r="D60" s="51" t="s">
        <v>48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1" t="s">
        <v>49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1" t="s">
        <v>48</v>
      </c>
      <c r="AI60" s="37"/>
      <c r="AJ60" s="37"/>
      <c r="AK60" s="37"/>
      <c r="AL60" s="37"/>
      <c r="AM60" s="51" t="s">
        <v>49</v>
      </c>
      <c r="AN60" s="37"/>
      <c r="AO60" s="37"/>
      <c r="AP60" s="35"/>
      <c r="AQ60" s="35"/>
      <c r="AR60" s="38"/>
      <c r="BE60" s="33"/>
    </row>
    <row r="61" spans="1:57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3"/>
      <c r="B64" s="34"/>
      <c r="C64" s="35"/>
      <c r="D64" s="48" t="s">
        <v>50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8" t="s">
        <v>51</v>
      </c>
      <c r="AI64" s="52"/>
      <c r="AJ64" s="52"/>
      <c r="AK64" s="52"/>
      <c r="AL64" s="52"/>
      <c r="AM64" s="52"/>
      <c r="AN64" s="52"/>
      <c r="AO64" s="52"/>
      <c r="AP64" s="35"/>
      <c r="AQ64" s="35"/>
      <c r="AR64" s="38"/>
      <c r="BE64" s="33"/>
    </row>
    <row r="65" spans="1:57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3"/>
      <c r="B75" s="34"/>
      <c r="C75" s="35"/>
      <c r="D75" s="51" t="s">
        <v>48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1" t="s">
        <v>49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1" t="s">
        <v>48</v>
      </c>
      <c r="AI75" s="37"/>
      <c r="AJ75" s="37"/>
      <c r="AK75" s="37"/>
      <c r="AL75" s="37"/>
      <c r="AM75" s="51" t="s">
        <v>49</v>
      </c>
      <c r="AN75" s="37"/>
      <c r="AO75" s="37"/>
      <c r="AP75" s="35"/>
      <c r="AQ75" s="35"/>
      <c r="AR75" s="38"/>
      <c r="BE75" s="33"/>
    </row>
    <row r="76" spans="1:57" s="2" customFormat="1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  <c r="BE76" s="33"/>
    </row>
    <row r="77" spans="1:57" s="2" customFormat="1" ht="6.95" customHeight="1">
      <c r="A77" s="33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8"/>
      <c r="BE77" s="33"/>
    </row>
    <row r="81" spans="1:91" s="2" customFormat="1" ht="6.95" customHeight="1">
      <c r="A81" s="33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8"/>
      <c r="BE81" s="33"/>
    </row>
    <row r="82" spans="1:91" s="2" customFormat="1" ht="24.95" customHeight="1">
      <c r="A82" s="33"/>
      <c r="B82" s="34"/>
      <c r="C82" s="22" t="s">
        <v>52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  <c r="BE82" s="33"/>
    </row>
    <row r="83" spans="1:9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  <c r="BE83" s="33"/>
    </row>
    <row r="84" spans="1:91" s="4" customFormat="1" ht="12" customHeight="1">
      <c r="B84" s="57"/>
      <c r="C84" s="28" t="s">
        <v>13</v>
      </c>
      <c r="D84" s="58"/>
      <c r="E84" s="58"/>
      <c r="F84" s="58"/>
      <c r="G84" s="58"/>
      <c r="H84" s="58"/>
      <c r="I84" s="58"/>
      <c r="J84" s="58"/>
      <c r="K84" s="58"/>
      <c r="L84" s="58" t="str">
        <f>K5</f>
        <v>ZSKonopBN</v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9"/>
    </row>
    <row r="85" spans="1:91" s="5" customFormat="1" ht="36.950000000000003" customHeight="1">
      <c r="B85" s="60"/>
      <c r="C85" s="61" t="s">
        <v>16</v>
      </c>
      <c r="D85" s="62"/>
      <c r="E85" s="62"/>
      <c r="F85" s="62"/>
      <c r="G85" s="62"/>
      <c r="H85" s="62"/>
      <c r="I85" s="62"/>
      <c r="J85" s="62"/>
      <c r="K85" s="62"/>
      <c r="L85" s="247" t="str">
        <f>K6</f>
        <v>Stavební úpravy objektu ZŠ Konopišťská 386, Benešov</v>
      </c>
      <c r="M85" s="248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48"/>
      <c r="Y85" s="248"/>
      <c r="Z85" s="248"/>
      <c r="AA85" s="248"/>
      <c r="AB85" s="248"/>
      <c r="AC85" s="248"/>
      <c r="AD85" s="248"/>
      <c r="AE85" s="248"/>
      <c r="AF85" s="248"/>
      <c r="AG85" s="248"/>
      <c r="AH85" s="248"/>
      <c r="AI85" s="248"/>
      <c r="AJ85" s="248"/>
      <c r="AK85" s="248"/>
      <c r="AL85" s="248"/>
      <c r="AM85" s="248"/>
      <c r="AN85" s="248"/>
      <c r="AO85" s="248"/>
      <c r="AP85" s="62"/>
      <c r="AQ85" s="62"/>
      <c r="AR85" s="63"/>
    </row>
    <row r="86" spans="1:91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  <c r="BE86" s="33"/>
    </row>
    <row r="87" spans="1:91" s="2" customFormat="1" ht="12" customHeight="1">
      <c r="A87" s="33"/>
      <c r="B87" s="34"/>
      <c r="C87" s="28" t="s">
        <v>20</v>
      </c>
      <c r="D87" s="35"/>
      <c r="E87" s="35"/>
      <c r="F87" s="35"/>
      <c r="G87" s="35"/>
      <c r="H87" s="35"/>
      <c r="I87" s="35"/>
      <c r="J87" s="35"/>
      <c r="K87" s="35"/>
      <c r="L87" s="64" t="str">
        <f>IF(K8="","",K8)</f>
        <v xml:space="preserve"> 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22</v>
      </c>
      <c r="AJ87" s="35"/>
      <c r="AK87" s="35"/>
      <c r="AL87" s="35"/>
      <c r="AM87" s="249" t="str">
        <f>IF(AN8= "","",AN8)</f>
        <v>9. 4. 2021</v>
      </c>
      <c r="AN87" s="249"/>
      <c r="AO87" s="35"/>
      <c r="AP87" s="35"/>
      <c r="AQ87" s="35"/>
      <c r="AR87" s="38"/>
      <c r="BE87" s="33"/>
    </row>
    <row r="88" spans="1:91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  <c r="BE88" s="33"/>
    </row>
    <row r="89" spans="1:91" s="2" customFormat="1" ht="15.2" customHeight="1">
      <c r="A89" s="33"/>
      <c r="B89" s="34"/>
      <c r="C89" s="28" t="s">
        <v>24</v>
      </c>
      <c r="D89" s="35"/>
      <c r="E89" s="35"/>
      <c r="F89" s="35"/>
      <c r="G89" s="35"/>
      <c r="H89" s="35"/>
      <c r="I89" s="35"/>
      <c r="J89" s="35"/>
      <c r="K89" s="35"/>
      <c r="L89" s="58" t="str">
        <f>IF(E11= "","",E11)</f>
        <v xml:space="preserve"> 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29</v>
      </c>
      <c r="AJ89" s="35"/>
      <c r="AK89" s="35"/>
      <c r="AL89" s="35"/>
      <c r="AM89" s="250" t="str">
        <f>IF(E17="","",E17)</f>
        <v xml:space="preserve"> </v>
      </c>
      <c r="AN89" s="251"/>
      <c r="AO89" s="251"/>
      <c r="AP89" s="251"/>
      <c r="AQ89" s="35"/>
      <c r="AR89" s="38"/>
      <c r="AS89" s="252" t="s">
        <v>53</v>
      </c>
      <c r="AT89" s="253"/>
      <c r="AU89" s="66"/>
      <c r="AV89" s="66"/>
      <c r="AW89" s="66"/>
      <c r="AX89" s="66"/>
      <c r="AY89" s="66"/>
      <c r="AZ89" s="66"/>
      <c r="BA89" s="66"/>
      <c r="BB89" s="66"/>
      <c r="BC89" s="66"/>
      <c r="BD89" s="67"/>
      <c r="BE89" s="33"/>
    </row>
    <row r="90" spans="1:91" s="2" customFormat="1" ht="15.2" customHeight="1">
      <c r="A90" s="33"/>
      <c r="B90" s="34"/>
      <c r="C90" s="28" t="s">
        <v>27</v>
      </c>
      <c r="D90" s="35"/>
      <c r="E90" s="35"/>
      <c r="F90" s="35"/>
      <c r="G90" s="35"/>
      <c r="H90" s="35"/>
      <c r="I90" s="35"/>
      <c r="J90" s="35"/>
      <c r="K90" s="35"/>
      <c r="L90" s="58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31</v>
      </c>
      <c r="AJ90" s="35"/>
      <c r="AK90" s="35"/>
      <c r="AL90" s="35"/>
      <c r="AM90" s="250" t="str">
        <f>IF(E20="","",E20)</f>
        <v xml:space="preserve"> </v>
      </c>
      <c r="AN90" s="251"/>
      <c r="AO90" s="251"/>
      <c r="AP90" s="251"/>
      <c r="AQ90" s="35"/>
      <c r="AR90" s="38"/>
      <c r="AS90" s="254"/>
      <c r="AT90" s="255"/>
      <c r="AU90" s="68"/>
      <c r="AV90" s="68"/>
      <c r="AW90" s="68"/>
      <c r="AX90" s="68"/>
      <c r="AY90" s="68"/>
      <c r="AZ90" s="68"/>
      <c r="BA90" s="68"/>
      <c r="BB90" s="68"/>
      <c r="BC90" s="68"/>
      <c r="BD90" s="69"/>
      <c r="BE90" s="33"/>
    </row>
    <row r="91" spans="1:91" s="2" customFormat="1" ht="10.9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256"/>
      <c r="AT91" s="257"/>
      <c r="AU91" s="70"/>
      <c r="AV91" s="70"/>
      <c r="AW91" s="70"/>
      <c r="AX91" s="70"/>
      <c r="AY91" s="70"/>
      <c r="AZ91" s="70"/>
      <c r="BA91" s="70"/>
      <c r="BB91" s="70"/>
      <c r="BC91" s="70"/>
      <c r="BD91" s="71"/>
      <c r="BE91" s="33"/>
    </row>
    <row r="92" spans="1:91" s="2" customFormat="1" ht="29.25" customHeight="1">
      <c r="A92" s="33"/>
      <c r="B92" s="34"/>
      <c r="C92" s="237" t="s">
        <v>54</v>
      </c>
      <c r="D92" s="238"/>
      <c r="E92" s="238"/>
      <c r="F92" s="238"/>
      <c r="G92" s="238"/>
      <c r="H92" s="72"/>
      <c r="I92" s="239" t="s">
        <v>55</v>
      </c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40" t="s">
        <v>56</v>
      </c>
      <c r="AH92" s="238"/>
      <c r="AI92" s="238"/>
      <c r="AJ92" s="238"/>
      <c r="AK92" s="238"/>
      <c r="AL92" s="238"/>
      <c r="AM92" s="238"/>
      <c r="AN92" s="239" t="s">
        <v>57</v>
      </c>
      <c r="AO92" s="238"/>
      <c r="AP92" s="241"/>
      <c r="AQ92" s="73" t="s">
        <v>58</v>
      </c>
      <c r="AR92" s="38"/>
      <c r="AS92" s="74" t="s">
        <v>59</v>
      </c>
      <c r="AT92" s="75" t="s">
        <v>60</v>
      </c>
      <c r="AU92" s="75" t="s">
        <v>61</v>
      </c>
      <c r="AV92" s="75" t="s">
        <v>62</v>
      </c>
      <c r="AW92" s="75" t="s">
        <v>63</v>
      </c>
      <c r="AX92" s="75" t="s">
        <v>64</v>
      </c>
      <c r="AY92" s="75" t="s">
        <v>65</v>
      </c>
      <c r="AZ92" s="75" t="s">
        <v>66</v>
      </c>
      <c r="BA92" s="75" t="s">
        <v>67</v>
      </c>
      <c r="BB92" s="75" t="s">
        <v>68</v>
      </c>
      <c r="BC92" s="75" t="s">
        <v>69</v>
      </c>
      <c r="BD92" s="76" t="s">
        <v>70</v>
      </c>
      <c r="BE92" s="33"/>
    </row>
    <row r="93" spans="1:91" s="2" customFormat="1" ht="10.9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77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9"/>
      <c r="BE93" s="33"/>
    </row>
    <row r="94" spans="1:91" s="6" customFormat="1" ht="32.450000000000003" customHeight="1">
      <c r="B94" s="80"/>
      <c r="C94" s="81" t="s">
        <v>71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245">
        <f>ROUND(AG95,2)</f>
        <v>834050</v>
      </c>
      <c r="AH94" s="245"/>
      <c r="AI94" s="245"/>
      <c r="AJ94" s="245"/>
      <c r="AK94" s="245"/>
      <c r="AL94" s="245"/>
      <c r="AM94" s="245"/>
      <c r="AN94" s="246">
        <f>SUM(AG94,AT94)</f>
        <v>1009200.5</v>
      </c>
      <c r="AO94" s="246"/>
      <c r="AP94" s="246"/>
      <c r="AQ94" s="84" t="s">
        <v>1</v>
      </c>
      <c r="AR94" s="85"/>
      <c r="AS94" s="86">
        <f>ROUND(AS95,2)</f>
        <v>0</v>
      </c>
      <c r="AT94" s="87">
        <f>ROUND(SUM(AV94:AW94),2)</f>
        <v>175150.5</v>
      </c>
      <c r="AU94" s="88">
        <f>ROUND(AU95,5)</f>
        <v>0</v>
      </c>
      <c r="AV94" s="87">
        <f>ROUND(AZ94*L29,2)</f>
        <v>175150.5</v>
      </c>
      <c r="AW94" s="87">
        <f>ROUND(BA94*L30,2)</f>
        <v>0</v>
      </c>
      <c r="AX94" s="87">
        <f>ROUND(BB94*L29,2)</f>
        <v>0</v>
      </c>
      <c r="AY94" s="87">
        <f>ROUND(BC94*L30,2)</f>
        <v>0</v>
      </c>
      <c r="AZ94" s="87">
        <f>ROUND(AZ95,2)</f>
        <v>834050</v>
      </c>
      <c r="BA94" s="87">
        <f>ROUND(BA95,2)</f>
        <v>0</v>
      </c>
      <c r="BB94" s="87">
        <f>ROUND(BB95,2)</f>
        <v>0</v>
      </c>
      <c r="BC94" s="87">
        <f>ROUND(BC95,2)</f>
        <v>0</v>
      </c>
      <c r="BD94" s="89">
        <f>ROUND(BD95,2)</f>
        <v>0</v>
      </c>
      <c r="BS94" s="90" t="s">
        <v>72</v>
      </c>
      <c r="BT94" s="90" t="s">
        <v>73</v>
      </c>
      <c r="BU94" s="91" t="s">
        <v>74</v>
      </c>
      <c r="BV94" s="90" t="s">
        <v>75</v>
      </c>
      <c r="BW94" s="90" t="s">
        <v>5</v>
      </c>
      <c r="BX94" s="90" t="s">
        <v>76</v>
      </c>
      <c r="CL94" s="90" t="s">
        <v>1</v>
      </c>
    </row>
    <row r="95" spans="1:91" s="7" customFormat="1" ht="16.5" customHeight="1">
      <c r="A95" s="92" t="s">
        <v>77</v>
      </c>
      <c r="B95" s="93"/>
      <c r="C95" s="94"/>
      <c r="D95" s="244" t="s">
        <v>78</v>
      </c>
      <c r="E95" s="244"/>
      <c r="F95" s="244"/>
      <c r="G95" s="244"/>
      <c r="H95" s="244"/>
      <c r="I95" s="95"/>
      <c r="J95" s="244" t="s">
        <v>79</v>
      </c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2">
        <f>'SO 01 - Stavební úpravy'!J30</f>
        <v>834050</v>
      </c>
      <c r="AH95" s="243"/>
      <c r="AI95" s="243"/>
      <c r="AJ95" s="243"/>
      <c r="AK95" s="243"/>
      <c r="AL95" s="243"/>
      <c r="AM95" s="243"/>
      <c r="AN95" s="242">
        <f>SUM(AG95,AT95)</f>
        <v>1009200.5</v>
      </c>
      <c r="AO95" s="243"/>
      <c r="AP95" s="243"/>
      <c r="AQ95" s="96" t="s">
        <v>80</v>
      </c>
      <c r="AR95" s="97"/>
      <c r="AS95" s="98">
        <v>0</v>
      </c>
      <c r="AT95" s="99">
        <f>ROUND(SUM(AV95:AW95),2)</f>
        <v>175150.5</v>
      </c>
      <c r="AU95" s="100">
        <f>'SO 01 - Stavební úpravy'!P142</f>
        <v>0</v>
      </c>
      <c r="AV95" s="99">
        <f>'SO 01 - Stavební úpravy'!J33</f>
        <v>175150.5</v>
      </c>
      <c r="AW95" s="99">
        <f>'SO 01 - Stavební úpravy'!J34</f>
        <v>0</v>
      </c>
      <c r="AX95" s="99">
        <f>'SO 01 - Stavební úpravy'!J35</f>
        <v>0</v>
      </c>
      <c r="AY95" s="99">
        <f>'SO 01 - Stavební úpravy'!J36</f>
        <v>0</v>
      </c>
      <c r="AZ95" s="99">
        <f>'SO 01 - Stavební úpravy'!F33</f>
        <v>834050</v>
      </c>
      <c r="BA95" s="99">
        <f>'SO 01 - Stavební úpravy'!F34</f>
        <v>0</v>
      </c>
      <c r="BB95" s="99">
        <f>'SO 01 - Stavební úpravy'!F35</f>
        <v>0</v>
      </c>
      <c r="BC95" s="99">
        <f>'SO 01 - Stavební úpravy'!F36</f>
        <v>0</v>
      </c>
      <c r="BD95" s="101">
        <f>'SO 01 - Stavební úpravy'!F37</f>
        <v>0</v>
      </c>
      <c r="BT95" s="102" t="s">
        <v>81</v>
      </c>
      <c r="BV95" s="102" t="s">
        <v>75</v>
      </c>
      <c r="BW95" s="102" t="s">
        <v>82</v>
      </c>
      <c r="BX95" s="102" t="s">
        <v>5</v>
      </c>
      <c r="CL95" s="102" t="s">
        <v>1</v>
      </c>
      <c r="CM95" s="102" t="s">
        <v>83</v>
      </c>
    </row>
    <row r="96" spans="1:91" s="2" customFormat="1" ht="30" customHeight="1">
      <c r="A96" s="33"/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8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s="2" customFormat="1" ht="6.95" customHeight="1">
      <c r="A97" s="33"/>
      <c r="B97" s="53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38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</sheetData>
  <sheetProtection algorithmName="SHA-512" hashValue="2HbwDt0zctJZe+5Q/Bn3RAAsN7UBtLgUVNT+vTZL34KUyyShVCmZpFj+3QGuYKcyVBdWrZqX98J0SRCCbCMpNQ==" saltValue="7Cj3GXSY8LsyPbXCvyud43jMVH4itaCNaewnL3fnW9lr/wEbxDQ1H4EGE48i8rhmUUCqn8ku1PjXlLCm5UQLFg==" spinCount="100000" sheet="1" objects="1" scenarios="1" formatColumns="0" formatRows="0"/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SO 01 - Stavební úpravy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700"/>
  <sheetViews>
    <sheetView showGridLines="0" tabSelected="1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AT2" s="16" t="s">
        <v>82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9"/>
      <c r="AT3" s="16" t="s">
        <v>83</v>
      </c>
    </row>
    <row r="4" spans="1:46" s="1" customFormat="1" ht="24.95" customHeight="1">
      <c r="B4" s="19"/>
      <c r="D4" s="105" t="s">
        <v>84</v>
      </c>
      <c r="L4" s="19"/>
      <c r="M4" s="106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07" t="s">
        <v>16</v>
      </c>
      <c r="L6" s="19"/>
    </row>
    <row r="7" spans="1:46" s="1" customFormat="1" ht="16.5" customHeight="1">
      <c r="B7" s="19"/>
      <c r="E7" s="280" t="str">
        <f>'Rekapitulace stavby'!K6</f>
        <v>Stavební úpravy objektu ZŠ Konopišťská 386, Benešov</v>
      </c>
      <c r="F7" s="281"/>
      <c r="G7" s="281"/>
      <c r="H7" s="281"/>
      <c r="L7" s="19"/>
    </row>
    <row r="8" spans="1:46" s="2" customFormat="1" ht="12" customHeight="1">
      <c r="A8" s="33"/>
      <c r="B8" s="38"/>
      <c r="C8" s="33"/>
      <c r="D8" s="107" t="s">
        <v>85</v>
      </c>
      <c r="E8" s="33"/>
      <c r="F8" s="33"/>
      <c r="G8" s="33"/>
      <c r="H8" s="33"/>
      <c r="I8" s="33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8"/>
      <c r="C9" s="33"/>
      <c r="D9" s="33"/>
      <c r="E9" s="282" t="s">
        <v>86</v>
      </c>
      <c r="F9" s="283"/>
      <c r="G9" s="283"/>
      <c r="H9" s="283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07" t="s">
        <v>18</v>
      </c>
      <c r="E11" s="33"/>
      <c r="F11" s="108" t="s">
        <v>1</v>
      </c>
      <c r="G11" s="33"/>
      <c r="H11" s="33"/>
      <c r="I11" s="107" t="s">
        <v>19</v>
      </c>
      <c r="J11" s="108" t="s">
        <v>1</v>
      </c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07" t="s">
        <v>20</v>
      </c>
      <c r="E12" s="33"/>
      <c r="F12" s="108" t="s">
        <v>21</v>
      </c>
      <c r="G12" s="33"/>
      <c r="H12" s="33"/>
      <c r="I12" s="107" t="s">
        <v>22</v>
      </c>
      <c r="J12" s="109" t="str">
        <f>'Rekapitulace stavby'!AN8</f>
        <v>9. 4. 2021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07" t="s">
        <v>24</v>
      </c>
      <c r="E14" s="33"/>
      <c r="F14" s="33"/>
      <c r="G14" s="33"/>
      <c r="H14" s="33"/>
      <c r="I14" s="107" t="s">
        <v>25</v>
      </c>
      <c r="J14" s="108" t="str">
        <f>IF('Rekapitulace stavby'!AN10="","",'Rekapitulace stavby'!AN10)</f>
        <v/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08" t="str">
        <f>IF('Rekapitulace stavby'!E11="","",'Rekapitulace stavby'!E11)</f>
        <v xml:space="preserve"> </v>
      </c>
      <c r="F15" s="33"/>
      <c r="G15" s="33"/>
      <c r="H15" s="33"/>
      <c r="I15" s="107" t="s">
        <v>26</v>
      </c>
      <c r="J15" s="108" t="str">
        <f>IF('Rekapitulace stavby'!AN11="","",'Rekapitulace stavby'!AN11)</f>
        <v/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07" t="s">
        <v>27</v>
      </c>
      <c r="E17" s="33"/>
      <c r="F17" s="33"/>
      <c r="G17" s="33"/>
      <c r="H17" s="33"/>
      <c r="I17" s="107" t="s">
        <v>25</v>
      </c>
      <c r="J17" s="29" t="str">
        <f>'Rekapitulace stavby'!AN13</f>
        <v>Vyplň údaj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284" t="str">
        <f>'Rekapitulace stavby'!E14</f>
        <v>Vyplň údaj</v>
      </c>
      <c r="F18" s="285"/>
      <c r="G18" s="285"/>
      <c r="H18" s="285"/>
      <c r="I18" s="107" t="s">
        <v>26</v>
      </c>
      <c r="J18" s="29" t="str">
        <f>'Rekapitulace stavby'!AN14</f>
        <v>Vyplň údaj</v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07" t="s">
        <v>29</v>
      </c>
      <c r="E20" s="33"/>
      <c r="F20" s="33"/>
      <c r="G20" s="33"/>
      <c r="H20" s="33"/>
      <c r="I20" s="107" t="s">
        <v>25</v>
      </c>
      <c r="J20" s="108" t="str">
        <f>IF('Rekapitulace stavby'!AN16="","",'Rekapitulace stavby'!AN16)</f>
        <v/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08" t="str">
        <f>IF('Rekapitulace stavby'!E17="","",'Rekapitulace stavby'!E17)</f>
        <v xml:space="preserve"> </v>
      </c>
      <c r="F21" s="33"/>
      <c r="G21" s="33"/>
      <c r="H21" s="33"/>
      <c r="I21" s="107" t="s">
        <v>26</v>
      </c>
      <c r="J21" s="108" t="str">
        <f>IF('Rekapitulace stavby'!AN17="","",'Rekapitulace stavby'!AN17)</f>
        <v/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07" t="s">
        <v>31</v>
      </c>
      <c r="E23" s="33"/>
      <c r="F23" s="33"/>
      <c r="G23" s="33"/>
      <c r="H23" s="33"/>
      <c r="I23" s="107" t="s">
        <v>25</v>
      </c>
      <c r="J23" s="108" t="str">
        <f>IF('Rekapitulace stavby'!AN19="","",'Rekapitulace stavby'!AN19)</f>
        <v/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08" t="str">
        <f>IF('Rekapitulace stavby'!E20="","",'Rekapitulace stavby'!E20)</f>
        <v xml:space="preserve"> </v>
      </c>
      <c r="F24" s="33"/>
      <c r="G24" s="33"/>
      <c r="H24" s="33"/>
      <c r="I24" s="107" t="s">
        <v>26</v>
      </c>
      <c r="J24" s="108" t="str">
        <f>IF('Rekapitulace stavby'!AN20="","",'Rekapitulace stavby'!AN20)</f>
        <v/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07" t="s">
        <v>32</v>
      </c>
      <c r="E26" s="33"/>
      <c r="F26" s="33"/>
      <c r="G26" s="33"/>
      <c r="H26" s="33"/>
      <c r="I26" s="33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0"/>
      <c r="B27" s="111"/>
      <c r="C27" s="110"/>
      <c r="D27" s="110"/>
      <c r="E27" s="286" t="s">
        <v>1</v>
      </c>
      <c r="F27" s="286"/>
      <c r="G27" s="286"/>
      <c r="H27" s="286"/>
      <c r="I27" s="110"/>
      <c r="J27" s="110"/>
      <c r="K27" s="110"/>
      <c r="L27" s="112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s="2" customFormat="1" ht="6.95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8"/>
      <c r="C29" s="33"/>
      <c r="D29" s="113"/>
      <c r="E29" s="113"/>
      <c r="F29" s="113"/>
      <c r="G29" s="113"/>
      <c r="H29" s="113"/>
      <c r="I29" s="113"/>
      <c r="J29" s="113"/>
      <c r="K29" s="113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8"/>
      <c r="C30" s="33"/>
      <c r="D30" s="114" t="s">
        <v>33</v>
      </c>
      <c r="E30" s="33"/>
      <c r="F30" s="33"/>
      <c r="G30" s="33"/>
      <c r="H30" s="33"/>
      <c r="I30" s="33"/>
      <c r="J30" s="115">
        <f>ROUND(J142, 2)</f>
        <v>834050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13"/>
      <c r="E31" s="113"/>
      <c r="F31" s="113"/>
      <c r="G31" s="113"/>
      <c r="H31" s="113"/>
      <c r="I31" s="113"/>
      <c r="J31" s="113"/>
      <c r="K31" s="11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33"/>
      <c r="E32" s="33"/>
      <c r="F32" s="116" t="s">
        <v>35</v>
      </c>
      <c r="G32" s="33"/>
      <c r="H32" s="33"/>
      <c r="I32" s="116" t="s">
        <v>34</v>
      </c>
      <c r="J32" s="116" t="s">
        <v>36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17" t="s">
        <v>37</v>
      </c>
      <c r="E33" s="107" t="s">
        <v>38</v>
      </c>
      <c r="F33" s="118">
        <f>ROUND((SUM(BE142:BE699)),  2)</f>
        <v>834050</v>
      </c>
      <c r="G33" s="33"/>
      <c r="H33" s="33"/>
      <c r="I33" s="119">
        <v>0.21</v>
      </c>
      <c r="J33" s="118">
        <f>ROUND(((SUM(BE142:BE699))*I33),  2)</f>
        <v>175150.5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107" t="s">
        <v>39</v>
      </c>
      <c r="F34" s="118">
        <f>ROUND((SUM(BF142:BF699)),  2)</f>
        <v>0</v>
      </c>
      <c r="G34" s="33"/>
      <c r="H34" s="33"/>
      <c r="I34" s="119">
        <v>0.15</v>
      </c>
      <c r="J34" s="118">
        <f>ROUND(((SUM(BF142:BF699))*I34), 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07" t="s">
        <v>40</v>
      </c>
      <c r="F35" s="118">
        <f>ROUND((SUM(BG142:BG699)),  2)</f>
        <v>0</v>
      </c>
      <c r="G35" s="33"/>
      <c r="H35" s="33"/>
      <c r="I35" s="119">
        <v>0.21</v>
      </c>
      <c r="J35" s="118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8"/>
      <c r="C36" s="33"/>
      <c r="D36" s="33"/>
      <c r="E36" s="107" t="s">
        <v>41</v>
      </c>
      <c r="F36" s="118">
        <f>ROUND((SUM(BH142:BH699)),  2)</f>
        <v>0</v>
      </c>
      <c r="G36" s="33"/>
      <c r="H36" s="33"/>
      <c r="I36" s="119">
        <v>0.15</v>
      </c>
      <c r="J36" s="118">
        <f>0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07" t="s">
        <v>42</v>
      </c>
      <c r="F37" s="118">
        <f>ROUND((SUM(BI142:BI699)),  2)</f>
        <v>0</v>
      </c>
      <c r="G37" s="33"/>
      <c r="H37" s="33"/>
      <c r="I37" s="119">
        <v>0</v>
      </c>
      <c r="J37" s="118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8"/>
      <c r="C39" s="120"/>
      <c r="D39" s="121" t="s">
        <v>43</v>
      </c>
      <c r="E39" s="122"/>
      <c r="F39" s="122"/>
      <c r="G39" s="123" t="s">
        <v>44</v>
      </c>
      <c r="H39" s="124" t="s">
        <v>45</v>
      </c>
      <c r="I39" s="122"/>
      <c r="J39" s="125">
        <f>SUM(J30:J37)</f>
        <v>1009200.5</v>
      </c>
      <c r="K39" s="126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0"/>
      <c r="D50" s="127" t="s">
        <v>46</v>
      </c>
      <c r="E50" s="128"/>
      <c r="F50" s="128"/>
      <c r="G50" s="127" t="s">
        <v>47</v>
      </c>
      <c r="H50" s="128"/>
      <c r="I50" s="128"/>
      <c r="J50" s="128"/>
      <c r="K50" s="128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29" t="s">
        <v>48</v>
      </c>
      <c r="E61" s="130"/>
      <c r="F61" s="131" t="s">
        <v>49</v>
      </c>
      <c r="G61" s="129" t="s">
        <v>48</v>
      </c>
      <c r="H61" s="130"/>
      <c r="I61" s="130"/>
      <c r="J61" s="132" t="s">
        <v>49</v>
      </c>
      <c r="K61" s="13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27" t="s">
        <v>50</v>
      </c>
      <c r="E65" s="133"/>
      <c r="F65" s="133"/>
      <c r="G65" s="127" t="s">
        <v>51</v>
      </c>
      <c r="H65" s="133"/>
      <c r="I65" s="133"/>
      <c r="J65" s="133"/>
      <c r="K65" s="13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29" t="s">
        <v>48</v>
      </c>
      <c r="E76" s="130"/>
      <c r="F76" s="131" t="s">
        <v>49</v>
      </c>
      <c r="G76" s="129" t="s">
        <v>48</v>
      </c>
      <c r="H76" s="130"/>
      <c r="I76" s="130"/>
      <c r="J76" s="132" t="s">
        <v>49</v>
      </c>
      <c r="K76" s="13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34"/>
      <c r="C77" s="135"/>
      <c r="D77" s="135"/>
      <c r="E77" s="135"/>
      <c r="F77" s="135"/>
      <c r="G77" s="135"/>
      <c r="H77" s="135"/>
      <c r="I77" s="135"/>
      <c r="J77" s="135"/>
      <c r="K77" s="13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87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5"/>
      <c r="D85" s="35"/>
      <c r="E85" s="278" t="str">
        <f>E7</f>
        <v>Stavební úpravy objektu ZŠ Konopišťská 386, Benešov</v>
      </c>
      <c r="F85" s="279"/>
      <c r="G85" s="279"/>
      <c r="H85" s="279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85</v>
      </c>
      <c r="D86" s="35"/>
      <c r="E86" s="35"/>
      <c r="F86" s="35"/>
      <c r="G86" s="35"/>
      <c r="H86" s="35"/>
      <c r="I86" s="35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5"/>
      <c r="D87" s="35"/>
      <c r="E87" s="247" t="str">
        <f>E9</f>
        <v>SO 01 - Stavební úpravy</v>
      </c>
      <c r="F87" s="277"/>
      <c r="G87" s="277"/>
      <c r="H87" s="277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20</v>
      </c>
      <c r="D89" s="35"/>
      <c r="E89" s="35"/>
      <c r="F89" s="26" t="str">
        <f>F12</f>
        <v xml:space="preserve"> </v>
      </c>
      <c r="G89" s="35"/>
      <c r="H89" s="35"/>
      <c r="I89" s="28" t="s">
        <v>22</v>
      </c>
      <c r="J89" s="65" t="str">
        <f>IF(J12="","",J12)</f>
        <v>9. 4. 2021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24</v>
      </c>
      <c r="D91" s="35"/>
      <c r="E91" s="35"/>
      <c r="F91" s="26" t="str">
        <f>E15</f>
        <v xml:space="preserve"> </v>
      </c>
      <c r="G91" s="35"/>
      <c r="H91" s="35"/>
      <c r="I91" s="28" t="s">
        <v>29</v>
      </c>
      <c r="J91" s="31" t="str">
        <f>E21</f>
        <v xml:space="preserve"> 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27</v>
      </c>
      <c r="D92" s="35"/>
      <c r="E92" s="35"/>
      <c r="F92" s="26" t="str">
        <f>IF(E18="","",E18)</f>
        <v>Vyplň údaj</v>
      </c>
      <c r="G92" s="35"/>
      <c r="H92" s="35"/>
      <c r="I92" s="28" t="s">
        <v>31</v>
      </c>
      <c r="J92" s="31" t="str">
        <f>E24</f>
        <v xml:space="preserve"> </v>
      </c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8" t="s">
        <v>88</v>
      </c>
      <c r="D94" s="139"/>
      <c r="E94" s="139"/>
      <c r="F94" s="139"/>
      <c r="G94" s="139"/>
      <c r="H94" s="139"/>
      <c r="I94" s="139"/>
      <c r="J94" s="140" t="s">
        <v>89</v>
      </c>
      <c r="K94" s="139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41" t="s">
        <v>90</v>
      </c>
      <c r="D96" s="35"/>
      <c r="E96" s="35"/>
      <c r="F96" s="35"/>
      <c r="G96" s="35"/>
      <c r="H96" s="35"/>
      <c r="I96" s="35"/>
      <c r="J96" s="83">
        <f>J142</f>
        <v>834050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91</v>
      </c>
    </row>
    <row r="97" spans="2:12" s="9" customFormat="1" ht="24.95" customHeight="1">
      <c r="B97" s="142"/>
      <c r="C97" s="143"/>
      <c r="D97" s="144" t="s">
        <v>92</v>
      </c>
      <c r="E97" s="145"/>
      <c r="F97" s="145"/>
      <c r="G97" s="145"/>
      <c r="H97" s="145"/>
      <c r="I97" s="145"/>
      <c r="J97" s="146">
        <f>J143</f>
        <v>0</v>
      </c>
      <c r="K97" s="143"/>
      <c r="L97" s="147"/>
    </row>
    <row r="98" spans="2:12" s="10" customFormat="1" ht="19.899999999999999" customHeight="1">
      <c r="B98" s="148"/>
      <c r="C98" s="149"/>
      <c r="D98" s="150" t="s">
        <v>93</v>
      </c>
      <c r="E98" s="151"/>
      <c r="F98" s="151"/>
      <c r="G98" s="151"/>
      <c r="H98" s="151"/>
      <c r="I98" s="151"/>
      <c r="J98" s="152">
        <f>J144</f>
        <v>0</v>
      </c>
      <c r="K98" s="149"/>
      <c r="L98" s="153"/>
    </row>
    <row r="99" spans="2:12" s="10" customFormat="1" ht="19.899999999999999" customHeight="1">
      <c r="B99" s="148"/>
      <c r="C99" s="149"/>
      <c r="D99" s="150" t="s">
        <v>94</v>
      </c>
      <c r="E99" s="151"/>
      <c r="F99" s="151"/>
      <c r="G99" s="151"/>
      <c r="H99" s="151"/>
      <c r="I99" s="151"/>
      <c r="J99" s="152">
        <f>J201</f>
        <v>0</v>
      </c>
      <c r="K99" s="149"/>
      <c r="L99" s="153"/>
    </row>
    <row r="100" spans="2:12" s="10" customFormat="1" ht="19.899999999999999" customHeight="1">
      <c r="B100" s="148"/>
      <c r="C100" s="149"/>
      <c r="D100" s="150" t="s">
        <v>95</v>
      </c>
      <c r="E100" s="151"/>
      <c r="F100" s="151"/>
      <c r="G100" s="151"/>
      <c r="H100" s="151"/>
      <c r="I100" s="151"/>
      <c r="J100" s="152">
        <f>J216</f>
        <v>0</v>
      </c>
      <c r="K100" s="149"/>
      <c r="L100" s="153"/>
    </row>
    <row r="101" spans="2:12" s="10" customFormat="1" ht="19.899999999999999" customHeight="1">
      <c r="B101" s="148"/>
      <c r="C101" s="149"/>
      <c r="D101" s="150" t="s">
        <v>96</v>
      </c>
      <c r="E101" s="151"/>
      <c r="F101" s="151"/>
      <c r="G101" s="151"/>
      <c r="H101" s="151"/>
      <c r="I101" s="151"/>
      <c r="J101" s="152">
        <f>J245</f>
        <v>0</v>
      </c>
      <c r="K101" s="149"/>
      <c r="L101" s="153"/>
    </row>
    <row r="102" spans="2:12" s="10" customFormat="1" ht="19.899999999999999" customHeight="1">
      <c r="B102" s="148"/>
      <c r="C102" s="149"/>
      <c r="D102" s="150" t="s">
        <v>97</v>
      </c>
      <c r="E102" s="151"/>
      <c r="F102" s="151"/>
      <c r="G102" s="151"/>
      <c r="H102" s="151"/>
      <c r="I102" s="151"/>
      <c r="J102" s="152">
        <f>J271</f>
        <v>0</v>
      </c>
      <c r="K102" s="149"/>
      <c r="L102" s="153"/>
    </row>
    <row r="103" spans="2:12" s="10" customFormat="1" ht="19.899999999999999" customHeight="1">
      <c r="B103" s="148"/>
      <c r="C103" s="149"/>
      <c r="D103" s="150" t="s">
        <v>98</v>
      </c>
      <c r="E103" s="151"/>
      <c r="F103" s="151"/>
      <c r="G103" s="151"/>
      <c r="H103" s="151"/>
      <c r="I103" s="151"/>
      <c r="J103" s="152">
        <f>J295</f>
        <v>0</v>
      </c>
      <c r="K103" s="149"/>
      <c r="L103" s="153"/>
    </row>
    <row r="104" spans="2:12" s="10" customFormat="1" ht="19.899999999999999" customHeight="1">
      <c r="B104" s="148"/>
      <c r="C104" s="149"/>
      <c r="D104" s="150" t="s">
        <v>99</v>
      </c>
      <c r="E104" s="151"/>
      <c r="F104" s="151"/>
      <c r="G104" s="151"/>
      <c r="H104" s="151"/>
      <c r="I104" s="151"/>
      <c r="J104" s="152">
        <f>J358</f>
        <v>0</v>
      </c>
      <c r="K104" s="149"/>
      <c r="L104" s="153"/>
    </row>
    <row r="105" spans="2:12" s="10" customFormat="1" ht="19.899999999999999" customHeight="1">
      <c r="B105" s="148"/>
      <c r="C105" s="149"/>
      <c r="D105" s="150" t="s">
        <v>100</v>
      </c>
      <c r="E105" s="151"/>
      <c r="F105" s="151"/>
      <c r="G105" s="151"/>
      <c r="H105" s="151"/>
      <c r="I105" s="151"/>
      <c r="J105" s="152">
        <f>J468</f>
        <v>0</v>
      </c>
      <c r="K105" s="149"/>
      <c r="L105" s="153"/>
    </row>
    <row r="106" spans="2:12" s="9" customFormat="1" ht="24.95" customHeight="1">
      <c r="B106" s="142"/>
      <c r="C106" s="143"/>
      <c r="D106" s="144" t="s">
        <v>101</v>
      </c>
      <c r="E106" s="145"/>
      <c r="F106" s="145"/>
      <c r="G106" s="145"/>
      <c r="H106" s="145"/>
      <c r="I106" s="145"/>
      <c r="J106" s="146">
        <f>J470</f>
        <v>834050</v>
      </c>
      <c r="K106" s="143"/>
      <c r="L106" s="147"/>
    </row>
    <row r="107" spans="2:12" s="10" customFormat="1" ht="19.899999999999999" customHeight="1">
      <c r="B107" s="148"/>
      <c r="C107" s="149"/>
      <c r="D107" s="150" t="s">
        <v>102</v>
      </c>
      <c r="E107" s="151"/>
      <c r="F107" s="151"/>
      <c r="G107" s="151"/>
      <c r="H107" s="151"/>
      <c r="I107" s="151"/>
      <c r="J107" s="152">
        <f>J471</f>
        <v>0</v>
      </c>
      <c r="K107" s="149"/>
      <c r="L107" s="153"/>
    </row>
    <row r="108" spans="2:12" s="10" customFormat="1" ht="19.899999999999999" customHeight="1">
      <c r="B108" s="148"/>
      <c r="C108" s="149"/>
      <c r="D108" s="150" t="s">
        <v>103</v>
      </c>
      <c r="E108" s="151"/>
      <c r="F108" s="151"/>
      <c r="G108" s="151"/>
      <c r="H108" s="151"/>
      <c r="I108" s="151"/>
      <c r="J108" s="152">
        <f>J486</f>
        <v>0</v>
      </c>
      <c r="K108" s="149"/>
      <c r="L108" s="153"/>
    </row>
    <row r="109" spans="2:12" s="10" customFormat="1" ht="19.899999999999999" customHeight="1">
      <c r="B109" s="148"/>
      <c r="C109" s="149"/>
      <c r="D109" s="150" t="s">
        <v>104</v>
      </c>
      <c r="E109" s="151"/>
      <c r="F109" s="151"/>
      <c r="G109" s="151"/>
      <c r="H109" s="151"/>
      <c r="I109" s="151"/>
      <c r="J109" s="152">
        <f>J499</f>
        <v>316400</v>
      </c>
      <c r="K109" s="149"/>
      <c r="L109" s="153"/>
    </row>
    <row r="110" spans="2:12" s="10" customFormat="1" ht="19.899999999999999" customHeight="1">
      <c r="B110" s="148"/>
      <c r="C110" s="149"/>
      <c r="D110" s="150" t="s">
        <v>105</v>
      </c>
      <c r="E110" s="151"/>
      <c r="F110" s="151"/>
      <c r="G110" s="151"/>
      <c r="H110" s="151"/>
      <c r="I110" s="151"/>
      <c r="J110" s="152">
        <f>J505</f>
        <v>85900</v>
      </c>
      <c r="K110" s="149"/>
      <c r="L110" s="153"/>
    </row>
    <row r="111" spans="2:12" s="10" customFormat="1" ht="19.899999999999999" customHeight="1">
      <c r="B111" s="148"/>
      <c r="C111" s="149"/>
      <c r="D111" s="150" t="s">
        <v>106</v>
      </c>
      <c r="E111" s="151"/>
      <c r="F111" s="151"/>
      <c r="G111" s="151"/>
      <c r="H111" s="151"/>
      <c r="I111" s="151"/>
      <c r="J111" s="152">
        <f>J511</f>
        <v>366500</v>
      </c>
      <c r="K111" s="149"/>
      <c r="L111" s="153"/>
    </row>
    <row r="112" spans="2:12" s="10" customFormat="1" ht="19.899999999999999" customHeight="1">
      <c r="B112" s="148"/>
      <c r="C112" s="149"/>
      <c r="D112" s="150" t="s">
        <v>107</v>
      </c>
      <c r="E112" s="151"/>
      <c r="F112" s="151"/>
      <c r="G112" s="151"/>
      <c r="H112" s="151"/>
      <c r="I112" s="151"/>
      <c r="J112" s="152">
        <f>J519</f>
        <v>0</v>
      </c>
      <c r="K112" s="149"/>
      <c r="L112" s="153"/>
    </row>
    <row r="113" spans="1:31" s="10" customFormat="1" ht="19.899999999999999" customHeight="1">
      <c r="B113" s="148"/>
      <c r="C113" s="149"/>
      <c r="D113" s="150" t="s">
        <v>108</v>
      </c>
      <c r="E113" s="151"/>
      <c r="F113" s="151"/>
      <c r="G113" s="151"/>
      <c r="H113" s="151"/>
      <c r="I113" s="151"/>
      <c r="J113" s="152">
        <f>J527</f>
        <v>39250</v>
      </c>
      <c r="K113" s="149"/>
      <c r="L113" s="153"/>
    </row>
    <row r="114" spans="1:31" s="10" customFormat="1" ht="19.899999999999999" customHeight="1">
      <c r="B114" s="148"/>
      <c r="C114" s="149"/>
      <c r="D114" s="150" t="s">
        <v>109</v>
      </c>
      <c r="E114" s="151"/>
      <c r="F114" s="151"/>
      <c r="G114" s="151"/>
      <c r="H114" s="151"/>
      <c r="I114" s="151"/>
      <c r="J114" s="152">
        <f>J540</f>
        <v>26000</v>
      </c>
      <c r="K114" s="149"/>
      <c r="L114" s="153"/>
    </row>
    <row r="115" spans="1:31" s="10" customFormat="1" ht="19.899999999999999" customHeight="1">
      <c r="B115" s="148"/>
      <c r="C115" s="149"/>
      <c r="D115" s="150" t="s">
        <v>110</v>
      </c>
      <c r="E115" s="151"/>
      <c r="F115" s="151"/>
      <c r="G115" s="151"/>
      <c r="H115" s="151"/>
      <c r="I115" s="151"/>
      <c r="J115" s="152">
        <f>J548</f>
        <v>0</v>
      </c>
      <c r="K115" s="149"/>
      <c r="L115" s="153"/>
    </row>
    <row r="116" spans="1:31" s="10" customFormat="1" ht="19.899999999999999" customHeight="1">
      <c r="B116" s="148"/>
      <c r="C116" s="149"/>
      <c r="D116" s="150" t="s">
        <v>111</v>
      </c>
      <c r="E116" s="151"/>
      <c r="F116" s="151"/>
      <c r="G116" s="151"/>
      <c r="H116" s="151"/>
      <c r="I116" s="151"/>
      <c r="J116" s="152">
        <f>J591</f>
        <v>0</v>
      </c>
      <c r="K116" s="149"/>
      <c r="L116" s="153"/>
    </row>
    <row r="117" spans="1:31" s="10" customFormat="1" ht="19.899999999999999" customHeight="1">
      <c r="B117" s="148"/>
      <c r="C117" s="149"/>
      <c r="D117" s="150" t="s">
        <v>112</v>
      </c>
      <c r="E117" s="151"/>
      <c r="F117" s="151"/>
      <c r="G117" s="151"/>
      <c r="H117" s="151"/>
      <c r="I117" s="151"/>
      <c r="J117" s="152">
        <f>J605</f>
        <v>0</v>
      </c>
      <c r="K117" s="149"/>
      <c r="L117" s="153"/>
    </row>
    <row r="118" spans="1:31" s="10" customFormat="1" ht="19.899999999999999" customHeight="1">
      <c r="B118" s="148"/>
      <c r="C118" s="149"/>
      <c r="D118" s="150" t="s">
        <v>113</v>
      </c>
      <c r="E118" s="151"/>
      <c r="F118" s="151"/>
      <c r="G118" s="151"/>
      <c r="H118" s="151"/>
      <c r="I118" s="151"/>
      <c r="J118" s="152">
        <f>J618</f>
        <v>0</v>
      </c>
      <c r="K118" s="149"/>
      <c r="L118" s="153"/>
    </row>
    <row r="119" spans="1:31" s="10" customFormat="1" ht="19.899999999999999" customHeight="1">
      <c r="B119" s="148"/>
      <c r="C119" s="149"/>
      <c r="D119" s="150" t="s">
        <v>114</v>
      </c>
      <c r="E119" s="151"/>
      <c r="F119" s="151"/>
      <c r="G119" s="151"/>
      <c r="H119" s="151"/>
      <c r="I119" s="151"/>
      <c r="J119" s="152">
        <f>J639</f>
        <v>0</v>
      </c>
      <c r="K119" s="149"/>
      <c r="L119" s="153"/>
    </row>
    <row r="120" spans="1:31" s="10" customFormat="1" ht="19.899999999999999" customHeight="1">
      <c r="B120" s="148"/>
      <c r="C120" s="149"/>
      <c r="D120" s="150" t="s">
        <v>115</v>
      </c>
      <c r="E120" s="151"/>
      <c r="F120" s="151"/>
      <c r="G120" s="151"/>
      <c r="H120" s="151"/>
      <c r="I120" s="151"/>
      <c r="J120" s="152">
        <f>J650</f>
        <v>0</v>
      </c>
      <c r="K120" s="149"/>
      <c r="L120" s="153"/>
    </row>
    <row r="121" spans="1:31" s="10" customFormat="1" ht="19.899999999999999" customHeight="1">
      <c r="B121" s="148"/>
      <c r="C121" s="149"/>
      <c r="D121" s="150" t="s">
        <v>116</v>
      </c>
      <c r="E121" s="151"/>
      <c r="F121" s="151"/>
      <c r="G121" s="151"/>
      <c r="H121" s="151"/>
      <c r="I121" s="151"/>
      <c r="J121" s="152">
        <f>J682</f>
        <v>0</v>
      </c>
      <c r="K121" s="149"/>
      <c r="L121" s="153"/>
    </row>
    <row r="122" spans="1:31" s="9" customFormat="1" ht="24.95" customHeight="1">
      <c r="B122" s="142"/>
      <c r="C122" s="143"/>
      <c r="D122" s="144" t="s">
        <v>117</v>
      </c>
      <c r="E122" s="145"/>
      <c r="F122" s="145"/>
      <c r="G122" s="145"/>
      <c r="H122" s="145"/>
      <c r="I122" s="145"/>
      <c r="J122" s="146">
        <f>J692</f>
        <v>0</v>
      </c>
      <c r="K122" s="143"/>
      <c r="L122" s="147"/>
    </row>
    <row r="123" spans="1:31" s="2" customFormat="1" ht="21.75" customHeight="1">
      <c r="A123" s="33"/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53"/>
      <c r="C124" s="54"/>
      <c r="D124" s="54"/>
      <c r="E124" s="54"/>
      <c r="F124" s="54"/>
      <c r="G124" s="54"/>
      <c r="H124" s="54"/>
      <c r="I124" s="54"/>
      <c r="J124" s="54"/>
      <c r="K124" s="54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8" spans="1:31" s="2" customFormat="1" ht="6.95" customHeight="1">
      <c r="A128" s="33"/>
      <c r="B128" s="55"/>
      <c r="C128" s="56"/>
      <c r="D128" s="56"/>
      <c r="E128" s="56"/>
      <c r="F128" s="56"/>
      <c r="G128" s="56"/>
      <c r="H128" s="56"/>
      <c r="I128" s="56"/>
      <c r="J128" s="56"/>
      <c r="K128" s="56"/>
      <c r="L128" s="50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3" s="2" customFormat="1" ht="24.95" customHeight="1">
      <c r="A129" s="33"/>
      <c r="B129" s="34"/>
      <c r="C129" s="22" t="s">
        <v>118</v>
      </c>
      <c r="D129" s="35"/>
      <c r="E129" s="35"/>
      <c r="F129" s="35"/>
      <c r="G129" s="35"/>
      <c r="H129" s="35"/>
      <c r="I129" s="35"/>
      <c r="J129" s="35"/>
      <c r="K129" s="35"/>
      <c r="L129" s="50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3" s="2" customFormat="1" ht="6.95" customHeight="1">
      <c r="A130" s="33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50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3" s="2" customFormat="1" ht="12" customHeight="1">
      <c r="A131" s="33"/>
      <c r="B131" s="34"/>
      <c r="C131" s="28" t="s">
        <v>16</v>
      </c>
      <c r="D131" s="35"/>
      <c r="E131" s="35"/>
      <c r="F131" s="35"/>
      <c r="G131" s="35"/>
      <c r="H131" s="35"/>
      <c r="I131" s="35"/>
      <c r="J131" s="35"/>
      <c r="K131" s="35"/>
      <c r="L131" s="50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3" s="2" customFormat="1" ht="16.5" customHeight="1">
      <c r="A132" s="33"/>
      <c r="B132" s="34"/>
      <c r="C132" s="35"/>
      <c r="D132" s="35"/>
      <c r="E132" s="278" t="str">
        <f>E7</f>
        <v>Stavební úpravy objektu ZŠ Konopišťská 386, Benešov</v>
      </c>
      <c r="F132" s="279"/>
      <c r="G132" s="279"/>
      <c r="H132" s="279"/>
      <c r="I132" s="35"/>
      <c r="J132" s="35"/>
      <c r="K132" s="35"/>
      <c r="L132" s="50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3" s="2" customFormat="1" ht="12" customHeight="1">
      <c r="A133" s="33"/>
      <c r="B133" s="34"/>
      <c r="C133" s="28" t="s">
        <v>85</v>
      </c>
      <c r="D133" s="35"/>
      <c r="E133" s="35"/>
      <c r="F133" s="35"/>
      <c r="G133" s="35"/>
      <c r="H133" s="35"/>
      <c r="I133" s="35"/>
      <c r="J133" s="35"/>
      <c r="K133" s="35"/>
      <c r="L133" s="50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3" s="2" customFormat="1" ht="16.5" customHeight="1">
      <c r="A134" s="33"/>
      <c r="B134" s="34"/>
      <c r="C134" s="35"/>
      <c r="D134" s="35"/>
      <c r="E134" s="247" t="str">
        <f>E9</f>
        <v>SO 01 - Stavební úpravy</v>
      </c>
      <c r="F134" s="277"/>
      <c r="G134" s="277"/>
      <c r="H134" s="277"/>
      <c r="I134" s="35"/>
      <c r="J134" s="35"/>
      <c r="K134" s="35"/>
      <c r="L134" s="50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3" s="2" customFormat="1" ht="6.95" customHeight="1">
      <c r="A135" s="33"/>
      <c r="B135" s="34"/>
      <c r="C135" s="35"/>
      <c r="D135" s="35"/>
      <c r="E135" s="35"/>
      <c r="F135" s="35"/>
      <c r="G135" s="35"/>
      <c r="H135" s="35"/>
      <c r="I135" s="35"/>
      <c r="J135" s="35"/>
      <c r="K135" s="35"/>
      <c r="L135" s="50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3" s="2" customFormat="1" ht="12" customHeight="1">
      <c r="A136" s="33"/>
      <c r="B136" s="34"/>
      <c r="C136" s="28" t="s">
        <v>20</v>
      </c>
      <c r="D136" s="35"/>
      <c r="E136" s="35"/>
      <c r="F136" s="26" t="str">
        <f>F12</f>
        <v xml:space="preserve"> </v>
      </c>
      <c r="G136" s="35"/>
      <c r="H136" s="35"/>
      <c r="I136" s="28" t="s">
        <v>22</v>
      </c>
      <c r="J136" s="65" t="str">
        <f>IF(J12="","",J12)</f>
        <v>9. 4. 2021</v>
      </c>
      <c r="K136" s="35"/>
      <c r="L136" s="50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3" s="2" customFormat="1" ht="6.95" customHeight="1">
      <c r="A137" s="33"/>
      <c r="B137" s="34"/>
      <c r="C137" s="35"/>
      <c r="D137" s="35"/>
      <c r="E137" s="35"/>
      <c r="F137" s="35"/>
      <c r="G137" s="35"/>
      <c r="H137" s="35"/>
      <c r="I137" s="35"/>
      <c r="J137" s="35"/>
      <c r="K137" s="35"/>
      <c r="L137" s="50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63" s="2" customFormat="1" ht="15.2" customHeight="1">
      <c r="A138" s="33"/>
      <c r="B138" s="34"/>
      <c r="C138" s="28" t="s">
        <v>24</v>
      </c>
      <c r="D138" s="35"/>
      <c r="E138" s="35"/>
      <c r="F138" s="26" t="str">
        <f>E15</f>
        <v xml:space="preserve"> </v>
      </c>
      <c r="G138" s="35"/>
      <c r="H138" s="35"/>
      <c r="I138" s="28" t="s">
        <v>29</v>
      </c>
      <c r="J138" s="31" t="str">
        <f>E21</f>
        <v xml:space="preserve"> </v>
      </c>
      <c r="K138" s="35"/>
      <c r="L138" s="50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1:63" s="2" customFormat="1" ht="15.2" customHeight="1">
      <c r="A139" s="33"/>
      <c r="B139" s="34"/>
      <c r="C139" s="28" t="s">
        <v>27</v>
      </c>
      <c r="D139" s="35"/>
      <c r="E139" s="35"/>
      <c r="F139" s="26" t="str">
        <f>IF(E18="","",E18)</f>
        <v>Vyplň údaj</v>
      </c>
      <c r="G139" s="35"/>
      <c r="H139" s="35"/>
      <c r="I139" s="28" t="s">
        <v>31</v>
      </c>
      <c r="J139" s="31" t="str">
        <f>E24</f>
        <v xml:space="preserve"> </v>
      </c>
      <c r="K139" s="35"/>
      <c r="L139" s="50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1:63" s="2" customFormat="1" ht="10.35" customHeight="1">
      <c r="A140" s="33"/>
      <c r="B140" s="34"/>
      <c r="C140" s="35"/>
      <c r="D140" s="35"/>
      <c r="E140" s="35"/>
      <c r="F140" s="35"/>
      <c r="G140" s="35"/>
      <c r="H140" s="35"/>
      <c r="I140" s="35"/>
      <c r="J140" s="35"/>
      <c r="K140" s="35"/>
      <c r="L140" s="50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</row>
    <row r="141" spans="1:63" s="11" customFormat="1" ht="29.25" customHeight="1">
      <c r="A141" s="154"/>
      <c r="B141" s="155"/>
      <c r="C141" s="156" t="s">
        <v>119</v>
      </c>
      <c r="D141" s="157" t="s">
        <v>58</v>
      </c>
      <c r="E141" s="157" t="s">
        <v>54</v>
      </c>
      <c r="F141" s="157" t="s">
        <v>55</v>
      </c>
      <c r="G141" s="157" t="s">
        <v>120</v>
      </c>
      <c r="H141" s="157" t="s">
        <v>121</v>
      </c>
      <c r="I141" s="157" t="s">
        <v>122</v>
      </c>
      <c r="J141" s="158" t="s">
        <v>89</v>
      </c>
      <c r="K141" s="159" t="s">
        <v>123</v>
      </c>
      <c r="L141" s="160"/>
      <c r="M141" s="74" t="s">
        <v>1</v>
      </c>
      <c r="N141" s="75" t="s">
        <v>37</v>
      </c>
      <c r="O141" s="75" t="s">
        <v>124</v>
      </c>
      <c r="P141" s="75" t="s">
        <v>125</v>
      </c>
      <c r="Q141" s="75" t="s">
        <v>126</v>
      </c>
      <c r="R141" s="75" t="s">
        <v>127</v>
      </c>
      <c r="S141" s="75" t="s">
        <v>128</v>
      </c>
      <c r="T141" s="76" t="s">
        <v>129</v>
      </c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</row>
    <row r="142" spans="1:63" s="2" customFormat="1" ht="22.9" customHeight="1">
      <c r="A142" s="33"/>
      <c r="B142" s="34"/>
      <c r="C142" s="81" t="s">
        <v>130</v>
      </c>
      <c r="D142" s="35"/>
      <c r="E142" s="35"/>
      <c r="F142" s="35"/>
      <c r="G142" s="35"/>
      <c r="H142" s="35"/>
      <c r="I142" s="35"/>
      <c r="J142" s="161">
        <f>BK142</f>
        <v>834050</v>
      </c>
      <c r="K142" s="35"/>
      <c r="L142" s="38"/>
      <c r="M142" s="77"/>
      <c r="N142" s="162"/>
      <c r="O142" s="78"/>
      <c r="P142" s="163">
        <f>P143+P470+P692</f>
        <v>0</v>
      </c>
      <c r="Q142" s="78"/>
      <c r="R142" s="163">
        <f>R143+R470+R692</f>
        <v>248.1473397</v>
      </c>
      <c r="S142" s="78"/>
      <c r="T142" s="164">
        <f>T143+T470+T692</f>
        <v>122.50807522000001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T142" s="16" t="s">
        <v>72</v>
      </c>
      <c r="AU142" s="16" t="s">
        <v>91</v>
      </c>
      <c r="BK142" s="165">
        <f>BK143+BK470+BK692</f>
        <v>834050</v>
      </c>
    </row>
    <row r="143" spans="1:63" s="12" customFormat="1" ht="25.9" customHeight="1">
      <c r="B143" s="166"/>
      <c r="C143" s="167"/>
      <c r="D143" s="168" t="s">
        <v>72</v>
      </c>
      <c r="E143" s="169" t="s">
        <v>131</v>
      </c>
      <c r="F143" s="169" t="s">
        <v>132</v>
      </c>
      <c r="G143" s="167"/>
      <c r="H143" s="167"/>
      <c r="I143" s="170"/>
      <c r="J143" s="171">
        <f>BK143</f>
        <v>0</v>
      </c>
      <c r="K143" s="167"/>
      <c r="L143" s="172"/>
      <c r="M143" s="173"/>
      <c r="N143" s="174"/>
      <c r="O143" s="174"/>
      <c r="P143" s="175">
        <f>P144+P201+P216+P245+P271+P295+P358+P468</f>
        <v>0</v>
      </c>
      <c r="Q143" s="174"/>
      <c r="R143" s="175">
        <f>R144+R201+R216+R245+R271+R295+R358+R468</f>
        <v>237.50294841000002</v>
      </c>
      <c r="S143" s="174"/>
      <c r="T143" s="176">
        <f>T144+T201+T216+T245+T271+T295+T358+T468</f>
        <v>121.8348337</v>
      </c>
      <c r="AR143" s="177" t="s">
        <v>81</v>
      </c>
      <c r="AT143" s="178" t="s">
        <v>72</v>
      </c>
      <c r="AU143" s="178" t="s">
        <v>73</v>
      </c>
      <c r="AY143" s="177" t="s">
        <v>133</v>
      </c>
      <c r="BK143" s="179">
        <f>BK144+BK201+BK216+BK245+BK271+BK295+BK358+BK468</f>
        <v>0</v>
      </c>
    </row>
    <row r="144" spans="1:63" s="12" customFormat="1" ht="22.9" customHeight="1">
      <c r="B144" s="166"/>
      <c r="C144" s="167"/>
      <c r="D144" s="168" t="s">
        <v>72</v>
      </c>
      <c r="E144" s="180" t="s">
        <v>81</v>
      </c>
      <c r="F144" s="180" t="s">
        <v>134</v>
      </c>
      <c r="G144" s="167"/>
      <c r="H144" s="167"/>
      <c r="I144" s="170"/>
      <c r="J144" s="181">
        <f>BK144</f>
        <v>0</v>
      </c>
      <c r="K144" s="167"/>
      <c r="L144" s="172"/>
      <c r="M144" s="173"/>
      <c r="N144" s="174"/>
      <c r="O144" s="174"/>
      <c r="P144" s="175">
        <f>SUM(P145:P200)</f>
        <v>0</v>
      </c>
      <c r="Q144" s="174"/>
      <c r="R144" s="175">
        <f>SUM(R145:R200)</f>
        <v>0.19624999999999998</v>
      </c>
      <c r="S144" s="174"/>
      <c r="T144" s="176">
        <f>SUM(T145:T200)</f>
        <v>0</v>
      </c>
      <c r="AR144" s="177" t="s">
        <v>81</v>
      </c>
      <c r="AT144" s="178" t="s">
        <v>72</v>
      </c>
      <c r="AU144" s="178" t="s">
        <v>81</v>
      </c>
      <c r="AY144" s="177" t="s">
        <v>133</v>
      </c>
      <c r="BK144" s="179">
        <f>SUM(BK145:BK200)</f>
        <v>0</v>
      </c>
    </row>
    <row r="145" spans="1:65" s="2" customFormat="1" ht="24.2" customHeight="1">
      <c r="A145" s="33"/>
      <c r="B145" s="34"/>
      <c r="C145" s="182" t="s">
        <v>81</v>
      </c>
      <c r="D145" s="182" t="s">
        <v>135</v>
      </c>
      <c r="E145" s="183" t="s">
        <v>136</v>
      </c>
      <c r="F145" s="184" t="s">
        <v>137</v>
      </c>
      <c r="G145" s="185" t="s">
        <v>138</v>
      </c>
      <c r="H145" s="186">
        <v>132</v>
      </c>
      <c r="I145" s="187"/>
      <c r="J145" s="188">
        <f>ROUND(I145*H145,2)</f>
        <v>0</v>
      </c>
      <c r="K145" s="189"/>
      <c r="L145" s="38"/>
      <c r="M145" s="190" t="s">
        <v>1</v>
      </c>
      <c r="N145" s="191" t="s">
        <v>38</v>
      </c>
      <c r="O145" s="70"/>
      <c r="P145" s="192">
        <f>O145*H145</f>
        <v>0</v>
      </c>
      <c r="Q145" s="192">
        <v>0</v>
      </c>
      <c r="R145" s="192">
        <f>Q145*H145</f>
        <v>0</v>
      </c>
      <c r="S145" s="192">
        <v>0</v>
      </c>
      <c r="T145" s="193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94" t="s">
        <v>139</v>
      </c>
      <c r="AT145" s="194" t="s">
        <v>135</v>
      </c>
      <c r="AU145" s="194" t="s">
        <v>83</v>
      </c>
      <c r="AY145" s="16" t="s">
        <v>133</v>
      </c>
      <c r="BE145" s="195">
        <f>IF(N145="základní",J145,0)</f>
        <v>0</v>
      </c>
      <c r="BF145" s="195">
        <f>IF(N145="snížená",J145,0)</f>
        <v>0</v>
      </c>
      <c r="BG145" s="195">
        <f>IF(N145="zákl. přenesená",J145,0)</f>
        <v>0</v>
      </c>
      <c r="BH145" s="195">
        <f>IF(N145="sníž. přenesená",J145,0)</f>
        <v>0</v>
      </c>
      <c r="BI145" s="195">
        <f>IF(N145="nulová",J145,0)</f>
        <v>0</v>
      </c>
      <c r="BJ145" s="16" t="s">
        <v>81</v>
      </c>
      <c r="BK145" s="195">
        <f>ROUND(I145*H145,2)</f>
        <v>0</v>
      </c>
      <c r="BL145" s="16" t="s">
        <v>139</v>
      </c>
      <c r="BM145" s="194" t="s">
        <v>140</v>
      </c>
    </row>
    <row r="146" spans="1:65" s="13" customFormat="1">
      <c r="B146" s="196"/>
      <c r="C146" s="197"/>
      <c r="D146" s="198" t="s">
        <v>141</v>
      </c>
      <c r="E146" s="199" t="s">
        <v>1</v>
      </c>
      <c r="F146" s="200" t="s">
        <v>142</v>
      </c>
      <c r="G146" s="197"/>
      <c r="H146" s="199" t="s">
        <v>1</v>
      </c>
      <c r="I146" s="201"/>
      <c r="J146" s="197"/>
      <c r="K146" s="197"/>
      <c r="L146" s="202"/>
      <c r="M146" s="203"/>
      <c r="N146" s="204"/>
      <c r="O146" s="204"/>
      <c r="P146" s="204"/>
      <c r="Q146" s="204"/>
      <c r="R146" s="204"/>
      <c r="S146" s="204"/>
      <c r="T146" s="205"/>
      <c r="AT146" s="206" t="s">
        <v>141</v>
      </c>
      <c r="AU146" s="206" t="s">
        <v>83</v>
      </c>
      <c r="AV146" s="13" t="s">
        <v>81</v>
      </c>
      <c r="AW146" s="13" t="s">
        <v>30</v>
      </c>
      <c r="AX146" s="13" t="s">
        <v>73</v>
      </c>
      <c r="AY146" s="206" t="s">
        <v>133</v>
      </c>
    </row>
    <row r="147" spans="1:65" s="14" customFormat="1">
      <c r="B147" s="207"/>
      <c r="C147" s="208"/>
      <c r="D147" s="198" t="s">
        <v>141</v>
      </c>
      <c r="E147" s="209" t="s">
        <v>1</v>
      </c>
      <c r="F147" s="210" t="s">
        <v>143</v>
      </c>
      <c r="G147" s="208"/>
      <c r="H147" s="211">
        <v>132</v>
      </c>
      <c r="I147" s="212"/>
      <c r="J147" s="208"/>
      <c r="K147" s="208"/>
      <c r="L147" s="213"/>
      <c r="M147" s="214"/>
      <c r="N147" s="215"/>
      <c r="O147" s="215"/>
      <c r="P147" s="215"/>
      <c r="Q147" s="215"/>
      <c r="R147" s="215"/>
      <c r="S147" s="215"/>
      <c r="T147" s="216"/>
      <c r="AT147" s="217" t="s">
        <v>141</v>
      </c>
      <c r="AU147" s="217" t="s">
        <v>83</v>
      </c>
      <c r="AV147" s="14" t="s">
        <v>83</v>
      </c>
      <c r="AW147" s="14" t="s">
        <v>30</v>
      </c>
      <c r="AX147" s="14" t="s">
        <v>73</v>
      </c>
      <c r="AY147" s="217" t="s">
        <v>133</v>
      </c>
    </row>
    <row r="148" spans="1:65" s="2" customFormat="1" ht="24.2" customHeight="1">
      <c r="A148" s="33"/>
      <c r="B148" s="34"/>
      <c r="C148" s="182" t="s">
        <v>83</v>
      </c>
      <c r="D148" s="182" t="s">
        <v>135</v>
      </c>
      <c r="E148" s="183" t="s">
        <v>144</v>
      </c>
      <c r="F148" s="184" t="s">
        <v>145</v>
      </c>
      <c r="G148" s="185" t="s">
        <v>146</v>
      </c>
      <c r="H148" s="186">
        <v>9.5399999999999991</v>
      </c>
      <c r="I148" s="187"/>
      <c r="J148" s="188">
        <f>ROUND(I148*H148,2)</f>
        <v>0</v>
      </c>
      <c r="K148" s="189"/>
      <c r="L148" s="38"/>
      <c r="M148" s="190" t="s">
        <v>1</v>
      </c>
      <c r="N148" s="191" t="s">
        <v>38</v>
      </c>
      <c r="O148" s="70"/>
      <c r="P148" s="192">
        <f>O148*H148</f>
        <v>0</v>
      </c>
      <c r="Q148" s="192">
        <v>0</v>
      </c>
      <c r="R148" s="192">
        <f>Q148*H148</f>
        <v>0</v>
      </c>
      <c r="S148" s="192">
        <v>0</v>
      </c>
      <c r="T148" s="193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94" t="s">
        <v>139</v>
      </c>
      <c r="AT148" s="194" t="s">
        <v>135</v>
      </c>
      <c r="AU148" s="194" t="s">
        <v>83</v>
      </c>
      <c r="AY148" s="16" t="s">
        <v>133</v>
      </c>
      <c r="BE148" s="195">
        <f>IF(N148="základní",J148,0)</f>
        <v>0</v>
      </c>
      <c r="BF148" s="195">
        <f>IF(N148="snížená",J148,0)</f>
        <v>0</v>
      </c>
      <c r="BG148" s="195">
        <f>IF(N148="zákl. přenesená",J148,0)</f>
        <v>0</v>
      </c>
      <c r="BH148" s="195">
        <f>IF(N148="sníž. přenesená",J148,0)</f>
        <v>0</v>
      </c>
      <c r="BI148" s="195">
        <f>IF(N148="nulová",J148,0)</f>
        <v>0</v>
      </c>
      <c r="BJ148" s="16" t="s">
        <v>81</v>
      </c>
      <c r="BK148" s="195">
        <f>ROUND(I148*H148,2)</f>
        <v>0</v>
      </c>
      <c r="BL148" s="16" t="s">
        <v>139</v>
      </c>
      <c r="BM148" s="194" t="s">
        <v>147</v>
      </c>
    </row>
    <row r="149" spans="1:65" s="13" customFormat="1">
      <c r="B149" s="196"/>
      <c r="C149" s="197"/>
      <c r="D149" s="198" t="s">
        <v>141</v>
      </c>
      <c r="E149" s="199" t="s">
        <v>1</v>
      </c>
      <c r="F149" s="200" t="s">
        <v>142</v>
      </c>
      <c r="G149" s="197"/>
      <c r="H149" s="199" t="s">
        <v>1</v>
      </c>
      <c r="I149" s="201"/>
      <c r="J149" s="197"/>
      <c r="K149" s="197"/>
      <c r="L149" s="202"/>
      <c r="M149" s="203"/>
      <c r="N149" s="204"/>
      <c r="O149" s="204"/>
      <c r="P149" s="204"/>
      <c r="Q149" s="204"/>
      <c r="R149" s="204"/>
      <c r="S149" s="204"/>
      <c r="T149" s="205"/>
      <c r="AT149" s="206" t="s">
        <v>141</v>
      </c>
      <c r="AU149" s="206" t="s">
        <v>83</v>
      </c>
      <c r="AV149" s="13" t="s">
        <v>81</v>
      </c>
      <c r="AW149" s="13" t="s">
        <v>30</v>
      </c>
      <c r="AX149" s="13" t="s">
        <v>73</v>
      </c>
      <c r="AY149" s="206" t="s">
        <v>133</v>
      </c>
    </row>
    <row r="150" spans="1:65" s="14" customFormat="1">
      <c r="B150" s="207"/>
      <c r="C150" s="208"/>
      <c r="D150" s="198" t="s">
        <v>141</v>
      </c>
      <c r="E150" s="209" t="s">
        <v>1</v>
      </c>
      <c r="F150" s="210" t="s">
        <v>148</v>
      </c>
      <c r="G150" s="208"/>
      <c r="H150" s="211">
        <v>9.5399999999999991</v>
      </c>
      <c r="I150" s="212"/>
      <c r="J150" s="208"/>
      <c r="K150" s="208"/>
      <c r="L150" s="213"/>
      <c r="M150" s="214"/>
      <c r="N150" s="215"/>
      <c r="O150" s="215"/>
      <c r="P150" s="215"/>
      <c r="Q150" s="215"/>
      <c r="R150" s="215"/>
      <c r="S150" s="215"/>
      <c r="T150" s="216"/>
      <c r="AT150" s="217" t="s">
        <v>141</v>
      </c>
      <c r="AU150" s="217" t="s">
        <v>83</v>
      </c>
      <c r="AV150" s="14" t="s">
        <v>83</v>
      </c>
      <c r="AW150" s="14" t="s">
        <v>30</v>
      </c>
      <c r="AX150" s="14" t="s">
        <v>73</v>
      </c>
      <c r="AY150" s="217" t="s">
        <v>133</v>
      </c>
    </row>
    <row r="151" spans="1:65" s="2" customFormat="1" ht="24.2" customHeight="1">
      <c r="A151" s="33"/>
      <c r="B151" s="34"/>
      <c r="C151" s="182" t="s">
        <v>149</v>
      </c>
      <c r="D151" s="182" t="s">
        <v>135</v>
      </c>
      <c r="E151" s="183" t="s">
        <v>150</v>
      </c>
      <c r="F151" s="184" t="s">
        <v>151</v>
      </c>
      <c r="G151" s="185" t="s">
        <v>146</v>
      </c>
      <c r="H151" s="186">
        <v>14.31</v>
      </c>
      <c r="I151" s="187"/>
      <c r="J151" s="188">
        <f>ROUND(I151*H151,2)</f>
        <v>0</v>
      </c>
      <c r="K151" s="189"/>
      <c r="L151" s="38"/>
      <c r="M151" s="190" t="s">
        <v>1</v>
      </c>
      <c r="N151" s="191" t="s">
        <v>38</v>
      </c>
      <c r="O151" s="70"/>
      <c r="P151" s="192">
        <f>O151*H151</f>
        <v>0</v>
      </c>
      <c r="Q151" s="192">
        <v>0</v>
      </c>
      <c r="R151" s="192">
        <f>Q151*H151</f>
        <v>0</v>
      </c>
      <c r="S151" s="192">
        <v>0</v>
      </c>
      <c r="T151" s="193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94" t="s">
        <v>139</v>
      </c>
      <c r="AT151" s="194" t="s">
        <v>135</v>
      </c>
      <c r="AU151" s="194" t="s">
        <v>83</v>
      </c>
      <c r="AY151" s="16" t="s">
        <v>133</v>
      </c>
      <c r="BE151" s="195">
        <f>IF(N151="základní",J151,0)</f>
        <v>0</v>
      </c>
      <c r="BF151" s="195">
        <f>IF(N151="snížená",J151,0)</f>
        <v>0</v>
      </c>
      <c r="BG151" s="195">
        <f>IF(N151="zákl. přenesená",J151,0)</f>
        <v>0</v>
      </c>
      <c r="BH151" s="195">
        <f>IF(N151="sníž. přenesená",J151,0)</f>
        <v>0</v>
      </c>
      <c r="BI151" s="195">
        <f>IF(N151="nulová",J151,0)</f>
        <v>0</v>
      </c>
      <c r="BJ151" s="16" t="s">
        <v>81</v>
      </c>
      <c r="BK151" s="195">
        <f>ROUND(I151*H151,2)</f>
        <v>0</v>
      </c>
      <c r="BL151" s="16" t="s">
        <v>139</v>
      </c>
      <c r="BM151" s="194" t="s">
        <v>152</v>
      </c>
    </row>
    <row r="152" spans="1:65" s="13" customFormat="1">
      <c r="B152" s="196"/>
      <c r="C152" s="197"/>
      <c r="D152" s="198" t="s">
        <v>141</v>
      </c>
      <c r="E152" s="199" t="s">
        <v>1</v>
      </c>
      <c r="F152" s="200" t="s">
        <v>142</v>
      </c>
      <c r="G152" s="197"/>
      <c r="H152" s="199" t="s">
        <v>1</v>
      </c>
      <c r="I152" s="201"/>
      <c r="J152" s="197"/>
      <c r="K152" s="197"/>
      <c r="L152" s="202"/>
      <c r="M152" s="203"/>
      <c r="N152" s="204"/>
      <c r="O152" s="204"/>
      <c r="P152" s="204"/>
      <c r="Q152" s="204"/>
      <c r="R152" s="204"/>
      <c r="S152" s="204"/>
      <c r="T152" s="205"/>
      <c r="AT152" s="206" t="s">
        <v>141</v>
      </c>
      <c r="AU152" s="206" t="s">
        <v>83</v>
      </c>
      <c r="AV152" s="13" t="s">
        <v>81</v>
      </c>
      <c r="AW152" s="13" t="s">
        <v>30</v>
      </c>
      <c r="AX152" s="13" t="s">
        <v>73</v>
      </c>
      <c r="AY152" s="206" t="s">
        <v>133</v>
      </c>
    </row>
    <row r="153" spans="1:65" s="14" customFormat="1">
      <c r="B153" s="207"/>
      <c r="C153" s="208"/>
      <c r="D153" s="198" t="s">
        <v>141</v>
      </c>
      <c r="E153" s="209" t="s">
        <v>1</v>
      </c>
      <c r="F153" s="210" t="s">
        <v>153</v>
      </c>
      <c r="G153" s="208"/>
      <c r="H153" s="211">
        <v>14.31</v>
      </c>
      <c r="I153" s="212"/>
      <c r="J153" s="208"/>
      <c r="K153" s="208"/>
      <c r="L153" s="213"/>
      <c r="M153" s="214"/>
      <c r="N153" s="215"/>
      <c r="O153" s="215"/>
      <c r="P153" s="215"/>
      <c r="Q153" s="215"/>
      <c r="R153" s="215"/>
      <c r="S153" s="215"/>
      <c r="T153" s="216"/>
      <c r="AT153" s="217" t="s">
        <v>141</v>
      </c>
      <c r="AU153" s="217" t="s">
        <v>83</v>
      </c>
      <c r="AV153" s="14" t="s">
        <v>83</v>
      </c>
      <c r="AW153" s="14" t="s">
        <v>30</v>
      </c>
      <c r="AX153" s="14" t="s">
        <v>73</v>
      </c>
      <c r="AY153" s="217" t="s">
        <v>133</v>
      </c>
    </row>
    <row r="154" spans="1:65" s="2" customFormat="1" ht="24.2" customHeight="1">
      <c r="A154" s="33"/>
      <c r="B154" s="34"/>
      <c r="C154" s="182" t="s">
        <v>139</v>
      </c>
      <c r="D154" s="182" t="s">
        <v>135</v>
      </c>
      <c r="E154" s="183" t="s">
        <v>154</v>
      </c>
      <c r="F154" s="184" t="s">
        <v>155</v>
      </c>
      <c r="G154" s="185" t="s">
        <v>146</v>
      </c>
      <c r="H154" s="186">
        <v>21.6</v>
      </c>
      <c r="I154" s="187"/>
      <c r="J154" s="188">
        <f>ROUND(I154*H154,2)</f>
        <v>0</v>
      </c>
      <c r="K154" s="189"/>
      <c r="L154" s="38"/>
      <c r="M154" s="190" t="s">
        <v>1</v>
      </c>
      <c r="N154" s="191" t="s">
        <v>38</v>
      </c>
      <c r="O154" s="70"/>
      <c r="P154" s="192">
        <f>O154*H154</f>
        <v>0</v>
      </c>
      <c r="Q154" s="192">
        <v>0</v>
      </c>
      <c r="R154" s="192">
        <f>Q154*H154</f>
        <v>0</v>
      </c>
      <c r="S154" s="192">
        <v>0</v>
      </c>
      <c r="T154" s="193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94" t="s">
        <v>139</v>
      </c>
      <c r="AT154" s="194" t="s">
        <v>135</v>
      </c>
      <c r="AU154" s="194" t="s">
        <v>83</v>
      </c>
      <c r="AY154" s="16" t="s">
        <v>133</v>
      </c>
      <c r="BE154" s="195">
        <f>IF(N154="základní",J154,0)</f>
        <v>0</v>
      </c>
      <c r="BF154" s="195">
        <f>IF(N154="snížená",J154,0)</f>
        <v>0</v>
      </c>
      <c r="BG154" s="195">
        <f>IF(N154="zákl. přenesená",J154,0)</f>
        <v>0</v>
      </c>
      <c r="BH154" s="195">
        <f>IF(N154="sníž. přenesená",J154,0)</f>
        <v>0</v>
      </c>
      <c r="BI154" s="195">
        <f>IF(N154="nulová",J154,0)</f>
        <v>0</v>
      </c>
      <c r="BJ154" s="16" t="s">
        <v>81</v>
      </c>
      <c r="BK154" s="195">
        <f>ROUND(I154*H154,2)</f>
        <v>0</v>
      </c>
      <c r="BL154" s="16" t="s">
        <v>139</v>
      </c>
      <c r="BM154" s="194" t="s">
        <v>156</v>
      </c>
    </row>
    <row r="155" spans="1:65" s="13" customFormat="1">
      <c r="B155" s="196"/>
      <c r="C155" s="197"/>
      <c r="D155" s="198" t="s">
        <v>141</v>
      </c>
      <c r="E155" s="199" t="s">
        <v>1</v>
      </c>
      <c r="F155" s="200" t="s">
        <v>142</v>
      </c>
      <c r="G155" s="197"/>
      <c r="H155" s="199" t="s">
        <v>1</v>
      </c>
      <c r="I155" s="201"/>
      <c r="J155" s="197"/>
      <c r="K155" s="197"/>
      <c r="L155" s="202"/>
      <c r="M155" s="203"/>
      <c r="N155" s="204"/>
      <c r="O155" s="204"/>
      <c r="P155" s="204"/>
      <c r="Q155" s="204"/>
      <c r="R155" s="204"/>
      <c r="S155" s="204"/>
      <c r="T155" s="205"/>
      <c r="AT155" s="206" t="s">
        <v>141</v>
      </c>
      <c r="AU155" s="206" t="s">
        <v>83</v>
      </c>
      <c r="AV155" s="13" t="s">
        <v>81</v>
      </c>
      <c r="AW155" s="13" t="s">
        <v>30</v>
      </c>
      <c r="AX155" s="13" t="s">
        <v>73</v>
      </c>
      <c r="AY155" s="206" t="s">
        <v>133</v>
      </c>
    </row>
    <row r="156" spans="1:65" s="14" customFormat="1">
      <c r="B156" s="207"/>
      <c r="C156" s="208"/>
      <c r="D156" s="198" t="s">
        <v>141</v>
      </c>
      <c r="E156" s="209" t="s">
        <v>1</v>
      </c>
      <c r="F156" s="210" t="s">
        <v>157</v>
      </c>
      <c r="G156" s="208"/>
      <c r="H156" s="211">
        <v>21.6</v>
      </c>
      <c r="I156" s="212"/>
      <c r="J156" s="208"/>
      <c r="K156" s="208"/>
      <c r="L156" s="213"/>
      <c r="M156" s="214"/>
      <c r="N156" s="215"/>
      <c r="O156" s="215"/>
      <c r="P156" s="215"/>
      <c r="Q156" s="215"/>
      <c r="R156" s="215"/>
      <c r="S156" s="215"/>
      <c r="T156" s="216"/>
      <c r="AT156" s="217" t="s">
        <v>141</v>
      </c>
      <c r="AU156" s="217" t="s">
        <v>83</v>
      </c>
      <c r="AV156" s="14" t="s">
        <v>83</v>
      </c>
      <c r="AW156" s="14" t="s">
        <v>30</v>
      </c>
      <c r="AX156" s="14" t="s">
        <v>73</v>
      </c>
      <c r="AY156" s="217" t="s">
        <v>133</v>
      </c>
    </row>
    <row r="157" spans="1:65" s="2" customFormat="1" ht="24.2" customHeight="1">
      <c r="A157" s="33"/>
      <c r="B157" s="34"/>
      <c r="C157" s="182" t="s">
        <v>158</v>
      </c>
      <c r="D157" s="182" t="s">
        <v>135</v>
      </c>
      <c r="E157" s="183" t="s">
        <v>159</v>
      </c>
      <c r="F157" s="184" t="s">
        <v>160</v>
      </c>
      <c r="G157" s="185" t="s">
        <v>146</v>
      </c>
      <c r="H157" s="186">
        <v>21.6</v>
      </c>
      <c r="I157" s="187"/>
      <c r="J157" s="188">
        <f>ROUND(I157*H157,2)</f>
        <v>0</v>
      </c>
      <c r="K157" s="189"/>
      <c r="L157" s="38"/>
      <c r="M157" s="190" t="s">
        <v>1</v>
      </c>
      <c r="N157" s="191" t="s">
        <v>38</v>
      </c>
      <c r="O157" s="70"/>
      <c r="P157" s="192">
        <f>O157*H157</f>
        <v>0</v>
      </c>
      <c r="Q157" s="192">
        <v>0</v>
      </c>
      <c r="R157" s="192">
        <f>Q157*H157</f>
        <v>0</v>
      </c>
      <c r="S157" s="192">
        <v>0</v>
      </c>
      <c r="T157" s="193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94" t="s">
        <v>139</v>
      </c>
      <c r="AT157" s="194" t="s">
        <v>135</v>
      </c>
      <c r="AU157" s="194" t="s">
        <v>83</v>
      </c>
      <c r="AY157" s="16" t="s">
        <v>133</v>
      </c>
      <c r="BE157" s="195">
        <f>IF(N157="základní",J157,0)</f>
        <v>0</v>
      </c>
      <c r="BF157" s="195">
        <f>IF(N157="snížená",J157,0)</f>
        <v>0</v>
      </c>
      <c r="BG157" s="195">
        <f>IF(N157="zákl. přenesená",J157,0)</f>
        <v>0</v>
      </c>
      <c r="BH157" s="195">
        <f>IF(N157="sníž. přenesená",J157,0)</f>
        <v>0</v>
      </c>
      <c r="BI157" s="195">
        <f>IF(N157="nulová",J157,0)</f>
        <v>0</v>
      </c>
      <c r="BJ157" s="16" t="s">
        <v>81</v>
      </c>
      <c r="BK157" s="195">
        <f>ROUND(I157*H157,2)</f>
        <v>0</v>
      </c>
      <c r="BL157" s="16" t="s">
        <v>139</v>
      </c>
      <c r="BM157" s="194" t="s">
        <v>161</v>
      </c>
    </row>
    <row r="158" spans="1:65" s="13" customFormat="1">
      <c r="B158" s="196"/>
      <c r="C158" s="197"/>
      <c r="D158" s="198" t="s">
        <v>141</v>
      </c>
      <c r="E158" s="199" t="s">
        <v>1</v>
      </c>
      <c r="F158" s="200" t="s">
        <v>142</v>
      </c>
      <c r="G158" s="197"/>
      <c r="H158" s="199" t="s">
        <v>1</v>
      </c>
      <c r="I158" s="201"/>
      <c r="J158" s="197"/>
      <c r="K158" s="197"/>
      <c r="L158" s="202"/>
      <c r="M158" s="203"/>
      <c r="N158" s="204"/>
      <c r="O158" s="204"/>
      <c r="P158" s="204"/>
      <c r="Q158" s="204"/>
      <c r="R158" s="204"/>
      <c r="S158" s="204"/>
      <c r="T158" s="205"/>
      <c r="AT158" s="206" t="s">
        <v>141</v>
      </c>
      <c r="AU158" s="206" t="s">
        <v>83</v>
      </c>
      <c r="AV158" s="13" t="s">
        <v>81</v>
      </c>
      <c r="AW158" s="13" t="s">
        <v>30</v>
      </c>
      <c r="AX158" s="13" t="s">
        <v>73</v>
      </c>
      <c r="AY158" s="206" t="s">
        <v>133</v>
      </c>
    </row>
    <row r="159" spans="1:65" s="14" customFormat="1">
      <c r="B159" s="207"/>
      <c r="C159" s="208"/>
      <c r="D159" s="198" t="s">
        <v>141</v>
      </c>
      <c r="E159" s="209" t="s">
        <v>1</v>
      </c>
      <c r="F159" s="210" t="s">
        <v>157</v>
      </c>
      <c r="G159" s="208"/>
      <c r="H159" s="211">
        <v>21.6</v>
      </c>
      <c r="I159" s="212"/>
      <c r="J159" s="208"/>
      <c r="K159" s="208"/>
      <c r="L159" s="213"/>
      <c r="M159" s="214"/>
      <c r="N159" s="215"/>
      <c r="O159" s="215"/>
      <c r="P159" s="215"/>
      <c r="Q159" s="215"/>
      <c r="R159" s="215"/>
      <c r="S159" s="215"/>
      <c r="T159" s="216"/>
      <c r="AT159" s="217" t="s">
        <v>141</v>
      </c>
      <c r="AU159" s="217" t="s">
        <v>83</v>
      </c>
      <c r="AV159" s="14" t="s">
        <v>83</v>
      </c>
      <c r="AW159" s="14" t="s">
        <v>30</v>
      </c>
      <c r="AX159" s="14" t="s">
        <v>73</v>
      </c>
      <c r="AY159" s="217" t="s">
        <v>133</v>
      </c>
    </row>
    <row r="160" spans="1:65" s="2" customFormat="1" ht="24.2" customHeight="1">
      <c r="A160" s="33"/>
      <c r="B160" s="34"/>
      <c r="C160" s="182" t="s">
        <v>162</v>
      </c>
      <c r="D160" s="182" t="s">
        <v>135</v>
      </c>
      <c r="E160" s="183" t="s">
        <v>163</v>
      </c>
      <c r="F160" s="184" t="s">
        <v>164</v>
      </c>
      <c r="G160" s="185" t="s">
        <v>146</v>
      </c>
      <c r="H160" s="186">
        <v>84.576999999999998</v>
      </c>
      <c r="I160" s="187"/>
      <c r="J160" s="188">
        <f>ROUND(I160*H160,2)</f>
        <v>0</v>
      </c>
      <c r="K160" s="189"/>
      <c r="L160" s="38"/>
      <c r="M160" s="190" t="s">
        <v>1</v>
      </c>
      <c r="N160" s="191" t="s">
        <v>38</v>
      </c>
      <c r="O160" s="70"/>
      <c r="P160" s="192">
        <f>O160*H160</f>
        <v>0</v>
      </c>
      <c r="Q160" s="192">
        <v>0</v>
      </c>
      <c r="R160" s="192">
        <f>Q160*H160</f>
        <v>0</v>
      </c>
      <c r="S160" s="192">
        <v>0</v>
      </c>
      <c r="T160" s="193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94" t="s">
        <v>139</v>
      </c>
      <c r="AT160" s="194" t="s">
        <v>135</v>
      </c>
      <c r="AU160" s="194" t="s">
        <v>83</v>
      </c>
      <c r="AY160" s="16" t="s">
        <v>133</v>
      </c>
      <c r="BE160" s="195">
        <f>IF(N160="základní",J160,0)</f>
        <v>0</v>
      </c>
      <c r="BF160" s="195">
        <f>IF(N160="snížená",J160,0)</f>
        <v>0</v>
      </c>
      <c r="BG160" s="195">
        <f>IF(N160="zákl. přenesená",J160,0)</f>
        <v>0</v>
      </c>
      <c r="BH160" s="195">
        <f>IF(N160="sníž. přenesená",J160,0)</f>
        <v>0</v>
      </c>
      <c r="BI160" s="195">
        <f>IF(N160="nulová",J160,0)</f>
        <v>0</v>
      </c>
      <c r="BJ160" s="16" t="s">
        <v>81</v>
      </c>
      <c r="BK160" s="195">
        <f>ROUND(I160*H160,2)</f>
        <v>0</v>
      </c>
      <c r="BL160" s="16" t="s">
        <v>139</v>
      </c>
      <c r="BM160" s="194" t="s">
        <v>165</v>
      </c>
    </row>
    <row r="161" spans="1:65" s="13" customFormat="1">
      <c r="B161" s="196"/>
      <c r="C161" s="197"/>
      <c r="D161" s="198" t="s">
        <v>141</v>
      </c>
      <c r="E161" s="199" t="s">
        <v>1</v>
      </c>
      <c r="F161" s="200" t="s">
        <v>166</v>
      </c>
      <c r="G161" s="197"/>
      <c r="H161" s="199" t="s">
        <v>1</v>
      </c>
      <c r="I161" s="201"/>
      <c r="J161" s="197"/>
      <c r="K161" s="197"/>
      <c r="L161" s="202"/>
      <c r="M161" s="203"/>
      <c r="N161" s="204"/>
      <c r="O161" s="204"/>
      <c r="P161" s="204"/>
      <c r="Q161" s="204"/>
      <c r="R161" s="204"/>
      <c r="S161" s="204"/>
      <c r="T161" s="205"/>
      <c r="AT161" s="206" t="s">
        <v>141</v>
      </c>
      <c r="AU161" s="206" t="s">
        <v>83</v>
      </c>
      <c r="AV161" s="13" t="s">
        <v>81</v>
      </c>
      <c r="AW161" s="13" t="s">
        <v>30</v>
      </c>
      <c r="AX161" s="13" t="s">
        <v>73</v>
      </c>
      <c r="AY161" s="206" t="s">
        <v>133</v>
      </c>
    </row>
    <row r="162" spans="1:65" s="14" customFormat="1" ht="22.5">
      <c r="B162" s="207"/>
      <c r="C162" s="208"/>
      <c r="D162" s="198" t="s">
        <v>141</v>
      </c>
      <c r="E162" s="209" t="s">
        <v>1</v>
      </c>
      <c r="F162" s="210" t="s">
        <v>167</v>
      </c>
      <c r="G162" s="208"/>
      <c r="H162" s="211">
        <v>84.576999999999998</v>
      </c>
      <c r="I162" s="212"/>
      <c r="J162" s="208"/>
      <c r="K162" s="208"/>
      <c r="L162" s="213"/>
      <c r="M162" s="214"/>
      <c r="N162" s="215"/>
      <c r="O162" s="215"/>
      <c r="P162" s="215"/>
      <c r="Q162" s="215"/>
      <c r="R162" s="215"/>
      <c r="S162" s="215"/>
      <c r="T162" s="216"/>
      <c r="AT162" s="217" t="s">
        <v>141</v>
      </c>
      <c r="AU162" s="217" t="s">
        <v>83</v>
      </c>
      <c r="AV162" s="14" t="s">
        <v>83</v>
      </c>
      <c r="AW162" s="14" t="s">
        <v>30</v>
      </c>
      <c r="AX162" s="14" t="s">
        <v>73</v>
      </c>
      <c r="AY162" s="217" t="s">
        <v>133</v>
      </c>
    </row>
    <row r="163" spans="1:65" s="2" customFormat="1" ht="24.2" customHeight="1">
      <c r="A163" s="33"/>
      <c r="B163" s="34"/>
      <c r="C163" s="182" t="s">
        <v>168</v>
      </c>
      <c r="D163" s="182" t="s">
        <v>135</v>
      </c>
      <c r="E163" s="183" t="s">
        <v>169</v>
      </c>
      <c r="F163" s="184" t="s">
        <v>170</v>
      </c>
      <c r="G163" s="185" t="s">
        <v>146</v>
      </c>
      <c r="H163" s="186">
        <v>56.384</v>
      </c>
      <c r="I163" s="187"/>
      <c r="J163" s="188">
        <f>ROUND(I163*H163,2)</f>
        <v>0</v>
      </c>
      <c r="K163" s="189"/>
      <c r="L163" s="38"/>
      <c r="M163" s="190" t="s">
        <v>1</v>
      </c>
      <c r="N163" s="191" t="s">
        <v>38</v>
      </c>
      <c r="O163" s="70"/>
      <c r="P163" s="192">
        <f>O163*H163</f>
        <v>0</v>
      </c>
      <c r="Q163" s="192">
        <v>0</v>
      </c>
      <c r="R163" s="192">
        <f>Q163*H163</f>
        <v>0</v>
      </c>
      <c r="S163" s="192">
        <v>0</v>
      </c>
      <c r="T163" s="193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94" t="s">
        <v>139</v>
      </c>
      <c r="AT163" s="194" t="s">
        <v>135</v>
      </c>
      <c r="AU163" s="194" t="s">
        <v>83</v>
      </c>
      <c r="AY163" s="16" t="s">
        <v>133</v>
      </c>
      <c r="BE163" s="195">
        <f>IF(N163="základní",J163,0)</f>
        <v>0</v>
      </c>
      <c r="BF163" s="195">
        <f>IF(N163="snížená",J163,0)</f>
        <v>0</v>
      </c>
      <c r="BG163" s="195">
        <f>IF(N163="zákl. přenesená",J163,0)</f>
        <v>0</v>
      </c>
      <c r="BH163" s="195">
        <f>IF(N163="sníž. přenesená",J163,0)</f>
        <v>0</v>
      </c>
      <c r="BI163" s="195">
        <f>IF(N163="nulová",J163,0)</f>
        <v>0</v>
      </c>
      <c r="BJ163" s="16" t="s">
        <v>81</v>
      </c>
      <c r="BK163" s="195">
        <f>ROUND(I163*H163,2)</f>
        <v>0</v>
      </c>
      <c r="BL163" s="16" t="s">
        <v>139</v>
      </c>
      <c r="BM163" s="194" t="s">
        <v>171</v>
      </c>
    </row>
    <row r="164" spans="1:65" s="13" customFormat="1">
      <c r="B164" s="196"/>
      <c r="C164" s="197"/>
      <c r="D164" s="198" t="s">
        <v>141</v>
      </c>
      <c r="E164" s="199" t="s">
        <v>1</v>
      </c>
      <c r="F164" s="200" t="s">
        <v>166</v>
      </c>
      <c r="G164" s="197"/>
      <c r="H164" s="199" t="s">
        <v>1</v>
      </c>
      <c r="I164" s="201"/>
      <c r="J164" s="197"/>
      <c r="K164" s="197"/>
      <c r="L164" s="202"/>
      <c r="M164" s="203"/>
      <c r="N164" s="204"/>
      <c r="O164" s="204"/>
      <c r="P164" s="204"/>
      <c r="Q164" s="204"/>
      <c r="R164" s="204"/>
      <c r="S164" s="204"/>
      <c r="T164" s="205"/>
      <c r="AT164" s="206" t="s">
        <v>141</v>
      </c>
      <c r="AU164" s="206" t="s">
        <v>83</v>
      </c>
      <c r="AV164" s="13" t="s">
        <v>81</v>
      </c>
      <c r="AW164" s="13" t="s">
        <v>30</v>
      </c>
      <c r="AX164" s="13" t="s">
        <v>73</v>
      </c>
      <c r="AY164" s="206" t="s">
        <v>133</v>
      </c>
    </row>
    <row r="165" spans="1:65" s="14" customFormat="1" ht="22.5">
      <c r="B165" s="207"/>
      <c r="C165" s="208"/>
      <c r="D165" s="198" t="s">
        <v>141</v>
      </c>
      <c r="E165" s="209" t="s">
        <v>1</v>
      </c>
      <c r="F165" s="210" t="s">
        <v>172</v>
      </c>
      <c r="G165" s="208"/>
      <c r="H165" s="211">
        <v>56.384</v>
      </c>
      <c r="I165" s="212"/>
      <c r="J165" s="208"/>
      <c r="K165" s="208"/>
      <c r="L165" s="213"/>
      <c r="M165" s="214"/>
      <c r="N165" s="215"/>
      <c r="O165" s="215"/>
      <c r="P165" s="215"/>
      <c r="Q165" s="215"/>
      <c r="R165" s="215"/>
      <c r="S165" s="215"/>
      <c r="T165" s="216"/>
      <c r="AT165" s="217" t="s">
        <v>141</v>
      </c>
      <c r="AU165" s="217" t="s">
        <v>83</v>
      </c>
      <c r="AV165" s="14" t="s">
        <v>83</v>
      </c>
      <c r="AW165" s="14" t="s">
        <v>30</v>
      </c>
      <c r="AX165" s="14" t="s">
        <v>73</v>
      </c>
      <c r="AY165" s="217" t="s">
        <v>133</v>
      </c>
    </row>
    <row r="166" spans="1:65" s="2" customFormat="1" ht="14.45" customHeight="1">
      <c r="A166" s="33"/>
      <c r="B166" s="34"/>
      <c r="C166" s="182" t="s">
        <v>173</v>
      </c>
      <c r="D166" s="182" t="s">
        <v>135</v>
      </c>
      <c r="E166" s="183" t="s">
        <v>174</v>
      </c>
      <c r="F166" s="184" t="s">
        <v>175</v>
      </c>
      <c r="G166" s="185" t="s">
        <v>138</v>
      </c>
      <c r="H166" s="186">
        <v>225</v>
      </c>
      <c r="I166" s="187"/>
      <c r="J166" s="188">
        <f>ROUND(I166*H166,2)</f>
        <v>0</v>
      </c>
      <c r="K166" s="189"/>
      <c r="L166" s="38"/>
      <c r="M166" s="190" t="s">
        <v>1</v>
      </c>
      <c r="N166" s="191" t="s">
        <v>38</v>
      </c>
      <c r="O166" s="70"/>
      <c r="P166" s="192">
        <f>O166*H166</f>
        <v>0</v>
      </c>
      <c r="Q166" s="192">
        <v>8.4999999999999995E-4</v>
      </c>
      <c r="R166" s="192">
        <f>Q166*H166</f>
        <v>0.19124999999999998</v>
      </c>
      <c r="S166" s="192">
        <v>0</v>
      </c>
      <c r="T166" s="193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94" t="s">
        <v>139</v>
      </c>
      <c r="AT166" s="194" t="s">
        <v>135</v>
      </c>
      <c r="AU166" s="194" t="s">
        <v>83</v>
      </c>
      <c r="AY166" s="16" t="s">
        <v>133</v>
      </c>
      <c r="BE166" s="195">
        <f>IF(N166="základní",J166,0)</f>
        <v>0</v>
      </c>
      <c r="BF166" s="195">
        <f>IF(N166="snížená",J166,0)</f>
        <v>0</v>
      </c>
      <c r="BG166" s="195">
        <f>IF(N166="zákl. přenesená",J166,0)</f>
        <v>0</v>
      </c>
      <c r="BH166" s="195">
        <f>IF(N166="sníž. přenesená",J166,0)</f>
        <v>0</v>
      </c>
      <c r="BI166" s="195">
        <f>IF(N166="nulová",J166,0)</f>
        <v>0</v>
      </c>
      <c r="BJ166" s="16" t="s">
        <v>81</v>
      </c>
      <c r="BK166" s="195">
        <f>ROUND(I166*H166,2)</f>
        <v>0</v>
      </c>
      <c r="BL166" s="16" t="s">
        <v>139</v>
      </c>
      <c r="BM166" s="194" t="s">
        <v>176</v>
      </c>
    </row>
    <row r="167" spans="1:65" s="13" customFormat="1">
      <c r="B167" s="196"/>
      <c r="C167" s="197"/>
      <c r="D167" s="198" t="s">
        <v>141</v>
      </c>
      <c r="E167" s="199" t="s">
        <v>1</v>
      </c>
      <c r="F167" s="200" t="s">
        <v>142</v>
      </c>
      <c r="G167" s="197"/>
      <c r="H167" s="199" t="s">
        <v>1</v>
      </c>
      <c r="I167" s="201"/>
      <c r="J167" s="197"/>
      <c r="K167" s="197"/>
      <c r="L167" s="202"/>
      <c r="M167" s="203"/>
      <c r="N167" s="204"/>
      <c r="O167" s="204"/>
      <c r="P167" s="204"/>
      <c r="Q167" s="204"/>
      <c r="R167" s="204"/>
      <c r="S167" s="204"/>
      <c r="T167" s="205"/>
      <c r="AT167" s="206" t="s">
        <v>141</v>
      </c>
      <c r="AU167" s="206" t="s">
        <v>83</v>
      </c>
      <c r="AV167" s="13" t="s">
        <v>81</v>
      </c>
      <c r="AW167" s="13" t="s">
        <v>30</v>
      </c>
      <c r="AX167" s="13" t="s">
        <v>73</v>
      </c>
      <c r="AY167" s="206" t="s">
        <v>133</v>
      </c>
    </row>
    <row r="168" spans="1:65" s="14" customFormat="1">
      <c r="B168" s="207"/>
      <c r="C168" s="208"/>
      <c r="D168" s="198" t="s">
        <v>141</v>
      </c>
      <c r="E168" s="209" t="s">
        <v>1</v>
      </c>
      <c r="F168" s="210" t="s">
        <v>177</v>
      </c>
      <c r="G168" s="208"/>
      <c r="H168" s="211">
        <v>225</v>
      </c>
      <c r="I168" s="212"/>
      <c r="J168" s="208"/>
      <c r="K168" s="208"/>
      <c r="L168" s="213"/>
      <c r="M168" s="214"/>
      <c r="N168" s="215"/>
      <c r="O168" s="215"/>
      <c r="P168" s="215"/>
      <c r="Q168" s="215"/>
      <c r="R168" s="215"/>
      <c r="S168" s="215"/>
      <c r="T168" s="216"/>
      <c r="AT168" s="217" t="s">
        <v>141</v>
      </c>
      <c r="AU168" s="217" t="s">
        <v>83</v>
      </c>
      <c r="AV168" s="14" t="s">
        <v>83</v>
      </c>
      <c r="AW168" s="14" t="s">
        <v>30</v>
      </c>
      <c r="AX168" s="14" t="s">
        <v>73</v>
      </c>
      <c r="AY168" s="217" t="s">
        <v>133</v>
      </c>
    </row>
    <row r="169" spans="1:65" s="2" customFormat="1" ht="24.2" customHeight="1">
      <c r="A169" s="33"/>
      <c r="B169" s="34"/>
      <c r="C169" s="182" t="s">
        <v>178</v>
      </c>
      <c r="D169" s="182" t="s">
        <v>135</v>
      </c>
      <c r="E169" s="183" t="s">
        <v>179</v>
      </c>
      <c r="F169" s="184" t="s">
        <v>180</v>
      </c>
      <c r="G169" s="185" t="s">
        <v>138</v>
      </c>
      <c r="H169" s="186">
        <v>225</v>
      </c>
      <c r="I169" s="187"/>
      <c r="J169" s="188">
        <f>ROUND(I169*H169,2)</f>
        <v>0</v>
      </c>
      <c r="K169" s="189"/>
      <c r="L169" s="38"/>
      <c r="M169" s="190" t="s">
        <v>1</v>
      </c>
      <c r="N169" s="191" t="s">
        <v>38</v>
      </c>
      <c r="O169" s="70"/>
      <c r="P169" s="192">
        <f>O169*H169</f>
        <v>0</v>
      </c>
      <c r="Q169" s="192">
        <v>0</v>
      </c>
      <c r="R169" s="192">
        <f>Q169*H169</f>
        <v>0</v>
      </c>
      <c r="S169" s="192">
        <v>0</v>
      </c>
      <c r="T169" s="193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94" t="s">
        <v>139</v>
      </c>
      <c r="AT169" s="194" t="s">
        <v>135</v>
      </c>
      <c r="AU169" s="194" t="s">
        <v>83</v>
      </c>
      <c r="AY169" s="16" t="s">
        <v>133</v>
      </c>
      <c r="BE169" s="195">
        <f>IF(N169="základní",J169,0)</f>
        <v>0</v>
      </c>
      <c r="BF169" s="195">
        <f>IF(N169="snížená",J169,0)</f>
        <v>0</v>
      </c>
      <c r="BG169" s="195">
        <f>IF(N169="zákl. přenesená",J169,0)</f>
        <v>0</v>
      </c>
      <c r="BH169" s="195">
        <f>IF(N169="sníž. přenesená",J169,0)</f>
        <v>0</v>
      </c>
      <c r="BI169" s="195">
        <f>IF(N169="nulová",J169,0)</f>
        <v>0</v>
      </c>
      <c r="BJ169" s="16" t="s">
        <v>81</v>
      </c>
      <c r="BK169" s="195">
        <f>ROUND(I169*H169,2)</f>
        <v>0</v>
      </c>
      <c r="BL169" s="16" t="s">
        <v>139</v>
      </c>
      <c r="BM169" s="194" t="s">
        <v>181</v>
      </c>
    </row>
    <row r="170" spans="1:65" s="14" customFormat="1">
      <c r="B170" s="207"/>
      <c r="C170" s="208"/>
      <c r="D170" s="198" t="s">
        <v>141</v>
      </c>
      <c r="E170" s="209" t="s">
        <v>1</v>
      </c>
      <c r="F170" s="210" t="s">
        <v>177</v>
      </c>
      <c r="G170" s="208"/>
      <c r="H170" s="211">
        <v>225</v>
      </c>
      <c r="I170" s="212"/>
      <c r="J170" s="208"/>
      <c r="K170" s="208"/>
      <c r="L170" s="213"/>
      <c r="M170" s="214"/>
      <c r="N170" s="215"/>
      <c r="O170" s="215"/>
      <c r="P170" s="215"/>
      <c r="Q170" s="215"/>
      <c r="R170" s="215"/>
      <c r="S170" s="215"/>
      <c r="T170" s="216"/>
      <c r="AT170" s="217" t="s">
        <v>141</v>
      </c>
      <c r="AU170" s="217" t="s">
        <v>83</v>
      </c>
      <c r="AV170" s="14" t="s">
        <v>83</v>
      </c>
      <c r="AW170" s="14" t="s">
        <v>30</v>
      </c>
      <c r="AX170" s="14" t="s">
        <v>73</v>
      </c>
      <c r="AY170" s="217" t="s">
        <v>133</v>
      </c>
    </row>
    <row r="171" spans="1:65" s="2" customFormat="1" ht="14.45" customHeight="1">
      <c r="A171" s="33"/>
      <c r="B171" s="34"/>
      <c r="C171" s="182" t="s">
        <v>182</v>
      </c>
      <c r="D171" s="182" t="s">
        <v>135</v>
      </c>
      <c r="E171" s="183" t="s">
        <v>183</v>
      </c>
      <c r="F171" s="184" t="s">
        <v>184</v>
      </c>
      <c r="G171" s="185" t="s">
        <v>146</v>
      </c>
      <c r="H171" s="186">
        <v>19.8</v>
      </c>
      <c r="I171" s="187"/>
      <c r="J171" s="188">
        <f>ROUND(I171*H171,2)</f>
        <v>0</v>
      </c>
      <c r="K171" s="189"/>
      <c r="L171" s="38"/>
      <c r="M171" s="190" t="s">
        <v>1</v>
      </c>
      <c r="N171" s="191" t="s">
        <v>38</v>
      </c>
      <c r="O171" s="70"/>
      <c r="P171" s="192">
        <f>O171*H171</f>
        <v>0</v>
      </c>
      <c r="Q171" s="192">
        <v>0</v>
      </c>
      <c r="R171" s="192">
        <f>Q171*H171</f>
        <v>0</v>
      </c>
      <c r="S171" s="192">
        <v>0</v>
      </c>
      <c r="T171" s="19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94" t="s">
        <v>139</v>
      </c>
      <c r="AT171" s="194" t="s">
        <v>135</v>
      </c>
      <c r="AU171" s="194" t="s">
        <v>83</v>
      </c>
      <c r="AY171" s="16" t="s">
        <v>133</v>
      </c>
      <c r="BE171" s="195">
        <f>IF(N171="základní",J171,0)</f>
        <v>0</v>
      </c>
      <c r="BF171" s="195">
        <f>IF(N171="snížená",J171,0)</f>
        <v>0</v>
      </c>
      <c r="BG171" s="195">
        <f>IF(N171="zákl. přenesená",J171,0)</f>
        <v>0</v>
      </c>
      <c r="BH171" s="195">
        <f>IF(N171="sníž. přenesená",J171,0)</f>
        <v>0</v>
      </c>
      <c r="BI171" s="195">
        <f>IF(N171="nulová",J171,0)</f>
        <v>0</v>
      </c>
      <c r="BJ171" s="16" t="s">
        <v>81</v>
      </c>
      <c r="BK171" s="195">
        <f>ROUND(I171*H171,2)</f>
        <v>0</v>
      </c>
      <c r="BL171" s="16" t="s">
        <v>139</v>
      </c>
      <c r="BM171" s="194" t="s">
        <v>185</v>
      </c>
    </row>
    <row r="172" spans="1:65" s="14" customFormat="1">
      <c r="B172" s="207"/>
      <c r="C172" s="208"/>
      <c r="D172" s="198" t="s">
        <v>141</v>
      </c>
      <c r="E172" s="209" t="s">
        <v>1</v>
      </c>
      <c r="F172" s="210" t="s">
        <v>186</v>
      </c>
      <c r="G172" s="208"/>
      <c r="H172" s="211">
        <v>19.8</v>
      </c>
      <c r="I172" s="212"/>
      <c r="J172" s="208"/>
      <c r="K172" s="208"/>
      <c r="L172" s="213"/>
      <c r="M172" s="214"/>
      <c r="N172" s="215"/>
      <c r="O172" s="215"/>
      <c r="P172" s="215"/>
      <c r="Q172" s="215"/>
      <c r="R172" s="215"/>
      <c r="S172" s="215"/>
      <c r="T172" s="216"/>
      <c r="AT172" s="217" t="s">
        <v>141</v>
      </c>
      <c r="AU172" s="217" t="s">
        <v>83</v>
      </c>
      <c r="AV172" s="14" t="s">
        <v>83</v>
      </c>
      <c r="AW172" s="14" t="s">
        <v>30</v>
      </c>
      <c r="AX172" s="14" t="s">
        <v>73</v>
      </c>
      <c r="AY172" s="217" t="s">
        <v>133</v>
      </c>
    </row>
    <row r="173" spans="1:65" s="2" customFormat="1" ht="14.45" customHeight="1">
      <c r="A173" s="33"/>
      <c r="B173" s="34"/>
      <c r="C173" s="182" t="s">
        <v>187</v>
      </c>
      <c r="D173" s="182" t="s">
        <v>135</v>
      </c>
      <c r="E173" s="183" t="s">
        <v>188</v>
      </c>
      <c r="F173" s="184" t="s">
        <v>189</v>
      </c>
      <c r="G173" s="185" t="s">
        <v>146</v>
      </c>
      <c r="H173" s="186">
        <v>19.8</v>
      </c>
      <c r="I173" s="187"/>
      <c r="J173" s="188">
        <f>ROUND(I173*H173,2)</f>
        <v>0</v>
      </c>
      <c r="K173" s="189"/>
      <c r="L173" s="38"/>
      <c r="M173" s="190" t="s">
        <v>1</v>
      </c>
      <c r="N173" s="191" t="s">
        <v>38</v>
      </c>
      <c r="O173" s="70"/>
      <c r="P173" s="192">
        <f>O173*H173</f>
        <v>0</v>
      </c>
      <c r="Q173" s="192">
        <v>0</v>
      </c>
      <c r="R173" s="192">
        <f>Q173*H173</f>
        <v>0</v>
      </c>
      <c r="S173" s="192">
        <v>0</v>
      </c>
      <c r="T173" s="193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94" t="s">
        <v>139</v>
      </c>
      <c r="AT173" s="194" t="s">
        <v>135</v>
      </c>
      <c r="AU173" s="194" t="s">
        <v>83</v>
      </c>
      <c r="AY173" s="16" t="s">
        <v>133</v>
      </c>
      <c r="BE173" s="195">
        <f>IF(N173="základní",J173,0)</f>
        <v>0</v>
      </c>
      <c r="BF173" s="195">
        <f>IF(N173="snížená",J173,0)</f>
        <v>0</v>
      </c>
      <c r="BG173" s="195">
        <f>IF(N173="zákl. přenesená",J173,0)</f>
        <v>0</v>
      </c>
      <c r="BH173" s="195">
        <f>IF(N173="sníž. přenesená",J173,0)</f>
        <v>0</v>
      </c>
      <c r="BI173" s="195">
        <f>IF(N173="nulová",J173,0)</f>
        <v>0</v>
      </c>
      <c r="BJ173" s="16" t="s">
        <v>81</v>
      </c>
      <c r="BK173" s="195">
        <f>ROUND(I173*H173,2)</f>
        <v>0</v>
      </c>
      <c r="BL173" s="16" t="s">
        <v>139</v>
      </c>
      <c r="BM173" s="194" t="s">
        <v>190</v>
      </c>
    </row>
    <row r="174" spans="1:65" s="14" customFormat="1">
      <c r="B174" s="207"/>
      <c r="C174" s="208"/>
      <c r="D174" s="198" t="s">
        <v>141</v>
      </c>
      <c r="E174" s="209" t="s">
        <v>1</v>
      </c>
      <c r="F174" s="210" t="s">
        <v>186</v>
      </c>
      <c r="G174" s="208"/>
      <c r="H174" s="211">
        <v>19.8</v>
      </c>
      <c r="I174" s="212"/>
      <c r="J174" s="208"/>
      <c r="K174" s="208"/>
      <c r="L174" s="213"/>
      <c r="M174" s="214"/>
      <c r="N174" s="215"/>
      <c r="O174" s="215"/>
      <c r="P174" s="215"/>
      <c r="Q174" s="215"/>
      <c r="R174" s="215"/>
      <c r="S174" s="215"/>
      <c r="T174" s="216"/>
      <c r="AT174" s="217" t="s">
        <v>141</v>
      </c>
      <c r="AU174" s="217" t="s">
        <v>83</v>
      </c>
      <c r="AV174" s="14" t="s">
        <v>83</v>
      </c>
      <c r="AW174" s="14" t="s">
        <v>30</v>
      </c>
      <c r="AX174" s="14" t="s">
        <v>73</v>
      </c>
      <c r="AY174" s="217" t="s">
        <v>133</v>
      </c>
    </row>
    <row r="175" spans="1:65" s="2" customFormat="1" ht="14.45" customHeight="1">
      <c r="A175" s="33"/>
      <c r="B175" s="34"/>
      <c r="C175" s="182" t="s">
        <v>191</v>
      </c>
      <c r="D175" s="182" t="s">
        <v>135</v>
      </c>
      <c r="E175" s="183" t="s">
        <v>192</v>
      </c>
      <c r="F175" s="184" t="s">
        <v>193</v>
      </c>
      <c r="G175" s="185" t="s">
        <v>146</v>
      </c>
      <c r="H175" s="186">
        <v>19.8</v>
      </c>
      <c r="I175" s="187"/>
      <c r="J175" s="188">
        <f>ROUND(I175*H175,2)</f>
        <v>0</v>
      </c>
      <c r="K175" s="189"/>
      <c r="L175" s="38"/>
      <c r="M175" s="190" t="s">
        <v>1</v>
      </c>
      <c r="N175" s="191" t="s">
        <v>38</v>
      </c>
      <c r="O175" s="70"/>
      <c r="P175" s="192">
        <f>O175*H175</f>
        <v>0</v>
      </c>
      <c r="Q175" s="192">
        <v>0</v>
      </c>
      <c r="R175" s="192">
        <f>Q175*H175</f>
        <v>0</v>
      </c>
      <c r="S175" s="192">
        <v>0</v>
      </c>
      <c r="T175" s="19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94" t="s">
        <v>139</v>
      </c>
      <c r="AT175" s="194" t="s">
        <v>135</v>
      </c>
      <c r="AU175" s="194" t="s">
        <v>83</v>
      </c>
      <c r="AY175" s="16" t="s">
        <v>133</v>
      </c>
      <c r="BE175" s="195">
        <f>IF(N175="základní",J175,0)</f>
        <v>0</v>
      </c>
      <c r="BF175" s="195">
        <f>IF(N175="snížená",J175,0)</f>
        <v>0</v>
      </c>
      <c r="BG175" s="195">
        <f>IF(N175="zákl. přenesená",J175,0)</f>
        <v>0</v>
      </c>
      <c r="BH175" s="195">
        <f>IF(N175="sníž. přenesená",J175,0)</f>
        <v>0</v>
      </c>
      <c r="BI175" s="195">
        <f>IF(N175="nulová",J175,0)</f>
        <v>0</v>
      </c>
      <c r="BJ175" s="16" t="s">
        <v>81</v>
      </c>
      <c r="BK175" s="195">
        <f>ROUND(I175*H175,2)</f>
        <v>0</v>
      </c>
      <c r="BL175" s="16" t="s">
        <v>139</v>
      </c>
      <c r="BM175" s="194" t="s">
        <v>194</v>
      </c>
    </row>
    <row r="176" spans="1:65" s="14" customFormat="1">
      <c r="B176" s="207"/>
      <c r="C176" s="208"/>
      <c r="D176" s="198" t="s">
        <v>141</v>
      </c>
      <c r="E176" s="209" t="s">
        <v>1</v>
      </c>
      <c r="F176" s="210" t="s">
        <v>195</v>
      </c>
      <c r="G176" s="208"/>
      <c r="H176" s="211">
        <v>19.8</v>
      </c>
      <c r="I176" s="212"/>
      <c r="J176" s="208"/>
      <c r="K176" s="208"/>
      <c r="L176" s="213"/>
      <c r="M176" s="214"/>
      <c r="N176" s="215"/>
      <c r="O176" s="215"/>
      <c r="P176" s="215"/>
      <c r="Q176" s="215"/>
      <c r="R176" s="215"/>
      <c r="S176" s="215"/>
      <c r="T176" s="216"/>
      <c r="AT176" s="217" t="s">
        <v>141</v>
      </c>
      <c r="AU176" s="217" t="s">
        <v>83</v>
      </c>
      <c r="AV176" s="14" t="s">
        <v>83</v>
      </c>
      <c r="AW176" s="14" t="s">
        <v>30</v>
      </c>
      <c r="AX176" s="14" t="s">
        <v>73</v>
      </c>
      <c r="AY176" s="217" t="s">
        <v>133</v>
      </c>
    </row>
    <row r="177" spans="1:65" s="2" customFormat="1" ht="14.45" customHeight="1">
      <c r="A177" s="33"/>
      <c r="B177" s="34"/>
      <c r="C177" s="182" t="s">
        <v>196</v>
      </c>
      <c r="D177" s="182" t="s">
        <v>135</v>
      </c>
      <c r="E177" s="183" t="s">
        <v>183</v>
      </c>
      <c r="F177" s="184" t="s">
        <v>184</v>
      </c>
      <c r="G177" s="185" t="s">
        <v>146</v>
      </c>
      <c r="H177" s="186">
        <v>19.8</v>
      </c>
      <c r="I177" s="187"/>
      <c r="J177" s="188">
        <f>ROUND(I177*H177,2)</f>
        <v>0</v>
      </c>
      <c r="K177" s="189"/>
      <c r="L177" s="38"/>
      <c r="M177" s="190" t="s">
        <v>1</v>
      </c>
      <c r="N177" s="191" t="s">
        <v>38</v>
      </c>
      <c r="O177" s="70"/>
      <c r="P177" s="192">
        <f>O177*H177</f>
        <v>0</v>
      </c>
      <c r="Q177" s="192">
        <v>0</v>
      </c>
      <c r="R177" s="192">
        <f>Q177*H177</f>
        <v>0</v>
      </c>
      <c r="S177" s="192">
        <v>0</v>
      </c>
      <c r="T177" s="193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94" t="s">
        <v>139</v>
      </c>
      <c r="AT177" s="194" t="s">
        <v>135</v>
      </c>
      <c r="AU177" s="194" t="s">
        <v>83</v>
      </c>
      <c r="AY177" s="16" t="s">
        <v>133</v>
      </c>
      <c r="BE177" s="195">
        <f>IF(N177="základní",J177,0)</f>
        <v>0</v>
      </c>
      <c r="BF177" s="195">
        <f>IF(N177="snížená",J177,0)</f>
        <v>0</v>
      </c>
      <c r="BG177" s="195">
        <f>IF(N177="zákl. přenesená",J177,0)</f>
        <v>0</v>
      </c>
      <c r="BH177" s="195">
        <f>IF(N177="sníž. přenesená",J177,0)</f>
        <v>0</v>
      </c>
      <c r="BI177" s="195">
        <f>IF(N177="nulová",J177,0)</f>
        <v>0</v>
      </c>
      <c r="BJ177" s="16" t="s">
        <v>81</v>
      </c>
      <c r="BK177" s="195">
        <f>ROUND(I177*H177,2)</f>
        <v>0</v>
      </c>
      <c r="BL177" s="16" t="s">
        <v>139</v>
      </c>
      <c r="BM177" s="194" t="s">
        <v>197</v>
      </c>
    </row>
    <row r="178" spans="1:65" s="14" customFormat="1">
      <c r="B178" s="207"/>
      <c r="C178" s="208"/>
      <c r="D178" s="198" t="s">
        <v>141</v>
      </c>
      <c r="E178" s="209" t="s">
        <v>1</v>
      </c>
      <c r="F178" s="210" t="s">
        <v>186</v>
      </c>
      <c r="G178" s="208"/>
      <c r="H178" s="211">
        <v>19.8</v>
      </c>
      <c r="I178" s="212"/>
      <c r="J178" s="208"/>
      <c r="K178" s="208"/>
      <c r="L178" s="213"/>
      <c r="M178" s="214"/>
      <c r="N178" s="215"/>
      <c r="O178" s="215"/>
      <c r="P178" s="215"/>
      <c r="Q178" s="215"/>
      <c r="R178" s="215"/>
      <c r="S178" s="215"/>
      <c r="T178" s="216"/>
      <c r="AT178" s="217" t="s">
        <v>141</v>
      </c>
      <c r="AU178" s="217" t="s">
        <v>83</v>
      </c>
      <c r="AV178" s="14" t="s">
        <v>83</v>
      </c>
      <c r="AW178" s="14" t="s">
        <v>30</v>
      </c>
      <c r="AX178" s="14" t="s">
        <v>73</v>
      </c>
      <c r="AY178" s="217" t="s">
        <v>133</v>
      </c>
    </row>
    <row r="179" spans="1:65" s="2" customFormat="1" ht="14.45" customHeight="1">
      <c r="A179" s="33"/>
      <c r="B179" s="34"/>
      <c r="C179" s="182" t="s">
        <v>198</v>
      </c>
      <c r="D179" s="182" t="s">
        <v>135</v>
      </c>
      <c r="E179" s="183" t="s">
        <v>199</v>
      </c>
      <c r="F179" s="184" t="s">
        <v>200</v>
      </c>
      <c r="G179" s="185" t="s">
        <v>146</v>
      </c>
      <c r="H179" s="186">
        <v>140.042</v>
      </c>
      <c r="I179" s="187"/>
      <c r="J179" s="188">
        <f>ROUND(I179*H179,2)</f>
        <v>0</v>
      </c>
      <c r="K179" s="189"/>
      <c r="L179" s="38"/>
      <c r="M179" s="190" t="s">
        <v>1</v>
      </c>
      <c r="N179" s="191" t="s">
        <v>38</v>
      </c>
      <c r="O179" s="70"/>
      <c r="P179" s="192">
        <f>O179*H179</f>
        <v>0</v>
      </c>
      <c r="Q179" s="192">
        <v>0</v>
      </c>
      <c r="R179" s="192">
        <f>Q179*H179</f>
        <v>0</v>
      </c>
      <c r="S179" s="192">
        <v>0</v>
      </c>
      <c r="T179" s="193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94" t="s">
        <v>139</v>
      </c>
      <c r="AT179" s="194" t="s">
        <v>135</v>
      </c>
      <c r="AU179" s="194" t="s">
        <v>83</v>
      </c>
      <c r="AY179" s="16" t="s">
        <v>133</v>
      </c>
      <c r="BE179" s="195">
        <f>IF(N179="základní",J179,0)</f>
        <v>0</v>
      </c>
      <c r="BF179" s="195">
        <f>IF(N179="snížená",J179,0)</f>
        <v>0</v>
      </c>
      <c r="BG179" s="195">
        <f>IF(N179="zákl. přenesená",J179,0)</f>
        <v>0</v>
      </c>
      <c r="BH179" s="195">
        <f>IF(N179="sníž. přenesená",J179,0)</f>
        <v>0</v>
      </c>
      <c r="BI179" s="195">
        <f>IF(N179="nulová",J179,0)</f>
        <v>0</v>
      </c>
      <c r="BJ179" s="16" t="s">
        <v>81</v>
      </c>
      <c r="BK179" s="195">
        <f>ROUND(I179*H179,2)</f>
        <v>0</v>
      </c>
      <c r="BL179" s="16" t="s">
        <v>139</v>
      </c>
      <c r="BM179" s="194" t="s">
        <v>201</v>
      </c>
    </row>
    <row r="180" spans="1:65" s="14" customFormat="1">
      <c r="B180" s="207"/>
      <c r="C180" s="208"/>
      <c r="D180" s="198" t="s">
        <v>141</v>
      </c>
      <c r="E180" s="209" t="s">
        <v>1</v>
      </c>
      <c r="F180" s="210" t="s">
        <v>202</v>
      </c>
      <c r="G180" s="208"/>
      <c r="H180" s="211">
        <v>140.042</v>
      </c>
      <c r="I180" s="212"/>
      <c r="J180" s="208"/>
      <c r="K180" s="208"/>
      <c r="L180" s="213"/>
      <c r="M180" s="214"/>
      <c r="N180" s="215"/>
      <c r="O180" s="215"/>
      <c r="P180" s="215"/>
      <c r="Q180" s="215"/>
      <c r="R180" s="215"/>
      <c r="S180" s="215"/>
      <c r="T180" s="216"/>
      <c r="AT180" s="217" t="s">
        <v>141</v>
      </c>
      <c r="AU180" s="217" t="s">
        <v>83</v>
      </c>
      <c r="AV180" s="14" t="s">
        <v>83</v>
      </c>
      <c r="AW180" s="14" t="s">
        <v>30</v>
      </c>
      <c r="AX180" s="14" t="s">
        <v>73</v>
      </c>
      <c r="AY180" s="217" t="s">
        <v>133</v>
      </c>
    </row>
    <row r="181" spans="1:65" s="2" customFormat="1" ht="14.45" customHeight="1">
      <c r="A181" s="33"/>
      <c r="B181" s="34"/>
      <c r="C181" s="182" t="s">
        <v>8</v>
      </c>
      <c r="D181" s="182" t="s">
        <v>135</v>
      </c>
      <c r="E181" s="183" t="s">
        <v>203</v>
      </c>
      <c r="F181" s="184" t="s">
        <v>204</v>
      </c>
      <c r="G181" s="185" t="s">
        <v>146</v>
      </c>
      <c r="H181" s="186">
        <v>67.968999999999994</v>
      </c>
      <c r="I181" s="187"/>
      <c r="J181" s="188">
        <f>ROUND(I181*H181,2)</f>
        <v>0</v>
      </c>
      <c r="K181" s="189"/>
      <c r="L181" s="38"/>
      <c r="M181" s="190" t="s">
        <v>1</v>
      </c>
      <c r="N181" s="191" t="s">
        <v>38</v>
      </c>
      <c r="O181" s="70"/>
      <c r="P181" s="192">
        <f>O181*H181</f>
        <v>0</v>
      </c>
      <c r="Q181" s="192">
        <v>0</v>
      </c>
      <c r="R181" s="192">
        <f>Q181*H181</f>
        <v>0</v>
      </c>
      <c r="S181" s="192">
        <v>0</v>
      </c>
      <c r="T181" s="19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94" t="s">
        <v>139</v>
      </c>
      <c r="AT181" s="194" t="s">
        <v>135</v>
      </c>
      <c r="AU181" s="194" t="s">
        <v>83</v>
      </c>
      <c r="AY181" s="16" t="s">
        <v>133</v>
      </c>
      <c r="BE181" s="195">
        <f>IF(N181="základní",J181,0)</f>
        <v>0</v>
      </c>
      <c r="BF181" s="195">
        <f>IF(N181="snížená",J181,0)</f>
        <v>0</v>
      </c>
      <c r="BG181" s="195">
        <f>IF(N181="zákl. přenesená",J181,0)</f>
        <v>0</v>
      </c>
      <c r="BH181" s="195">
        <f>IF(N181="sníž. přenesená",J181,0)</f>
        <v>0</v>
      </c>
      <c r="BI181" s="195">
        <f>IF(N181="nulová",J181,0)</f>
        <v>0</v>
      </c>
      <c r="BJ181" s="16" t="s">
        <v>81</v>
      </c>
      <c r="BK181" s="195">
        <f>ROUND(I181*H181,2)</f>
        <v>0</v>
      </c>
      <c r="BL181" s="16" t="s">
        <v>139</v>
      </c>
      <c r="BM181" s="194" t="s">
        <v>205</v>
      </c>
    </row>
    <row r="182" spans="1:65" s="14" customFormat="1">
      <c r="B182" s="207"/>
      <c r="C182" s="208"/>
      <c r="D182" s="198" t="s">
        <v>141</v>
      </c>
      <c r="E182" s="209" t="s">
        <v>1</v>
      </c>
      <c r="F182" s="210" t="s">
        <v>206</v>
      </c>
      <c r="G182" s="208"/>
      <c r="H182" s="211">
        <v>67.968999999999994</v>
      </c>
      <c r="I182" s="212"/>
      <c r="J182" s="208"/>
      <c r="K182" s="208"/>
      <c r="L182" s="213"/>
      <c r="M182" s="214"/>
      <c r="N182" s="215"/>
      <c r="O182" s="215"/>
      <c r="P182" s="215"/>
      <c r="Q182" s="215"/>
      <c r="R182" s="215"/>
      <c r="S182" s="215"/>
      <c r="T182" s="216"/>
      <c r="AT182" s="217" t="s">
        <v>141</v>
      </c>
      <c r="AU182" s="217" t="s">
        <v>83</v>
      </c>
      <c r="AV182" s="14" t="s">
        <v>83</v>
      </c>
      <c r="AW182" s="14" t="s">
        <v>30</v>
      </c>
      <c r="AX182" s="14" t="s">
        <v>73</v>
      </c>
      <c r="AY182" s="217" t="s">
        <v>133</v>
      </c>
    </row>
    <row r="183" spans="1:65" s="2" customFormat="1" ht="24.2" customHeight="1">
      <c r="A183" s="33"/>
      <c r="B183" s="34"/>
      <c r="C183" s="182" t="s">
        <v>207</v>
      </c>
      <c r="D183" s="182" t="s">
        <v>135</v>
      </c>
      <c r="E183" s="183" t="s">
        <v>208</v>
      </c>
      <c r="F183" s="184" t="s">
        <v>209</v>
      </c>
      <c r="G183" s="185" t="s">
        <v>146</v>
      </c>
      <c r="H183" s="186">
        <v>1359.38</v>
      </c>
      <c r="I183" s="187"/>
      <c r="J183" s="188">
        <f>ROUND(I183*H183,2)</f>
        <v>0</v>
      </c>
      <c r="K183" s="189"/>
      <c r="L183" s="38"/>
      <c r="M183" s="190" t="s">
        <v>1</v>
      </c>
      <c r="N183" s="191" t="s">
        <v>38</v>
      </c>
      <c r="O183" s="70"/>
      <c r="P183" s="192">
        <f>O183*H183</f>
        <v>0</v>
      </c>
      <c r="Q183" s="192">
        <v>0</v>
      </c>
      <c r="R183" s="192">
        <f>Q183*H183</f>
        <v>0</v>
      </c>
      <c r="S183" s="192">
        <v>0</v>
      </c>
      <c r="T183" s="19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94" t="s">
        <v>139</v>
      </c>
      <c r="AT183" s="194" t="s">
        <v>135</v>
      </c>
      <c r="AU183" s="194" t="s">
        <v>83</v>
      </c>
      <c r="AY183" s="16" t="s">
        <v>133</v>
      </c>
      <c r="BE183" s="195">
        <f>IF(N183="základní",J183,0)</f>
        <v>0</v>
      </c>
      <c r="BF183" s="195">
        <f>IF(N183="snížená",J183,0)</f>
        <v>0</v>
      </c>
      <c r="BG183" s="195">
        <f>IF(N183="zákl. přenesená",J183,0)</f>
        <v>0</v>
      </c>
      <c r="BH183" s="195">
        <f>IF(N183="sníž. přenesená",J183,0)</f>
        <v>0</v>
      </c>
      <c r="BI183" s="195">
        <f>IF(N183="nulová",J183,0)</f>
        <v>0</v>
      </c>
      <c r="BJ183" s="16" t="s">
        <v>81</v>
      </c>
      <c r="BK183" s="195">
        <f>ROUND(I183*H183,2)</f>
        <v>0</v>
      </c>
      <c r="BL183" s="16" t="s">
        <v>139</v>
      </c>
      <c r="BM183" s="194" t="s">
        <v>210</v>
      </c>
    </row>
    <row r="184" spans="1:65" s="14" customFormat="1">
      <c r="B184" s="207"/>
      <c r="C184" s="208"/>
      <c r="D184" s="198" t="s">
        <v>141</v>
      </c>
      <c r="E184" s="209" t="s">
        <v>1</v>
      </c>
      <c r="F184" s="210" t="s">
        <v>211</v>
      </c>
      <c r="G184" s="208"/>
      <c r="H184" s="211">
        <v>1359.38</v>
      </c>
      <c r="I184" s="212"/>
      <c r="J184" s="208"/>
      <c r="K184" s="208"/>
      <c r="L184" s="213"/>
      <c r="M184" s="214"/>
      <c r="N184" s="215"/>
      <c r="O184" s="215"/>
      <c r="P184" s="215"/>
      <c r="Q184" s="215"/>
      <c r="R184" s="215"/>
      <c r="S184" s="215"/>
      <c r="T184" s="216"/>
      <c r="AT184" s="217" t="s">
        <v>141</v>
      </c>
      <c r="AU184" s="217" t="s">
        <v>83</v>
      </c>
      <c r="AV184" s="14" t="s">
        <v>83</v>
      </c>
      <c r="AW184" s="14" t="s">
        <v>30</v>
      </c>
      <c r="AX184" s="14" t="s">
        <v>73</v>
      </c>
      <c r="AY184" s="217" t="s">
        <v>133</v>
      </c>
    </row>
    <row r="185" spans="1:65" s="2" customFormat="1" ht="14.45" customHeight="1">
      <c r="A185" s="33"/>
      <c r="B185" s="34"/>
      <c r="C185" s="182" t="s">
        <v>212</v>
      </c>
      <c r="D185" s="182" t="s">
        <v>135</v>
      </c>
      <c r="E185" s="183" t="s">
        <v>188</v>
      </c>
      <c r="F185" s="184" t="s">
        <v>189</v>
      </c>
      <c r="G185" s="185" t="s">
        <v>146</v>
      </c>
      <c r="H185" s="186">
        <v>208.011</v>
      </c>
      <c r="I185" s="187"/>
      <c r="J185" s="188">
        <f>ROUND(I185*H185,2)</f>
        <v>0</v>
      </c>
      <c r="K185" s="189"/>
      <c r="L185" s="38"/>
      <c r="M185" s="190" t="s">
        <v>1</v>
      </c>
      <c r="N185" s="191" t="s">
        <v>38</v>
      </c>
      <c r="O185" s="70"/>
      <c r="P185" s="192">
        <f>O185*H185</f>
        <v>0</v>
      </c>
      <c r="Q185" s="192">
        <v>0</v>
      </c>
      <c r="R185" s="192">
        <f>Q185*H185</f>
        <v>0</v>
      </c>
      <c r="S185" s="192">
        <v>0</v>
      </c>
      <c r="T185" s="193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94" t="s">
        <v>139</v>
      </c>
      <c r="AT185" s="194" t="s">
        <v>135</v>
      </c>
      <c r="AU185" s="194" t="s">
        <v>83</v>
      </c>
      <c r="AY185" s="16" t="s">
        <v>133</v>
      </c>
      <c r="BE185" s="195">
        <f>IF(N185="základní",J185,0)</f>
        <v>0</v>
      </c>
      <c r="BF185" s="195">
        <f>IF(N185="snížená",J185,0)</f>
        <v>0</v>
      </c>
      <c r="BG185" s="195">
        <f>IF(N185="zákl. přenesená",J185,0)</f>
        <v>0</v>
      </c>
      <c r="BH185" s="195">
        <f>IF(N185="sníž. přenesená",J185,0)</f>
        <v>0</v>
      </c>
      <c r="BI185" s="195">
        <f>IF(N185="nulová",J185,0)</f>
        <v>0</v>
      </c>
      <c r="BJ185" s="16" t="s">
        <v>81</v>
      </c>
      <c r="BK185" s="195">
        <f>ROUND(I185*H185,2)</f>
        <v>0</v>
      </c>
      <c r="BL185" s="16" t="s">
        <v>139</v>
      </c>
      <c r="BM185" s="194" t="s">
        <v>213</v>
      </c>
    </row>
    <row r="186" spans="1:65" s="14" customFormat="1">
      <c r="B186" s="207"/>
      <c r="C186" s="208"/>
      <c r="D186" s="198" t="s">
        <v>141</v>
      </c>
      <c r="E186" s="209" t="s">
        <v>1</v>
      </c>
      <c r="F186" s="210" t="s">
        <v>214</v>
      </c>
      <c r="G186" s="208"/>
      <c r="H186" s="211">
        <v>208.011</v>
      </c>
      <c r="I186" s="212"/>
      <c r="J186" s="208"/>
      <c r="K186" s="208"/>
      <c r="L186" s="213"/>
      <c r="M186" s="214"/>
      <c r="N186" s="215"/>
      <c r="O186" s="215"/>
      <c r="P186" s="215"/>
      <c r="Q186" s="215"/>
      <c r="R186" s="215"/>
      <c r="S186" s="215"/>
      <c r="T186" s="216"/>
      <c r="AT186" s="217" t="s">
        <v>141</v>
      </c>
      <c r="AU186" s="217" t="s">
        <v>83</v>
      </c>
      <c r="AV186" s="14" t="s">
        <v>83</v>
      </c>
      <c r="AW186" s="14" t="s">
        <v>30</v>
      </c>
      <c r="AX186" s="14" t="s">
        <v>73</v>
      </c>
      <c r="AY186" s="217" t="s">
        <v>133</v>
      </c>
    </row>
    <row r="187" spans="1:65" s="2" customFormat="1" ht="24.2" customHeight="1">
      <c r="A187" s="33"/>
      <c r="B187" s="34"/>
      <c r="C187" s="182" t="s">
        <v>215</v>
      </c>
      <c r="D187" s="182" t="s">
        <v>135</v>
      </c>
      <c r="E187" s="183" t="s">
        <v>216</v>
      </c>
      <c r="F187" s="184" t="s">
        <v>217</v>
      </c>
      <c r="G187" s="185" t="s">
        <v>218</v>
      </c>
      <c r="H187" s="186">
        <v>135.93799999999999</v>
      </c>
      <c r="I187" s="187"/>
      <c r="J187" s="188">
        <f>ROUND(I187*H187,2)</f>
        <v>0</v>
      </c>
      <c r="K187" s="189"/>
      <c r="L187" s="38"/>
      <c r="M187" s="190" t="s">
        <v>1</v>
      </c>
      <c r="N187" s="191" t="s">
        <v>38</v>
      </c>
      <c r="O187" s="70"/>
      <c r="P187" s="192">
        <f>O187*H187</f>
        <v>0</v>
      </c>
      <c r="Q187" s="192">
        <v>0</v>
      </c>
      <c r="R187" s="192">
        <f>Q187*H187</f>
        <v>0</v>
      </c>
      <c r="S187" s="192">
        <v>0</v>
      </c>
      <c r="T187" s="193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94" t="s">
        <v>139</v>
      </c>
      <c r="AT187" s="194" t="s">
        <v>135</v>
      </c>
      <c r="AU187" s="194" t="s">
        <v>83</v>
      </c>
      <c r="AY187" s="16" t="s">
        <v>133</v>
      </c>
      <c r="BE187" s="195">
        <f>IF(N187="základní",J187,0)</f>
        <v>0</v>
      </c>
      <c r="BF187" s="195">
        <f>IF(N187="snížená",J187,0)</f>
        <v>0</v>
      </c>
      <c r="BG187" s="195">
        <f>IF(N187="zákl. přenesená",J187,0)</f>
        <v>0</v>
      </c>
      <c r="BH187" s="195">
        <f>IF(N187="sníž. přenesená",J187,0)</f>
        <v>0</v>
      </c>
      <c r="BI187" s="195">
        <f>IF(N187="nulová",J187,0)</f>
        <v>0</v>
      </c>
      <c r="BJ187" s="16" t="s">
        <v>81</v>
      </c>
      <c r="BK187" s="195">
        <f>ROUND(I187*H187,2)</f>
        <v>0</v>
      </c>
      <c r="BL187" s="16" t="s">
        <v>139</v>
      </c>
      <c r="BM187" s="194" t="s">
        <v>219</v>
      </c>
    </row>
    <row r="188" spans="1:65" s="14" customFormat="1">
      <c r="B188" s="207"/>
      <c r="C188" s="208"/>
      <c r="D188" s="198" t="s">
        <v>141</v>
      </c>
      <c r="E188" s="209" t="s">
        <v>1</v>
      </c>
      <c r="F188" s="210" t="s">
        <v>220</v>
      </c>
      <c r="G188" s="208"/>
      <c r="H188" s="211">
        <v>135.93799999999999</v>
      </c>
      <c r="I188" s="212"/>
      <c r="J188" s="208"/>
      <c r="K188" s="208"/>
      <c r="L188" s="213"/>
      <c r="M188" s="214"/>
      <c r="N188" s="215"/>
      <c r="O188" s="215"/>
      <c r="P188" s="215"/>
      <c r="Q188" s="215"/>
      <c r="R188" s="215"/>
      <c r="S188" s="215"/>
      <c r="T188" s="216"/>
      <c r="AT188" s="217" t="s">
        <v>141</v>
      </c>
      <c r="AU188" s="217" t="s">
        <v>83</v>
      </c>
      <c r="AV188" s="14" t="s">
        <v>83</v>
      </c>
      <c r="AW188" s="14" t="s">
        <v>30</v>
      </c>
      <c r="AX188" s="14" t="s">
        <v>73</v>
      </c>
      <c r="AY188" s="217" t="s">
        <v>133</v>
      </c>
    </row>
    <row r="189" spans="1:65" s="2" customFormat="1" ht="14.45" customHeight="1">
      <c r="A189" s="33"/>
      <c r="B189" s="34"/>
      <c r="C189" s="182" t="s">
        <v>221</v>
      </c>
      <c r="D189" s="182" t="s">
        <v>135</v>
      </c>
      <c r="E189" s="183" t="s">
        <v>222</v>
      </c>
      <c r="F189" s="184" t="s">
        <v>223</v>
      </c>
      <c r="G189" s="185" t="s">
        <v>146</v>
      </c>
      <c r="H189" s="186">
        <v>140.042</v>
      </c>
      <c r="I189" s="187"/>
      <c r="J189" s="188">
        <f>ROUND(I189*H189,2)</f>
        <v>0</v>
      </c>
      <c r="K189" s="189"/>
      <c r="L189" s="38"/>
      <c r="M189" s="190" t="s">
        <v>1</v>
      </c>
      <c r="N189" s="191" t="s">
        <v>38</v>
      </c>
      <c r="O189" s="70"/>
      <c r="P189" s="192">
        <f>O189*H189</f>
        <v>0</v>
      </c>
      <c r="Q189" s="192">
        <v>0</v>
      </c>
      <c r="R189" s="192">
        <f>Q189*H189</f>
        <v>0</v>
      </c>
      <c r="S189" s="192">
        <v>0</v>
      </c>
      <c r="T189" s="193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94" t="s">
        <v>139</v>
      </c>
      <c r="AT189" s="194" t="s">
        <v>135</v>
      </c>
      <c r="AU189" s="194" t="s">
        <v>83</v>
      </c>
      <c r="AY189" s="16" t="s">
        <v>133</v>
      </c>
      <c r="BE189" s="195">
        <f>IF(N189="základní",J189,0)</f>
        <v>0</v>
      </c>
      <c r="BF189" s="195">
        <f>IF(N189="snížená",J189,0)</f>
        <v>0</v>
      </c>
      <c r="BG189" s="195">
        <f>IF(N189="zákl. přenesená",J189,0)</f>
        <v>0</v>
      </c>
      <c r="BH189" s="195">
        <f>IF(N189="sníž. přenesená",J189,0)</f>
        <v>0</v>
      </c>
      <c r="BI189" s="195">
        <f>IF(N189="nulová",J189,0)</f>
        <v>0</v>
      </c>
      <c r="BJ189" s="16" t="s">
        <v>81</v>
      </c>
      <c r="BK189" s="195">
        <f>ROUND(I189*H189,2)</f>
        <v>0</v>
      </c>
      <c r="BL189" s="16" t="s">
        <v>139</v>
      </c>
      <c r="BM189" s="194" t="s">
        <v>224</v>
      </c>
    </row>
    <row r="190" spans="1:65" s="14" customFormat="1">
      <c r="B190" s="207"/>
      <c r="C190" s="208"/>
      <c r="D190" s="198" t="s">
        <v>141</v>
      </c>
      <c r="E190" s="209" t="s">
        <v>1</v>
      </c>
      <c r="F190" s="210" t="s">
        <v>202</v>
      </c>
      <c r="G190" s="208"/>
      <c r="H190" s="211">
        <v>140.042</v>
      </c>
      <c r="I190" s="212"/>
      <c r="J190" s="208"/>
      <c r="K190" s="208"/>
      <c r="L190" s="213"/>
      <c r="M190" s="214"/>
      <c r="N190" s="215"/>
      <c r="O190" s="215"/>
      <c r="P190" s="215"/>
      <c r="Q190" s="215"/>
      <c r="R190" s="215"/>
      <c r="S190" s="215"/>
      <c r="T190" s="216"/>
      <c r="AT190" s="217" t="s">
        <v>141</v>
      </c>
      <c r="AU190" s="217" t="s">
        <v>83</v>
      </c>
      <c r="AV190" s="14" t="s">
        <v>83</v>
      </c>
      <c r="AW190" s="14" t="s">
        <v>30</v>
      </c>
      <c r="AX190" s="14" t="s">
        <v>73</v>
      </c>
      <c r="AY190" s="217" t="s">
        <v>133</v>
      </c>
    </row>
    <row r="191" spans="1:65" s="2" customFormat="1" ht="14.45" customHeight="1">
      <c r="A191" s="33"/>
      <c r="B191" s="34"/>
      <c r="C191" s="182" t="s">
        <v>225</v>
      </c>
      <c r="D191" s="182" t="s">
        <v>135</v>
      </c>
      <c r="E191" s="183" t="s">
        <v>199</v>
      </c>
      <c r="F191" s="184" t="s">
        <v>200</v>
      </c>
      <c r="G191" s="185" t="s">
        <v>146</v>
      </c>
      <c r="H191" s="186">
        <v>140.042</v>
      </c>
      <c r="I191" s="187"/>
      <c r="J191" s="188">
        <f>ROUND(I191*H191,2)</f>
        <v>0</v>
      </c>
      <c r="K191" s="189"/>
      <c r="L191" s="38"/>
      <c r="M191" s="190" t="s">
        <v>1</v>
      </c>
      <c r="N191" s="191" t="s">
        <v>38</v>
      </c>
      <c r="O191" s="70"/>
      <c r="P191" s="192">
        <f>O191*H191</f>
        <v>0</v>
      </c>
      <c r="Q191" s="192">
        <v>0</v>
      </c>
      <c r="R191" s="192">
        <f>Q191*H191</f>
        <v>0</v>
      </c>
      <c r="S191" s="192">
        <v>0</v>
      </c>
      <c r="T191" s="193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94" t="s">
        <v>139</v>
      </c>
      <c r="AT191" s="194" t="s">
        <v>135</v>
      </c>
      <c r="AU191" s="194" t="s">
        <v>83</v>
      </c>
      <c r="AY191" s="16" t="s">
        <v>133</v>
      </c>
      <c r="BE191" s="195">
        <f>IF(N191="základní",J191,0)</f>
        <v>0</v>
      </c>
      <c r="BF191" s="195">
        <f>IF(N191="snížená",J191,0)</f>
        <v>0</v>
      </c>
      <c r="BG191" s="195">
        <f>IF(N191="zákl. přenesená",J191,0)</f>
        <v>0</v>
      </c>
      <c r="BH191" s="195">
        <f>IF(N191="sníž. přenesená",J191,0)</f>
        <v>0</v>
      </c>
      <c r="BI191" s="195">
        <f>IF(N191="nulová",J191,0)</f>
        <v>0</v>
      </c>
      <c r="BJ191" s="16" t="s">
        <v>81</v>
      </c>
      <c r="BK191" s="195">
        <f>ROUND(I191*H191,2)</f>
        <v>0</v>
      </c>
      <c r="BL191" s="16" t="s">
        <v>139</v>
      </c>
      <c r="BM191" s="194" t="s">
        <v>226</v>
      </c>
    </row>
    <row r="192" spans="1:65" s="14" customFormat="1">
      <c r="B192" s="207"/>
      <c r="C192" s="208"/>
      <c r="D192" s="198" t="s">
        <v>141</v>
      </c>
      <c r="E192" s="209" t="s">
        <v>1</v>
      </c>
      <c r="F192" s="210" t="s">
        <v>202</v>
      </c>
      <c r="G192" s="208"/>
      <c r="H192" s="211">
        <v>140.042</v>
      </c>
      <c r="I192" s="212"/>
      <c r="J192" s="208"/>
      <c r="K192" s="208"/>
      <c r="L192" s="213"/>
      <c r="M192" s="214"/>
      <c r="N192" s="215"/>
      <c r="O192" s="215"/>
      <c r="P192" s="215"/>
      <c r="Q192" s="215"/>
      <c r="R192" s="215"/>
      <c r="S192" s="215"/>
      <c r="T192" s="216"/>
      <c r="AT192" s="217" t="s">
        <v>141</v>
      </c>
      <c r="AU192" s="217" t="s">
        <v>83</v>
      </c>
      <c r="AV192" s="14" t="s">
        <v>83</v>
      </c>
      <c r="AW192" s="14" t="s">
        <v>30</v>
      </c>
      <c r="AX192" s="14" t="s">
        <v>73</v>
      </c>
      <c r="AY192" s="217" t="s">
        <v>133</v>
      </c>
    </row>
    <row r="193" spans="1:65" s="2" customFormat="1" ht="24.2" customHeight="1">
      <c r="A193" s="33"/>
      <c r="B193" s="34"/>
      <c r="C193" s="182" t="s">
        <v>7</v>
      </c>
      <c r="D193" s="182" t="s">
        <v>135</v>
      </c>
      <c r="E193" s="183" t="s">
        <v>227</v>
      </c>
      <c r="F193" s="184" t="s">
        <v>228</v>
      </c>
      <c r="G193" s="185" t="s">
        <v>146</v>
      </c>
      <c r="H193" s="186">
        <v>140.042</v>
      </c>
      <c r="I193" s="187"/>
      <c r="J193" s="188">
        <f>ROUND(I193*H193,2)</f>
        <v>0</v>
      </c>
      <c r="K193" s="189"/>
      <c r="L193" s="38"/>
      <c r="M193" s="190" t="s">
        <v>1</v>
      </c>
      <c r="N193" s="191" t="s">
        <v>38</v>
      </c>
      <c r="O193" s="70"/>
      <c r="P193" s="192">
        <f>O193*H193</f>
        <v>0</v>
      </c>
      <c r="Q193" s="192">
        <v>0</v>
      </c>
      <c r="R193" s="192">
        <f>Q193*H193</f>
        <v>0</v>
      </c>
      <c r="S193" s="192">
        <v>0</v>
      </c>
      <c r="T193" s="193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94" t="s">
        <v>139</v>
      </c>
      <c r="AT193" s="194" t="s">
        <v>135</v>
      </c>
      <c r="AU193" s="194" t="s">
        <v>83</v>
      </c>
      <c r="AY193" s="16" t="s">
        <v>133</v>
      </c>
      <c r="BE193" s="195">
        <f>IF(N193="základní",J193,0)</f>
        <v>0</v>
      </c>
      <c r="BF193" s="195">
        <f>IF(N193="snížená",J193,0)</f>
        <v>0</v>
      </c>
      <c r="BG193" s="195">
        <f>IF(N193="zákl. přenesená",J193,0)</f>
        <v>0</v>
      </c>
      <c r="BH193" s="195">
        <f>IF(N193="sníž. přenesená",J193,0)</f>
        <v>0</v>
      </c>
      <c r="BI193" s="195">
        <f>IF(N193="nulová",J193,0)</f>
        <v>0</v>
      </c>
      <c r="BJ193" s="16" t="s">
        <v>81</v>
      </c>
      <c r="BK193" s="195">
        <f>ROUND(I193*H193,2)</f>
        <v>0</v>
      </c>
      <c r="BL193" s="16" t="s">
        <v>139</v>
      </c>
      <c r="BM193" s="194" t="s">
        <v>229</v>
      </c>
    </row>
    <row r="194" spans="1:65" s="14" customFormat="1">
      <c r="B194" s="207"/>
      <c r="C194" s="208"/>
      <c r="D194" s="198" t="s">
        <v>141</v>
      </c>
      <c r="E194" s="209" t="s">
        <v>1</v>
      </c>
      <c r="F194" s="210" t="s">
        <v>230</v>
      </c>
      <c r="G194" s="208"/>
      <c r="H194" s="211">
        <v>140.042</v>
      </c>
      <c r="I194" s="212"/>
      <c r="J194" s="208"/>
      <c r="K194" s="208"/>
      <c r="L194" s="213"/>
      <c r="M194" s="214"/>
      <c r="N194" s="215"/>
      <c r="O194" s="215"/>
      <c r="P194" s="215"/>
      <c r="Q194" s="215"/>
      <c r="R194" s="215"/>
      <c r="S194" s="215"/>
      <c r="T194" s="216"/>
      <c r="AT194" s="217" t="s">
        <v>141</v>
      </c>
      <c r="AU194" s="217" t="s">
        <v>83</v>
      </c>
      <c r="AV194" s="14" t="s">
        <v>83</v>
      </c>
      <c r="AW194" s="14" t="s">
        <v>30</v>
      </c>
      <c r="AX194" s="14" t="s">
        <v>73</v>
      </c>
      <c r="AY194" s="217" t="s">
        <v>133</v>
      </c>
    </row>
    <row r="195" spans="1:65" s="2" customFormat="1" ht="24.2" customHeight="1">
      <c r="A195" s="33"/>
      <c r="B195" s="34"/>
      <c r="C195" s="182" t="s">
        <v>231</v>
      </c>
      <c r="D195" s="182" t="s">
        <v>135</v>
      </c>
      <c r="E195" s="183" t="s">
        <v>232</v>
      </c>
      <c r="F195" s="184" t="s">
        <v>233</v>
      </c>
      <c r="G195" s="185" t="s">
        <v>138</v>
      </c>
      <c r="H195" s="186">
        <v>100</v>
      </c>
      <c r="I195" s="187"/>
      <c r="J195" s="188">
        <f>ROUND(I195*H195,2)</f>
        <v>0</v>
      </c>
      <c r="K195" s="189"/>
      <c r="L195" s="38"/>
      <c r="M195" s="190" t="s">
        <v>1</v>
      </c>
      <c r="N195" s="191" t="s">
        <v>38</v>
      </c>
      <c r="O195" s="70"/>
      <c r="P195" s="192">
        <f>O195*H195</f>
        <v>0</v>
      </c>
      <c r="Q195" s="192">
        <v>0</v>
      </c>
      <c r="R195" s="192">
        <f>Q195*H195</f>
        <v>0</v>
      </c>
      <c r="S195" s="192">
        <v>0</v>
      </c>
      <c r="T195" s="193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94" t="s">
        <v>139</v>
      </c>
      <c r="AT195" s="194" t="s">
        <v>135</v>
      </c>
      <c r="AU195" s="194" t="s">
        <v>83</v>
      </c>
      <c r="AY195" s="16" t="s">
        <v>133</v>
      </c>
      <c r="BE195" s="195">
        <f>IF(N195="základní",J195,0)</f>
        <v>0</v>
      </c>
      <c r="BF195" s="195">
        <f>IF(N195="snížená",J195,0)</f>
        <v>0</v>
      </c>
      <c r="BG195" s="195">
        <f>IF(N195="zákl. přenesená",J195,0)</f>
        <v>0</v>
      </c>
      <c r="BH195" s="195">
        <f>IF(N195="sníž. přenesená",J195,0)</f>
        <v>0</v>
      </c>
      <c r="BI195" s="195">
        <f>IF(N195="nulová",J195,0)</f>
        <v>0</v>
      </c>
      <c r="BJ195" s="16" t="s">
        <v>81</v>
      </c>
      <c r="BK195" s="195">
        <f>ROUND(I195*H195,2)</f>
        <v>0</v>
      </c>
      <c r="BL195" s="16" t="s">
        <v>139</v>
      </c>
      <c r="BM195" s="194" t="s">
        <v>234</v>
      </c>
    </row>
    <row r="196" spans="1:65" s="14" customFormat="1">
      <c r="B196" s="207"/>
      <c r="C196" s="208"/>
      <c r="D196" s="198" t="s">
        <v>141</v>
      </c>
      <c r="E196" s="209" t="s">
        <v>1</v>
      </c>
      <c r="F196" s="210" t="s">
        <v>235</v>
      </c>
      <c r="G196" s="208"/>
      <c r="H196" s="211">
        <v>100</v>
      </c>
      <c r="I196" s="212"/>
      <c r="J196" s="208"/>
      <c r="K196" s="208"/>
      <c r="L196" s="213"/>
      <c r="M196" s="214"/>
      <c r="N196" s="215"/>
      <c r="O196" s="215"/>
      <c r="P196" s="215"/>
      <c r="Q196" s="215"/>
      <c r="R196" s="215"/>
      <c r="S196" s="215"/>
      <c r="T196" s="216"/>
      <c r="AT196" s="217" t="s">
        <v>141</v>
      </c>
      <c r="AU196" s="217" t="s">
        <v>83</v>
      </c>
      <c r="AV196" s="14" t="s">
        <v>83</v>
      </c>
      <c r="AW196" s="14" t="s">
        <v>30</v>
      </c>
      <c r="AX196" s="14" t="s">
        <v>73</v>
      </c>
      <c r="AY196" s="217" t="s">
        <v>133</v>
      </c>
    </row>
    <row r="197" spans="1:65" s="2" customFormat="1" ht="24.2" customHeight="1">
      <c r="A197" s="33"/>
      <c r="B197" s="34"/>
      <c r="C197" s="182" t="s">
        <v>236</v>
      </c>
      <c r="D197" s="182" t="s">
        <v>135</v>
      </c>
      <c r="E197" s="183" t="s">
        <v>237</v>
      </c>
      <c r="F197" s="184" t="s">
        <v>238</v>
      </c>
      <c r="G197" s="185" t="s">
        <v>138</v>
      </c>
      <c r="H197" s="186">
        <v>100</v>
      </c>
      <c r="I197" s="187"/>
      <c r="J197" s="188">
        <f>ROUND(I197*H197,2)</f>
        <v>0</v>
      </c>
      <c r="K197" s="189"/>
      <c r="L197" s="38"/>
      <c r="M197" s="190" t="s">
        <v>1</v>
      </c>
      <c r="N197" s="191" t="s">
        <v>38</v>
      </c>
      <c r="O197" s="70"/>
      <c r="P197" s="192">
        <f>O197*H197</f>
        <v>0</v>
      </c>
      <c r="Q197" s="192">
        <v>0</v>
      </c>
      <c r="R197" s="192">
        <f>Q197*H197</f>
        <v>0</v>
      </c>
      <c r="S197" s="192">
        <v>0</v>
      </c>
      <c r="T197" s="193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94" t="s">
        <v>139</v>
      </c>
      <c r="AT197" s="194" t="s">
        <v>135</v>
      </c>
      <c r="AU197" s="194" t="s">
        <v>83</v>
      </c>
      <c r="AY197" s="16" t="s">
        <v>133</v>
      </c>
      <c r="BE197" s="195">
        <f>IF(N197="základní",J197,0)</f>
        <v>0</v>
      </c>
      <c r="BF197" s="195">
        <f>IF(N197="snížená",J197,0)</f>
        <v>0</v>
      </c>
      <c r="BG197" s="195">
        <f>IF(N197="zákl. přenesená",J197,0)</f>
        <v>0</v>
      </c>
      <c r="BH197" s="195">
        <f>IF(N197="sníž. přenesená",J197,0)</f>
        <v>0</v>
      </c>
      <c r="BI197" s="195">
        <f>IF(N197="nulová",J197,0)</f>
        <v>0</v>
      </c>
      <c r="BJ197" s="16" t="s">
        <v>81</v>
      </c>
      <c r="BK197" s="195">
        <f>ROUND(I197*H197,2)</f>
        <v>0</v>
      </c>
      <c r="BL197" s="16" t="s">
        <v>139</v>
      </c>
      <c r="BM197" s="194" t="s">
        <v>239</v>
      </c>
    </row>
    <row r="198" spans="1:65" s="14" customFormat="1">
      <c r="B198" s="207"/>
      <c r="C198" s="208"/>
      <c r="D198" s="198" t="s">
        <v>141</v>
      </c>
      <c r="E198" s="209" t="s">
        <v>1</v>
      </c>
      <c r="F198" s="210" t="s">
        <v>235</v>
      </c>
      <c r="G198" s="208"/>
      <c r="H198" s="211">
        <v>100</v>
      </c>
      <c r="I198" s="212"/>
      <c r="J198" s="208"/>
      <c r="K198" s="208"/>
      <c r="L198" s="213"/>
      <c r="M198" s="214"/>
      <c r="N198" s="215"/>
      <c r="O198" s="215"/>
      <c r="P198" s="215"/>
      <c r="Q198" s="215"/>
      <c r="R198" s="215"/>
      <c r="S198" s="215"/>
      <c r="T198" s="216"/>
      <c r="AT198" s="217" t="s">
        <v>141</v>
      </c>
      <c r="AU198" s="217" t="s">
        <v>83</v>
      </c>
      <c r="AV198" s="14" t="s">
        <v>83</v>
      </c>
      <c r="AW198" s="14" t="s">
        <v>30</v>
      </c>
      <c r="AX198" s="14" t="s">
        <v>73</v>
      </c>
      <c r="AY198" s="217" t="s">
        <v>133</v>
      </c>
    </row>
    <row r="199" spans="1:65" s="2" customFormat="1" ht="14.45" customHeight="1">
      <c r="A199" s="33"/>
      <c r="B199" s="34"/>
      <c r="C199" s="218" t="s">
        <v>240</v>
      </c>
      <c r="D199" s="218" t="s">
        <v>241</v>
      </c>
      <c r="E199" s="219" t="s">
        <v>242</v>
      </c>
      <c r="F199" s="220" t="s">
        <v>243</v>
      </c>
      <c r="G199" s="221" t="s">
        <v>244</v>
      </c>
      <c r="H199" s="222">
        <v>5</v>
      </c>
      <c r="I199" s="223"/>
      <c r="J199" s="224">
        <f>ROUND(I199*H199,2)</f>
        <v>0</v>
      </c>
      <c r="K199" s="225"/>
      <c r="L199" s="226"/>
      <c r="M199" s="227" t="s">
        <v>1</v>
      </c>
      <c r="N199" s="228" t="s">
        <v>38</v>
      </c>
      <c r="O199" s="70"/>
      <c r="P199" s="192">
        <f>O199*H199</f>
        <v>0</v>
      </c>
      <c r="Q199" s="192">
        <v>1E-3</v>
      </c>
      <c r="R199" s="192">
        <f>Q199*H199</f>
        <v>5.0000000000000001E-3</v>
      </c>
      <c r="S199" s="192">
        <v>0</v>
      </c>
      <c r="T199" s="193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94" t="s">
        <v>173</v>
      </c>
      <c r="AT199" s="194" t="s">
        <v>241</v>
      </c>
      <c r="AU199" s="194" t="s">
        <v>83</v>
      </c>
      <c r="AY199" s="16" t="s">
        <v>133</v>
      </c>
      <c r="BE199" s="195">
        <f>IF(N199="základní",J199,0)</f>
        <v>0</v>
      </c>
      <c r="BF199" s="195">
        <f>IF(N199="snížená",J199,0)</f>
        <v>0</v>
      </c>
      <c r="BG199" s="195">
        <f>IF(N199="zákl. přenesená",J199,0)</f>
        <v>0</v>
      </c>
      <c r="BH199" s="195">
        <f>IF(N199="sníž. přenesená",J199,0)</f>
        <v>0</v>
      </c>
      <c r="BI199" s="195">
        <f>IF(N199="nulová",J199,0)</f>
        <v>0</v>
      </c>
      <c r="BJ199" s="16" t="s">
        <v>81</v>
      </c>
      <c r="BK199" s="195">
        <f>ROUND(I199*H199,2)</f>
        <v>0</v>
      </c>
      <c r="BL199" s="16" t="s">
        <v>139</v>
      </c>
      <c r="BM199" s="194" t="s">
        <v>245</v>
      </c>
    </row>
    <row r="200" spans="1:65" s="14" customFormat="1">
      <c r="B200" s="207"/>
      <c r="C200" s="208"/>
      <c r="D200" s="198" t="s">
        <v>141</v>
      </c>
      <c r="E200" s="209" t="s">
        <v>1</v>
      </c>
      <c r="F200" s="210" t="s">
        <v>158</v>
      </c>
      <c r="G200" s="208"/>
      <c r="H200" s="211">
        <v>5</v>
      </c>
      <c r="I200" s="212"/>
      <c r="J200" s="208"/>
      <c r="K200" s="208"/>
      <c r="L200" s="213"/>
      <c r="M200" s="214"/>
      <c r="N200" s="215"/>
      <c r="O200" s="215"/>
      <c r="P200" s="215"/>
      <c r="Q200" s="215"/>
      <c r="R200" s="215"/>
      <c r="S200" s="215"/>
      <c r="T200" s="216"/>
      <c r="AT200" s="217" t="s">
        <v>141</v>
      </c>
      <c r="AU200" s="217" t="s">
        <v>83</v>
      </c>
      <c r="AV200" s="14" t="s">
        <v>83</v>
      </c>
      <c r="AW200" s="14" t="s">
        <v>30</v>
      </c>
      <c r="AX200" s="14" t="s">
        <v>73</v>
      </c>
      <c r="AY200" s="217" t="s">
        <v>133</v>
      </c>
    </row>
    <row r="201" spans="1:65" s="12" customFormat="1" ht="22.9" customHeight="1">
      <c r="B201" s="166"/>
      <c r="C201" s="167"/>
      <c r="D201" s="168" t="s">
        <v>72</v>
      </c>
      <c r="E201" s="180" t="s">
        <v>83</v>
      </c>
      <c r="F201" s="180" t="s">
        <v>246</v>
      </c>
      <c r="G201" s="167"/>
      <c r="H201" s="167"/>
      <c r="I201" s="170"/>
      <c r="J201" s="181">
        <f>BK201</f>
        <v>0</v>
      </c>
      <c r="K201" s="167"/>
      <c r="L201" s="172"/>
      <c r="M201" s="173"/>
      <c r="N201" s="174"/>
      <c r="O201" s="174"/>
      <c r="P201" s="175">
        <f>SUM(P202:P215)</f>
        <v>0</v>
      </c>
      <c r="Q201" s="174"/>
      <c r="R201" s="175">
        <f>SUM(R202:R215)</f>
        <v>99.015641400000007</v>
      </c>
      <c r="S201" s="174"/>
      <c r="T201" s="176">
        <f>SUM(T202:T215)</f>
        <v>0</v>
      </c>
      <c r="AR201" s="177" t="s">
        <v>81</v>
      </c>
      <c r="AT201" s="178" t="s">
        <v>72</v>
      </c>
      <c r="AU201" s="178" t="s">
        <v>81</v>
      </c>
      <c r="AY201" s="177" t="s">
        <v>133</v>
      </c>
      <c r="BK201" s="179">
        <f>SUM(BK202:BK215)</f>
        <v>0</v>
      </c>
    </row>
    <row r="202" spans="1:65" s="2" customFormat="1" ht="24.2" customHeight="1">
      <c r="A202" s="33"/>
      <c r="B202" s="34"/>
      <c r="C202" s="182" t="s">
        <v>247</v>
      </c>
      <c r="D202" s="182" t="s">
        <v>135</v>
      </c>
      <c r="E202" s="183" t="s">
        <v>248</v>
      </c>
      <c r="F202" s="184" t="s">
        <v>249</v>
      </c>
      <c r="G202" s="185" t="s">
        <v>146</v>
      </c>
      <c r="H202" s="186">
        <v>42.68</v>
      </c>
      <c r="I202" s="187"/>
      <c r="J202" s="188">
        <f>ROUND(I202*H202,2)</f>
        <v>0</v>
      </c>
      <c r="K202" s="189"/>
      <c r="L202" s="38"/>
      <c r="M202" s="190" t="s">
        <v>1</v>
      </c>
      <c r="N202" s="191" t="s">
        <v>38</v>
      </c>
      <c r="O202" s="70"/>
      <c r="P202" s="192">
        <f>O202*H202</f>
        <v>0</v>
      </c>
      <c r="Q202" s="192">
        <v>2.052</v>
      </c>
      <c r="R202" s="192">
        <f>Q202*H202</f>
        <v>87.579360000000008</v>
      </c>
      <c r="S202" s="192">
        <v>0</v>
      </c>
      <c r="T202" s="193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94" t="s">
        <v>139</v>
      </c>
      <c r="AT202" s="194" t="s">
        <v>135</v>
      </c>
      <c r="AU202" s="194" t="s">
        <v>83</v>
      </c>
      <c r="AY202" s="16" t="s">
        <v>133</v>
      </c>
      <c r="BE202" s="195">
        <f>IF(N202="základní",J202,0)</f>
        <v>0</v>
      </c>
      <c r="BF202" s="195">
        <f>IF(N202="snížená",J202,0)</f>
        <v>0</v>
      </c>
      <c r="BG202" s="195">
        <f>IF(N202="zákl. přenesená",J202,0)</f>
        <v>0</v>
      </c>
      <c r="BH202" s="195">
        <f>IF(N202="sníž. přenesená",J202,0)</f>
        <v>0</v>
      </c>
      <c r="BI202" s="195">
        <f>IF(N202="nulová",J202,0)</f>
        <v>0</v>
      </c>
      <c r="BJ202" s="16" t="s">
        <v>81</v>
      </c>
      <c r="BK202" s="195">
        <f>ROUND(I202*H202,2)</f>
        <v>0</v>
      </c>
      <c r="BL202" s="16" t="s">
        <v>139</v>
      </c>
      <c r="BM202" s="194" t="s">
        <v>250</v>
      </c>
    </row>
    <row r="203" spans="1:65" s="13" customFormat="1">
      <c r="B203" s="196"/>
      <c r="C203" s="197"/>
      <c r="D203" s="198" t="s">
        <v>141</v>
      </c>
      <c r="E203" s="199" t="s">
        <v>1</v>
      </c>
      <c r="F203" s="200" t="s">
        <v>166</v>
      </c>
      <c r="G203" s="197"/>
      <c r="H203" s="199" t="s">
        <v>1</v>
      </c>
      <c r="I203" s="201"/>
      <c r="J203" s="197"/>
      <c r="K203" s="197"/>
      <c r="L203" s="202"/>
      <c r="M203" s="203"/>
      <c r="N203" s="204"/>
      <c r="O203" s="204"/>
      <c r="P203" s="204"/>
      <c r="Q203" s="204"/>
      <c r="R203" s="204"/>
      <c r="S203" s="204"/>
      <c r="T203" s="205"/>
      <c r="AT203" s="206" t="s">
        <v>141</v>
      </c>
      <c r="AU203" s="206" t="s">
        <v>83</v>
      </c>
      <c r="AV203" s="13" t="s">
        <v>81</v>
      </c>
      <c r="AW203" s="13" t="s">
        <v>30</v>
      </c>
      <c r="AX203" s="13" t="s">
        <v>73</v>
      </c>
      <c r="AY203" s="206" t="s">
        <v>133</v>
      </c>
    </row>
    <row r="204" spans="1:65" s="14" customFormat="1">
      <c r="B204" s="207"/>
      <c r="C204" s="208"/>
      <c r="D204" s="198" t="s">
        <v>141</v>
      </c>
      <c r="E204" s="209" t="s">
        <v>1</v>
      </c>
      <c r="F204" s="210" t="s">
        <v>251</v>
      </c>
      <c r="G204" s="208"/>
      <c r="H204" s="211">
        <v>42.68</v>
      </c>
      <c r="I204" s="212"/>
      <c r="J204" s="208"/>
      <c r="K204" s="208"/>
      <c r="L204" s="213"/>
      <c r="M204" s="214"/>
      <c r="N204" s="215"/>
      <c r="O204" s="215"/>
      <c r="P204" s="215"/>
      <c r="Q204" s="215"/>
      <c r="R204" s="215"/>
      <c r="S204" s="215"/>
      <c r="T204" s="216"/>
      <c r="AT204" s="217" t="s">
        <v>141</v>
      </c>
      <c r="AU204" s="217" t="s">
        <v>83</v>
      </c>
      <c r="AV204" s="14" t="s">
        <v>83</v>
      </c>
      <c r="AW204" s="14" t="s">
        <v>30</v>
      </c>
      <c r="AX204" s="14" t="s">
        <v>73</v>
      </c>
      <c r="AY204" s="217" t="s">
        <v>133</v>
      </c>
    </row>
    <row r="205" spans="1:65" s="2" customFormat="1" ht="14.45" customHeight="1">
      <c r="A205" s="33"/>
      <c r="B205" s="34"/>
      <c r="C205" s="182" t="s">
        <v>252</v>
      </c>
      <c r="D205" s="182" t="s">
        <v>135</v>
      </c>
      <c r="E205" s="183" t="s">
        <v>253</v>
      </c>
      <c r="F205" s="184" t="s">
        <v>254</v>
      </c>
      <c r="G205" s="185" t="s">
        <v>138</v>
      </c>
      <c r="H205" s="186">
        <v>237.22</v>
      </c>
      <c r="I205" s="187"/>
      <c r="J205" s="188">
        <f>ROUND(I205*H205,2)</f>
        <v>0</v>
      </c>
      <c r="K205" s="189"/>
      <c r="L205" s="38"/>
      <c r="M205" s="190" t="s">
        <v>1</v>
      </c>
      <c r="N205" s="191" t="s">
        <v>38</v>
      </c>
      <c r="O205" s="70"/>
      <c r="P205" s="192">
        <f>O205*H205</f>
        <v>0</v>
      </c>
      <c r="Q205" s="192">
        <v>3.1E-4</v>
      </c>
      <c r="R205" s="192">
        <f>Q205*H205</f>
        <v>7.3538199999999998E-2</v>
      </c>
      <c r="S205" s="192">
        <v>0</v>
      </c>
      <c r="T205" s="193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94" t="s">
        <v>139</v>
      </c>
      <c r="AT205" s="194" t="s">
        <v>135</v>
      </c>
      <c r="AU205" s="194" t="s">
        <v>83</v>
      </c>
      <c r="AY205" s="16" t="s">
        <v>133</v>
      </c>
      <c r="BE205" s="195">
        <f>IF(N205="základní",J205,0)</f>
        <v>0</v>
      </c>
      <c r="BF205" s="195">
        <f>IF(N205="snížená",J205,0)</f>
        <v>0</v>
      </c>
      <c r="BG205" s="195">
        <f>IF(N205="zákl. přenesená",J205,0)</f>
        <v>0</v>
      </c>
      <c r="BH205" s="195">
        <f>IF(N205="sníž. přenesená",J205,0)</f>
        <v>0</v>
      </c>
      <c r="BI205" s="195">
        <f>IF(N205="nulová",J205,0)</f>
        <v>0</v>
      </c>
      <c r="BJ205" s="16" t="s">
        <v>81</v>
      </c>
      <c r="BK205" s="195">
        <f>ROUND(I205*H205,2)</f>
        <v>0</v>
      </c>
      <c r="BL205" s="16" t="s">
        <v>139</v>
      </c>
      <c r="BM205" s="194" t="s">
        <v>255</v>
      </c>
    </row>
    <row r="206" spans="1:65" s="13" customFormat="1">
      <c r="B206" s="196"/>
      <c r="C206" s="197"/>
      <c r="D206" s="198" t="s">
        <v>141</v>
      </c>
      <c r="E206" s="199" t="s">
        <v>1</v>
      </c>
      <c r="F206" s="200" t="s">
        <v>166</v>
      </c>
      <c r="G206" s="197"/>
      <c r="H206" s="199" t="s">
        <v>1</v>
      </c>
      <c r="I206" s="201"/>
      <c r="J206" s="197"/>
      <c r="K206" s="197"/>
      <c r="L206" s="202"/>
      <c r="M206" s="203"/>
      <c r="N206" s="204"/>
      <c r="O206" s="204"/>
      <c r="P206" s="204"/>
      <c r="Q206" s="204"/>
      <c r="R206" s="204"/>
      <c r="S206" s="204"/>
      <c r="T206" s="205"/>
      <c r="AT206" s="206" t="s">
        <v>141</v>
      </c>
      <c r="AU206" s="206" t="s">
        <v>83</v>
      </c>
      <c r="AV206" s="13" t="s">
        <v>81</v>
      </c>
      <c r="AW206" s="13" t="s">
        <v>30</v>
      </c>
      <c r="AX206" s="13" t="s">
        <v>73</v>
      </c>
      <c r="AY206" s="206" t="s">
        <v>133</v>
      </c>
    </row>
    <row r="207" spans="1:65" s="14" customFormat="1">
      <c r="B207" s="207"/>
      <c r="C207" s="208"/>
      <c r="D207" s="198" t="s">
        <v>141</v>
      </c>
      <c r="E207" s="209" t="s">
        <v>1</v>
      </c>
      <c r="F207" s="210" t="s">
        <v>256</v>
      </c>
      <c r="G207" s="208"/>
      <c r="H207" s="211">
        <v>237.22</v>
      </c>
      <c r="I207" s="212"/>
      <c r="J207" s="208"/>
      <c r="K207" s="208"/>
      <c r="L207" s="213"/>
      <c r="M207" s="214"/>
      <c r="N207" s="215"/>
      <c r="O207" s="215"/>
      <c r="P207" s="215"/>
      <c r="Q207" s="215"/>
      <c r="R207" s="215"/>
      <c r="S207" s="215"/>
      <c r="T207" s="216"/>
      <c r="AT207" s="217" t="s">
        <v>141</v>
      </c>
      <c r="AU207" s="217" t="s">
        <v>83</v>
      </c>
      <c r="AV207" s="14" t="s">
        <v>83</v>
      </c>
      <c r="AW207" s="14" t="s">
        <v>30</v>
      </c>
      <c r="AX207" s="14" t="s">
        <v>73</v>
      </c>
      <c r="AY207" s="217" t="s">
        <v>133</v>
      </c>
    </row>
    <row r="208" spans="1:65" s="2" customFormat="1" ht="24.2" customHeight="1">
      <c r="A208" s="33"/>
      <c r="B208" s="34"/>
      <c r="C208" s="218" t="s">
        <v>257</v>
      </c>
      <c r="D208" s="218" t="s">
        <v>241</v>
      </c>
      <c r="E208" s="219" t="s">
        <v>258</v>
      </c>
      <c r="F208" s="220" t="s">
        <v>259</v>
      </c>
      <c r="G208" s="221" t="s">
        <v>138</v>
      </c>
      <c r="H208" s="222">
        <v>285</v>
      </c>
      <c r="I208" s="223"/>
      <c r="J208" s="224">
        <f>ROUND(I208*H208,2)</f>
        <v>0</v>
      </c>
      <c r="K208" s="225"/>
      <c r="L208" s="226"/>
      <c r="M208" s="227" t="s">
        <v>1</v>
      </c>
      <c r="N208" s="228" t="s">
        <v>38</v>
      </c>
      <c r="O208" s="70"/>
      <c r="P208" s="192">
        <f>O208*H208</f>
        <v>0</v>
      </c>
      <c r="Q208" s="192">
        <v>2.9999999999999997E-4</v>
      </c>
      <c r="R208" s="192">
        <f>Q208*H208</f>
        <v>8.5499999999999993E-2</v>
      </c>
      <c r="S208" s="192">
        <v>0</v>
      </c>
      <c r="T208" s="193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94" t="s">
        <v>173</v>
      </c>
      <c r="AT208" s="194" t="s">
        <v>241</v>
      </c>
      <c r="AU208" s="194" t="s">
        <v>83</v>
      </c>
      <c r="AY208" s="16" t="s">
        <v>133</v>
      </c>
      <c r="BE208" s="195">
        <f>IF(N208="základní",J208,0)</f>
        <v>0</v>
      </c>
      <c r="BF208" s="195">
        <f>IF(N208="snížená",J208,0)</f>
        <v>0</v>
      </c>
      <c r="BG208" s="195">
        <f>IF(N208="zákl. přenesená",J208,0)</f>
        <v>0</v>
      </c>
      <c r="BH208" s="195">
        <f>IF(N208="sníž. přenesená",J208,0)</f>
        <v>0</v>
      </c>
      <c r="BI208" s="195">
        <f>IF(N208="nulová",J208,0)</f>
        <v>0</v>
      </c>
      <c r="BJ208" s="16" t="s">
        <v>81</v>
      </c>
      <c r="BK208" s="195">
        <f>ROUND(I208*H208,2)</f>
        <v>0</v>
      </c>
      <c r="BL208" s="16" t="s">
        <v>139</v>
      </c>
      <c r="BM208" s="194" t="s">
        <v>260</v>
      </c>
    </row>
    <row r="209" spans="1:65" s="14" customFormat="1">
      <c r="B209" s="207"/>
      <c r="C209" s="208"/>
      <c r="D209" s="198" t="s">
        <v>141</v>
      </c>
      <c r="E209" s="209" t="s">
        <v>1</v>
      </c>
      <c r="F209" s="210" t="s">
        <v>261</v>
      </c>
      <c r="G209" s="208"/>
      <c r="H209" s="211">
        <v>285</v>
      </c>
      <c r="I209" s="212"/>
      <c r="J209" s="208"/>
      <c r="K209" s="208"/>
      <c r="L209" s="213"/>
      <c r="M209" s="214"/>
      <c r="N209" s="215"/>
      <c r="O209" s="215"/>
      <c r="P209" s="215"/>
      <c r="Q209" s="215"/>
      <c r="R209" s="215"/>
      <c r="S209" s="215"/>
      <c r="T209" s="216"/>
      <c r="AT209" s="217" t="s">
        <v>141</v>
      </c>
      <c r="AU209" s="217" t="s">
        <v>83</v>
      </c>
      <c r="AV209" s="14" t="s">
        <v>83</v>
      </c>
      <c r="AW209" s="14" t="s">
        <v>30</v>
      </c>
      <c r="AX209" s="14" t="s">
        <v>73</v>
      </c>
      <c r="AY209" s="217" t="s">
        <v>133</v>
      </c>
    </row>
    <row r="210" spans="1:65" s="2" customFormat="1" ht="24.2" customHeight="1">
      <c r="A210" s="33"/>
      <c r="B210" s="34"/>
      <c r="C210" s="182" t="s">
        <v>262</v>
      </c>
      <c r="D210" s="182" t="s">
        <v>135</v>
      </c>
      <c r="E210" s="183" t="s">
        <v>263</v>
      </c>
      <c r="F210" s="184" t="s">
        <v>264</v>
      </c>
      <c r="G210" s="185" t="s">
        <v>265</v>
      </c>
      <c r="H210" s="186">
        <v>83</v>
      </c>
      <c r="I210" s="187"/>
      <c r="J210" s="188">
        <f>ROUND(I210*H210,2)</f>
        <v>0</v>
      </c>
      <c r="K210" s="189"/>
      <c r="L210" s="38"/>
      <c r="M210" s="190" t="s">
        <v>1</v>
      </c>
      <c r="N210" s="191" t="s">
        <v>38</v>
      </c>
      <c r="O210" s="70"/>
      <c r="P210" s="192">
        <f>O210*H210</f>
        <v>0</v>
      </c>
      <c r="Q210" s="192">
        <v>4.8999999999999998E-4</v>
      </c>
      <c r="R210" s="192">
        <f>Q210*H210</f>
        <v>4.0669999999999998E-2</v>
      </c>
      <c r="S210" s="192">
        <v>0</v>
      </c>
      <c r="T210" s="193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94" t="s">
        <v>139</v>
      </c>
      <c r="AT210" s="194" t="s">
        <v>135</v>
      </c>
      <c r="AU210" s="194" t="s">
        <v>83</v>
      </c>
      <c r="AY210" s="16" t="s">
        <v>133</v>
      </c>
      <c r="BE210" s="195">
        <f>IF(N210="základní",J210,0)</f>
        <v>0</v>
      </c>
      <c r="BF210" s="195">
        <f>IF(N210="snížená",J210,0)</f>
        <v>0</v>
      </c>
      <c r="BG210" s="195">
        <f>IF(N210="zákl. přenesená",J210,0)</f>
        <v>0</v>
      </c>
      <c r="BH210" s="195">
        <f>IF(N210="sníž. přenesená",J210,0)</f>
        <v>0</v>
      </c>
      <c r="BI210" s="195">
        <f>IF(N210="nulová",J210,0)</f>
        <v>0</v>
      </c>
      <c r="BJ210" s="16" t="s">
        <v>81</v>
      </c>
      <c r="BK210" s="195">
        <f>ROUND(I210*H210,2)</f>
        <v>0</v>
      </c>
      <c r="BL210" s="16" t="s">
        <v>139</v>
      </c>
      <c r="BM210" s="194" t="s">
        <v>266</v>
      </c>
    </row>
    <row r="211" spans="1:65" s="13" customFormat="1">
      <c r="B211" s="196"/>
      <c r="C211" s="197"/>
      <c r="D211" s="198" t="s">
        <v>141</v>
      </c>
      <c r="E211" s="199" t="s">
        <v>1</v>
      </c>
      <c r="F211" s="200" t="s">
        <v>166</v>
      </c>
      <c r="G211" s="197"/>
      <c r="H211" s="199" t="s">
        <v>1</v>
      </c>
      <c r="I211" s="201"/>
      <c r="J211" s="197"/>
      <c r="K211" s="197"/>
      <c r="L211" s="202"/>
      <c r="M211" s="203"/>
      <c r="N211" s="204"/>
      <c r="O211" s="204"/>
      <c r="P211" s="204"/>
      <c r="Q211" s="204"/>
      <c r="R211" s="204"/>
      <c r="S211" s="204"/>
      <c r="T211" s="205"/>
      <c r="AT211" s="206" t="s">
        <v>141</v>
      </c>
      <c r="AU211" s="206" t="s">
        <v>83</v>
      </c>
      <c r="AV211" s="13" t="s">
        <v>81</v>
      </c>
      <c r="AW211" s="13" t="s">
        <v>30</v>
      </c>
      <c r="AX211" s="13" t="s">
        <v>73</v>
      </c>
      <c r="AY211" s="206" t="s">
        <v>133</v>
      </c>
    </row>
    <row r="212" spans="1:65" s="14" customFormat="1">
      <c r="B212" s="207"/>
      <c r="C212" s="208"/>
      <c r="D212" s="198" t="s">
        <v>141</v>
      </c>
      <c r="E212" s="209" t="s">
        <v>1</v>
      </c>
      <c r="F212" s="210" t="s">
        <v>267</v>
      </c>
      <c r="G212" s="208"/>
      <c r="H212" s="211">
        <v>83</v>
      </c>
      <c r="I212" s="212"/>
      <c r="J212" s="208"/>
      <c r="K212" s="208"/>
      <c r="L212" s="213"/>
      <c r="M212" s="214"/>
      <c r="N212" s="215"/>
      <c r="O212" s="215"/>
      <c r="P212" s="215"/>
      <c r="Q212" s="215"/>
      <c r="R212" s="215"/>
      <c r="S212" s="215"/>
      <c r="T212" s="216"/>
      <c r="AT212" s="217" t="s">
        <v>141</v>
      </c>
      <c r="AU212" s="217" t="s">
        <v>83</v>
      </c>
      <c r="AV212" s="14" t="s">
        <v>83</v>
      </c>
      <c r="AW212" s="14" t="s">
        <v>30</v>
      </c>
      <c r="AX212" s="14" t="s">
        <v>73</v>
      </c>
      <c r="AY212" s="217" t="s">
        <v>133</v>
      </c>
    </row>
    <row r="213" spans="1:65" s="2" customFormat="1" ht="14.45" customHeight="1">
      <c r="A213" s="33"/>
      <c r="B213" s="34"/>
      <c r="C213" s="182" t="s">
        <v>268</v>
      </c>
      <c r="D213" s="182" t="s">
        <v>135</v>
      </c>
      <c r="E213" s="183" t="s">
        <v>269</v>
      </c>
      <c r="F213" s="184" t="s">
        <v>270</v>
      </c>
      <c r="G213" s="185" t="s">
        <v>146</v>
      </c>
      <c r="H213" s="186">
        <v>4.9800000000000004</v>
      </c>
      <c r="I213" s="187"/>
      <c r="J213" s="188">
        <f>ROUND(I213*H213,2)</f>
        <v>0</v>
      </c>
      <c r="K213" s="189"/>
      <c r="L213" s="38"/>
      <c r="M213" s="190" t="s">
        <v>1</v>
      </c>
      <c r="N213" s="191" t="s">
        <v>38</v>
      </c>
      <c r="O213" s="70"/>
      <c r="P213" s="192">
        <f>O213*H213</f>
        <v>0</v>
      </c>
      <c r="Q213" s="192">
        <v>2.2563399999999998</v>
      </c>
      <c r="R213" s="192">
        <f>Q213*H213</f>
        <v>11.2365732</v>
      </c>
      <c r="S213" s="192">
        <v>0</v>
      </c>
      <c r="T213" s="193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94" t="s">
        <v>139</v>
      </c>
      <c r="AT213" s="194" t="s">
        <v>135</v>
      </c>
      <c r="AU213" s="194" t="s">
        <v>83</v>
      </c>
      <c r="AY213" s="16" t="s">
        <v>133</v>
      </c>
      <c r="BE213" s="195">
        <f>IF(N213="základní",J213,0)</f>
        <v>0</v>
      </c>
      <c r="BF213" s="195">
        <f>IF(N213="snížená",J213,0)</f>
        <v>0</v>
      </c>
      <c r="BG213" s="195">
        <f>IF(N213="zákl. přenesená",J213,0)</f>
        <v>0</v>
      </c>
      <c r="BH213" s="195">
        <f>IF(N213="sníž. přenesená",J213,0)</f>
        <v>0</v>
      </c>
      <c r="BI213" s="195">
        <f>IF(N213="nulová",J213,0)</f>
        <v>0</v>
      </c>
      <c r="BJ213" s="16" t="s">
        <v>81</v>
      </c>
      <c r="BK213" s="195">
        <f>ROUND(I213*H213,2)</f>
        <v>0</v>
      </c>
      <c r="BL213" s="16" t="s">
        <v>139</v>
      </c>
      <c r="BM213" s="194" t="s">
        <v>271</v>
      </c>
    </row>
    <row r="214" spans="1:65" s="13" customFormat="1">
      <c r="B214" s="196"/>
      <c r="C214" s="197"/>
      <c r="D214" s="198" t="s">
        <v>141</v>
      </c>
      <c r="E214" s="199" t="s">
        <v>1</v>
      </c>
      <c r="F214" s="200" t="s">
        <v>166</v>
      </c>
      <c r="G214" s="197"/>
      <c r="H214" s="199" t="s">
        <v>1</v>
      </c>
      <c r="I214" s="201"/>
      <c r="J214" s="197"/>
      <c r="K214" s="197"/>
      <c r="L214" s="202"/>
      <c r="M214" s="203"/>
      <c r="N214" s="204"/>
      <c r="O214" s="204"/>
      <c r="P214" s="204"/>
      <c r="Q214" s="204"/>
      <c r="R214" s="204"/>
      <c r="S214" s="204"/>
      <c r="T214" s="205"/>
      <c r="AT214" s="206" t="s">
        <v>141</v>
      </c>
      <c r="AU214" s="206" t="s">
        <v>83</v>
      </c>
      <c r="AV214" s="13" t="s">
        <v>81</v>
      </c>
      <c r="AW214" s="13" t="s">
        <v>30</v>
      </c>
      <c r="AX214" s="13" t="s">
        <v>73</v>
      </c>
      <c r="AY214" s="206" t="s">
        <v>133</v>
      </c>
    </row>
    <row r="215" spans="1:65" s="14" customFormat="1">
      <c r="B215" s="207"/>
      <c r="C215" s="208"/>
      <c r="D215" s="198" t="s">
        <v>141</v>
      </c>
      <c r="E215" s="209" t="s">
        <v>1</v>
      </c>
      <c r="F215" s="210" t="s">
        <v>272</v>
      </c>
      <c r="G215" s="208"/>
      <c r="H215" s="211">
        <v>4.9800000000000004</v>
      </c>
      <c r="I215" s="212"/>
      <c r="J215" s="208"/>
      <c r="K215" s="208"/>
      <c r="L215" s="213"/>
      <c r="M215" s="214"/>
      <c r="N215" s="215"/>
      <c r="O215" s="215"/>
      <c r="P215" s="215"/>
      <c r="Q215" s="215"/>
      <c r="R215" s="215"/>
      <c r="S215" s="215"/>
      <c r="T215" s="216"/>
      <c r="AT215" s="217" t="s">
        <v>141</v>
      </c>
      <c r="AU215" s="217" t="s">
        <v>83</v>
      </c>
      <c r="AV215" s="14" t="s">
        <v>83</v>
      </c>
      <c r="AW215" s="14" t="s">
        <v>30</v>
      </c>
      <c r="AX215" s="14" t="s">
        <v>73</v>
      </c>
      <c r="AY215" s="217" t="s">
        <v>133</v>
      </c>
    </row>
    <row r="216" spans="1:65" s="12" customFormat="1" ht="22.9" customHeight="1">
      <c r="B216" s="166"/>
      <c r="C216" s="167"/>
      <c r="D216" s="168" t="s">
        <v>72</v>
      </c>
      <c r="E216" s="180" t="s">
        <v>149</v>
      </c>
      <c r="F216" s="180" t="s">
        <v>273</v>
      </c>
      <c r="G216" s="167"/>
      <c r="H216" s="167"/>
      <c r="I216" s="170"/>
      <c r="J216" s="181">
        <f>BK216</f>
        <v>0</v>
      </c>
      <c r="K216" s="167"/>
      <c r="L216" s="172"/>
      <c r="M216" s="173"/>
      <c r="N216" s="174"/>
      <c r="O216" s="174"/>
      <c r="P216" s="175">
        <f>SUM(P217:P244)</f>
        <v>0</v>
      </c>
      <c r="Q216" s="174"/>
      <c r="R216" s="175">
        <f>SUM(R217:R244)</f>
        <v>10.232782239999999</v>
      </c>
      <c r="S216" s="174"/>
      <c r="T216" s="176">
        <f>SUM(T217:T244)</f>
        <v>0</v>
      </c>
      <c r="AR216" s="177" t="s">
        <v>81</v>
      </c>
      <c r="AT216" s="178" t="s">
        <v>72</v>
      </c>
      <c r="AU216" s="178" t="s">
        <v>81</v>
      </c>
      <c r="AY216" s="177" t="s">
        <v>133</v>
      </c>
      <c r="BK216" s="179">
        <f>SUM(BK217:BK244)</f>
        <v>0</v>
      </c>
    </row>
    <row r="217" spans="1:65" s="2" customFormat="1" ht="14.45" customHeight="1">
      <c r="A217" s="33"/>
      <c r="B217" s="34"/>
      <c r="C217" s="182" t="s">
        <v>274</v>
      </c>
      <c r="D217" s="182" t="s">
        <v>135</v>
      </c>
      <c r="E217" s="183" t="s">
        <v>275</v>
      </c>
      <c r="F217" s="184" t="s">
        <v>276</v>
      </c>
      <c r="G217" s="185" t="s">
        <v>146</v>
      </c>
      <c r="H217" s="186">
        <v>0.29699999999999999</v>
      </c>
      <c r="I217" s="187"/>
      <c r="J217" s="188">
        <f>ROUND(I217*H217,2)</f>
        <v>0</v>
      </c>
      <c r="K217" s="189"/>
      <c r="L217" s="38"/>
      <c r="M217" s="190" t="s">
        <v>1</v>
      </c>
      <c r="N217" s="191" t="s">
        <v>38</v>
      </c>
      <c r="O217" s="70"/>
      <c r="P217" s="192">
        <f>O217*H217</f>
        <v>0</v>
      </c>
      <c r="Q217" s="192">
        <v>2.452</v>
      </c>
      <c r="R217" s="192">
        <f>Q217*H217</f>
        <v>0.728244</v>
      </c>
      <c r="S217" s="192">
        <v>0</v>
      </c>
      <c r="T217" s="193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94" t="s">
        <v>139</v>
      </c>
      <c r="AT217" s="194" t="s">
        <v>135</v>
      </c>
      <c r="AU217" s="194" t="s">
        <v>83</v>
      </c>
      <c r="AY217" s="16" t="s">
        <v>133</v>
      </c>
      <c r="BE217" s="195">
        <f>IF(N217="základní",J217,0)</f>
        <v>0</v>
      </c>
      <c r="BF217" s="195">
        <f>IF(N217="snížená",J217,0)</f>
        <v>0</v>
      </c>
      <c r="BG217" s="195">
        <f>IF(N217="zákl. přenesená",J217,0)</f>
        <v>0</v>
      </c>
      <c r="BH217" s="195">
        <f>IF(N217="sníž. přenesená",J217,0)</f>
        <v>0</v>
      </c>
      <c r="BI217" s="195">
        <f>IF(N217="nulová",J217,0)</f>
        <v>0</v>
      </c>
      <c r="BJ217" s="16" t="s">
        <v>81</v>
      </c>
      <c r="BK217" s="195">
        <f>ROUND(I217*H217,2)</f>
        <v>0</v>
      </c>
      <c r="BL217" s="16" t="s">
        <v>139</v>
      </c>
      <c r="BM217" s="194" t="s">
        <v>277</v>
      </c>
    </row>
    <row r="218" spans="1:65" s="13" customFormat="1">
      <c r="B218" s="196"/>
      <c r="C218" s="197"/>
      <c r="D218" s="198" t="s">
        <v>141</v>
      </c>
      <c r="E218" s="199" t="s">
        <v>1</v>
      </c>
      <c r="F218" s="200" t="s">
        <v>278</v>
      </c>
      <c r="G218" s="197"/>
      <c r="H218" s="199" t="s">
        <v>1</v>
      </c>
      <c r="I218" s="201"/>
      <c r="J218" s="197"/>
      <c r="K218" s="197"/>
      <c r="L218" s="202"/>
      <c r="M218" s="203"/>
      <c r="N218" s="204"/>
      <c r="O218" s="204"/>
      <c r="P218" s="204"/>
      <c r="Q218" s="204"/>
      <c r="R218" s="204"/>
      <c r="S218" s="204"/>
      <c r="T218" s="205"/>
      <c r="AT218" s="206" t="s">
        <v>141</v>
      </c>
      <c r="AU218" s="206" t="s">
        <v>83</v>
      </c>
      <c r="AV218" s="13" t="s">
        <v>81</v>
      </c>
      <c r="AW218" s="13" t="s">
        <v>30</v>
      </c>
      <c r="AX218" s="13" t="s">
        <v>73</v>
      </c>
      <c r="AY218" s="206" t="s">
        <v>133</v>
      </c>
    </row>
    <row r="219" spans="1:65" s="14" customFormat="1">
      <c r="B219" s="207"/>
      <c r="C219" s="208"/>
      <c r="D219" s="198" t="s">
        <v>141</v>
      </c>
      <c r="E219" s="209" t="s">
        <v>1</v>
      </c>
      <c r="F219" s="210" t="s">
        <v>279</v>
      </c>
      <c r="G219" s="208"/>
      <c r="H219" s="211">
        <v>0.29699999999999999</v>
      </c>
      <c r="I219" s="212"/>
      <c r="J219" s="208"/>
      <c r="K219" s="208"/>
      <c r="L219" s="213"/>
      <c r="M219" s="214"/>
      <c r="N219" s="215"/>
      <c r="O219" s="215"/>
      <c r="P219" s="215"/>
      <c r="Q219" s="215"/>
      <c r="R219" s="215"/>
      <c r="S219" s="215"/>
      <c r="T219" s="216"/>
      <c r="AT219" s="217" t="s">
        <v>141</v>
      </c>
      <c r="AU219" s="217" t="s">
        <v>83</v>
      </c>
      <c r="AV219" s="14" t="s">
        <v>83</v>
      </c>
      <c r="AW219" s="14" t="s">
        <v>30</v>
      </c>
      <c r="AX219" s="14" t="s">
        <v>73</v>
      </c>
      <c r="AY219" s="217" t="s">
        <v>133</v>
      </c>
    </row>
    <row r="220" spans="1:65" s="2" customFormat="1" ht="14.45" customHeight="1">
      <c r="A220" s="33"/>
      <c r="B220" s="34"/>
      <c r="C220" s="182" t="s">
        <v>280</v>
      </c>
      <c r="D220" s="182" t="s">
        <v>135</v>
      </c>
      <c r="E220" s="183" t="s">
        <v>281</v>
      </c>
      <c r="F220" s="184" t="s">
        <v>282</v>
      </c>
      <c r="G220" s="185" t="s">
        <v>283</v>
      </c>
      <c r="H220" s="186">
        <v>1</v>
      </c>
      <c r="I220" s="187"/>
      <c r="J220" s="188">
        <f>ROUND(I220*H220,2)</f>
        <v>0</v>
      </c>
      <c r="K220" s="189"/>
      <c r="L220" s="38"/>
      <c r="M220" s="190" t="s">
        <v>1</v>
      </c>
      <c r="N220" s="191" t="s">
        <v>38</v>
      </c>
      <c r="O220" s="70"/>
      <c r="P220" s="192">
        <f>O220*H220</f>
        <v>0</v>
      </c>
      <c r="Q220" s="192">
        <v>2.7850000000000001</v>
      </c>
      <c r="R220" s="192">
        <f>Q220*H220</f>
        <v>2.7850000000000001</v>
      </c>
      <c r="S220" s="192">
        <v>0</v>
      </c>
      <c r="T220" s="193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94" t="s">
        <v>139</v>
      </c>
      <c r="AT220" s="194" t="s">
        <v>135</v>
      </c>
      <c r="AU220" s="194" t="s">
        <v>83</v>
      </c>
      <c r="AY220" s="16" t="s">
        <v>133</v>
      </c>
      <c r="BE220" s="195">
        <f>IF(N220="základní",J220,0)</f>
        <v>0</v>
      </c>
      <c r="BF220" s="195">
        <f>IF(N220="snížená",J220,0)</f>
        <v>0</v>
      </c>
      <c r="BG220" s="195">
        <f>IF(N220="zákl. přenesená",J220,0)</f>
        <v>0</v>
      </c>
      <c r="BH220" s="195">
        <f>IF(N220="sníž. přenesená",J220,0)</f>
        <v>0</v>
      </c>
      <c r="BI220" s="195">
        <f>IF(N220="nulová",J220,0)</f>
        <v>0</v>
      </c>
      <c r="BJ220" s="16" t="s">
        <v>81</v>
      </c>
      <c r="BK220" s="195">
        <f>ROUND(I220*H220,2)</f>
        <v>0</v>
      </c>
      <c r="BL220" s="16" t="s">
        <v>139</v>
      </c>
      <c r="BM220" s="194" t="s">
        <v>284</v>
      </c>
    </row>
    <row r="221" spans="1:65" s="13" customFormat="1">
      <c r="B221" s="196"/>
      <c r="C221" s="197"/>
      <c r="D221" s="198" t="s">
        <v>141</v>
      </c>
      <c r="E221" s="199" t="s">
        <v>1</v>
      </c>
      <c r="F221" s="200" t="s">
        <v>142</v>
      </c>
      <c r="G221" s="197"/>
      <c r="H221" s="199" t="s">
        <v>1</v>
      </c>
      <c r="I221" s="201"/>
      <c r="J221" s="197"/>
      <c r="K221" s="197"/>
      <c r="L221" s="202"/>
      <c r="M221" s="203"/>
      <c r="N221" s="204"/>
      <c r="O221" s="204"/>
      <c r="P221" s="204"/>
      <c r="Q221" s="204"/>
      <c r="R221" s="204"/>
      <c r="S221" s="204"/>
      <c r="T221" s="205"/>
      <c r="AT221" s="206" t="s">
        <v>141</v>
      </c>
      <c r="AU221" s="206" t="s">
        <v>83</v>
      </c>
      <c r="AV221" s="13" t="s">
        <v>81</v>
      </c>
      <c r="AW221" s="13" t="s">
        <v>30</v>
      </c>
      <c r="AX221" s="13" t="s">
        <v>73</v>
      </c>
      <c r="AY221" s="206" t="s">
        <v>133</v>
      </c>
    </row>
    <row r="222" spans="1:65" s="14" customFormat="1">
      <c r="B222" s="207"/>
      <c r="C222" s="208"/>
      <c r="D222" s="198" t="s">
        <v>141</v>
      </c>
      <c r="E222" s="209" t="s">
        <v>1</v>
      </c>
      <c r="F222" s="210" t="s">
        <v>81</v>
      </c>
      <c r="G222" s="208"/>
      <c r="H222" s="211">
        <v>1</v>
      </c>
      <c r="I222" s="212"/>
      <c r="J222" s="208"/>
      <c r="K222" s="208"/>
      <c r="L222" s="213"/>
      <c r="M222" s="214"/>
      <c r="N222" s="215"/>
      <c r="O222" s="215"/>
      <c r="P222" s="215"/>
      <c r="Q222" s="215"/>
      <c r="R222" s="215"/>
      <c r="S222" s="215"/>
      <c r="T222" s="216"/>
      <c r="AT222" s="217" t="s">
        <v>141</v>
      </c>
      <c r="AU222" s="217" t="s">
        <v>83</v>
      </c>
      <c r="AV222" s="14" t="s">
        <v>83</v>
      </c>
      <c r="AW222" s="14" t="s">
        <v>30</v>
      </c>
      <c r="AX222" s="14" t="s">
        <v>73</v>
      </c>
      <c r="AY222" s="217" t="s">
        <v>133</v>
      </c>
    </row>
    <row r="223" spans="1:65" s="2" customFormat="1" ht="24.2" customHeight="1">
      <c r="A223" s="33"/>
      <c r="B223" s="34"/>
      <c r="C223" s="182" t="s">
        <v>285</v>
      </c>
      <c r="D223" s="182" t="s">
        <v>135</v>
      </c>
      <c r="E223" s="183" t="s">
        <v>286</v>
      </c>
      <c r="F223" s="184" t="s">
        <v>287</v>
      </c>
      <c r="G223" s="185" t="s">
        <v>138</v>
      </c>
      <c r="H223" s="186">
        <v>43.131999999999998</v>
      </c>
      <c r="I223" s="187"/>
      <c r="J223" s="188">
        <f>ROUND(I223*H223,2)</f>
        <v>0</v>
      </c>
      <c r="K223" s="189"/>
      <c r="L223" s="38"/>
      <c r="M223" s="190" t="s">
        <v>1</v>
      </c>
      <c r="N223" s="191" t="s">
        <v>38</v>
      </c>
      <c r="O223" s="70"/>
      <c r="P223" s="192">
        <f>O223*H223</f>
        <v>0</v>
      </c>
      <c r="Q223" s="192">
        <v>6.6879999999999995E-2</v>
      </c>
      <c r="R223" s="192">
        <f>Q223*H223</f>
        <v>2.8846681599999995</v>
      </c>
      <c r="S223" s="192">
        <v>0</v>
      </c>
      <c r="T223" s="193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94" t="s">
        <v>139</v>
      </c>
      <c r="AT223" s="194" t="s">
        <v>135</v>
      </c>
      <c r="AU223" s="194" t="s">
        <v>83</v>
      </c>
      <c r="AY223" s="16" t="s">
        <v>133</v>
      </c>
      <c r="BE223" s="195">
        <f>IF(N223="základní",J223,0)</f>
        <v>0</v>
      </c>
      <c r="BF223" s="195">
        <f>IF(N223="snížená",J223,0)</f>
        <v>0</v>
      </c>
      <c r="BG223" s="195">
        <f>IF(N223="zákl. přenesená",J223,0)</f>
        <v>0</v>
      </c>
      <c r="BH223" s="195">
        <f>IF(N223="sníž. přenesená",J223,0)</f>
        <v>0</v>
      </c>
      <c r="BI223" s="195">
        <f>IF(N223="nulová",J223,0)</f>
        <v>0</v>
      </c>
      <c r="BJ223" s="16" t="s">
        <v>81</v>
      </c>
      <c r="BK223" s="195">
        <f>ROUND(I223*H223,2)</f>
        <v>0</v>
      </c>
      <c r="BL223" s="16" t="s">
        <v>139</v>
      </c>
      <c r="BM223" s="194" t="s">
        <v>288</v>
      </c>
    </row>
    <row r="224" spans="1:65" s="13" customFormat="1">
      <c r="B224" s="196"/>
      <c r="C224" s="197"/>
      <c r="D224" s="198" t="s">
        <v>141</v>
      </c>
      <c r="E224" s="199" t="s">
        <v>1</v>
      </c>
      <c r="F224" s="200" t="s">
        <v>289</v>
      </c>
      <c r="G224" s="197"/>
      <c r="H224" s="199" t="s">
        <v>1</v>
      </c>
      <c r="I224" s="201"/>
      <c r="J224" s="197"/>
      <c r="K224" s="197"/>
      <c r="L224" s="202"/>
      <c r="M224" s="203"/>
      <c r="N224" s="204"/>
      <c r="O224" s="204"/>
      <c r="P224" s="204"/>
      <c r="Q224" s="204"/>
      <c r="R224" s="204"/>
      <c r="S224" s="204"/>
      <c r="T224" s="205"/>
      <c r="AT224" s="206" t="s">
        <v>141</v>
      </c>
      <c r="AU224" s="206" t="s">
        <v>83</v>
      </c>
      <c r="AV224" s="13" t="s">
        <v>81</v>
      </c>
      <c r="AW224" s="13" t="s">
        <v>30</v>
      </c>
      <c r="AX224" s="13" t="s">
        <v>73</v>
      </c>
      <c r="AY224" s="206" t="s">
        <v>133</v>
      </c>
    </row>
    <row r="225" spans="1:65" s="14" customFormat="1">
      <c r="B225" s="207"/>
      <c r="C225" s="208"/>
      <c r="D225" s="198" t="s">
        <v>141</v>
      </c>
      <c r="E225" s="209" t="s">
        <v>1</v>
      </c>
      <c r="F225" s="210" t="s">
        <v>290</v>
      </c>
      <c r="G225" s="208"/>
      <c r="H225" s="211">
        <v>28.29</v>
      </c>
      <c r="I225" s="212"/>
      <c r="J225" s="208"/>
      <c r="K225" s="208"/>
      <c r="L225" s="213"/>
      <c r="M225" s="214"/>
      <c r="N225" s="215"/>
      <c r="O225" s="215"/>
      <c r="P225" s="215"/>
      <c r="Q225" s="215"/>
      <c r="R225" s="215"/>
      <c r="S225" s="215"/>
      <c r="T225" s="216"/>
      <c r="AT225" s="217" t="s">
        <v>141</v>
      </c>
      <c r="AU225" s="217" t="s">
        <v>83</v>
      </c>
      <c r="AV225" s="14" t="s">
        <v>83</v>
      </c>
      <c r="AW225" s="14" t="s">
        <v>30</v>
      </c>
      <c r="AX225" s="14" t="s">
        <v>73</v>
      </c>
      <c r="AY225" s="217" t="s">
        <v>133</v>
      </c>
    </row>
    <row r="226" spans="1:65" s="14" customFormat="1">
      <c r="B226" s="207"/>
      <c r="C226" s="208"/>
      <c r="D226" s="198" t="s">
        <v>141</v>
      </c>
      <c r="E226" s="209" t="s">
        <v>1</v>
      </c>
      <c r="F226" s="210" t="s">
        <v>291</v>
      </c>
      <c r="G226" s="208"/>
      <c r="H226" s="211">
        <v>14.842000000000001</v>
      </c>
      <c r="I226" s="212"/>
      <c r="J226" s="208"/>
      <c r="K226" s="208"/>
      <c r="L226" s="213"/>
      <c r="M226" s="214"/>
      <c r="N226" s="215"/>
      <c r="O226" s="215"/>
      <c r="P226" s="215"/>
      <c r="Q226" s="215"/>
      <c r="R226" s="215"/>
      <c r="S226" s="215"/>
      <c r="T226" s="216"/>
      <c r="AT226" s="217" t="s">
        <v>141</v>
      </c>
      <c r="AU226" s="217" t="s">
        <v>83</v>
      </c>
      <c r="AV226" s="14" t="s">
        <v>83</v>
      </c>
      <c r="AW226" s="14" t="s">
        <v>30</v>
      </c>
      <c r="AX226" s="14" t="s">
        <v>73</v>
      </c>
      <c r="AY226" s="217" t="s">
        <v>133</v>
      </c>
    </row>
    <row r="227" spans="1:65" s="2" customFormat="1" ht="24.2" customHeight="1">
      <c r="A227" s="33"/>
      <c r="B227" s="34"/>
      <c r="C227" s="182" t="s">
        <v>292</v>
      </c>
      <c r="D227" s="182" t="s">
        <v>135</v>
      </c>
      <c r="E227" s="183" t="s">
        <v>293</v>
      </c>
      <c r="F227" s="184" t="s">
        <v>294</v>
      </c>
      <c r="G227" s="185" t="s">
        <v>138</v>
      </c>
      <c r="H227" s="186">
        <v>2.12</v>
      </c>
      <c r="I227" s="187"/>
      <c r="J227" s="188">
        <f>ROUND(I227*H227,2)</f>
        <v>0</v>
      </c>
      <c r="K227" s="189"/>
      <c r="L227" s="38"/>
      <c r="M227" s="190" t="s">
        <v>1</v>
      </c>
      <c r="N227" s="191" t="s">
        <v>38</v>
      </c>
      <c r="O227" s="70"/>
      <c r="P227" s="192">
        <f>O227*H227</f>
        <v>0</v>
      </c>
      <c r="Q227" s="192">
        <v>5.015E-2</v>
      </c>
      <c r="R227" s="192">
        <f>Q227*H227</f>
        <v>0.10631800000000001</v>
      </c>
      <c r="S227" s="192">
        <v>0</v>
      </c>
      <c r="T227" s="193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94" t="s">
        <v>139</v>
      </c>
      <c r="AT227" s="194" t="s">
        <v>135</v>
      </c>
      <c r="AU227" s="194" t="s">
        <v>83</v>
      </c>
      <c r="AY227" s="16" t="s">
        <v>133</v>
      </c>
      <c r="BE227" s="195">
        <f>IF(N227="základní",J227,0)</f>
        <v>0</v>
      </c>
      <c r="BF227" s="195">
        <f>IF(N227="snížená",J227,0)</f>
        <v>0</v>
      </c>
      <c r="BG227" s="195">
        <f>IF(N227="zákl. přenesená",J227,0)</f>
        <v>0</v>
      </c>
      <c r="BH227" s="195">
        <f>IF(N227="sníž. přenesená",J227,0)</f>
        <v>0</v>
      </c>
      <c r="BI227" s="195">
        <f>IF(N227="nulová",J227,0)</f>
        <v>0</v>
      </c>
      <c r="BJ227" s="16" t="s">
        <v>81</v>
      </c>
      <c r="BK227" s="195">
        <f>ROUND(I227*H227,2)</f>
        <v>0</v>
      </c>
      <c r="BL227" s="16" t="s">
        <v>139</v>
      </c>
      <c r="BM227" s="194" t="s">
        <v>295</v>
      </c>
    </row>
    <row r="228" spans="1:65" s="13" customFormat="1">
      <c r="B228" s="196"/>
      <c r="C228" s="197"/>
      <c r="D228" s="198" t="s">
        <v>141</v>
      </c>
      <c r="E228" s="199" t="s">
        <v>1</v>
      </c>
      <c r="F228" s="200" t="s">
        <v>289</v>
      </c>
      <c r="G228" s="197"/>
      <c r="H228" s="199" t="s">
        <v>1</v>
      </c>
      <c r="I228" s="201"/>
      <c r="J228" s="197"/>
      <c r="K228" s="197"/>
      <c r="L228" s="202"/>
      <c r="M228" s="203"/>
      <c r="N228" s="204"/>
      <c r="O228" s="204"/>
      <c r="P228" s="204"/>
      <c r="Q228" s="204"/>
      <c r="R228" s="204"/>
      <c r="S228" s="204"/>
      <c r="T228" s="205"/>
      <c r="AT228" s="206" t="s">
        <v>141</v>
      </c>
      <c r="AU228" s="206" t="s">
        <v>83</v>
      </c>
      <c r="AV228" s="13" t="s">
        <v>81</v>
      </c>
      <c r="AW228" s="13" t="s">
        <v>30</v>
      </c>
      <c r="AX228" s="13" t="s">
        <v>73</v>
      </c>
      <c r="AY228" s="206" t="s">
        <v>133</v>
      </c>
    </row>
    <row r="229" spans="1:65" s="14" customFormat="1">
      <c r="B229" s="207"/>
      <c r="C229" s="208"/>
      <c r="D229" s="198" t="s">
        <v>141</v>
      </c>
      <c r="E229" s="209" t="s">
        <v>1</v>
      </c>
      <c r="F229" s="210" t="s">
        <v>296</v>
      </c>
      <c r="G229" s="208"/>
      <c r="H229" s="211">
        <v>2.12</v>
      </c>
      <c r="I229" s="212"/>
      <c r="J229" s="208"/>
      <c r="K229" s="208"/>
      <c r="L229" s="213"/>
      <c r="M229" s="214"/>
      <c r="N229" s="215"/>
      <c r="O229" s="215"/>
      <c r="P229" s="215"/>
      <c r="Q229" s="215"/>
      <c r="R229" s="215"/>
      <c r="S229" s="215"/>
      <c r="T229" s="216"/>
      <c r="AT229" s="217" t="s">
        <v>141</v>
      </c>
      <c r="AU229" s="217" t="s">
        <v>83</v>
      </c>
      <c r="AV229" s="14" t="s">
        <v>83</v>
      </c>
      <c r="AW229" s="14" t="s">
        <v>30</v>
      </c>
      <c r="AX229" s="14" t="s">
        <v>73</v>
      </c>
      <c r="AY229" s="217" t="s">
        <v>133</v>
      </c>
    </row>
    <row r="230" spans="1:65" s="2" customFormat="1" ht="14.45" customHeight="1">
      <c r="A230" s="33"/>
      <c r="B230" s="34"/>
      <c r="C230" s="182" t="s">
        <v>297</v>
      </c>
      <c r="D230" s="182" t="s">
        <v>135</v>
      </c>
      <c r="E230" s="183" t="s">
        <v>298</v>
      </c>
      <c r="F230" s="184" t="s">
        <v>299</v>
      </c>
      <c r="G230" s="185" t="s">
        <v>265</v>
      </c>
      <c r="H230" s="186">
        <v>15.2</v>
      </c>
      <c r="I230" s="187"/>
      <c r="J230" s="188">
        <f>ROUND(I230*H230,2)</f>
        <v>0</v>
      </c>
      <c r="K230" s="189"/>
      <c r="L230" s="38"/>
      <c r="M230" s="190" t="s">
        <v>1</v>
      </c>
      <c r="N230" s="191" t="s">
        <v>38</v>
      </c>
      <c r="O230" s="70"/>
      <c r="P230" s="192">
        <f>O230*H230</f>
        <v>0</v>
      </c>
      <c r="Q230" s="192">
        <v>1.2999999999999999E-4</v>
      </c>
      <c r="R230" s="192">
        <f>Q230*H230</f>
        <v>1.9759999999999999E-3</v>
      </c>
      <c r="S230" s="192">
        <v>0</v>
      </c>
      <c r="T230" s="193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94" t="s">
        <v>139</v>
      </c>
      <c r="AT230" s="194" t="s">
        <v>135</v>
      </c>
      <c r="AU230" s="194" t="s">
        <v>83</v>
      </c>
      <c r="AY230" s="16" t="s">
        <v>133</v>
      </c>
      <c r="BE230" s="195">
        <f>IF(N230="základní",J230,0)</f>
        <v>0</v>
      </c>
      <c r="BF230" s="195">
        <f>IF(N230="snížená",J230,0)</f>
        <v>0</v>
      </c>
      <c r="BG230" s="195">
        <f>IF(N230="zákl. přenesená",J230,0)</f>
        <v>0</v>
      </c>
      <c r="BH230" s="195">
        <f>IF(N230="sníž. přenesená",J230,0)</f>
        <v>0</v>
      </c>
      <c r="BI230" s="195">
        <f>IF(N230="nulová",J230,0)</f>
        <v>0</v>
      </c>
      <c r="BJ230" s="16" t="s">
        <v>81</v>
      </c>
      <c r="BK230" s="195">
        <f>ROUND(I230*H230,2)</f>
        <v>0</v>
      </c>
      <c r="BL230" s="16" t="s">
        <v>139</v>
      </c>
      <c r="BM230" s="194" t="s">
        <v>300</v>
      </c>
    </row>
    <row r="231" spans="1:65" s="13" customFormat="1">
      <c r="B231" s="196"/>
      <c r="C231" s="197"/>
      <c r="D231" s="198" t="s">
        <v>141</v>
      </c>
      <c r="E231" s="199" t="s">
        <v>1</v>
      </c>
      <c r="F231" s="200" t="s">
        <v>289</v>
      </c>
      <c r="G231" s="197"/>
      <c r="H231" s="199" t="s">
        <v>1</v>
      </c>
      <c r="I231" s="201"/>
      <c r="J231" s="197"/>
      <c r="K231" s="197"/>
      <c r="L231" s="202"/>
      <c r="M231" s="203"/>
      <c r="N231" s="204"/>
      <c r="O231" s="204"/>
      <c r="P231" s="204"/>
      <c r="Q231" s="204"/>
      <c r="R231" s="204"/>
      <c r="S231" s="204"/>
      <c r="T231" s="205"/>
      <c r="AT231" s="206" t="s">
        <v>141</v>
      </c>
      <c r="AU231" s="206" t="s">
        <v>83</v>
      </c>
      <c r="AV231" s="13" t="s">
        <v>81</v>
      </c>
      <c r="AW231" s="13" t="s">
        <v>30</v>
      </c>
      <c r="AX231" s="13" t="s">
        <v>73</v>
      </c>
      <c r="AY231" s="206" t="s">
        <v>133</v>
      </c>
    </row>
    <row r="232" spans="1:65" s="14" customFormat="1">
      <c r="B232" s="207"/>
      <c r="C232" s="208"/>
      <c r="D232" s="198" t="s">
        <v>141</v>
      </c>
      <c r="E232" s="209" t="s">
        <v>1</v>
      </c>
      <c r="F232" s="210" t="s">
        <v>301</v>
      </c>
      <c r="G232" s="208"/>
      <c r="H232" s="211">
        <v>15.2</v>
      </c>
      <c r="I232" s="212"/>
      <c r="J232" s="208"/>
      <c r="K232" s="208"/>
      <c r="L232" s="213"/>
      <c r="M232" s="214"/>
      <c r="N232" s="215"/>
      <c r="O232" s="215"/>
      <c r="P232" s="215"/>
      <c r="Q232" s="215"/>
      <c r="R232" s="215"/>
      <c r="S232" s="215"/>
      <c r="T232" s="216"/>
      <c r="AT232" s="217" t="s">
        <v>141</v>
      </c>
      <c r="AU232" s="217" t="s">
        <v>83</v>
      </c>
      <c r="AV232" s="14" t="s">
        <v>83</v>
      </c>
      <c r="AW232" s="14" t="s">
        <v>30</v>
      </c>
      <c r="AX232" s="14" t="s">
        <v>73</v>
      </c>
      <c r="AY232" s="217" t="s">
        <v>133</v>
      </c>
    </row>
    <row r="233" spans="1:65" s="2" customFormat="1" ht="24.2" customHeight="1">
      <c r="A233" s="33"/>
      <c r="B233" s="34"/>
      <c r="C233" s="182" t="s">
        <v>302</v>
      </c>
      <c r="D233" s="182" t="s">
        <v>135</v>
      </c>
      <c r="E233" s="183" t="s">
        <v>303</v>
      </c>
      <c r="F233" s="184" t="s">
        <v>304</v>
      </c>
      <c r="G233" s="185" t="s">
        <v>138</v>
      </c>
      <c r="H233" s="186">
        <v>5.1760000000000002</v>
      </c>
      <c r="I233" s="187"/>
      <c r="J233" s="188">
        <f>ROUND(I233*H233,2)</f>
        <v>0</v>
      </c>
      <c r="K233" s="189"/>
      <c r="L233" s="38"/>
      <c r="M233" s="190" t="s">
        <v>1</v>
      </c>
      <c r="N233" s="191" t="s">
        <v>38</v>
      </c>
      <c r="O233" s="70"/>
      <c r="P233" s="192">
        <f>O233*H233</f>
        <v>0</v>
      </c>
      <c r="Q233" s="192">
        <v>0.45432</v>
      </c>
      <c r="R233" s="192">
        <f>Q233*H233</f>
        <v>2.3515603199999999</v>
      </c>
      <c r="S233" s="192">
        <v>0</v>
      </c>
      <c r="T233" s="193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94" t="s">
        <v>139</v>
      </c>
      <c r="AT233" s="194" t="s">
        <v>135</v>
      </c>
      <c r="AU233" s="194" t="s">
        <v>83</v>
      </c>
      <c r="AY233" s="16" t="s">
        <v>133</v>
      </c>
      <c r="BE233" s="195">
        <f>IF(N233="základní",J233,0)</f>
        <v>0</v>
      </c>
      <c r="BF233" s="195">
        <f>IF(N233="snížená",J233,0)</f>
        <v>0</v>
      </c>
      <c r="BG233" s="195">
        <f>IF(N233="zákl. přenesená",J233,0)</f>
        <v>0</v>
      </c>
      <c r="BH233" s="195">
        <f>IF(N233="sníž. přenesená",J233,0)</f>
        <v>0</v>
      </c>
      <c r="BI233" s="195">
        <f>IF(N233="nulová",J233,0)</f>
        <v>0</v>
      </c>
      <c r="BJ233" s="16" t="s">
        <v>81</v>
      </c>
      <c r="BK233" s="195">
        <f>ROUND(I233*H233,2)</f>
        <v>0</v>
      </c>
      <c r="BL233" s="16" t="s">
        <v>139</v>
      </c>
      <c r="BM233" s="194" t="s">
        <v>305</v>
      </c>
    </row>
    <row r="234" spans="1:65" s="13" customFormat="1">
      <c r="B234" s="196"/>
      <c r="C234" s="197"/>
      <c r="D234" s="198" t="s">
        <v>141</v>
      </c>
      <c r="E234" s="199" t="s">
        <v>1</v>
      </c>
      <c r="F234" s="200" t="s">
        <v>289</v>
      </c>
      <c r="G234" s="197"/>
      <c r="H234" s="199" t="s">
        <v>1</v>
      </c>
      <c r="I234" s="201"/>
      <c r="J234" s="197"/>
      <c r="K234" s="197"/>
      <c r="L234" s="202"/>
      <c r="M234" s="203"/>
      <c r="N234" s="204"/>
      <c r="O234" s="204"/>
      <c r="P234" s="204"/>
      <c r="Q234" s="204"/>
      <c r="R234" s="204"/>
      <c r="S234" s="204"/>
      <c r="T234" s="205"/>
      <c r="AT234" s="206" t="s">
        <v>141</v>
      </c>
      <c r="AU234" s="206" t="s">
        <v>83</v>
      </c>
      <c r="AV234" s="13" t="s">
        <v>81</v>
      </c>
      <c r="AW234" s="13" t="s">
        <v>30</v>
      </c>
      <c r="AX234" s="13" t="s">
        <v>73</v>
      </c>
      <c r="AY234" s="206" t="s">
        <v>133</v>
      </c>
    </row>
    <row r="235" spans="1:65" s="14" customFormat="1">
      <c r="B235" s="207"/>
      <c r="C235" s="208"/>
      <c r="D235" s="198" t="s">
        <v>141</v>
      </c>
      <c r="E235" s="209" t="s">
        <v>1</v>
      </c>
      <c r="F235" s="210" t="s">
        <v>306</v>
      </c>
      <c r="G235" s="208"/>
      <c r="H235" s="211">
        <v>5.1760000000000002</v>
      </c>
      <c r="I235" s="212"/>
      <c r="J235" s="208"/>
      <c r="K235" s="208"/>
      <c r="L235" s="213"/>
      <c r="M235" s="214"/>
      <c r="N235" s="215"/>
      <c r="O235" s="215"/>
      <c r="P235" s="215"/>
      <c r="Q235" s="215"/>
      <c r="R235" s="215"/>
      <c r="S235" s="215"/>
      <c r="T235" s="216"/>
      <c r="AT235" s="217" t="s">
        <v>141</v>
      </c>
      <c r="AU235" s="217" t="s">
        <v>83</v>
      </c>
      <c r="AV235" s="14" t="s">
        <v>83</v>
      </c>
      <c r="AW235" s="14" t="s">
        <v>30</v>
      </c>
      <c r="AX235" s="14" t="s">
        <v>73</v>
      </c>
      <c r="AY235" s="217" t="s">
        <v>133</v>
      </c>
    </row>
    <row r="236" spans="1:65" s="2" customFormat="1" ht="24.2" customHeight="1">
      <c r="A236" s="33"/>
      <c r="B236" s="34"/>
      <c r="C236" s="182" t="s">
        <v>307</v>
      </c>
      <c r="D236" s="182" t="s">
        <v>135</v>
      </c>
      <c r="E236" s="183" t="s">
        <v>308</v>
      </c>
      <c r="F236" s="184" t="s">
        <v>309</v>
      </c>
      <c r="G236" s="185" t="s">
        <v>218</v>
      </c>
      <c r="H236" s="186">
        <v>0.45700000000000002</v>
      </c>
      <c r="I236" s="187"/>
      <c r="J236" s="188">
        <f>ROUND(I236*H236,2)</f>
        <v>0</v>
      </c>
      <c r="K236" s="189"/>
      <c r="L236" s="38"/>
      <c r="M236" s="190" t="s">
        <v>1</v>
      </c>
      <c r="N236" s="191" t="s">
        <v>38</v>
      </c>
      <c r="O236" s="70"/>
      <c r="P236" s="192">
        <f>O236*H236</f>
        <v>0</v>
      </c>
      <c r="Q236" s="192">
        <v>1.0900000000000001</v>
      </c>
      <c r="R236" s="192">
        <f>Q236*H236</f>
        <v>0.49813000000000007</v>
      </c>
      <c r="S236" s="192">
        <v>0</v>
      </c>
      <c r="T236" s="193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94" t="s">
        <v>139</v>
      </c>
      <c r="AT236" s="194" t="s">
        <v>135</v>
      </c>
      <c r="AU236" s="194" t="s">
        <v>83</v>
      </c>
      <c r="AY236" s="16" t="s">
        <v>133</v>
      </c>
      <c r="BE236" s="195">
        <f>IF(N236="základní",J236,0)</f>
        <v>0</v>
      </c>
      <c r="BF236" s="195">
        <f>IF(N236="snížená",J236,0)</f>
        <v>0</v>
      </c>
      <c r="BG236" s="195">
        <f>IF(N236="zákl. přenesená",J236,0)</f>
        <v>0</v>
      </c>
      <c r="BH236" s="195">
        <f>IF(N236="sníž. přenesená",J236,0)</f>
        <v>0</v>
      </c>
      <c r="BI236" s="195">
        <f>IF(N236="nulová",J236,0)</f>
        <v>0</v>
      </c>
      <c r="BJ236" s="16" t="s">
        <v>81</v>
      </c>
      <c r="BK236" s="195">
        <f>ROUND(I236*H236,2)</f>
        <v>0</v>
      </c>
      <c r="BL236" s="16" t="s">
        <v>139</v>
      </c>
      <c r="BM236" s="194" t="s">
        <v>310</v>
      </c>
    </row>
    <row r="237" spans="1:65" s="13" customFormat="1">
      <c r="B237" s="196"/>
      <c r="C237" s="197"/>
      <c r="D237" s="198" t="s">
        <v>141</v>
      </c>
      <c r="E237" s="199" t="s">
        <v>1</v>
      </c>
      <c r="F237" s="200" t="s">
        <v>289</v>
      </c>
      <c r="G237" s="197"/>
      <c r="H237" s="199" t="s">
        <v>1</v>
      </c>
      <c r="I237" s="201"/>
      <c r="J237" s="197"/>
      <c r="K237" s="197"/>
      <c r="L237" s="202"/>
      <c r="M237" s="203"/>
      <c r="N237" s="204"/>
      <c r="O237" s="204"/>
      <c r="P237" s="204"/>
      <c r="Q237" s="204"/>
      <c r="R237" s="204"/>
      <c r="S237" s="204"/>
      <c r="T237" s="205"/>
      <c r="AT237" s="206" t="s">
        <v>141</v>
      </c>
      <c r="AU237" s="206" t="s">
        <v>83</v>
      </c>
      <c r="AV237" s="13" t="s">
        <v>81</v>
      </c>
      <c r="AW237" s="13" t="s">
        <v>30</v>
      </c>
      <c r="AX237" s="13" t="s">
        <v>73</v>
      </c>
      <c r="AY237" s="206" t="s">
        <v>133</v>
      </c>
    </row>
    <row r="238" spans="1:65" s="14" customFormat="1">
      <c r="B238" s="207"/>
      <c r="C238" s="208"/>
      <c r="D238" s="198" t="s">
        <v>141</v>
      </c>
      <c r="E238" s="209" t="s">
        <v>1</v>
      </c>
      <c r="F238" s="210" t="s">
        <v>311</v>
      </c>
      <c r="G238" s="208"/>
      <c r="H238" s="211">
        <v>0.45700000000000002</v>
      </c>
      <c r="I238" s="212"/>
      <c r="J238" s="208"/>
      <c r="K238" s="208"/>
      <c r="L238" s="213"/>
      <c r="M238" s="214"/>
      <c r="N238" s="215"/>
      <c r="O238" s="215"/>
      <c r="P238" s="215"/>
      <c r="Q238" s="215"/>
      <c r="R238" s="215"/>
      <c r="S238" s="215"/>
      <c r="T238" s="216"/>
      <c r="AT238" s="217" t="s">
        <v>141</v>
      </c>
      <c r="AU238" s="217" t="s">
        <v>83</v>
      </c>
      <c r="AV238" s="14" t="s">
        <v>83</v>
      </c>
      <c r="AW238" s="14" t="s">
        <v>30</v>
      </c>
      <c r="AX238" s="14" t="s">
        <v>73</v>
      </c>
      <c r="AY238" s="217" t="s">
        <v>133</v>
      </c>
    </row>
    <row r="239" spans="1:65" s="2" customFormat="1" ht="14.45" customHeight="1">
      <c r="A239" s="33"/>
      <c r="B239" s="34"/>
      <c r="C239" s="182" t="s">
        <v>312</v>
      </c>
      <c r="D239" s="182" t="s">
        <v>135</v>
      </c>
      <c r="E239" s="183" t="s">
        <v>313</v>
      </c>
      <c r="F239" s="184" t="s">
        <v>314</v>
      </c>
      <c r="G239" s="185" t="s">
        <v>138</v>
      </c>
      <c r="H239" s="186">
        <v>3.8319999999999999</v>
      </c>
      <c r="I239" s="187"/>
      <c r="J239" s="188">
        <f>ROUND(I239*H239,2)</f>
        <v>0</v>
      </c>
      <c r="K239" s="189"/>
      <c r="L239" s="38"/>
      <c r="M239" s="190" t="s">
        <v>1</v>
      </c>
      <c r="N239" s="191" t="s">
        <v>38</v>
      </c>
      <c r="O239" s="70"/>
      <c r="P239" s="192">
        <f>O239*H239</f>
        <v>0</v>
      </c>
      <c r="Q239" s="192">
        <v>0.17818000000000001</v>
      </c>
      <c r="R239" s="192">
        <f>Q239*H239</f>
        <v>0.68278576000000002</v>
      </c>
      <c r="S239" s="192">
        <v>0</v>
      </c>
      <c r="T239" s="193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94" t="s">
        <v>139</v>
      </c>
      <c r="AT239" s="194" t="s">
        <v>135</v>
      </c>
      <c r="AU239" s="194" t="s">
        <v>83</v>
      </c>
      <c r="AY239" s="16" t="s">
        <v>133</v>
      </c>
      <c r="BE239" s="195">
        <f>IF(N239="základní",J239,0)</f>
        <v>0</v>
      </c>
      <c r="BF239" s="195">
        <f>IF(N239="snížená",J239,0)</f>
        <v>0</v>
      </c>
      <c r="BG239" s="195">
        <f>IF(N239="zákl. přenesená",J239,0)</f>
        <v>0</v>
      </c>
      <c r="BH239" s="195">
        <f>IF(N239="sníž. přenesená",J239,0)</f>
        <v>0</v>
      </c>
      <c r="BI239" s="195">
        <f>IF(N239="nulová",J239,0)</f>
        <v>0</v>
      </c>
      <c r="BJ239" s="16" t="s">
        <v>81</v>
      </c>
      <c r="BK239" s="195">
        <f>ROUND(I239*H239,2)</f>
        <v>0</v>
      </c>
      <c r="BL239" s="16" t="s">
        <v>139</v>
      </c>
      <c r="BM239" s="194" t="s">
        <v>315</v>
      </c>
    </row>
    <row r="240" spans="1:65" s="13" customFormat="1">
      <c r="B240" s="196"/>
      <c r="C240" s="197"/>
      <c r="D240" s="198" t="s">
        <v>141</v>
      </c>
      <c r="E240" s="199" t="s">
        <v>1</v>
      </c>
      <c r="F240" s="200" t="s">
        <v>289</v>
      </c>
      <c r="G240" s="197"/>
      <c r="H240" s="199" t="s">
        <v>1</v>
      </c>
      <c r="I240" s="201"/>
      <c r="J240" s="197"/>
      <c r="K240" s="197"/>
      <c r="L240" s="202"/>
      <c r="M240" s="203"/>
      <c r="N240" s="204"/>
      <c r="O240" s="204"/>
      <c r="P240" s="204"/>
      <c r="Q240" s="204"/>
      <c r="R240" s="204"/>
      <c r="S240" s="204"/>
      <c r="T240" s="205"/>
      <c r="AT240" s="206" t="s">
        <v>141</v>
      </c>
      <c r="AU240" s="206" t="s">
        <v>83</v>
      </c>
      <c r="AV240" s="13" t="s">
        <v>81</v>
      </c>
      <c r="AW240" s="13" t="s">
        <v>30</v>
      </c>
      <c r="AX240" s="13" t="s">
        <v>73</v>
      </c>
      <c r="AY240" s="206" t="s">
        <v>133</v>
      </c>
    </row>
    <row r="241" spans="1:65" s="14" customFormat="1">
      <c r="B241" s="207"/>
      <c r="C241" s="208"/>
      <c r="D241" s="198" t="s">
        <v>141</v>
      </c>
      <c r="E241" s="209" t="s">
        <v>1</v>
      </c>
      <c r="F241" s="210" t="s">
        <v>316</v>
      </c>
      <c r="G241" s="208"/>
      <c r="H241" s="211">
        <v>3.8319999999999999</v>
      </c>
      <c r="I241" s="212"/>
      <c r="J241" s="208"/>
      <c r="K241" s="208"/>
      <c r="L241" s="213"/>
      <c r="M241" s="214"/>
      <c r="N241" s="215"/>
      <c r="O241" s="215"/>
      <c r="P241" s="215"/>
      <c r="Q241" s="215"/>
      <c r="R241" s="215"/>
      <c r="S241" s="215"/>
      <c r="T241" s="216"/>
      <c r="AT241" s="217" t="s">
        <v>141</v>
      </c>
      <c r="AU241" s="217" t="s">
        <v>83</v>
      </c>
      <c r="AV241" s="14" t="s">
        <v>83</v>
      </c>
      <c r="AW241" s="14" t="s">
        <v>30</v>
      </c>
      <c r="AX241" s="14" t="s">
        <v>73</v>
      </c>
      <c r="AY241" s="217" t="s">
        <v>133</v>
      </c>
    </row>
    <row r="242" spans="1:65" s="2" customFormat="1" ht="14.45" customHeight="1">
      <c r="A242" s="33"/>
      <c r="B242" s="34"/>
      <c r="C242" s="182" t="s">
        <v>317</v>
      </c>
      <c r="D242" s="182" t="s">
        <v>135</v>
      </c>
      <c r="E242" s="183" t="s">
        <v>318</v>
      </c>
      <c r="F242" s="184" t="s">
        <v>319</v>
      </c>
      <c r="G242" s="185" t="s">
        <v>283</v>
      </c>
      <c r="H242" s="186">
        <v>6</v>
      </c>
      <c r="I242" s="187"/>
      <c r="J242" s="188">
        <f>ROUND(I242*H242,2)</f>
        <v>0</v>
      </c>
      <c r="K242" s="189"/>
      <c r="L242" s="38"/>
      <c r="M242" s="190" t="s">
        <v>1</v>
      </c>
      <c r="N242" s="191" t="s">
        <v>38</v>
      </c>
      <c r="O242" s="70"/>
      <c r="P242" s="192">
        <f>O242*H242</f>
        <v>0</v>
      </c>
      <c r="Q242" s="192">
        <v>3.2349999999999997E-2</v>
      </c>
      <c r="R242" s="192">
        <f>Q242*H242</f>
        <v>0.19409999999999999</v>
      </c>
      <c r="S242" s="192">
        <v>0</v>
      </c>
      <c r="T242" s="193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94" t="s">
        <v>139</v>
      </c>
      <c r="AT242" s="194" t="s">
        <v>135</v>
      </c>
      <c r="AU242" s="194" t="s">
        <v>83</v>
      </c>
      <c r="AY242" s="16" t="s">
        <v>133</v>
      </c>
      <c r="BE242" s="195">
        <f>IF(N242="základní",J242,0)</f>
        <v>0</v>
      </c>
      <c r="BF242" s="195">
        <f>IF(N242="snížená",J242,0)</f>
        <v>0</v>
      </c>
      <c r="BG242" s="195">
        <f>IF(N242="zákl. přenesená",J242,0)</f>
        <v>0</v>
      </c>
      <c r="BH242" s="195">
        <f>IF(N242="sníž. přenesená",J242,0)</f>
        <v>0</v>
      </c>
      <c r="BI242" s="195">
        <f>IF(N242="nulová",J242,0)</f>
        <v>0</v>
      </c>
      <c r="BJ242" s="16" t="s">
        <v>81</v>
      </c>
      <c r="BK242" s="195">
        <f>ROUND(I242*H242,2)</f>
        <v>0</v>
      </c>
      <c r="BL242" s="16" t="s">
        <v>139</v>
      </c>
      <c r="BM242" s="194" t="s">
        <v>320</v>
      </c>
    </row>
    <row r="243" spans="1:65" s="13" customFormat="1">
      <c r="B243" s="196"/>
      <c r="C243" s="197"/>
      <c r="D243" s="198" t="s">
        <v>141</v>
      </c>
      <c r="E243" s="199" t="s">
        <v>1</v>
      </c>
      <c r="F243" s="200" t="s">
        <v>321</v>
      </c>
      <c r="G243" s="197"/>
      <c r="H243" s="199" t="s">
        <v>1</v>
      </c>
      <c r="I243" s="201"/>
      <c r="J243" s="197"/>
      <c r="K243" s="197"/>
      <c r="L243" s="202"/>
      <c r="M243" s="203"/>
      <c r="N243" s="204"/>
      <c r="O243" s="204"/>
      <c r="P243" s="204"/>
      <c r="Q243" s="204"/>
      <c r="R243" s="204"/>
      <c r="S243" s="204"/>
      <c r="T243" s="205"/>
      <c r="AT243" s="206" t="s">
        <v>141</v>
      </c>
      <c r="AU243" s="206" t="s">
        <v>83</v>
      </c>
      <c r="AV243" s="13" t="s">
        <v>81</v>
      </c>
      <c r="AW243" s="13" t="s">
        <v>30</v>
      </c>
      <c r="AX243" s="13" t="s">
        <v>73</v>
      </c>
      <c r="AY243" s="206" t="s">
        <v>133</v>
      </c>
    </row>
    <row r="244" spans="1:65" s="14" customFormat="1">
      <c r="B244" s="207"/>
      <c r="C244" s="208"/>
      <c r="D244" s="198" t="s">
        <v>141</v>
      </c>
      <c r="E244" s="209" t="s">
        <v>1</v>
      </c>
      <c r="F244" s="210" t="s">
        <v>162</v>
      </c>
      <c r="G244" s="208"/>
      <c r="H244" s="211">
        <v>6</v>
      </c>
      <c r="I244" s="212"/>
      <c r="J244" s="208"/>
      <c r="K244" s="208"/>
      <c r="L244" s="213"/>
      <c r="M244" s="214"/>
      <c r="N244" s="215"/>
      <c r="O244" s="215"/>
      <c r="P244" s="215"/>
      <c r="Q244" s="215"/>
      <c r="R244" s="215"/>
      <c r="S244" s="215"/>
      <c r="T244" s="216"/>
      <c r="AT244" s="217" t="s">
        <v>141</v>
      </c>
      <c r="AU244" s="217" t="s">
        <v>83</v>
      </c>
      <c r="AV244" s="14" t="s">
        <v>83</v>
      </c>
      <c r="AW244" s="14" t="s">
        <v>30</v>
      </c>
      <c r="AX244" s="14" t="s">
        <v>73</v>
      </c>
      <c r="AY244" s="217" t="s">
        <v>133</v>
      </c>
    </row>
    <row r="245" spans="1:65" s="12" customFormat="1" ht="22.9" customHeight="1">
      <c r="B245" s="166"/>
      <c r="C245" s="167"/>
      <c r="D245" s="168" t="s">
        <v>72</v>
      </c>
      <c r="E245" s="180" t="s">
        <v>139</v>
      </c>
      <c r="F245" s="180" t="s">
        <v>322</v>
      </c>
      <c r="G245" s="167"/>
      <c r="H245" s="167"/>
      <c r="I245" s="170"/>
      <c r="J245" s="181">
        <f>BK245</f>
        <v>0</v>
      </c>
      <c r="K245" s="167"/>
      <c r="L245" s="172"/>
      <c r="M245" s="173"/>
      <c r="N245" s="174"/>
      <c r="O245" s="174"/>
      <c r="P245" s="175">
        <f>SUM(P246:P270)</f>
        <v>0</v>
      </c>
      <c r="Q245" s="174"/>
      <c r="R245" s="175">
        <f>SUM(R246:R270)</f>
        <v>22.993337180000001</v>
      </c>
      <c r="S245" s="174"/>
      <c r="T245" s="176">
        <f>SUM(T246:T270)</f>
        <v>0</v>
      </c>
      <c r="AR245" s="177" t="s">
        <v>81</v>
      </c>
      <c r="AT245" s="178" t="s">
        <v>72</v>
      </c>
      <c r="AU245" s="178" t="s">
        <v>81</v>
      </c>
      <c r="AY245" s="177" t="s">
        <v>133</v>
      </c>
      <c r="BK245" s="179">
        <f>SUM(BK246:BK270)</f>
        <v>0</v>
      </c>
    </row>
    <row r="246" spans="1:65" s="2" customFormat="1" ht="24.2" customHeight="1">
      <c r="A246" s="33"/>
      <c r="B246" s="34"/>
      <c r="C246" s="182" t="s">
        <v>323</v>
      </c>
      <c r="D246" s="182" t="s">
        <v>135</v>
      </c>
      <c r="E246" s="183" t="s">
        <v>324</v>
      </c>
      <c r="F246" s="184" t="s">
        <v>325</v>
      </c>
      <c r="G246" s="185" t="s">
        <v>218</v>
      </c>
      <c r="H246" s="186">
        <v>1.93</v>
      </c>
      <c r="I246" s="187"/>
      <c r="J246" s="188">
        <f>ROUND(I246*H246,2)</f>
        <v>0</v>
      </c>
      <c r="K246" s="189"/>
      <c r="L246" s="38"/>
      <c r="M246" s="190" t="s">
        <v>1</v>
      </c>
      <c r="N246" s="191" t="s">
        <v>38</v>
      </c>
      <c r="O246" s="70"/>
      <c r="P246" s="192">
        <f>O246*H246</f>
        <v>0</v>
      </c>
      <c r="Q246" s="192">
        <v>1.7090000000000001E-2</v>
      </c>
      <c r="R246" s="192">
        <f>Q246*H246</f>
        <v>3.2983699999999998E-2</v>
      </c>
      <c r="S246" s="192">
        <v>0</v>
      </c>
      <c r="T246" s="193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94" t="s">
        <v>139</v>
      </c>
      <c r="AT246" s="194" t="s">
        <v>135</v>
      </c>
      <c r="AU246" s="194" t="s">
        <v>83</v>
      </c>
      <c r="AY246" s="16" t="s">
        <v>133</v>
      </c>
      <c r="BE246" s="195">
        <f>IF(N246="základní",J246,0)</f>
        <v>0</v>
      </c>
      <c r="BF246" s="195">
        <f>IF(N246="snížená",J246,0)</f>
        <v>0</v>
      </c>
      <c r="BG246" s="195">
        <f>IF(N246="zákl. přenesená",J246,0)</f>
        <v>0</v>
      </c>
      <c r="BH246" s="195">
        <f>IF(N246="sníž. přenesená",J246,0)</f>
        <v>0</v>
      </c>
      <c r="BI246" s="195">
        <f>IF(N246="nulová",J246,0)</f>
        <v>0</v>
      </c>
      <c r="BJ246" s="16" t="s">
        <v>81</v>
      </c>
      <c r="BK246" s="195">
        <f>ROUND(I246*H246,2)</f>
        <v>0</v>
      </c>
      <c r="BL246" s="16" t="s">
        <v>139</v>
      </c>
      <c r="BM246" s="194" t="s">
        <v>326</v>
      </c>
    </row>
    <row r="247" spans="1:65" s="13" customFormat="1">
      <c r="B247" s="196"/>
      <c r="C247" s="197"/>
      <c r="D247" s="198" t="s">
        <v>141</v>
      </c>
      <c r="E247" s="199" t="s">
        <v>1</v>
      </c>
      <c r="F247" s="200" t="s">
        <v>327</v>
      </c>
      <c r="G247" s="197"/>
      <c r="H247" s="199" t="s">
        <v>1</v>
      </c>
      <c r="I247" s="201"/>
      <c r="J247" s="197"/>
      <c r="K247" s="197"/>
      <c r="L247" s="202"/>
      <c r="M247" s="203"/>
      <c r="N247" s="204"/>
      <c r="O247" s="204"/>
      <c r="P247" s="204"/>
      <c r="Q247" s="204"/>
      <c r="R247" s="204"/>
      <c r="S247" s="204"/>
      <c r="T247" s="205"/>
      <c r="AT247" s="206" t="s">
        <v>141</v>
      </c>
      <c r="AU247" s="206" t="s">
        <v>83</v>
      </c>
      <c r="AV247" s="13" t="s">
        <v>81</v>
      </c>
      <c r="AW247" s="13" t="s">
        <v>30</v>
      </c>
      <c r="AX247" s="13" t="s">
        <v>73</v>
      </c>
      <c r="AY247" s="206" t="s">
        <v>133</v>
      </c>
    </row>
    <row r="248" spans="1:65" s="14" customFormat="1">
      <c r="B248" s="207"/>
      <c r="C248" s="208"/>
      <c r="D248" s="198" t="s">
        <v>141</v>
      </c>
      <c r="E248" s="209" t="s">
        <v>1</v>
      </c>
      <c r="F248" s="210" t="s">
        <v>328</v>
      </c>
      <c r="G248" s="208"/>
      <c r="H248" s="211">
        <v>1.905</v>
      </c>
      <c r="I248" s="212"/>
      <c r="J248" s="208"/>
      <c r="K248" s="208"/>
      <c r="L248" s="213"/>
      <c r="M248" s="214"/>
      <c r="N248" s="215"/>
      <c r="O248" s="215"/>
      <c r="P248" s="215"/>
      <c r="Q248" s="215"/>
      <c r="R248" s="215"/>
      <c r="S248" s="215"/>
      <c r="T248" s="216"/>
      <c r="AT248" s="217" t="s">
        <v>141</v>
      </c>
      <c r="AU248" s="217" t="s">
        <v>83</v>
      </c>
      <c r="AV248" s="14" t="s">
        <v>83</v>
      </c>
      <c r="AW248" s="14" t="s">
        <v>30</v>
      </c>
      <c r="AX248" s="14" t="s">
        <v>73</v>
      </c>
      <c r="AY248" s="217" t="s">
        <v>133</v>
      </c>
    </row>
    <row r="249" spans="1:65" s="14" customFormat="1">
      <c r="B249" s="207"/>
      <c r="C249" s="208"/>
      <c r="D249" s="198" t="s">
        <v>141</v>
      </c>
      <c r="E249" s="209" t="s">
        <v>1</v>
      </c>
      <c r="F249" s="210" t="s">
        <v>329</v>
      </c>
      <c r="G249" s="208"/>
      <c r="H249" s="211">
        <v>1.4E-2</v>
      </c>
      <c r="I249" s="212"/>
      <c r="J249" s="208"/>
      <c r="K249" s="208"/>
      <c r="L249" s="213"/>
      <c r="M249" s="214"/>
      <c r="N249" s="215"/>
      <c r="O249" s="215"/>
      <c r="P249" s="215"/>
      <c r="Q249" s="215"/>
      <c r="R249" s="215"/>
      <c r="S249" s="215"/>
      <c r="T249" s="216"/>
      <c r="AT249" s="217" t="s">
        <v>141</v>
      </c>
      <c r="AU249" s="217" t="s">
        <v>83</v>
      </c>
      <c r="AV249" s="14" t="s">
        <v>83</v>
      </c>
      <c r="AW249" s="14" t="s">
        <v>30</v>
      </c>
      <c r="AX249" s="14" t="s">
        <v>73</v>
      </c>
      <c r="AY249" s="217" t="s">
        <v>133</v>
      </c>
    </row>
    <row r="250" spans="1:65" s="14" customFormat="1">
      <c r="B250" s="207"/>
      <c r="C250" s="208"/>
      <c r="D250" s="198" t="s">
        <v>141</v>
      </c>
      <c r="E250" s="209" t="s">
        <v>1</v>
      </c>
      <c r="F250" s="210" t="s">
        <v>330</v>
      </c>
      <c r="G250" s="208"/>
      <c r="H250" s="211">
        <v>1.0999999999999999E-2</v>
      </c>
      <c r="I250" s="212"/>
      <c r="J250" s="208"/>
      <c r="K250" s="208"/>
      <c r="L250" s="213"/>
      <c r="M250" s="214"/>
      <c r="N250" s="215"/>
      <c r="O250" s="215"/>
      <c r="P250" s="215"/>
      <c r="Q250" s="215"/>
      <c r="R250" s="215"/>
      <c r="S250" s="215"/>
      <c r="T250" s="216"/>
      <c r="AT250" s="217" t="s">
        <v>141</v>
      </c>
      <c r="AU250" s="217" t="s">
        <v>83</v>
      </c>
      <c r="AV250" s="14" t="s">
        <v>83</v>
      </c>
      <c r="AW250" s="14" t="s">
        <v>30</v>
      </c>
      <c r="AX250" s="14" t="s">
        <v>73</v>
      </c>
      <c r="AY250" s="217" t="s">
        <v>133</v>
      </c>
    </row>
    <row r="251" spans="1:65" s="2" customFormat="1" ht="14.45" customHeight="1">
      <c r="A251" s="33"/>
      <c r="B251" s="34"/>
      <c r="C251" s="218" t="s">
        <v>331</v>
      </c>
      <c r="D251" s="218" t="s">
        <v>241</v>
      </c>
      <c r="E251" s="219" t="s">
        <v>332</v>
      </c>
      <c r="F251" s="220" t="s">
        <v>333</v>
      </c>
      <c r="G251" s="221" t="s">
        <v>218</v>
      </c>
      <c r="H251" s="222">
        <v>1.4999999999999999E-2</v>
      </c>
      <c r="I251" s="223"/>
      <c r="J251" s="224">
        <f>ROUND(I251*H251,2)</f>
        <v>0</v>
      </c>
      <c r="K251" s="225"/>
      <c r="L251" s="226"/>
      <c r="M251" s="227" t="s">
        <v>1</v>
      </c>
      <c r="N251" s="228" t="s">
        <v>38</v>
      </c>
      <c r="O251" s="70"/>
      <c r="P251" s="192">
        <f>O251*H251</f>
        <v>0</v>
      </c>
      <c r="Q251" s="192">
        <v>1</v>
      </c>
      <c r="R251" s="192">
        <f>Q251*H251</f>
        <v>1.4999999999999999E-2</v>
      </c>
      <c r="S251" s="192">
        <v>0</v>
      </c>
      <c r="T251" s="193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94" t="s">
        <v>173</v>
      </c>
      <c r="AT251" s="194" t="s">
        <v>241</v>
      </c>
      <c r="AU251" s="194" t="s">
        <v>83</v>
      </c>
      <c r="AY251" s="16" t="s">
        <v>133</v>
      </c>
      <c r="BE251" s="195">
        <f>IF(N251="základní",J251,0)</f>
        <v>0</v>
      </c>
      <c r="BF251" s="195">
        <f>IF(N251="snížená",J251,0)</f>
        <v>0</v>
      </c>
      <c r="BG251" s="195">
        <f>IF(N251="zákl. přenesená",J251,0)</f>
        <v>0</v>
      </c>
      <c r="BH251" s="195">
        <f>IF(N251="sníž. přenesená",J251,0)</f>
        <v>0</v>
      </c>
      <c r="BI251" s="195">
        <f>IF(N251="nulová",J251,0)</f>
        <v>0</v>
      </c>
      <c r="BJ251" s="16" t="s">
        <v>81</v>
      </c>
      <c r="BK251" s="195">
        <f>ROUND(I251*H251,2)</f>
        <v>0</v>
      </c>
      <c r="BL251" s="16" t="s">
        <v>139</v>
      </c>
      <c r="BM251" s="194" t="s">
        <v>334</v>
      </c>
    </row>
    <row r="252" spans="1:65" s="14" customFormat="1">
      <c r="B252" s="207"/>
      <c r="C252" s="208"/>
      <c r="D252" s="198" t="s">
        <v>141</v>
      </c>
      <c r="E252" s="209" t="s">
        <v>1</v>
      </c>
      <c r="F252" s="210" t="s">
        <v>335</v>
      </c>
      <c r="G252" s="208"/>
      <c r="H252" s="211">
        <v>1.4999999999999999E-2</v>
      </c>
      <c r="I252" s="212"/>
      <c r="J252" s="208"/>
      <c r="K252" s="208"/>
      <c r="L252" s="213"/>
      <c r="M252" s="214"/>
      <c r="N252" s="215"/>
      <c r="O252" s="215"/>
      <c r="P252" s="215"/>
      <c r="Q252" s="215"/>
      <c r="R252" s="215"/>
      <c r="S252" s="215"/>
      <c r="T252" s="216"/>
      <c r="AT252" s="217" t="s">
        <v>141</v>
      </c>
      <c r="AU252" s="217" t="s">
        <v>83</v>
      </c>
      <c r="AV252" s="14" t="s">
        <v>83</v>
      </c>
      <c r="AW252" s="14" t="s">
        <v>30</v>
      </c>
      <c r="AX252" s="14" t="s">
        <v>73</v>
      </c>
      <c r="AY252" s="217" t="s">
        <v>133</v>
      </c>
    </row>
    <row r="253" spans="1:65" s="2" customFormat="1" ht="14.45" customHeight="1">
      <c r="A253" s="33"/>
      <c r="B253" s="34"/>
      <c r="C253" s="218" t="s">
        <v>336</v>
      </c>
      <c r="D253" s="218" t="s">
        <v>241</v>
      </c>
      <c r="E253" s="219" t="s">
        <v>337</v>
      </c>
      <c r="F253" s="220" t="s">
        <v>338</v>
      </c>
      <c r="G253" s="221" t="s">
        <v>218</v>
      </c>
      <c r="H253" s="222">
        <v>2.0960000000000001</v>
      </c>
      <c r="I253" s="223"/>
      <c r="J253" s="224">
        <f>ROUND(I253*H253,2)</f>
        <v>0</v>
      </c>
      <c r="K253" s="225"/>
      <c r="L253" s="226"/>
      <c r="M253" s="227" t="s">
        <v>1</v>
      </c>
      <c r="N253" s="228" t="s">
        <v>38</v>
      </c>
      <c r="O253" s="70"/>
      <c r="P253" s="192">
        <f>O253*H253</f>
        <v>0</v>
      </c>
      <c r="Q253" s="192">
        <v>1</v>
      </c>
      <c r="R253" s="192">
        <f>Q253*H253</f>
        <v>2.0960000000000001</v>
      </c>
      <c r="S253" s="192">
        <v>0</v>
      </c>
      <c r="T253" s="193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94" t="s">
        <v>173</v>
      </c>
      <c r="AT253" s="194" t="s">
        <v>241</v>
      </c>
      <c r="AU253" s="194" t="s">
        <v>83</v>
      </c>
      <c r="AY253" s="16" t="s">
        <v>133</v>
      </c>
      <c r="BE253" s="195">
        <f>IF(N253="základní",J253,0)</f>
        <v>0</v>
      </c>
      <c r="BF253" s="195">
        <f>IF(N253="snížená",J253,0)</f>
        <v>0</v>
      </c>
      <c r="BG253" s="195">
        <f>IF(N253="zákl. přenesená",J253,0)</f>
        <v>0</v>
      </c>
      <c r="BH253" s="195">
        <f>IF(N253="sníž. přenesená",J253,0)</f>
        <v>0</v>
      </c>
      <c r="BI253" s="195">
        <f>IF(N253="nulová",J253,0)</f>
        <v>0</v>
      </c>
      <c r="BJ253" s="16" t="s">
        <v>81</v>
      </c>
      <c r="BK253" s="195">
        <f>ROUND(I253*H253,2)</f>
        <v>0</v>
      </c>
      <c r="BL253" s="16" t="s">
        <v>139</v>
      </c>
      <c r="BM253" s="194" t="s">
        <v>339</v>
      </c>
    </row>
    <row r="254" spans="1:65" s="14" customFormat="1">
      <c r="B254" s="207"/>
      <c r="C254" s="208"/>
      <c r="D254" s="198" t="s">
        <v>141</v>
      </c>
      <c r="E254" s="209" t="s">
        <v>1</v>
      </c>
      <c r="F254" s="210" t="s">
        <v>340</v>
      </c>
      <c r="G254" s="208"/>
      <c r="H254" s="211">
        <v>2.0960000000000001</v>
      </c>
      <c r="I254" s="212"/>
      <c r="J254" s="208"/>
      <c r="K254" s="208"/>
      <c r="L254" s="213"/>
      <c r="M254" s="214"/>
      <c r="N254" s="215"/>
      <c r="O254" s="215"/>
      <c r="P254" s="215"/>
      <c r="Q254" s="215"/>
      <c r="R254" s="215"/>
      <c r="S254" s="215"/>
      <c r="T254" s="216"/>
      <c r="AT254" s="217" t="s">
        <v>141</v>
      </c>
      <c r="AU254" s="217" t="s">
        <v>83</v>
      </c>
      <c r="AV254" s="14" t="s">
        <v>83</v>
      </c>
      <c r="AW254" s="14" t="s">
        <v>30</v>
      </c>
      <c r="AX254" s="14" t="s">
        <v>73</v>
      </c>
      <c r="AY254" s="217" t="s">
        <v>133</v>
      </c>
    </row>
    <row r="255" spans="1:65" s="2" customFormat="1" ht="14.45" customHeight="1">
      <c r="A255" s="33"/>
      <c r="B255" s="34"/>
      <c r="C255" s="218" t="s">
        <v>341</v>
      </c>
      <c r="D255" s="218" t="s">
        <v>241</v>
      </c>
      <c r="E255" s="219" t="s">
        <v>342</v>
      </c>
      <c r="F255" s="220" t="s">
        <v>343</v>
      </c>
      <c r="G255" s="221" t="s">
        <v>218</v>
      </c>
      <c r="H255" s="222">
        <v>1.2E-2</v>
      </c>
      <c r="I255" s="223"/>
      <c r="J255" s="224">
        <f>ROUND(I255*H255,2)</f>
        <v>0</v>
      </c>
      <c r="K255" s="225"/>
      <c r="L255" s="226"/>
      <c r="M255" s="227" t="s">
        <v>1</v>
      </c>
      <c r="N255" s="228" t="s">
        <v>38</v>
      </c>
      <c r="O255" s="70"/>
      <c r="P255" s="192">
        <f>O255*H255</f>
        <v>0</v>
      </c>
      <c r="Q255" s="192">
        <v>1</v>
      </c>
      <c r="R255" s="192">
        <f>Q255*H255</f>
        <v>1.2E-2</v>
      </c>
      <c r="S255" s="192">
        <v>0</v>
      </c>
      <c r="T255" s="193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94" t="s">
        <v>173</v>
      </c>
      <c r="AT255" s="194" t="s">
        <v>241</v>
      </c>
      <c r="AU255" s="194" t="s">
        <v>83</v>
      </c>
      <c r="AY255" s="16" t="s">
        <v>133</v>
      </c>
      <c r="BE255" s="195">
        <f>IF(N255="základní",J255,0)</f>
        <v>0</v>
      </c>
      <c r="BF255" s="195">
        <f>IF(N255="snížená",J255,0)</f>
        <v>0</v>
      </c>
      <c r="BG255" s="195">
        <f>IF(N255="zákl. přenesená",J255,0)</f>
        <v>0</v>
      </c>
      <c r="BH255" s="195">
        <f>IF(N255="sníž. přenesená",J255,0)</f>
        <v>0</v>
      </c>
      <c r="BI255" s="195">
        <f>IF(N255="nulová",J255,0)</f>
        <v>0</v>
      </c>
      <c r="BJ255" s="16" t="s">
        <v>81</v>
      </c>
      <c r="BK255" s="195">
        <f>ROUND(I255*H255,2)</f>
        <v>0</v>
      </c>
      <c r="BL255" s="16" t="s">
        <v>139</v>
      </c>
      <c r="BM255" s="194" t="s">
        <v>344</v>
      </c>
    </row>
    <row r="256" spans="1:65" s="14" customFormat="1">
      <c r="B256" s="207"/>
      <c r="C256" s="208"/>
      <c r="D256" s="198" t="s">
        <v>141</v>
      </c>
      <c r="E256" s="209" t="s">
        <v>1</v>
      </c>
      <c r="F256" s="210" t="s">
        <v>345</v>
      </c>
      <c r="G256" s="208"/>
      <c r="H256" s="211">
        <v>1.2E-2</v>
      </c>
      <c r="I256" s="212"/>
      <c r="J256" s="208"/>
      <c r="K256" s="208"/>
      <c r="L256" s="213"/>
      <c r="M256" s="214"/>
      <c r="N256" s="215"/>
      <c r="O256" s="215"/>
      <c r="P256" s="215"/>
      <c r="Q256" s="215"/>
      <c r="R256" s="215"/>
      <c r="S256" s="215"/>
      <c r="T256" s="216"/>
      <c r="AT256" s="217" t="s">
        <v>141</v>
      </c>
      <c r="AU256" s="217" t="s">
        <v>83</v>
      </c>
      <c r="AV256" s="14" t="s">
        <v>83</v>
      </c>
      <c r="AW256" s="14" t="s">
        <v>30</v>
      </c>
      <c r="AX256" s="14" t="s">
        <v>73</v>
      </c>
      <c r="AY256" s="217" t="s">
        <v>133</v>
      </c>
    </row>
    <row r="257" spans="1:65" s="2" customFormat="1" ht="24.2" customHeight="1">
      <c r="A257" s="33"/>
      <c r="B257" s="34"/>
      <c r="C257" s="182" t="s">
        <v>346</v>
      </c>
      <c r="D257" s="182" t="s">
        <v>135</v>
      </c>
      <c r="E257" s="183" t="s">
        <v>347</v>
      </c>
      <c r="F257" s="184" t="s">
        <v>348</v>
      </c>
      <c r="G257" s="185" t="s">
        <v>138</v>
      </c>
      <c r="H257" s="186">
        <v>61.744</v>
      </c>
      <c r="I257" s="187"/>
      <c r="J257" s="188">
        <f>ROUND(I257*H257,2)</f>
        <v>0</v>
      </c>
      <c r="K257" s="189"/>
      <c r="L257" s="38"/>
      <c r="M257" s="190" t="s">
        <v>1</v>
      </c>
      <c r="N257" s="191" t="s">
        <v>38</v>
      </c>
      <c r="O257" s="70"/>
      <c r="P257" s="192">
        <f>O257*H257</f>
        <v>0</v>
      </c>
      <c r="Q257" s="192">
        <v>7.3699999999999998E-3</v>
      </c>
      <c r="R257" s="192">
        <f>Q257*H257</f>
        <v>0.45505328</v>
      </c>
      <c r="S257" s="192">
        <v>0</v>
      </c>
      <c r="T257" s="193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94" t="s">
        <v>139</v>
      </c>
      <c r="AT257" s="194" t="s">
        <v>135</v>
      </c>
      <c r="AU257" s="194" t="s">
        <v>83</v>
      </c>
      <c r="AY257" s="16" t="s">
        <v>133</v>
      </c>
      <c r="BE257" s="195">
        <f>IF(N257="základní",J257,0)</f>
        <v>0</v>
      </c>
      <c r="BF257" s="195">
        <f>IF(N257="snížená",J257,0)</f>
        <v>0</v>
      </c>
      <c r="BG257" s="195">
        <f>IF(N257="zákl. přenesená",J257,0)</f>
        <v>0</v>
      </c>
      <c r="BH257" s="195">
        <f>IF(N257="sníž. přenesená",J257,0)</f>
        <v>0</v>
      </c>
      <c r="BI257" s="195">
        <f>IF(N257="nulová",J257,0)</f>
        <v>0</v>
      </c>
      <c r="BJ257" s="16" t="s">
        <v>81</v>
      </c>
      <c r="BK257" s="195">
        <f>ROUND(I257*H257,2)</f>
        <v>0</v>
      </c>
      <c r="BL257" s="16" t="s">
        <v>139</v>
      </c>
      <c r="BM257" s="194" t="s">
        <v>349</v>
      </c>
    </row>
    <row r="258" spans="1:65" s="13" customFormat="1">
      <c r="B258" s="196"/>
      <c r="C258" s="197"/>
      <c r="D258" s="198" t="s">
        <v>141</v>
      </c>
      <c r="E258" s="199" t="s">
        <v>1</v>
      </c>
      <c r="F258" s="200" t="s">
        <v>327</v>
      </c>
      <c r="G258" s="197"/>
      <c r="H258" s="199" t="s">
        <v>1</v>
      </c>
      <c r="I258" s="201"/>
      <c r="J258" s="197"/>
      <c r="K258" s="197"/>
      <c r="L258" s="202"/>
      <c r="M258" s="203"/>
      <c r="N258" s="204"/>
      <c r="O258" s="204"/>
      <c r="P258" s="204"/>
      <c r="Q258" s="204"/>
      <c r="R258" s="204"/>
      <c r="S258" s="204"/>
      <c r="T258" s="205"/>
      <c r="AT258" s="206" t="s">
        <v>141</v>
      </c>
      <c r="AU258" s="206" t="s">
        <v>83</v>
      </c>
      <c r="AV258" s="13" t="s">
        <v>81</v>
      </c>
      <c r="AW258" s="13" t="s">
        <v>30</v>
      </c>
      <c r="AX258" s="13" t="s">
        <v>73</v>
      </c>
      <c r="AY258" s="206" t="s">
        <v>133</v>
      </c>
    </row>
    <row r="259" spans="1:65" s="14" customFormat="1">
      <c r="B259" s="207"/>
      <c r="C259" s="208"/>
      <c r="D259" s="198" t="s">
        <v>141</v>
      </c>
      <c r="E259" s="209" t="s">
        <v>1</v>
      </c>
      <c r="F259" s="210" t="s">
        <v>350</v>
      </c>
      <c r="G259" s="208"/>
      <c r="H259" s="211">
        <v>61.744</v>
      </c>
      <c r="I259" s="212"/>
      <c r="J259" s="208"/>
      <c r="K259" s="208"/>
      <c r="L259" s="213"/>
      <c r="M259" s="214"/>
      <c r="N259" s="215"/>
      <c r="O259" s="215"/>
      <c r="P259" s="215"/>
      <c r="Q259" s="215"/>
      <c r="R259" s="215"/>
      <c r="S259" s="215"/>
      <c r="T259" s="216"/>
      <c r="AT259" s="217" t="s">
        <v>141</v>
      </c>
      <c r="AU259" s="217" t="s">
        <v>83</v>
      </c>
      <c r="AV259" s="14" t="s">
        <v>83</v>
      </c>
      <c r="AW259" s="14" t="s">
        <v>30</v>
      </c>
      <c r="AX259" s="14" t="s">
        <v>73</v>
      </c>
      <c r="AY259" s="217" t="s">
        <v>133</v>
      </c>
    </row>
    <row r="260" spans="1:65" s="2" customFormat="1" ht="14.45" customHeight="1">
      <c r="A260" s="33"/>
      <c r="B260" s="34"/>
      <c r="C260" s="182" t="s">
        <v>351</v>
      </c>
      <c r="D260" s="182" t="s">
        <v>135</v>
      </c>
      <c r="E260" s="183" t="s">
        <v>352</v>
      </c>
      <c r="F260" s="184" t="s">
        <v>353</v>
      </c>
      <c r="G260" s="185" t="s">
        <v>146</v>
      </c>
      <c r="H260" s="186">
        <v>7.016</v>
      </c>
      <c r="I260" s="187"/>
      <c r="J260" s="188">
        <f>ROUND(I260*H260,2)</f>
        <v>0</v>
      </c>
      <c r="K260" s="189"/>
      <c r="L260" s="38"/>
      <c r="M260" s="190" t="s">
        <v>1</v>
      </c>
      <c r="N260" s="191" t="s">
        <v>38</v>
      </c>
      <c r="O260" s="70"/>
      <c r="P260" s="192">
        <f>O260*H260</f>
        <v>0</v>
      </c>
      <c r="Q260" s="192">
        <v>2.45343</v>
      </c>
      <c r="R260" s="192">
        <f>Q260*H260</f>
        <v>17.213264880000001</v>
      </c>
      <c r="S260" s="192">
        <v>0</v>
      </c>
      <c r="T260" s="193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94" t="s">
        <v>139</v>
      </c>
      <c r="AT260" s="194" t="s">
        <v>135</v>
      </c>
      <c r="AU260" s="194" t="s">
        <v>83</v>
      </c>
      <c r="AY260" s="16" t="s">
        <v>133</v>
      </c>
      <c r="BE260" s="195">
        <f>IF(N260="základní",J260,0)</f>
        <v>0</v>
      </c>
      <c r="BF260" s="195">
        <f>IF(N260="snížená",J260,0)</f>
        <v>0</v>
      </c>
      <c r="BG260" s="195">
        <f>IF(N260="zákl. přenesená",J260,0)</f>
        <v>0</v>
      </c>
      <c r="BH260" s="195">
        <f>IF(N260="sníž. přenesená",J260,0)</f>
        <v>0</v>
      </c>
      <c r="BI260" s="195">
        <f>IF(N260="nulová",J260,0)</f>
        <v>0</v>
      </c>
      <c r="BJ260" s="16" t="s">
        <v>81</v>
      </c>
      <c r="BK260" s="195">
        <f>ROUND(I260*H260,2)</f>
        <v>0</v>
      </c>
      <c r="BL260" s="16" t="s">
        <v>139</v>
      </c>
      <c r="BM260" s="194" t="s">
        <v>354</v>
      </c>
    </row>
    <row r="261" spans="1:65" s="13" customFormat="1">
      <c r="B261" s="196"/>
      <c r="C261" s="197"/>
      <c r="D261" s="198" t="s">
        <v>141</v>
      </c>
      <c r="E261" s="199" t="s">
        <v>1</v>
      </c>
      <c r="F261" s="200" t="s">
        <v>355</v>
      </c>
      <c r="G261" s="197"/>
      <c r="H261" s="199" t="s">
        <v>1</v>
      </c>
      <c r="I261" s="201"/>
      <c r="J261" s="197"/>
      <c r="K261" s="197"/>
      <c r="L261" s="202"/>
      <c r="M261" s="203"/>
      <c r="N261" s="204"/>
      <c r="O261" s="204"/>
      <c r="P261" s="204"/>
      <c r="Q261" s="204"/>
      <c r="R261" s="204"/>
      <c r="S261" s="204"/>
      <c r="T261" s="205"/>
      <c r="AT261" s="206" t="s">
        <v>141</v>
      </c>
      <c r="AU261" s="206" t="s">
        <v>83</v>
      </c>
      <c r="AV261" s="13" t="s">
        <v>81</v>
      </c>
      <c r="AW261" s="13" t="s">
        <v>30</v>
      </c>
      <c r="AX261" s="13" t="s">
        <v>73</v>
      </c>
      <c r="AY261" s="206" t="s">
        <v>133</v>
      </c>
    </row>
    <row r="262" spans="1:65" s="14" customFormat="1">
      <c r="B262" s="207"/>
      <c r="C262" s="208"/>
      <c r="D262" s="198" t="s">
        <v>141</v>
      </c>
      <c r="E262" s="209" t="s">
        <v>1</v>
      </c>
      <c r="F262" s="210" t="s">
        <v>356</v>
      </c>
      <c r="G262" s="208"/>
      <c r="H262" s="211">
        <v>7.016</v>
      </c>
      <c r="I262" s="212"/>
      <c r="J262" s="208"/>
      <c r="K262" s="208"/>
      <c r="L262" s="213"/>
      <c r="M262" s="214"/>
      <c r="N262" s="215"/>
      <c r="O262" s="215"/>
      <c r="P262" s="215"/>
      <c r="Q262" s="215"/>
      <c r="R262" s="215"/>
      <c r="S262" s="215"/>
      <c r="T262" s="216"/>
      <c r="AT262" s="217" t="s">
        <v>141</v>
      </c>
      <c r="AU262" s="217" t="s">
        <v>83</v>
      </c>
      <c r="AV262" s="14" t="s">
        <v>83</v>
      </c>
      <c r="AW262" s="14" t="s">
        <v>30</v>
      </c>
      <c r="AX262" s="14" t="s">
        <v>73</v>
      </c>
      <c r="AY262" s="217" t="s">
        <v>133</v>
      </c>
    </row>
    <row r="263" spans="1:65" s="2" customFormat="1" ht="14.45" customHeight="1">
      <c r="A263" s="33"/>
      <c r="B263" s="34"/>
      <c r="C263" s="182" t="s">
        <v>357</v>
      </c>
      <c r="D263" s="182" t="s">
        <v>135</v>
      </c>
      <c r="E263" s="183" t="s">
        <v>358</v>
      </c>
      <c r="F263" s="184" t="s">
        <v>359</v>
      </c>
      <c r="G263" s="185" t="s">
        <v>218</v>
      </c>
      <c r="H263" s="186">
        <v>0.316</v>
      </c>
      <c r="I263" s="187"/>
      <c r="J263" s="188">
        <f>ROUND(I263*H263,2)</f>
        <v>0</v>
      </c>
      <c r="K263" s="189"/>
      <c r="L263" s="38"/>
      <c r="M263" s="190" t="s">
        <v>1</v>
      </c>
      <c r="N263" s="191" t="s">
        <v>38</v>
      </c>
      <c r="O263" s="70"/>
      <c r="P263" s="192">
        <f>O263*H263</f>
        <v>0</v>
      </c>
      <c r="Q263" s="192">
        <v>1.06277</v>
      </c>
      <c r="R263" s="192">
        <f>Q263*H263</f>
        <v>0.33583531999999999</v>
      </c>
      <c r="S263" s="192">
        <v>0</v>
      </c>
      <c r="T263" s="193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94" t="s">
        <v>139</v>
      </c>
      <c r="AT263" s="194" t="s">
        <v>135</v>
      </c>
      <c r="AU263" s="194" t="s">
        <v>83</v>
      </c>
      <c r="AY263" s="16" t="s">
        <v>133</v>
      </c>
      <c r="BE263" s="195">
        <f>IF(N263="základní",J263,0)</f>
        <v>0</v>
      </c>
      <c r="BF263" s="195">
        <f>IF(N263="snížená",J263,0)</f>
        <v>0</v>
      </c>
      <c r="BG263" s="195">
        <f>IF(N263="zákl. přenesená",J263,0)</f>
        <v>0</v>
      </c>
      <c r="BH263" s="195">
        <f>IF(N263="sníž. přenesená",J263,0)</f>
        <v>0</v>
      </c>
      <c r="BI263" s="195">
        <f>IF(N263="nulová",J263,0)</f>
        <v>0</v>
      </c>
      <c r="BJ263" s="16" t="s">
        <v>81</v>
      </c>
      <c r="BK263" s="195">
        <f>ROUND(I263*H263,2)</f>
        <v>0</v>
      </c>
      <c r="BL263" s="16" t="s">
        <v>139</v>
      </c>
      <c r="BM263" s="194" t="s">
        <v>360</v>
      </c>
    </row>
    <row r="264" spans="1:65" s="13" customFormat="1">
      <c r="B264" s="196"/>
      <c r="C264" s="197"/>
      <c r="D264" s="198" t="s">
        <v>141</v>
      </c>
      <c r="E264" s="199" t="s">
        <v>1</v>
      </c>
      <c r="F264" s="200" t="s">
        <v>355</v>
      </c>
      <c r="G264" s="197"/>
      <c r="H264" s="199" t="s">
        <v>1</v>
      </c>
      <c r="I264" s="201"/>
      <c r="J264" s="197"/>
      <c r="K264" s="197"/>
      <c r="L264" s="202"/>
      <c r="M264" s="203"/>
      <c r="N264" s="204"/>
      <c r="O264" s="204"/>
      <c r="P264" s="204"/>
      <c r="Q264" s="204"/>
      <c r="R264" s="204"/>
      <c r="S264" s="204"/>
      <c r="T264" s="205"/>
      <c r="AT264" s="206" t="s">
        <v>141</v>
      </c>
      <c r="AU264" s="206" t="s">
        <v>83</v>
      </c>
      <c r="AV264" s="13" t="s">
        <v>81</v>
      </c>
      <c r="AW264" s="13" t="s">
        <v>30</v>
      </c>
      <c r="AX264" s="13" t="s">
        <v>73</v>
      </c>
      <c r="AY264" s="206" t="s">
        <v>133</v>
      </c>
    </row>
    <row r="265" spans="1:65" s="14" customFormat="1">
      <c r="B265" s="207"/>
      <c r="C265" s="208"/>
      <c r="D265" s="198" t="s">
        <v>141</v>
      </c>
      <c r="E265" s="209" t="s">
        <v>1</v>
      </c>
      <c r="F265" s="210" t="s">
        <v>361</v>
      </c>
      <c r="G265" s="208"/>
      <c r="H265" s="211">
        <v>0.316</v>
      </c>
      <c r="I265" s="212"/>
      <c r="J265" s="208"/>
      <c r="K265" s="208"/>
      <c r="L265" s="213"/>
      <c r="M265" s="214"/>
      <c r="N265" s="215"/>
      <c r="O265" s="215"/>
      <c r="P265" s="215"/>
      <c r="Q265" s="215"/>
      <c r="R265" s="215"/>
      <c r="S265" s="215"/>
      <c r="T265" s="216"/>
      <c r="AT265" s="217" t="s">
        <v>141</v>
      </c>
      <c r="AU265" s="217" t="s">
        <v>83</v>
      </c>
      <c r="AV265" s="14" t="s">
        <v>83</v>
      </c>
      <c r="AW265" s="14" t="s">
        <v>30</v>
      </c>
      <c r="AX265" s="14" t="s">
        <v>73</v>
      </c>
      <c r="AY265" s="217" t="s">
        <v>133</v>
      </c>
    </row>
    <row r="266" spans="1:65" s="2" customFormat="1" ht="14.45" customHeight="1">
      <c r="A266" s="33"/>
      <c r="B266" s="34"/>
      <c r="C266" s="182" t="s">
        <v>362</v>
      </c>
      <c r="D266" s="182" t="s">
        <v>135</v>
      </c>
      <c r="E266" s="183" t="s">
        <v>363</v>
      </c>
      <c r="F266" s="184" t="s">
        <v>364</v>
      </c>
      <c r="G266" s="185" t="s">
        <v>283</v>
      </c>
      <c r="H266" s="186">
        <v>36</v>
      </c>
      <c r="I266" s="187"/>
      <c r="J266" s="188">
        <f>ROUND(I266*H266,2)</f>
        <v>0</v>
      </c>
      <c r="K266" s="189"/>
      <c r="L266" s="38"/>
      <c r="M266" s="190" t="s">
        <v>1</v>
      </c>
      <c r="N266" s="191" t="s">
        <v>38</v>
      </c>
      <c r="O266" s="70"/>
      <c r="P266" s="192">
        <f>O266*H266</f>
        <v>0</v>
      </c>
      <c r="Q266" s="192">
        <v>1.9699999999999999E-2</v>
      </c>
      <c r="R266" s="192">
        <f>Q266*H266</f>
        <v>0.70919999999999994</v>
      </c>
      <c r="S266" s="192">
        <v>0</v>
      </c>
      <c r="T266" s="193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94" t="s">
        <v>139</v>
      </c>
      <c r="AT266" s="194" t="s">
        <v>135</v>
      </c>
      <c r="AU266" s="194" t="s">
        <v>83</v>
      </c>
      <c r="AY266" s="16" t="s">
        <v>133</v>
      </c>
      <c r="BE266" s="195">
        <f>IF(N266="základní",J266,0)</f>
        <v>0</v>
      </c>
      <c r="BF266" s="195">
        <f>IF(N266="snížená",J266,0)</f>
        <v>0</v>
      </c>
      <c r="BG266" s="195">
        <f>IF(N266="zákl. přenesená",J266,0)</f>
        <v>0</v>
      </c>
      <c r="BH266" s="195">
        <f>IF(N266="sníž. přenesená",J266,0)</f>
        <v>0</v>
      </c>
      <c r="BI266" s="195">
        <f>IF(N266="nulová",J266,0)</f>
        <v>0</v>
      </c>
      <c r="BJ266" s="16" t="s">
        <v>81</v>
      </c>
      <c r="BK266" s="195">
        <f>ROUND(I266*H266,2)</f>
        <v>0</v>
      </c>
      <c r="BL266" s="16" t="s">
        <v>139</v>
      </c>
      <c r="BM266" s="194" t="s">
        <v>365</v>
      </c>
    </row>
    <row r="267" spans="1:65" s="14" customFormat="1">
      <c r="B267" s="207"/>
      <c r="C267" s="208"/>
      <c r="D267" s="198" t="s">
        <v>141</v>
      </c>
      <c r="E267" s="209" t="s">
        <v>1</v>
      </c>
      <c r="F267" s="210" t="s">
        <v>307</v>
      </c>
      <c r="G267" s="208"/>
      <c r="H267" s="211">
        <v>36</v>
      </c>
      <c r="I267" s="212"/>
      <c r="J267" s="208"/>
      <c r="K267" s="208"/>
      <c r="L267" s="213"/>
      <c r="M267" s="214"/>
      <c r="N267" s="215"/>
      <c r="O267" s="215"/>
      <c r="P267" s="215"/>
      <c r="Q267" s="215"/>
      <c r="R267" s="215"/>
      <c r="S267" s="215"/>
      <c r="T267" s="216"/>
      <c r="AT267" s="217" t="s">
        <v>141</v>
      </c>
      <c r="AU267" s="217" t="s">
        <v>83</v>
      </c>
      <c r="AV267" s="14" t="s">
        <v>83</v>
      </c>
      <c r="AW267" s="14" t="s">
        <v>30</v>
      </c>
      <c r="AX267" s="14" t="s">
        <v>73</v>
      </c>
      <c r="AY267" s="217" t="s">
        <v>133</v>
      </c>
    </row>
    <row r="268" spans="1:65" s="2" customFormat="1" ht="14.45" customHeight="1">
      <c r="A268" s="33"/>
      <c r="B268" s="34"/>
      <c r="C268" s="182" t="s">
        <v>366</v>
      </c>
      <c r="D268" s="182" t="s">
        <v>135</v>
      </c>
      <c r="E268" s="183" t="s">
        <v>367</v>
      </c>
      <c r="F268" s="184" t="s">
        <v>368</v>
      </c>
      <c r="G268" s="185" t="s">
        <v>283</v>
      </c>
      <c r="H268" s="186">
        <v>36</v>
      </c>
      <c r="I268" s="187"/>
      <c r="J268" s="188">
        <f>ROUND(I268*H268,2)</f>
        <v>0</v>
      </c>
      <c r="K268" s="189"/>
      <c r="L268" s="38"/>
      <c r="M268" s="190" t="s">
        <v>1</v>
      </c>
      <c r="N268" s="191" t="s">
        <v>38</v>
      </c>
      <c r="O268" s="70"/>
      <c r="P268" s="192">
        <f>O268*H268</f>
        <v>0</v>
      </c>
      <c r="Q268" s="192">
        <v>5.8999999999999997E-2</v>
      </c>
      <c r="R268" s="192">
        <f>Q268*H268</f>
        <v>2.1239999999999997</v>
      </c>
      <c r="S268" s="192">
        <v>0</v>
      </c>
      <c r="T268" s="193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94" t="s">
        <v>139</v>
      </c>
      <c r="AT268" s="194" t="s">
        <v>135</v>
      </c>
      <c r="AU268" s="194" t="s">
        <v>83</v>
      </c>
      <c r="AY268" s="16" t="s">
        <v>133</v>
      </c>
      <c r="BE268" s="195">
        <f>IF(N268="základní",J268,0)</f>
        <v>0</v>
      </c>
      <c r="BF268" s="195">
        <f>IF(N268="snížená",J268,0)</f>
        <v>0</v>
      </c>
      <c r="BG268" s="195">
        <f>IF(N268="zákl. přenesená",J268,0)</f>
        <v>0</v>
      </c>
      <c r="BH268" s="195">
        <f>IF(N268="sníž. přenesená",J268,0)</f>
        <v>0</v>
      </c>
      <c r="BI268" s="195">
        <f>IF(N268="nulová",J268,0)</f>
        <v>0</v>
      </c>
      <c r="BJ268" s="16" t="s">
        <v>81</v>
      </c>
      <c r="BK268" s="195">
        <f>ROUND(I268*H268,2)</f>
        <v>0</v>
      </c>
      <c r="BL268" s="16" t="s">
        <v>139</v>
      </c>
      <c r="BM268" s="194" t="s">
        <v>369</v>
      </c>
    </row>
    <row r="269" spans="1:65" s="13" customFormat="1">
      <c r="B269" s="196"/>
      <c r="C269" s="197"/>
      <c r="D269" s="198" t="s">
        <v>141</v>
      </c>
      <c r="E269" s="199" t="s">
        <v>1</v>
      </c>
      <c r="F269" s="200" t="s">
        <v>321</v>
      </c>
      <c r="G269" s="197"/>
      <c r="H269" s="199" t="s">
        <v>1</v>
      </c>
      <c r="I269" s="201"/>
      <c r="J269" s="197"/>
      <c r="K269" s="197"/>
      <c r="L269" s="202"/>
      <c r="M269" s="203"/>
      <c r="N269" s="204"/>
      <c r="O269" s="204"/>
      <c r="P269" s="204"/>
      <c r="Q269" s="204"/>
      <c r="R269" s="204"/>
      <c r="S269" s="204"/>
      <c r="T269" s="205"/>
      <c r="AT269" s="206" t="s">
        <v>141</v>
      </c>
      <c r="AU269" s="206" t="s">
        <v>83</v>
      </c>
      <c r="AV269" s="13" t="s">
        <v>81</v>
      </c>
      <c r="AW269" s="13" t="s">
        <v>30</v>
      </c>
      <c r="AX269" s="13" t="s">
        <v>73</v>
      </c>
      <c r="AY269" s="206" t="s">
        <v>133</v>
      </c>
    </row>
    <row r="270" spans="1:65" s="14" customFormat="1">
      <c r="B270" s="207"/>
      <c r="C270" s="208"/>
      <c r="D270" s="198" t="s">
        <v>141</v>
      </c>
      <c r="E270" s="209" t="s">
        <v>1</v>
      </c>
      <c r="F270" s="210" t="s">
        <v>370</v>
      </c>
      <c r="G270" s="208"/>
      <c r="H270" s="211">
        <v>36</v>
      </c>
      <c r="I270" s="212"/>
      <c r="J270" s="208"/>
      <c r="K270" s="208"/>
      <c r="L270" s="213"/>
      <c r="M270" s="214"/>
      <c r="N270" s="215"/>
      <c r="O270" s="215"/>
      <c r="P270" s="215"/>
      <c r="Q270" s="215"/>
      <c r="R270" s="215"/>
      <c r="S270" s="215"/>
      <c r="T270" s="216"/>
      <c r="AT270" s="217" t="s">
        <v>141</v>
      </c>
      <c r="AU270" s="217" t="s">
        <v>83</v>
      </c>
      <c r="AV270" s="14" t="s">
        <v>83</v>
      </c>
      <c r="AW270" s="14" t="s">
        <v>30</v>
      </c>
      <c r="AX270" s="14" t="s">
        <v>73</v>
      </c>
      <c r="AY270" s="217" t="s">
        <v>133</v>
      </c>
    </row>
    <row r="271" spans="1:65" s="12" customFormat="1" ht="22.9" customHeight="1">
      <c r="B271" s="166"/>
      <c r="C271" s="167"/>
      <c r="D271" s="168" t="s">
        <v>72</v>
      </c>
      <c r="E271" s="180" t="s">
        <v>158</v>
      </c>
      <c r="F271" s="180" t="s">
        <v>371</v>
      </c>
      <c r="G271" s="167"/>
      <c r="H271" s="167"/>
      <c r="I271" s="170"/>
      <c r="J271" s="181">
        <f>BK271</f>
        <v>0</v>
      </c>
      <c r="K271" s="167"/>
      <c r="L271" s="172"/>
      <c r="M271" s="173"/>
      <c r="N271" s="174"/>
      <c r="O271" s="174"/>
      <c r="P271" s="175">
        <f>SUM(P272:P294)</f>
        <v>0</v>
      </c>
      <c r="Q271" s="174"/>
      <c r="R271" s="175">
        <f>SUM(R272:R294)</f>
        <v>36.186339199999999</v>
      </c>
      <c r="S271" s="174"/>
      <c r="T271" s="176">
        <f>SUM(T272:T294)</f>
        <v>5.6999999999999993</v>
      </c>
      <c r="AR271" s="177" t="s">
        <v>81</v>
      </c>
      <c r="AT271" s="178" t="s">
        <v>72</v>
      </c>
      <c r="AU271" s="178" t="s">
        <v>81</v>
      </c>
      <c r="AY271" s="177" t="s">
        <v>133</v>
      </c>
      <c r="BK271" s="179">
        <f>SUM(BK272:BK294)</f>
        <v>0</v>
      </c>
    </row>
    <row r="272" spans="1:65" s="2" customFormat="1" ht="24.2" customHeight="1">
      <c r="A272" s="33"/>
      <c r="B272" s="34"/>
      <c r="C272" s="182" t="s">
        <v>372</v>
      </c>
      <c r="D272" s="182" t="s">
        <v>135</v>
      </c>
      <c r="E272" s="183" t="s">
        <v>373</v>
      </c>
      <c r="F272" s="184" t="s">
        <v>374</v>
      </c>
      <c r="G272" s="185" t="s">
        <v>138</v>
      </c>
      <c r="H272" s="186">
        <v>10</v>
      </c>
      <c r="I272" s="187"/>
      <c r="J272" s="188">
        <f>ROUND(I272*H272,2)</f>
        <v>0</v>
      </c>
      <c r="K272" s="189"/>
      <c r="L272" s="38"/>
      <c r="M272" s="190" t="s">
        <v>1</v>
      </c>
      <c r="N272" s="191" t="s">
        <v>38</v>
      </c>
      <c r="O272" s="70"/>
      <c r="P272" s="192">
        <f>O272*H272</f>
        <v>0</v>
      </c>
      <c r="Q272" s="192">
        <v>0</v>
      </c>
      <c r="R272" s="192">
        <f>Q272*H272</f>
        <v>0</v>
      </c>
      <c r="S272" s="192">
        <v>0.26</v>
      </c>
      <c r="T272" s="193">
        <f>S272*H272</f>
        <v>2.6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94" t="s">
        <v>139</v>
      </c>
      <c r="AT272" s="194" t="s">
        <v>135</v>
      </c>
      <c r="AU272" s="194" t="s">
        <v>83</v>
      </c>
      <c r="AY272" s="16" t="s">
        <v>133</v>
      </c>
      <c r="BE272" s="195">
        <f>IF(N272="základní",J272,0)</f>
        <v>0</v>
      </c>
      <c r="BF272" s="195">
        <f>IF(N272="snížená",J272,0)</f>
        <v>0</v>
      </c>
      <c r="BG272" s="195">
        <f>IF(N272="zákl. přenesená",J272,0)</f>
        <v>0</v>
      </c>
      <c r="BH272" s="195">
        <f>IF(N272="sníž. přenesená",J272,0)</f>
        <v>0</v>
      </c>
      <c r="BI272" s="195">
        <f>IF(N272="nulová",J272,0)</f>
        <v>0</v>
      </c>
      <c r="BJ272" s="16" t="s">
        <v>81</v>
      </c>
      <c r="BK272" s="195">
        <f>ROUND(I272*H272,2)</f>
        <v>0</v>
      </c>
      <c r="BL272" s="16" t="s">
        <v>139</v>
      </c>
      <c r="BM272" s="194" t="s">
        <v>375</v>
      </c>
    </row>
    <row r="273" spans="1:65" s="13" customFormat="1">
      <c r="B273" s="196"/>
      <c r="C273" s="197"/>
      <c r="D273" s="198" t="s">
        <v>141</v>
      </c>
      <c r="E273" s="199" t="s">
        <v>1</v>
      </c>
      <c r="F273" s="200" t="s">
        <v>376</v>
      </c>
      <c r="G273" s="197"/>
      <c r="H273" s="199" t="s">
        <v>1</v>
      </c>
      <c r="I273" s="201"/>
      <c r="J273" s="197"/>
      <c r="K273" s="197"/>
      <c r="L273" s="202"/>
      <c r="M273" s="203"/>
      <c r="N273" s="204"/>
      <c r="O273" s="204"/>
      <c r="P273" s="204"/>
      <c r="Q273" s="204"/>
      <c r="R273" s="204"/>
      <c r="S273" s="204"/>
      <c r="T273" s="205"/>
      <c r="AT273" s="206" t="s">
        <v>141</v>
      </c>
      <c r="AU273" s="206" t="s">
        <v>83</v>
      </c>
      <c r="AV273" s="13" t="s">
        <v>81</v>
      </c>
      <c r="AW273" s="13" t="s">
        <v>30</v>
      </c>
      <c r="AX273" s="13" t="s">
        <v>73</v>
      </c>
      <c r="AY273" s="206" t="s">
        <v>133</v>
      </c>
    </row>
    <row r="274" spans="1:65" s="14" customFormat="1">
      <c r="B274" s="207"/>
      <c r="C274" s="208"/>
      <c r="D274" s="198" t="s">
        <v>141</v>
      </c>
      <c r="E274" s="209" t="s">
        <v>1</v>
      </c>
      <c r="F274" s="210" t="s">
        <v>182</v>
      </c>
      <c r="G274" s="208"/>
      <c r="H274" s="211">
        <v>10</v>
      </c>
      <c r="I274" s="212"/>
      <c r="J274" s="208"/>
      <c r="K274" s="208"/>
      <c r="L274" s="213"/>
      <c r="M274" s="214"/>
      <c r="N274" s="215"/>
      <c r="O274" s="215"/>
      <c r="P274" s="215"/>
      <c r="Q274" s="215"/>
      <c r="R274" s="215"/>
      <c r="S274" s="215"/>
      <c r="T274" s="216"/>
      <c r="AT274" s="217" t="s">
        <v>141</v>
      </c>
      <c r="AU274" s="217" t="s">
        <v>83</v>
      </c>
      <c r="AV274" s="14" t="s">
        <v>83</v>
      </c>
      <c r="AW274" s="14" t="s">
        <v>30</v>
      </c>
      <c r="AX274" s="14" t="s">
        <v>73</v>
      </c>
      <c r="AY274" s="217" t="s">
        <v>133</v>
      </c>
    </row>
    <row r="275" spans="1:65" s="2" customFormat="1" ht="14.45" customHeight="1">
      <c r="A275" s="33"/>
      <c r="B275" s="34"/>
      <c r="C275" s="182" t="s">
        <v>377</v>
      </c>
      <c r="D275" s="182" t="s">
        <v>135</v>
      </c>
      <c r="E275" s="183" t="s">
        <v>378</v>
      </c>
      <c r="F275" s="184" t="s">
        <v>379</v>
      </c>
      <c r="G275" s="185" t="s">
        <v>138</v>
      </c>
      <c r="H275" s="186">
        <v>10</v>
      </c>
      <c r="I275" s="187"/>
      <c r="J275" s="188">
        <f>ROUND(I275*H275,2)</f>
        <v>0</v>
      </c>
      <c r="K275" s="189"/>
      <c r="L275" s="38"/>
      <c r="M275" s="190" t="s">
        <v>1</v>
      </c>
      <c r="N275" s="191" t="s">
        <v>38</v>
      </c>
      <c r="O275" s="70"/>
      <c r="P275" s="192">
        <f>O275*H275</f>
        <v>0</v>
      </c>
      <c r="Q275" s="192">
        <v>0</v>
      </c>
      <c r="R275" s="192">
        <f>Q275*H275</f>
        <v>0</v>
      </c>
      <c r="S275" s="192">
        <v>0.3</v>
      </c>
      <c r="T275" s="193">
        <f>S275*H275</f>
        <v>3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94" t="s">
        <v>139</v>
      </c>
      <c r="AT275" s="194" t="s">
        <v>135</v>
      </c>
      <c r="AU275" s="194" t="s">
        <v>83</v>
      </c>
      <c r="AY275" s="16" t="s">
        <v>133</v>
      </c>
      <c r="BE275" s="195">
        <f>IF(N275="základní",J275,0)</f>
        <v>0</v>
      </c>
      <c r="BF275" s="195">
        <f>IF(N275="snížená",J275,0)</f>
        <v>0</v>
      </c>
      <c r="BG275" s="195">
        <f>IF(N275="zákl. přenesená",J275,0)</f>
        <v>0</v>
      </c>
      <c r="BH275" s="195">
        <f>IF(N275="sníž. přenesená",J275,0)</f>
        <v>0</v>
      </c>
      <c r="BI275" s="195">
        <f>IF(N275="nulová",J275,0)</f>
        <v>0</v>
      </c>
      <c r="BJ275" s="16" t="s">
        <v>81</v>
      </c>
      <c r="BK275" s="195">
        <f>ROUND(I275*H275,2)</f>
        <v>0</v>
      </c>
      <c r="BL275" s="16" t="s">
        <v>139</v>
      </c>
      <c r="BM275" s="194" t="s">
        <v>380</v>
      </c>
    </row>
    <row r="276" spans="1:65" s="14" customFormat="1">
      <c r="B276" s="207"/>
      <c r="C276" s="208"/>
      <c r="D276" s="198" t="s">
        <v>141</v>
      </c>
      <c r="E276" s="209" t="s">
        <v>1</v>
      </c>
      <c r="F276" s="210" t="s">
        <v>182</v>
      </c>
      <c r="G276" s="208"/>
      <c r="H276" s="211">
        <v>10</v>
      </c>
      <c r="I276" s="212"/>
      <c r="J276" s="208"/>
      <c r="K276" s="208"/>
      <c r="L276" s="213"/>
      <c r="M276" s="214"/>
      <c r="N276" s="215"/>
      <c r="O276" s="215"/>
      <c r="P276" s="215"/>
      <c r="Q276" s="215"/>
      <c r="R276" s="215"/>
      <c r="S276" s="215"/>
      <c r="T276" s="216"/>
      <c r="AT276" s="217" t="s">
        <v>141</v>
      </c>
      <c r="AU276" s="217" t="s">
        <v>83</v>
      </c>
      <c r="AV276" s="14" t="s">
        <v>83</v>
      </c>
      <c r="AW276" s="14" t="s">
        <v>30</v>
      </c>
      <c r="AX276" s="14" t="s">
        <v>73</v>
      </c>
      <c r="AY276" s="217" t="s">
        <v>133</v>
      </c>
    </row>
    <row r="277" spans="1:65" s="2" customFormat="1" ht="14.45" customHeight="1">
      <c r="A277" s="33"/>
      <c r="B277" s="34"/>
      <c r="C277" s="182" t="s">
        <v>381</v>
      </c>
      <c r="D277" s="182" t="s">
        <v>135</v>
      </c>
      <c r="E277" s="183" t="s">
        <v>382</v>
      </c>
      <c r="F277" s="184" t="s">
        <v>383</v>
      </c>
      <c r="G277" s="185" t="s">
        <v>265</v>
      </c>
      <c r="H277" s="186">
        <v>2.5</v>
      </c>
      <c r="I277" s="187"/>
      <c r="J277" s="188">
        <f>ROUND(I277*H277,2)</f>
        <v>0</v>
      </c>
      <c r="K277" s="189"/>
      <c r="L277" s="38"/>
      <c r="M277" s="190" t="s">
        <v>1</v>
      </c>
      <c r="N277" s="191" t="s">
        <v>38</v>
      </c>
      <c r="O277" s="70"/>
      <c r="P277" s="192">
        <f>O277*H277</f>
        <v>0</v>
      </c>
      <c r="Q277" s="192">
        <v>0</v>
      </c>
      <c r="R277" s="192">
        <f>Q277*H277</f>
        <v>0</v>
      </c>
      <c r="S277" s="192">
        <v>0.04</v>
      </c>
      <c r="T277" s="193">
        <f>S277*H277</f>
        <v>0.1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94" t="s">
        <v>139</v>
      </c>
      <c r="AT277" s="194" t="s">
        <v>135</v>
      </c>
      <c r="AU277" s="194" t="s">
        <v>83</v>
      </c>
      <c r="AY277" s="16" t="s">
        <v>133</v>
      </c>
      <c r="BE277" s="195">
        <f>IF(N277="základní",J277,0)</f>
        <v>0</v>
      </c>
      <c r="BF277" s="195">
        <f>IF(N277="snížená",J277,0)</f>
        <v>0</v>
      </c>
      <c r="BG277" s="195">
        <f>IF(N277="zákl. přenesená",J277,0)</f>
        <v>0</v>
      </c>
      <c r="BH277" s="195">
        <f>IF(N277="sníž. přenesená",J277,0)</f>
        <v>0</v>
      </c>
      <c r="BI277" s="195">
        <f>IF(N277="nulová",J277,0)</f>
        <v>0</v>
      </c>
      <c r="BJ277" s="16" t="s">
        <v>81</v>
      </c>
      <c r="BK277" s="195">
        <f>ROUND(I277*H277,2)</f>
        <v>0</v>
      </c>
      <c r="BL277" s="16" t="s">
        <v>139</v>
      </c>
      <c r="BM277" s="194" t="s">
        <v>384</v>
      </c>
    </row>
    <row r="278" spans="1:65" s="14" customFormat="1">
      <c r="B278" s="207"/>
      <c r="C278" s="208"/>
      <c r="D278" s="198" t="s">
        <v>141</v>
      </c>
      <c r="E278" s="209" t="s">
        <v>1</v>
      </c>
      <c r="F278" s="210" t="s">
        <v>385</v>
      </c>
      <c r="G278" s="208"/>
      <c r="H278" s="211">
        <v>2.5</v>
      </c>
      <c r="I278" s="212"/>
      <c r="J278" s="208"/>
      <c r="K278" s="208"/>
      <c r="L278" s="213"/>
      <c r="M278" s="214"/>
      <c r="N278" s="215"/>
      <c r="O278" s="215"/>
      <c r="P278" s="215"/>
      <c r="Q278" s="215"/>
      <c r="R278" s="215"/>
      <c r="S278" s="215"/>
      <c r="T278" s="216"/>
      <c r="AT278" s="217" t="s">
        <v>141</v>
      </c>
      <c r="AU278" s="217" t="s">
        <v>83</v>
      </c>
      <c r="AV278" s="14" t="s">
        <v>83</v>
      </c>
      <c r="AW278" s="14" t="s">
        <v>30</v>
      </c>
      <c r="AX278" s="14" t="s">
        <v>73</v>
      </c>
      <c r="AY278" s="217" t="s">
        <v>133</v>
      </c>
    </row>
    <row r="279" spans="1:65" s="2" customFormat="1" ht="24.2" customHeight="1">
      <c r="A279" s="33"/>
      <c r="B279" s="34"/>
      <c r="C279" s="182" t="s">
        <v>386</v>
      </c>
      <c r="D279" s="182" t="s">
        <v>135</v>
      </c>
      <c r="E279" s="183" t="s">
        <v>387</v>
      </c>
      <c r="F279" s="184" t="s">
        <v>388</v>
      </c>
      <c r="G279" s="185" t="s">
        <v>138</v>
      </c>
      <c r="H279" s="186">
        <v>28.9</v>
      </c>
      <c r="I279" s="187"/>
      <c r="J279" s="188">
        <f>ROUND(I279*H279,2)</f>
        <v>0</v>
      </c>
      <c r="K279" s="189"/>
      <c r="L279" s="38"/>
      <c r="M279" s="190" t="s">
        <v>1</v>
      </c>
      <c r="N279" s="191" t="s">
        <v>38</v>
      </c>
      <c r="O279" s="70"/>
      <c r="P279" s="192">
        <f>O279*H279</f>
        <v>0</v>
      </c>
      <c r="Q279" s="192">
        <v>0.29699999999999999</v>
      </c>
      <c r="R279" s="192">
        <f>Q279*H279</f>
        <v>8.5832999999999995</v>
      </c>
      <c r="S279" s="192">
        <v>0</v>
      </c>
      <c r="T279" s="193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94" t="s">
        <v>139</v>
      </c>
      <c r="AT279" s="194" t="s">
        <v>135</v>
      </c>
      <c r="AU279" s="194" t="s">
        <v>83</v>
      </c>
      <c r="AY279" s="16" t="s">
        <v>133</v>
      </c>
      <c r="BE279" s="195">
        <f>IF(N279="základní",J279,0)</f>
        <v>0</v>
      </c>
      <c r="BF279" s="195">
        <f>IF(N279="snížená",J279,0)</f>
        <v>0</v>
      </c>
      <c r="BG279" s="195">
        <f>IF(N279="zákl. přenesená",J279,0)</f>
        <v>0</v>
      </c>
      <c r="BH279" s="195">
        <f>IF(N279="sníž. přenesená",J279,0)</f>
        <v>0</v>
      </c>
      <c r="BI279" s="195">
        <f>IF(N279="nulová",J279,0)</f>
        <v>0</v>
      </c>
      <c r="BJ279" s="16" t="s">
        <v>81</v>
      </c>
      <c r="BK279" s="195">
        <f>ROUND(I279*H279,2)</f>
        <v>0</v>
      </c>
      <c r="BL279" s="16" t="s">
        <v>139</v>
      </c>
      <c r="BM279" s="194" t="s">
        <v>389</v>
      </c>
    </row>
    <row r="280" spans="1:65" s="13" customFormat="1">
      <c r="B280" s="196"/>
      <c r="C280" s="197"/>
      <c r="D280" s="198" t="s">
        <v>141</v>
      </c>
      <c r="E280" s="199" t="s">
        <v>1</v>
      </c>
      <c r="F280" s="200" t="s">
        <v>390</v>
      </c>
      <c r="G280" s="197"/>
      <c r="H280" s="199" t="s">
        <v>1</v>
      </c>
      <c r="I280" s="201"/>
      <c r="J280" s="197"/>
      <c r="K280" s="197"/>
      <c r="L280" s="202"/>
      <c r="M280" s="203"/>
      <c r="N280" s="204"/>
      <c r="O280" s="204"/>
      <c r="P280" s="204"/>
      <c r="Q280" s="204"/>
      <c r="R280" s="204"/>
      <c r="S280" s="204"/>
      <c r="T280" s="205"/>
      <c r="AT280" s="206" t="s">
        <v>141</v>
      </c>
      <c r="AU280" s="206" t="s">
        <v>83</v>
      </c>
      <c r="AV280" s="13" t="s">
        <v>81</v>
      </c>
      <c r="AW280" s="13" t="s">
        <v>30</v>
      </c>
      <c r="AX280" s="13" t="s">
        <v>73</v>
      </c>
      <c r="AY280" s="206" t="s">
        <v>133</v>
      </c>
    </row>
    <row r="281" spans="1:65" s="14" customFormat="1">
      <c r="B281" s="207"/>
      <c r="C281" s="208"/>
      <c r="D281" s="198" t="s">
        <v>141</v>
      </c>
      <c r="E281" s="209" t="s">
        <v>1</v>
      </c>
      <c r="F281" s="210" t="s">
        <v>391</v>
      </c>
      <c r="G281" s="208"/>
      <c r="H281" s="211">
        <v>28.9</v>
      </c>
      <c r="I281" s="212"/>
      <c r="J281" s="208"/>
      <c r="K281" s="208"/>
      <c r="L281" s="213"/>
      <c r="M281" s="214"/>
      <c r="N281" s="215"/>
      <c r="O281" s="215"/>
      <c r="P281" s="215"/>
      <c r="Q281" s="215"/>
      <c r="R281" s="215"/>
      <c r="S281" s="215"/>
      <c r="T281" s="216"/>
      <c r="AT281" s="217" t="s">
        <v>141</v>
      </c>
      <c r="AU281" s="217" t="s">
        <v>83</v>
      </c>
      <c r="AV281" s="14" t="s">
        <v>83</v>
      </c>
      <c r="AW281" s="14" t="s">
        <v>30</v>
      </c>
      <c r="AX281" s="14" t="s">
        <v>73</v>
      </c>
      <c r="AY281" s="217" t="s">
        <v>133</v>
      </c>
    </row>
    <row r="282" spans="1:65" s="2" customFormat="1" ht="14.45" customHeight="1">
      <c r="A282" s="33"/>
      <c r="B282" s="34"/>
      <c r="C282" s="182" t="s">
        <v>392</v>
      </c>
      <c r="D282" s="182" t="s">
        <v>135</v>
      </c>
      <c r="E282" s="183" t="s">
        <v>393</v>
      </c>
      <c r="F282" s="184" t="s">
        <v>394</v>
      </c>
      <c r="G282" s="185" t="s">
        <v>138</v>
      </c>
      <c r="H282" s="186">
        <v>28.9</v>
      </c>
      <c r="I282" s="187"/>
      <c r="J282" s="188">
        <f>ROUND(I282*H282,2)</f>
        <v>0</v>
      </c>
      <c r="K282" s="189"/>
      <c r="L282" s="38"/>
      <c r="M282" s="190" t="s">
        <v>1</v>
      </c>
      <c r="N282" s="191" t="s">
        <v>38</v>
      </c>
      <c r="O282" s="70"/>
      <c r="P282" s="192">
        <f>O282*H282</f>
        <v>0</v>
      </c>
      <c r="Q282" s="192">
        <v>6.9000000000000006E-2</v>
      </c>
      <c r="R282" s="192">
        <f>Q282*H282</f>
        <v>1.9941</v>
      </c>
      <c r="S282" s="192">
        <v>0</v>
      </c>
      <c r="T282" s="193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94" t="s">
        <v>139</v>
      </c>
      <c r="AT282" s="194" t="s">
        <v>135</v>
      </c>
      <c r="AU282" s="194" t="s">
        <v>83</v>
      </c>
      <c r="AY282" s="16" t="s">
        <v>133</v>
      </c>
      <c r="BE282" s="195">
        <f>IF(N282="základní",J282,0)</f>
        <v>0</v>
      </c>
      <c r="BF282" s="195">
        <f>IF(N282="snížená",J282,0)</f>
        <v>0</v>
      </c>
      <c r="BG282" s="195">
        <f>IF(N282="zákl. přenesená",J282,0)</f>
        <v>0</v>
      </c>
      <c r="BH282" s="195">
        <f>IF(N282="sníž. přenesená",J282,0)</f>
        <v>0</v>
      </c>
      <c r="BI282" s="195">
        <f>IF(N282="nulová",J282,0)</f>
        <v>0</v>
      </c>
      <c r="BJ282" s="16" t="s">
        <v>81</v>
      </c>
      <c r="BK282" s="195">
        <f>ROUND(I282*H282,2)</f>
        <v>0</v>
      </c>
      <c r="BL282" s="16" t="s">
        <v>139</v>
      </c>
      <c r="BM282" s="194" t="s">
        <v>395</v>
      </c>
    </row>
    <row r="283" spans="1:65" s="14" customFormat="1">
      <c r="B283" s="207"/>
      <c r="C283" s="208"/>
      <c r="D283" s="198" t="s">
        <v>141</v>
      </c>
      <c r="E283" s="209" t="s">
        <v>1</v>
      </c>
      <c r="F283" s="210" t="s">
        <v>396</v>
      </c>
      <c r="G283" s="208"/>
      <c r="H283" s="211">
        <v>28.9</v>
      </c>
      <c r="I283" s="212"/>
      <c r="J283" s="208"/>
      <c r="K283" s="208"/>
      <c r="L283" s="213"/>
      <c r="M283" s="214"/>
      <c r="N283" s="215"/>
      <c r="O283" s="215"/>
      <c r="P283" s="215"/>
      <c r="Q283" s="215"/>
      <c r="R283" s="215"/>
      <c r="S283" s="215"/>
      <c r="T283" s="216"/>
      <c r="AT283" s="217" t="s">
        <v>141</v>
      </c>
      <c r="AU283" s="217" t="s">
        <v>83</v>
      </c>
      <c r="AV283" s="14" t="s">
        <v>83</v>
      </c>
      <c r="AW283" s="14" t="s">
        <v>30</v>
      </c>
      <c r="AX283" s="14" t="s">
        <v>73</v>
      </c>
      <c r="AY283" s="217" t="s">
        <v>133</v>
      </c>
    </row>
    <row r="284" spans="1:65" s="2" customFormat="1" ht="14.45" customHeight="1">
      <c r="A284" s="33"/>
      <c r="B284" s="34"/>
      <c r="C284" s="182" t="s">
        <v>397</v>
      </c>
      <c r="D284" s="182" t="s">
        <v>135</v>
      </c>
      <c r="E284" s="183" t="s">
        <v>398</v>
      </c>
      <c r="F284" s="184" t="s">
        <v>399</v>
      </c>
      <c r="G284" s="185" t="s">
        <v>138</v>
      </c>
      <c r="H284" s="186">
        <v>18.82</v>
      </c>
      <c r="I284" s="187"/>
      <c r="J284" s="188">
        <f>ROUND(I284*H284,2)</f>
        <v>0</v>
      </c>
      <c r="K284" s="189"/>
      <c r="L284" s="38"/>
      <c r="M284" s="190" t="s">
        <v>1</v>
      </c>
      <c r="N284" s="191" t="s">
        <v>38</v>
      </c>
      <c r="O284" s="70"/>
      <c r="P284" s="192">
        <f>O284*H284</f>
        <v>0</v>
      </c>
      <c r="Q284" s="192">
        <v>0.34499999999999997</v>
      </c>
      <c r="R284" s="192">
        <f>Q284*H284</f>
        <v>6.4928999999999997</v>
      </c>
      <c r="S284" s="192">
        <v>0</v>
      </c>
      <c r="T284" s="193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94" t="s">
        <v>139</v>
      </c>
      <c r="AT284" s="194" t="s">
        <v>135</v>
      </c>
      <c r="AU284" s="194" t="s">
        <v>83</v>
      </c>
      <c r="AY284" s="16" t="s">
        <v>133</v>
      </c>
      <c r="BE284" s="195">
        <f>IF(N284="základní",J284,0)</f>
        <v>0</v>
      </c>
      <c r="BF284" s="195">
        <f>IF(N284="snížená",J284,0)</f>
        <v>0</v>
      </c>
      <c r="BG284" s="195">
        <f>IF(N284="zákl. přenesená",J284,0)</f>
        <v>0</v>
      </c>
      <c r="BH284" s="195">
        <f>IF(N284="sníž. přenesená",J284,0)</f>
        <v>0</v>
      </c>
      <c r="BI284" s="195">
        <f>IF(N284="nulová",J284,0)</f>
        <v>0</v>
      </c>
      <c r="BJ284" s="16" t="s">
        <v>81</v>
      </c>
      <c r="BK284" s="195">
        <f>ROUND(I284*H284,2)</f>
        <v>0</v>
      </c>
      <c r="BL284" s="16" t="s">
        <v>139</v>
      </c>
      <c r="BM284" s="194" t="s">
        <v>400</v>
      </c>
    </row>
    <row r="285" spans="1:65" s="13" customFormat="1">
      <c r="B285" s="196"/>
      <c r="C285" s="197"/>
      <c r="D285" s="198" t="s">
        <v>141</v>
      </c>
      <c r="E285" s="199" t="s">
        <v>1</v>
      </c>
      <c r="F285" s="200" t="s">
        <v>390</v>
      </c>
      <c r="G285" s="197"/>
      <c r="H285" s="199" t="s">
        <v>1</v>
      </c>
      <c r="I285" s="201"/>
      <c r="J285" s="197"/>
      <c r="K285" s="197"/>
      <c r="L285" s="202"/>
      <c r="M285" s="203"/>
      <c r="N285" s="204"/>
      <c r="O285" s="204"/>
      <c r="P285" s="204"/>
      <c r="Q285" s="204"/>
      <c r="R285" s="204"/>
      <c r="S285" s="204"/>
      <c r="T285" s="205"/>
      <c r="AT285" s="206" t="s">
        <v>141</v>
      </c>
      <c r="AU285" s="206" t="s">
        <v>83</v>
      </c>
      <c r="AV285" s="13" t="s">
        <v>81</v>
      </c>
      <c r="AW285" s="13" t="s">
        <v>30</v>
      </c>
      <c r="AX285" s="13" t="s">
        <v>73</v>
      </c>
      <c r="AY285" s="206" t="s">
        <v>133</v>
      </c>
    </row>
    <row r="286" spans="1:65" s="14" customFormat="1">
      <c r="B286" s="207"/>
      <c r="C286" s="208"/>
      <c r="D286" s="198" t="s">
        <v>141</v>
      </c>
      <c r="E286" s="209" t="s">
        <v>1</v>
      </c>
      <c r="F286" s="210" t="s">
        <v>401</v>
      </c>
      <c r="G286" s="208"/>
      <c r="H286" s="211">
        <v>18.82</v>
      </c>
      <c r="I286" s="212"/>
      <c r="J286" s="208"/>
      <c r="K286" s="208"/>
      <c r="L286" s="213"/>
      <c r="M286" s="214"/>
      <c r="N286" s="215"/>
      <c r="O286" s="215"/>
      <c r="P286" s="215"/>
      <c r="Q286" s="215"/>
      <c r="R286" s="215"/>
      <c r="S286" s="215"/>
      <c r="T286" s="216"/>
      <c r="AT286" s="217" t="s">
        <v>141</v>
      </c>
      <c r="AU286" s="217" t="s">
        <v>83</v>
      </c>
      <c r="AV286" s="14" t="s">
        <v>83</v>
      </c>
      <c r="AW286" s="14" t="s">
        <v>30</v>
      </c>
      <c r="AX286" s="14" t="s">
        <v>73</v>
      </c>
      <c r="AY286" s="217" t="s">
        <v>133</v>
      </c>
    </row>
    <row r="287" spans="1:65" s="2" customFormat="1" ht="24.2" customHeight="1">
      <c r="A287" s="33"/>
      <c r="B287" s="34"/>
      <c r="C287" s="182" t="s">
        <v>402</v>
      </c>
      <c r="D287" s="182" t="s">
        <v>135</v>
      </c>
      <c r="E287" s="183" t="s">
        <v>403</v>
      </c>
      <c r="F287" s="184" t="s">
        <v>404</v>
      </c>
      <c r="G287" s="185" t="s">
        <v>138</v>
      </c>
      <c r="H287" s="186">
        <v>28.9</v>
      </c>
      <c r="I287" s="187"/>
      <c r="J287" s="188">
        <f>ROUND(I287*H287,2)</f>
        <v>0</v>
      </c>
      <c r="K287" s="189"/>
      <c r="L287" s="38"/>
      <c r="M287" s="190" t="s">
        <v>1</v>
      </c>
      <c r="N287" s="191" t="s">
        <v>38</v>
      </c>
      <c r="O287" s="70"/>
      <c r="P287" s="192">
        <f>O287*H287</f>
        <v>0</v>
      </c>
      <c r="Q287" s="192">
        <v>8.4250000000000005E-2</v>
      </c>
      <c r="R287" s="192">
        <f>Q287*H287</f>
        <v>2.434825</v>
      </c>
      <c r="S287" s="192">
        <v>0</v>
      </c>
      <c r="T287" s="193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94" t="s">
        <v>139</v>
      </c>
      <c r="AT287" s="194" t="s">
        <v>135</v>
      </c>
      <c r="AU287" s="194" t="s">
        <v>83</v>
      </c>
      <c r="AY287" s="16" t="s">
        <v>133</v>
      </c>
      <c r="BE287" s="195">
        <f>IF(N287="základní",J287,0)</f>
        <v>0</v>
      </c>
      <c r="BF287" s="195">
        <f>IF(N287="snížená",J287,0)</f>
        <v>0</v>
      </c>
      <c r="BG287" s="195">
        <f>IF(N287="zákl. přenesená",J287,0)</f>
        <v>0</v>
      </c>
      <c r="BH287" s="195">
        <f>IF(N287="sníž. přenesená",J287,0)</f>
        <v>0</v>
      </c>
      <c r="BI287" s="195">
        <f>IF(N287="nulová",J287,0)</f>
        <v>0</v>
      </c>
      <c r="BJ287" s="16" t="s">
        <v>81</v>
      </c>
      <c r="BK287" s="195">
        <f>ROUND(I287*H287,2)</f>
        <v>0</v>
      </c>
      <c r="BL287" s="16" t="s">
        <v>139</v>
      </c>
      <c r="BM287" s="194" t="s">
        <v>405</v>
      </c>
    </row>
    <row r="288" spans="1:65" s="14" customFormat="1">
      <c r="B288" s="207"/>
      <c r="C288" s="208"/>
      <c r="D288" s="198" t="s">
        <v>141</v>
      </c>
      <c r="E288" s="209" t="s">
        <v>1</v>
      </c>
      <c r="F288" s="210" t="s">
        <v>396</v>
      </c>
      <c r="G288" s="208"/>
      <c r="H288" s="211">
        <v>28.9</v>
      </c>
      <c r="I288" s="212"/>
      <c r="J288" s="208"/>
      <c r="K288" s="208"/>
      <c r="L288" s="213"/>
      <c r="M288" s="214"/>
      <c r="N288" s="215"/>
      <c r="O288" s="215"/>
      <c r="P288" s="215"/>
      <c r="Q288" s="215"/>
      <c r="R288" s="215"/>
      <c r="S288" s="215"/>
      <c r="T288" s="216"/>
      <c r="AT288" s="217" t="s">
        <v>141</v>
      </c>
      <c r="AU288" s="217" t="s">
        <v>83</v>
      </c>
      <c r="AV288" s="14" t="s">
        <v>83</v>
      </c>
      <c r="AW288" s="14" t="s">
        <v>30</v>
      </c>
      <c r="AX288" s="14" t="s">
        <v>73</v>
      </c>
      <c r="AY288" s="217" t="s">
        <v>133</v>
      </c>
    </row>
    <row r="289" spans="1:65" s="2" customFormat="1" ht="14.45" customHeight="1">
      <c r="A289" s="33"/>
      <c r="B289" s="34"/>
      <c r="C289" s="218" t="s">
        <v>406</v>
      </c>
      <c r="D289" s="218" t="s">
        <v>241</v>
      </c>
      <c r="E289" s="219" t="s">
        <v>407</v>
      </c>
      <c r="F289" s="220" t="s">
        <v>408</v>
      </c>
      <c r="G289" s="221" t="s">
        <v>138</v>
      </c>
      <c r="H289" s="222">
        <v>31</v>
      </c>
      <c r="I289" s="223"/>
      <c r="J289" s="224">
        <f>ROUND(I289*H289,2)</f>
        <v>0</v>
      </c>
      <c r="K289" s="225"/>
      <c r="L289" s="226"/>
      <c r="M289" s="227" t="s">
        <v>1</v>
      </c>
      <c r="N289" s="228" t="s">
        <v>38</v>
      </c>
      <c r="O289" s="70"/>
      <c r="P289" s="192">
        <f>O289*H289</f>
        <v>0</v>
      </c>
      <c r="Q289" s="192">
        <v>0.123</v>
      </c>
      <c r="R289" s="192">
        <f>Q289*H289</f>
        <v>3.8129999999999997</v>
      </c>
      <c r="S289" s="192">
        <v>0</v>
      </c>
      <c r="T289" s="193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94" t="s">
        <v>173</v>
      </c>
      <c r="AT289" s="194" t="s">
        <v>241</v>
      </c>
      <c r="AU289" s="194" t="s">
        <v>83</v>
      </c>
      <c r="AY289" s="16" t="s">
        <v>133</v>
      </c>
      <c r="BE289" s="195">
        <f>IF(N289="základní",J289,0)</f>
        <v>0</v>
      </c>
      <c r="BF289" s="195">
        <f>IF(N289="snížená",J289,0)</f>
        <v>0</v>
      </c>
      <c r="BG289" s="195">
        <f>IF(N289="zákl. přenesená",J289,0)</f>
        <v>0</v>
      </c>
      <c r="BH289" s="195">
        <f>IF(N289="sníž. přenesená",J289,0)</f>
        <v>0</v>
      </c>
      <c r="BI289" s="195">
        <f>IF(N289="nulová",J289,0)</f>
        <v>0</v>
      </c>
      <c r="BJ289" s="16" t="s">
        <v>81</v>
      </c>
      <c r="BK289" s="195">
        <f>ROUND(I289*H289,2)</f>
        <v>0</v>
      </c>
      <c r="BL289" s="16" t="s">
        <v>139</v>
      </c>
      <c r="BM289" s="194" t="s">
        <v>409</v>
      </c>
    </row>
    <row r="290" spans="1:65" s="14" customFormat="1">
      <c r="B290" s="207"/>
      <c r="C290" s="208"/>
      <c r="D290" s="198" t="s">
        <v>141</v>
      </c>
      <c r="E290" s="209" t="s">
        <v>1</v>
      </c>
      <c r="F290" s="210" t="s">
        <v>280</v>
      </c>
      <c r="G290" s="208"/>
      <c r="H290" s="211">
        <v>31</v>
      </c>
      <c r="I290" s="212"/>
      <c r="J290" s="208"/>
      <c r="K290" s="208"/>
      <c r="L290" s="213"/>
      <c r="M290" s="214"/>
      <c r="N290" s="215"/>
      <c r="O290" s="215"/>
      <c r="P290" s="215"/>
      <c r="Q290" s="215"/>
      <c r="R290" s="215"/>
      <c r="S290" s="215"/>
      <c r="T290" s="216"/>
      <c r="AT290" s="217" t="s">
        <v>141</v>
      </c>
      <c r="AU290" s="217" t="s">
        <v>83</v>
      </c>
      <c r="AV290" s="14" t="s">
        <v>83</v>
      </c>
      <c r="AW290" s="14" t="s">
        <v>30</v>
      </c>
      <c r="AX290" s="14" t="s">
        <v>73</v>
      </c>
      <c r="AY290" s="217" t="s">
        <v>133</v>
      </c>
    </row>
    <row r="291" spans="1:65" s="2" customFormat="1" ht="24.2" customHeight="1">
      <c r="A291" s="33"/>
      <c r="B291" s="34"/>
      <c r="C291" s="182" t="s">
        <v>410</v>
      </c>
      <c r="D291" s="182" t="s">
        <v>135</v>
      </c>
      <c r="E291" s="183" t="s">
        <v>411</v>
      </c>
      <c r="F291" s="184" t="s">
        <v>412</v>
      </c>
      <c r="G291" s="185" t="s">
        <v>138</v>
      </c>
      <c r="H291" s="186">
        <v>18.82</v>
      </c>
      <c r="I291" s="187"/>
      <c r="J291" s="188">
        <f>ROUND(I291*H291,2)</f>
        <v>0</v>
      </c>
      <c r="K291" s="189"/>
      <c r="L291" s="38"/>
      <c r="M291" s="190" t="s">
        <v>1</v>
      </c>
      <c r="N291" s="191" t="s">
        <v>38</v>
      </c>
      <c r="O291" s="70"/>
      <c r="P291" s="192">
        <f>O291*H291</f>
        <v>0</v>
      </c>
      <c r="Q291" s="192">
        <v>0.26140999999999998</v>
      </c>
      <c r="R291" s="192">
        <f>Q291*H291</f>
        <v>4.9197362</v>
      </c>
      <c r="S291" s="192">
        <v>0</v>
      </c>
      <c r="T291" s="193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94" t="s">
        <v>139</v>
      </c>
      <c r="AT291" s="194" t="s">
        <v>135</v>
      </c>
      <c r="AU291" s="194" t="s">
        <v>83</v>
      </c>
      <c r="AY291" s="16" t="s">
        <v>133</v>
      </c>
      <c r="BE291" s="195">
        <f>IF(N291="základní",J291,0)</f>
        <v>0</v>
      </c>
      <c r="BF291" s="195">
        <f>IF(N291="snížená",J291,0)</f>
        <v>0</v>
      </c>
      <c r="BG291" s="195">
        <f>IF(N291="zákl. přenesená",J291,0)</f>
        <v>0</v>
      </c>
      <c r="BH291" s="195">
        <f>IF(N291="sníž. přenesená",J291,0)</f>
        <v>0</v>
      </c>
      <c r="BI291" s="195">
        <f>IF(N291="nulová",J291,0)</f>
        <v>0</v>
      </c>
      <c r="BJ291" s="16" t="s">
        <v>81</v>
      </c>
      <c r="BK291" s="195">
        <f>ROUND(I291*H291,2)</f>
        <v>0</v>
      </c>
      <c r="BL291" s="16" t="s">
        <v>139</v>
      </c>
      <c r="BM291" s="194" t="s">
        <v>413</v>
      </c>
    </row>
    <row r="292" spans="1:65" s="14" customFormat="1">
      <c r="B292" s="207"/>
      <c r="C292" s="208"/>
      <c r="D292" s="198" t="s">
        <v>141</v>
      </c>
      <c r="E292" s="209" t="s">
        <v>1</v>
      </c>
      <c r="F292" s="210" t="s">
        <v>414</v>
      </c>
      <c r="G292" s="208"/>
      <c r="H292" s="211">
        <v>18.82</v>
      </c>
      <c r="I292" s="212"/>
      <c r="J292" s="208"/>
      <c r="K292" s="208"/>
      <c r="L292" s="213"/>
      <c r="M292" s="214"/>
      <c r="N292" s="215"/>
      <c r="O292" s="215"/>
      <c r="P292" s="215"/>
      <c r="Q292" s="215"/>
      <c r="R292" s="215"/>
      <c r="S292" s="215"/>
      <c r="T292" s="216"/>
      <c r="AT292" s="217" t="s">
        <v>141</v>
      </c>
      <c r="AU292" s="217" t="s">
        <v>83</v>
      </c>
      <c r="AV292" s="14" t="s">
        <v>83</v>
      </c>
      <c r="AW292" s="14" t="s">
        <v>30</v>
      </c>
      <c r="AX292" s="14" t="s">
        <v>73</v>
      </c>
      <c r="AY292" s="217" t="s">
        <v>133</v>
      </c>
    </row>
    <row r="293" spans="1:65" s="2" customFormat="1" ht="14.45" customHeight="1">
      <c r="A293" s="33"/>
      <c r="B293" s="34"/>
      <c r="C293" s="182" t="s">
        <v>415</v>
      </c>
      <c r="D293" s="182" t="s">
        <v>135</v>
      </c>
      <c r="E293" s="183" t="s">
        <v>416</v>
      </c>
      <c r="F293" s="184" t="s">
        <v>417</v>
      </c>
      <c r="G293" s="185" t="s">
        <v>265</v>
      </c>
      <c r="H293" s="186">
        <v>61.64</v>
      </c>
      <c r="I293" s="187"/>
      <c r="J293" s="188">
        <f>ROUND(I293*H293,2)</f>
        <v>0</v>
      </c>
      <c r="K293" s="189"/>
      <c r="L293" s="38"/>
      <c r="M293" s="190" t="s">
        <v>1</v>
      </c>
      <c r="N293" s="191" t="s">
        <v>38</v>
      </c>
      <c r="O293" s="70"/>
      <c r="P293" s="192">
        <f>O293*H293</f>
        <v>0</v>
      </c>
      <c r="Q293" s="192">
        <v>0.12895000000000001</v>
      </c>
      <c r="R293" s="192">
        <f>Q293*H293</f>
        <v>7.9484780000000006</v>
      </c>
      <c r="S293" s="192">
        <v>0</v>
      </c>
      <c r="T293" s="193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94" t="s">
        <v>139</v>
      </c>
      <c r="AT293" s="194" t="s">
        <v>135</v>
      </c>
      <c r="AU293" s="194" t="s">
        <v>83</v>
      </c>
      <c r="AY293" s="16" t="s">
        <v>133</v>
      </c>
      <c r="BE293" s="195">
        <f>IF(N293="základní",J293,0)</f>
        <v>0</v>
      </c>
      <c r="BF293" s="195">
        <f>IF(N293="snížená",J293,0)</f>
        <v>0</v>
      </c>
      <c r="BG293" s="195">
        <f>IF(N293="zákl. přenesená",J293,0)</f>
        <v>0</v>
      </c>
      <c r="BH293" s="195">
        <f>IF(N293="sníž. přenesená",J293,0)</f>
        <v>0</v>
      </c>
      <c r="BI293" s="195">
        <f>IF(N293="nulová",J293,0)</f>
        <v>0</v>
      </c>
      <c r="BJ293" s="16" t="s">
        <v>81</v>
      </c>
      <c r="BK293" s="195">
        <f>ROUND(I293*H293,2)</f>
        <v>0</v>
      </c>
      <c r="BL293" s="16" t="s">
        <v>139</v>
      </c>
      <c r="BM293" s="194" t="s">
        <v>418</v>
      </c>
    </row>
    <row r="294" spans="1:65" s="14" customFormat="1">
      <c r="B294" s="207"/>
      <c r="C294" s="208"/>
      <c r="D294" s="198" t="s">
        <v>141</v>
      </c>
      <c r="E294" s="209" t="s">
        <v>1</v>
      </c>
      <c r="F294" s="210" t="s">
        <v>419</v>
      </c>
      <c r="G294" s="208"/>
      <c r="H294" s="211">
        <v>61.64</v>
      </c>
      <c r="I294" s="212"/>
      <c r="J294" s="208"/>
      <c r="K294" s="208"/>
      <c r="L294" s="213"/>
      <c r="M294" s="214"/>
      <c r="N294" s="215"/>
      <c r="O294" s="215"/>
      <c r="P294" s="215"/>
      <c r="Q294" s="215"/>
      <c r="R294" s="215"/>
      <c r="S294" s="215"/>
      <c r="T294" s="216"/>
      <c r="AT294" s="217" t="s">
        <v>141</v>
      </c>
      <c r="AU294" s="217" t="s">
        <v>83</v>
      </c>
      <c r="AV294" s="14" t="s">
        <v>83</v>
      </c>
      <c r="AW294" s="14" t="s">
        <v>30</v>
      </c>
      <c r="AX294" s="14" t="s">
        <v>73</v>
      </c>
      <c r="AY294" s="217" t="s">
        <v>133</v>
      </c>
    </row>
    <row r="295" spans="1:65" s="12" customFormat="1" ht="22.9" customHeight="1">
      <c r="B295" s="166"/>
      <c r="C295" s="167"/>
      <c r="D295" s="168" t="s">
        <v>72</v>
      </c>
      <c r="E295" s="180" t="s">
        <v>162</v>
      </c>
      <c r="F295" s="180" t="s">
        <v>420</v>
      </c>
      <c r="G295" s="167"/>
      <c r="H295" s="167"/>
      <c r="I295" s="170"/>
      <c r="J295" s="181">
        <f>BK295</f>
        <v>0</v>
      </c>
      <c r="K295" s="167"/>
      <c r="L295" s="172"/>
      <c r="M295" s="173"/>
      <c r="N295" s="174"/>
      <c r="O295" s="174"/>
      <c r="P295" s="175">
        <f>SUM(P296:P357)</f>
        <v>0</v>
      </c>
      <c r="Q295" s="174"/>
      <c r="R295" s="175">
        <f>SUM(R296:R357)</f>
        <v>52.92292269</v>
      </c>
      <c r="S295" s="174"/>
      <c r="T295" s="176">
        <f>SUM(T296:T357)</f>
        <v>0</v>
      </c>
      <c r="AR295" s="177" t="s">
        <v>81</v>
      </c>
      <c r="AT295" s="178" t="s">
        <v>72</v>
      </c>
      <c r="AU295" s="178" t="s">
        <v>81</v>
      </c>
      <c r="AY295" s="177" t="s">
        <v>133</v>
      </c>
      <c r="BK295" s="179">
        <f>SUM(BK296:BK357)</f>
        <v>0</v>
      </c>
    </row>
    <row r="296" spans="1:65" s="2" customFormat="1" ht="24.2" customHeight="1">
      <c r="A296" s="33"/>
      <c r="B296" s="34"/>
      <c r="C296" s="182" t="s">
        <v>421</v>
      </c>
      <c r="D296" s="182" t="s">
        <v>135</v>
      </c>
      <c r="E296" s="183" t="s">
        <v>422</v>
      </c>
      <c r="F296" s="184" t="s">
        <v>423</v>
      </c>
      <c r="G296" s="185" t="s">
        <v>138</v>
      </c>
      <c r="H296" s="186">
        <v>107.83199999999999</v>
      </c>
      <c r="I296" s="187"/>
      <c r="J296" s="188">
        <f>ROUND(I296*H296,2)</f>
        <v>0</v>
      </c>
      <c r="K296" s="189"/>
      <c r="L296" s="38"/>
      <c r="M296" s="190" t="s">
        <v>1</v>
      </c>
      <c r="N296" s="191" t="s">
        <v>38</v>
      </c>
      <c r="O296" s="70"/>
      <c r="P296" s="192">
        <f>O296*H296</f>
        <v>0</v>
      </c>
      <c r="Q296" s="192">
        <v>4.3800000000000002E-3</v>
      </c>
      <c r="R296" s="192">
        <f>Q296*H296</f>
        <v>0.47230415999999997</v>
      </c>
      <c r="S296" s="192">
        <v>0</v>
      </c>
      <c r="T296" s="193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94" t="s">
        <v>139</v>
      </c>
      <c r="AT296" s="194" t="s">
        <v>135</v>
      </c>
      <c r="AU296" s="194" t="s">
        <v>83</v>
      </c>
      <c r="AY296" s="16" t="s">
        <v>133</v>
      </c>
      <c r="BE296" s="195">
        <f>IF(N296="základní",J296,0)</f>
        <v>0</v>
      </c>
      <c r="BF296" s="195">
        <f>IF(N296="snížená",J296,0)</f>
        <v>0</v>
      </c>
      <c r="BG296" s="195">
        <f>IF(N296="zákl. přenesená",J296,0)</f>
        <v>0</v>
      </c>
      <c r="BH296" s="195">
        <f>IF(N296="sníž. přenesená",J296,0)</f>
        <v>0</v>
      </c>
      <c r="BI296" s="195">
        <f>IF(N296="nulová",J296,0)</f>
        <v>0</v>
      </c>
      <c r="BJ296" s="16" t="s">
        <v>81</v>
      </c>
      <c r="BK296" s="195">
        <f>ROUND(I296*H296,2)</f>
        <v>0</v>
      </c>
      <c r="BL296" s="16" t="s">
        <v>139</v>
      </c>
      <c r="BM296" s="194" t="s">
        <v>424</v>
      </c>
    </row>
    <row r="297" spans="1:65" s="13" customFormat="1">
      <c r="B297" s="196"/>
      <c r="C297" s="197"/>
      <c r="D297" s="198" t="s">
        <v>141</v>
      </c>
      <c r="E297" s="199" t="s">
        <v>1</v>
      </c>
      <c r="F297" s="200" t="s">
        <v>289</v>
      </c>
      <c r="G297" s="197"/>
      <c r="H297" s="199" t="s">
        <v>1</v>
      </c>
      <c r="I297" s="201"/>
      <c r="J297" s="197"/>
      <c r="K297" s="197"/>
      <c r="L297" s="202"/>
      <c r="M297" s="203"/>
      <c r="N297" s="204"/>
      <c r="O297" s="204"/>
      <c r="P297" s="204"/>
      <c r="Q297" s="204"/>
      <c r="R297" s="204"/>
      <c r="S297" s="204"/>
      <c r="T297" s="205"/>
      <c r="AT297" s="206" t="s">
        <v>141</v>
      </c>
      <c r="AU297" s="206" t="s">
        <v>83</v>
      </c>
      <c r="AV297" s="13" t="s">
        <v>81</v>
      </c>
      <c r="AW297" s="13" t="s">
        <v>30</v>
      </c>
      <c r="AX297" s="13" t="s">
        <v>73</v>
      </c>
      <c r="AY297" s="206" t="s">
        <v>133</v>
      </c>
    </row>
    <row r="298" spans="1:65" s="14" customFormat="1">
      <c r="B298" s="207"/>
      <c r="C298" s="208"/>
      <c r="D298" s="198" t="s">
        <v>141</v>
      </c>
      <c r="E298" s="209" t="s">
        <v>1</v>
      </c>
      <c r="F298" s="210" t="s">
        <v>425</v>
      </c>
      <c r="G298" s="208"/>
      <c r="H298" s="211">
        <v>107.83199999999999</v>
      </c>
      <c r="I298" s="212"/>
      <c r="J298" s="208"/>
      <c r="K298" s="208"/>
      <c r="L298" s="213"/>
      <c r="M298" s="214"/>
      <c r="N298" s="215"/>
      <c r="O298" s="215"/>
      <c r="P298" s="215"/>
      <c r="Q298" s="215"/>
      <c r="R298" s="215"/>
      <c r="S298" s="215"/>
      <c r="T298" s="216"/>
      <c r="AT298" s="217" t="s">
        <v>141</v>
      </c>
      <c r="AU298" s="217" t="s">
        <v>83</v>
      </c>
      <c r="AV298" s="14" t="s">
        <v>83</v>
      </c>
      <c r="AW298" s="14" t="s">
        <v>30</v>
      </c>
      <c r="AX298" s="14" t="s">
        <v>73</v>
      </c>
      <c r="AY298" s="217" t="s">
        <v>133</v>
      </c>
    </row>
    <row r="299" spans="1:65" s="2" customFormat="1" ht="14.45" customHeight="1">
      <c r="A299" s="33"/>
      <c r="B299" s="34"/>
      <c r="C299" s="182" t="s">
        <v>426</v>
      </c>
      <c r="D299" s="182" t="s">
        <v>135</v>
      </c>
      <c r="E299" s="183" t="s">
        <v>427</v>
      </c>
      <c r="F299" s="184" t="s">
        <v>428</v>
      </c>
      <c r="G299" s="185" t="s">
        <v>138</v>
      </c>
      <c r="H299" s="186">
        <v>76.182000000000002</v>
      </c>
      <c r="I299" s="187"/>
      <c r="J299" s="188">
        <f>ROUND(I299*H299,2)</f>
        <v>0</v>
      </c>
      <c r="K299" s="189"/>
      <c r="L299" s="38"/>
      <c r="M299" s="190" t="s">
        <v>1</v>
      </c>
      <c r="N299" s="191" t="s">
        <v>38</v>
      </c>
      <c r="O299" s="70"/>
      <c r="P299" s="192">
        <f>O299*H299</f>
        <v>0</v>
      </c>
      <c r="Q299" s="192">
        <v>3.0000000000000001E-3</v>
      </c>
      <c r="R299" s="192">
        <f>Q299*H299</f>
        <v>0.228546</v>
      </c>
      <c r="S299" s="192">
        <v>0</v>
      </c>
      <c r="T299" s="193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94" t="s">
        <v>139</v>
      </c>
      <c r="AT299" s="194" t="s">
        <v>135</v>
      </c>
      <c r="AU299" s="194" t="s">
        <v>83</v>
      </c>
      <c r="AY299" s="16" t="s">
        <v>133</v>
      </c>
      <c r="BE299" s="195">
        <f>IF(N299="základní",J299,0)</f>
        <v>0</v>
      </c>
      <c r="BF299" s="195">
        <f>IF(N299="snížená",J299,0)</f>
        <v>0</v>
      </c>
      <c r="BG299" s="195">
        <f>IF(N299="zákl. přenesená",J299,0)</f>
        <v>0</v>
      </c>
      <c r="BH299" s="195">
        <f>IF(N299="sníž. přenesená",J299,0)</f>
        <v>0</v>
      </c>
      <c r="BI299" s="195">
        <f>IF(N299="nulová",J299,0)</f>
        <v>0</v>
      </c>
      <c r="BJ299" s="16" t="s">
        <v>81</v>
      </c>
      <c r="BK299" s="195">
        <f>ROUND(I299*H299,2)</f>
        <v>0</v>
      </c>
      <c r="BL299" s="16" t="s">
        <v>139</v>
      </c>
      <c r="BM299" s="194" t="s">
        <v>429</v>
      </c>
    </row>
    <row r="300" spans="1:65" s="13" customFormat="1">
      <c r="B300" s="196"/>
      <c r="C300" s="197"/>
      <c r="D300" s="198" t="s">
        <v>141</v>
      </c>
      <c r="E300" s="199" t="s">
        <v>1</v>
      </c>
      <c r="F300" s="200" t="s">
        <v>289</v>
      </c>
      <c r="G300" s="197"/>
      <c r="H300" s="199" t="s">
        <v>1</v>
      </c>
      <c r="I300" s="201"/>
      <c r="J300" s="197"/>
      <c r="K300" s="197"/>
      <c r="L300" s="202"/>
      <c r="M300" s="203"/>
      <c r="N300" s="204"/>
      <c r="O300" s="204"/>
      <c r="P300" s="204"/>
      <c r="Q300" s="204"/>
      <c r="R300" s="204"/>
      <c r="S300" s="204"/>
      <c r="T300" s="205"/>
      <c r="AT300" s="206" t="s">
        <v>141</v>
      </c>
      <c r="AU300" s="206" t="s">
        <v>83</v>
      </c>
      <c r="AV300" s="13" t="s">
        <v>81</v>
      </c>
      <c r="AW300" s="13" t="s">
        <v>30</v>
      </c>
      <c r="AX300" s="13" t="s">
        <v>73</v>
      </c>
      <c r="AY300" s="206" t="s">
        <v>133</v>
      </c>
    </row>
    <row r="301" spans="1:65" s="14" customFormat="1">
      <c r="B301" s="207"/>
      <c r="C301" s="208"/>
      <c r="D301" s="198" t="s">
        <v>141</v>
      </c>
      <c r="E301" s="209" t="s">
        <v>1</v>
      </c>
      <c r="F301" s="210" t="s">
        <v>430</v>
      </c>
      <c r="G301" s="208"/>
      <c r="H301" s="211">
        <v>76.182000000000002</v>
      </c>
      <c r="I301" s="212"/>
      <c r="J301" s="208"/>
      <c r="K301" s="208"/>
      <c r="L301" s="213"/>
      <c r="M301" s="214"/>
      <c r="N301" s="215"/>
      <c r="O301" s="215"/>
      <c r="P301" s="215"/>
      <c r="Q301" s="215"/>
      <c r="R301" s="215"/>
      <c r="S301" s="215"/>
      <c r="T301" s="216"/>
      <c r="AT301" s="217" t="s">
        <v>141</v>
      </c>
      <c r="AU301" s="217" t="s">
        <v>83</v>
      </c>
      <c r="AV301" s="14" t="s">
        <v>83</v>
      </c>
      <c r="AW301" s="14" t="s">
        <v>30</v>
      </c>
      <c r="AX301" s="14" t="s">
        <v>73</v>
      </c>
      <c r="AY301" s="217" t="s">
        <v>133</v>
      </c>
    </row>
    <row r="302" spans="1:65" s="2" customFormat="1" ht="24.2" customHeight="1">
      <c r="A302" s="33"/>
      <c r="B302" s="34"/>
      <c r="C302" s="182" t="s">
        <v>431</v>
      </c>
      <c r="D302" s="182" t="s">
        <v>135</v>
      </c>
      <c r="E302" s="183" t="s">
        <v>432</v>
      </c>
      <c r="F302" s="184" t="s">
        <v>433</v>
      </c>
      <c r="G302" s="185" t="s">
        <v>138</v>
      </c>
      <c r="H302" s="186">
        <v>218.24</v>
      </c>
      <c r="I302" s="187"/>
      <c r="J302" s="188">
        <f>ROUND(I302*H302,2)</f>
        <v>0</v>
      </c>
      <c r="K302" s="189"/>
      <c r="L302" s="38"/>
      <c r="M302" s="190" t="s">
        <v>1</v>
      </c>
      <c r="N302" s="191" t="s">
        <v>38</v>
      </c>
      <c r="O302" s="70"/>
      <c r="P302" s="192">
        <f>O302*H302</f>
        <v>0</v>
      </c>
      <c r="Q302" s="192">
        <v>1.7000000000000001E-2</v>
      </c>
      <c r="R302" s="192">
        <f>Q302*H302</f>
        <v>3.7100800000000005</v>
      </c>
      <c r="S302" s="192">
        <v>0</v>
      </c>
      <c r="T302" s="193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94" t="s">
        <v>139</v>
      </c>
      <c r="AT302" s="194" t="s">
        <v>135</v>
      </c>
      <c r="AU302" s="194" t="s">
        <v>83</v>
      </c>
      <c r="AY302" s="16" t="s">
        <v>133</v>
      </c>
      <c r="BE302" s="195">
        <f>IF(N302="základní",J302,0)</f>
        <v>0</v>
      </c>
      <c r="BF302" s="195">
        <f>IF(N302="snížená",J302,0)</f>
        <v>0</v>
      </c>
      <c r="BG302" s="195">
        <f>IF(N302="zákl. přenesená",J302,0)</f>
        <v>0</v>
      </c>
      <c r="BH302" s="195">
        <f>IF(N302="sníž. přenesená",J302,0)</f>
        <v>0</v>
      </c>
      <c r="BI302" s="195">
        <f>IF(N302="nulová",J302,0)</f>
        <v>0</v>
      </c>
      <c r="BJ302" s="16" t="s">
        <v>81</v>
      </c>
      <c r="BK302" s="195">
        <f>ROUND(I302*H302,2)</f>
        <v>0</v>
      </c>
      <c r="BL302" s="16" t="s">
        <v>139</v>
      </c>
      <c r="BM302" s="194" t="s">
        <v>434</v>
      </c>
    </row>
    <row r="303" spans="1:65" s="13" customFormat="1">
      <c r="B303" s="196"/>
      <c r="C303" s="197"/>
      <c r="D303" s="198" t="s">
        <v>141</v>
      </c>
      <c r="E303" s="199" t="s">
        <v>1</v>
      </c>
      <c r="F303" s="200" t="s">
        <v>142</v>
      </c>
      <c r="G303" s="197"/>
      <c r="H303" s="199" t="s">
        <v>1</v>
      </c>
      <c r="I303" s="201"/>
      <c r="J303" s="197"/>
      <c r="K303" s="197"/>
      <c r="L303" s="202"/>
      <c r="M303" s="203"/>
      <c r="N303" s="204"/>
      <c r="O303" s="204"/>
      <c r="P303" s="204"/>
      <c r="Q303" s="204"/>
      <c r="R303" s="204"/>
      <c r="S303" s="204"/>
      <c r="T303" s="205"/>
      <c r="AT303" s="206" t="s">
        <v>141</v>
      </c>
      <c r="AU303" s="206" t="s">
        <v>83</v>
      </c>
      <c r="AV303" s="13" t="s">
        <v>81</v>
      </c>
      <c r="AW303" s="13" t="s">
        <v>30</v>
      </c>
      <c r="AX303" s="13" t="s">
        <v>73</v>
      </c>
      <c r="AY303" s="206" t="s">
        <v>133</v>
      </c>
    </row>
    <row r="304" spans="1:65" s="14" customFormat="1">
      <c r="B304" s="207"/>
      <c r="C304" s="208"/>
      <c r="D304" s="198" t="s">
        <v>141</v>
      </c>
      <c r="E304" s="209" t="s">
        <v>1</v>
      </c>
      <c r="F304" s="210" t="s">
        <v>435</v>
      </c>
      <c r="G304" s="208"/>
      <c r="H304" s="211">
        <v>218.24</v>
      </c>
      <c r="I304" s="212"/>
      <c r="J304" s="208"/>
      <c r="K304" s="208"/>
      <c r="L304" s="213"/>
      <c r="M304" s="214"/>
      <c r="N304" s="215"/>
      <c r="O304" s="215"/>
      <c r="P304" s="215"/>
      <c r="Q304" s="215"/>
      <c r="R304" s="215"/>
      <c r="S304" s="215"/>
      <c r="T304" s="216"/>
      <c r="AT304" s="217" t="s">
        <v>141</v>
      </c>
      <c r="AU304" s="217" t="s">
        <v>83</v>
      </c>
      <c r="AV304" s="14" t="s">
        <v>83</v>
      </c>
      <c r="AW304" s="14" t="s">
        <v>30</v>
      </c>
      <c r="AX304" s="14" t="s">
        <v>73</v>
      </c>
      <c r="AY304" s="217" t="s">
        <v>133</v>
      </c>
    </row>
    <row r="305" spans="1:65" s="2" customFormat="1" ht="24.2" customHeight="1">
      <c r="A305" s="33"/>
      <c r="B305" s="34"/>
      <c r="C305" s="182" t="s">
        <v>436</v>
      </c>
      <c r="D305" s="182" t="s">
        <v>135</v>
      </c>
      <c r="E305" s="183" t="s">
        <v>437</v>
      </c>
      <c r="F305" s="184" t="s">
        <v>438</v>
      </c>
      <c r="G305" s="185" t="s">
        <v>138</v>
      </c>
      <c r="H305" s="186">
        <v>103.72</v>
      </c>
      <c r="I305" s="187"/>
      <c r="J305" s="188">
        <f>ROUND(I305*H305,2)</f>
        <v>0</v>
      </c>
      <c r="K305" s="189"/>
      <c r="L305" s="38"/>
      <c r="M305" s="190" t="s">
        <v>1</v>
      </c>
      <c r="N305" s="191" t="s">
        <v>38</v>
      </c>
      <c r="O305" s="70"/>
      <c r="P305" s="192">
        <f>O305*H305</f>
        <v>0</v>
      </c>
      <c r="Q305" s="192">
        <v>1.9099999999999999E-2</v>
      </c>
      <c r="R305" s="192">
        <f>Q305*H305</f>
        <v>1.9810519999999998</v>
      </c>
      <c r="S305" s="192">
        <v>0</v>
      </c>
      <c r="T305" s="193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94" t="s">
        <v>139</v>
      </c>
      <c r="AT305" s="194" t="s">
        <v>135</v>
      </c>
      <c r="AU305" s="194" t="s">
        <v>83</v>
      </c>
      <c r="AY305" s="16" t="s">
        <v>133</v>
      </c>
      <c r="BE305" s="195">
        <f>IF(N305="základní",J305,0)</f>
        <v>0</v>
      </c>
      <c r="BF305" s="195">
        <f>IF(N305="snížená",J305,0)</f>
        <v>0</v>
      </c>
      <c r="BG305" s="195">
        <f>IF(N305="zákl. přenesená",J305,0)</f>
        <v>0</v>
      </c>
      <c r="BH305" s="195">
        <f>IF(N305="sníž. přenesená",J305,0)</f>
        <v>0</v>
      </c>
      <c r="BI305" s="195">
        <f>IF(N305="nulová",J305,0)</f>
        <v>0</v>
      </c>
      <c r="BJ305" s="16" t="s">
        <v>81</v>
      </c>
      <c r="BK305" s="195">
        <f>ROUND(I305*H305,2)</f>
        <v>0</v>
      </c>
      <c r="BL305" s="16" t="s">
        <v>139</v>
      </c>
      <c r="BM305" s="194" t="s">
        <v>439</v>
      </c>
    </row>
    <row r="306" spans="1:65" s="13" customFormat="1">
      <c r="B306" s="196"/>
      <c r="C306" s="197"/>
      <c r="D306" s="198" t="s">
        <v>141</v>
      </c>
      <c r="E306" s="199" t="s">
        <v>1</v>
      </c>
      <c r="F306" s="200" t="s">
        <v>142</v>
      </c>
      <c r="G306" s="197"/>
      <c r="H306" s="199" t="s">
        <v>1</v>
      </c>
      <c r="I306" s="201"/>
      <c r="J306" s="197"/>
      <c r="K306" s="197"/>
      <c r="L306" s="202"/>
      <c r="M306" s="203"/>
      <c r="N306" s="204"/>
      <c r="O306" s="204"/>
      <c r="P306" s="204"/>
      <c r="Q306" s="204"/>
      <c r="R306" s="204"/>
      <c r="S306" s="204"/>
      <c r="T306" s="205"/>
      <c r="AT306" s="206" t="s">
        <v>141</v>
      </c>
      <c r="AU306" s="206" t="s">
        <v>83</v>
      </c>
      <c r="AV306" s="13" t="s">
        <v>81</v>
      </c>
      <c r="AW306" s="13" t="s">
        <v>30</v>
      </c>
      <c r="AX306" s="13" t="s">
        <v>73</v>
      </c>
      <c r="AY306" s="206" t="s">
        <v>133</v>
      </c>
    </row>
    <row r="307" spans="1:65" s="14" customFormat="1">
      <c r="B307" s="207"/>
      <c r="C307" s="208"/>
      <c r="D307" s="198" t="s">
        <v>141</v>
      </c>
      <c r="E307" s="209" t="s">
        <v>1</v>
      </c>
      <c r="F307" s="210" t="s">
        <v>440</v>
      </c>
      <c r="G307" s="208"/>
      <c r="H307" s="211">
        <v>103.72</v>
      </c>
      <c r="I307" s="212"/>
      <c r="J307" s="208"/>
      <c r="K307" s="208"/>
      <c r="L307" s="213"/>
      <c r="M307" s="214"/>
      <c r="N307" s="215"/>
      <c r="O307" s="215"/>
      <c r="P307" s="215"/>
      <c r="Q307" s="215"/>
      <c r="R307" s="215"/>
      <c r="S307" s="215"/>
      <c r="T307" s="216"/>
      <c r="AT307" s="217" t="s">
        <v>141</v>
      </c>
      <c r="AU307" s="217" t="s">
        <v>83</v>
      </c>
      <c r="AV307" s="14" t="s">
        <v>83</v>
      </c>
      <c r="AW307" s="14" t="s">
        <v>30</v>
      </c>
      <c r="AX307" s="14" t="s">
        <v>73</v>
      </c>
      <c r="AY307" s="217" t="s">
        <v>133</v>
      </c>
    </row>
    <row r="308" spans="1:65" s="2" customFormat="1" ht="24.2" customHeight="1">
      <c r="A308" s="33"/>
      <c r="B308" s="34"/>
      <c r="C308" s="182" t="s">
        <v>441</v>
      </c>
      <c r="D308" s="182" t="s">
        <v>135</v>
      </c>
      <c r="E308" s="183" t="s">
        <v>442</v>
      </c>
      <c r="F308" s="184" t="s">
        <v>443</v>
      </c>
      <c r="G308" s="185" t="s">
        <v>138</v>
      </c>
      <c r="H308" s="186">
        <v>1128.902</v>
      </c>
      <c r="I308" s="187"/>
      <c r="J308" s="188">
        <f>ROUND(I308*H308,2)</f>
        <v>0</v>
      </c>
      <c r="K308" s="189"/>
      <c r="L308" s="38"/>
      <c r="M308" s="190" t="s">
        <v>1</v>
      </c>
      <c r="N308" s="191" t="s">
        <v>38</v>
      </c>
      <c r="O308" s="70"/>
      <c r="P308" s="192">
        <f>O308*H308</f>
        <v>0</v>
      </c>
      <c r="Q308" s="192">
        <v>1.7000000000000001E-2</v>
      </c>
      <c r="R308" s="192">
        <f>Q308*H308</f>
        <v>19.191334000000001</v>
      </c>
      <c r="S308" s="192">
        <v>0</v>
      </c>
      <c r="T308" s="193">
        <f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94" t="s">
        <v>139</v>
      </c>
      <c r="AT308" s="194" t="s">
        <v>135</v>
      </c>
      <c r="AU308" s="194" t="s">
        <v>83</v>
      </c>
      <c r="AY308" s="16" t="s">
        <v>133</v>
      </c>
      <c r="BE308" s="195">
        <f>IF(N308="základní",J308,0)</f>
        <v>0</v>
      </c>
      <c r="BF308" s="195">
        <f>IF(N308="snížená",J308,0)</f>
        <v>0</v>
      </c>
      <c r="BG308" s="195">
        <f>IF(N308="zákl. přenesená",J308,0)</f>
        <v>0</v>
      </c>
      <c r="BH308" s="195">
        <f>IF(N308="sníž. přenesená",J308,0)</f>
        <v>0</v>
      </c>
      <c r="BI308" s="195">
        <f>IF(N308="nulová",J308,0)</f>
        <v>0</v>
      </c>
      <c r="BJ308" s="16" t="s">
        <v>81</v>
      </c>
      <c r="BK308" s="195">
        <f>ROUND(I308*H308,2)</f>
        <v>0</v>
      </c>
      <c r="BL308" s="16" t="s">
        <v>139</v>
      </c>
      <c r="BM308" s="194" t="s">
        <v>444</v>
      </c>
    </row>
    <row r="309" spans="1:65" s="13" customFormat="1">
      <c r="B309" s="196"/>
      <c r="C309" s="197"/>
      <c r="D309" s="198" t="s">
        <v>141</v>
      </c>
      <c r="E309" s="199" t="s">
        <v>1</v>
      </c>
      <c r="F309" s="200" t="s">
        <v>142</v>
      </c>
      <c r="G309" s="197"/>
      <c r="H309" s="199" t="s">
        <v>1</v>
      </c>
      <c r="I309" s="201"/>
      <c r="J309" s="197"/>
      <c r="K309" s="197"/>
      <c r="L309" s="202"/>
      <c r="M309" s="203"/>
      <c r="N309" s="204"/>
      <c r="O309" s="204"/>
      <c r="P309" s="204"/>
      <c r="Q309" s="204"/>
      <c r="R309" s="204"/>
      <c r="S309" s="204"/>
      <c r="T309" s="205"/>
      <c r="AT309" s="206" t="s">
        <v>141</v>
      </c>
      <c r="AU309" s="206" t="s">
        <v>83</v>
      </c>
      <c r="AV309" s="13" t="s">
        <v>81</v>
      </c>
      <c r="AW309" s="13" t="s">
        <v>30</v>
      </c>
      <c r="AX309" s="13" t="s">
        <v>73</v>
      </c>
      <c r="AY309" s="206" t="s">
        <v>133</v>
      </c>
    </row>
    <row r="310" spans="1:65" s="14" customFormat="1">
      <c r="B310" s="207"/>
      <c r="C310" s="208"/>
      <c r="D310" s="198" t="s">
        <v>141</v>
      </c>
      <c r="E310" s="209" t="s">
        <v>1</v>
      </c>
      <c r="F310" s="210" t="s">
        <v>445</v>
      </c>
      <c r="G310" s="208"/>
      <c r="H310" s="211">
        <v>1128.902</v>
      </c>
      <c r="I310" s="212"/>
      <c r="J310" s="208"/>
      <c r="K310" s="208"/>
      <c r="L310" s="213"/>
      <c r="M310" s="214"/>
      <c r="N310" s="215"/>
      <c r="O310" s="215"/>
      <c r="P310" s="215"/>
      <c r="Q310" s="215"/>
      <c r="R310" s="215"/>
      <c r="S310" s="215"/>
      <c r="T310" s="216"/>
      <c r="AT310" s="217" t="s">
        <v>141</v>
      </c>
      <c r="AU310" s="217" t="s">
        <v>83</v>
      </c>
      <c r="AV310" s="14" t="s">
        <v>83</v>
      </c>
      <c r="AW310" s="14" t="s">
        <v>30</v>
      </c>
      <c r="AX310" s="14" t="s">
        <v>73</v>
      </c>
      <c r="AY310" s="217" t="s">
        <v>133</v>
      </c>
    </row>
    <row r="311" spans="1:65" s="2" customFormat="1" ht="37.9" customHeight="1">
      <c r="A311" s="33"/>
      <c r="B311" s="34"/>
      <c r="C311" s="182" t="s">
        <v>446</v>
      </c>
      <c r="D311" s="182" t="s">
        <v>135</v>
      </c>
      <c r="E311" s="183" t="s">
        <v>447</v>
      </c>
      <c r="F311" s="184" t="s">
        <v>448</v>
      </c>
      <c r="G311" s="185" t="s">
        <v>138</v>
      </c>
      <c r="H311" s="186">
        <v>22.312000000000001</v>
      </c>
      <c r="I311" s="187"/>
      <c r="J311" s="188">
        <f>ROUND(I311*H311,2)</f>
        <v>0</v>
      </c>
      <c r="K311" s="189"/>
      <c r="L311" s="38"/>
      <c r="M311" s="190" t="s">
        <v>1</v>
      </c>
      <c r="N311" s="191" t="s">
        <v>38</v>
      </c>
      <c r="O311" s="70"/>
      <c r="P311" s="192">
        <f>O311*H311</f>
        <v>0</v>
      </c>
      <c r="Q311" s="192">
        <v>8.6800000000000002E-3</v>
      </c>
      <c r="R311" s="192">
        <f>Q311*H311</f>
        <v>0.19366816000000001</v>
      </c>
      <c r="S311" s="192">
        <v>0</v>
      </c>
      <c r="T311" s="193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94" t="s">
        <v>139</v>
      </c>
      <c r="AT311" s="194" t="s">
        <v>135</v>
      </c>
      <c r="AU311" s="194" t="s">
        <v>83</v>
      </c>
      <c r="AY311" s="16" t="s">
        <v>133</v>
      </c>
      <c r="BE311" s="195">
        <f>IF(N311="základní",J311,0)</f>
        <v>0</v>
      </c>
      <c r="BF311" s="195">
        <f>IF(N311="snížená",J311,0)</f>
        <v>0</v>
      </c>
      <c r="BG311" s="195">
        <f>IF(N311="zákl. přenesená",J311,0)</f>
        <v>0</v>
      </c>
      <c r="BH311" s="195">
        <f>IF(N311="sníž. přenesená",J311,0)</f>
        <v>0</v>
      </c>
      <c r="BI311" s="195">
        <f>IF(N311="nulová",J311,0)</f>
        <v>0</v>
      </c>
      <c r="BJ311" s="16" t="s">
        <v>81</v>
      </c>
      <c r="BK311" s="195">
        <f>ROUND(I311*H311,2)</f>
        <v>0</v>
      </c>
      <c r="BL311" s="16" t="s">
        <v>139</v>
      </c>
      <c r="BM311" s="194" t="s">
        <v>449</v>
      </c>
    </row>
    <row r="312" spans="1:65" s="13" customFormat="1">
      <c r="B312" s="196"/>
      <c r="C312" s="197"/>
      <c r="D312" s="198" t="s">
        <v>141</v>
      </c>
      <c r="E312" s="199" t="s">
        <v>1</v>
      </c>
      <c r="F312" s="200" t="s">
        <v>278</v>
      </c>
      <c r="G312" s="197"/>
      <c r="H312" s="199" t="s">
        <v>1</v>
      </c>
      <c r="I312" s="201"/>
      <c r="J312" s="197"/>
      <c r="K312" s="197"/>
      <c r="L312" s="202"/>
      <c r="M312" s="203"/>
      <c r="N312" s="204"/>
      <c r="O312" s="204"/>
      <c r="P312" s="204"/>
      <c r="Q312" s="204"/>
      <c r="R312" s="204"/>
      <c r="S312" s="204"/>
      <c r="T312" s="205"/>
      <c r="AT312" s="206" t="s">
        <v>141</v>
      </c>
      <c r="AU312" s="206" t="s">
        <v>83</v>
      </c>
      <c r="AV312" s="13" t="s">
        <v>81</v>
      </c>
      <c r="AW312" s="13" t="s">
        <v>30</v>
      </c>
      <c r="AX312" s="13" t="s">
        <v>73</v>
      </c>
      <c r="AY312" s="206" t="s">
        <v>133</v>
      </c>
    </row>
    <row r="313" spans="1:65" s="14" customFormat="1">
      <c r="B313" s="207"/>
      <c r="C313" s="208"/>
      <c r="D313" s="198" t="s">
        <v>141</v>
      </c>
      <c r="E313" s="209" t="s">
        <v>1</v>
      </c>
      <c r="F313" s="210" t="s">
        <v>450</v>
      </c>
      <c r="G313" s="208"/>
      <c r="H313" s="211">
        <v>22.312000000000001</v>
      </c>
      <c r="I313" s="212"/>
      <c r="J313" s="208"/>
      <c r="K313" s="208"/>
      <c r="L313" s="213"/>
      <c r="M313" s="214"/>
      <c r="N313" s="215"/>
      <c r="O313" s="215"/>
      <c r="P313" s="215"/>
      <c r="Q313" s="215"/>
      <c r="R313" s="215"/>
      <c r="S313" s="215"/>
      <c r="T313" s="216"/>
      <c r="AT313" s="217" t="s">
        <v>141</v>
      </c>
      <c r="AU313" s="217" t="s">
        <v>83</v>
      </c>
      <c r="AV313" s="14" t="s">
        <v>83</v>
      </c>
      <c r="AW313" s="14" t="s">
        <v>30</v>
      </c>
      <c r="AX313" s="14" t="s">
        <v>73</v>
      </c>
      <c r="AY313" s="217" t="s">
        <v>133</v>
      </c>
    </row>
    <row r="314" spans="1:65" s="2" customFormat="1" ht="14.45" customHeight="1">
      <c r="A314" s="33"/>
      <c r="B314" s="34"/>
      <c r="C314" s="218" t="s">
        <v>451</v>
      </c>
      <c r="D314" s="218" t="s">
        <v>241</v>
      </c>
      <c r="E314" s="219" t="s">
        <v>452</v>
      </c>
      <c r="F314" s="220" t="s">
        <v>453</v>
      </c>
      <c r="G314" s="221" t="s">
        <v>138</v>
      </c>
      <c r="H314" s="222">
        <v>24.5</v>
      </c>
      <c r="I314" s="223"/>
      <c r="J314" s="224">
        <f>ROUND(I314*H314,2)</f>
        <v>0</v>
      </c>
      <c r="K314" s="225"/>
      <c r="L314" s="226"/>
      <c r="M314" s="227" t="s">
        <v>1</v>
      </c>
      <c r="N314" s="228" t="s">
        <v>38</v>
      </c>
      <c r="O314" s="70"/>
      <c r="P314" s="192">
        <f>O314*H314</f>
        <v>0</v>
      </c>
      <c r="Q314" s="192">
        <v>3.0599999999999998E-3</v>
      </c>
      <c r="R314" s="192">
        <f>Q314*H314</f>
        <v>7.4969999999999995E-2</v>
      </c>
      <c r="S314" s="192">
        <v>0</v>
      </c>
      <c r="T314" s="193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94" t="s">
        <v>173</v>
      </c>
      <c r="AT314" s="194" t="s">
        <v>241</v>
      </c>
      <c r="AU314" s="194" t="s">
        <v>83</v>
      </c>
      <c r="AY314" s="16" t="s">
        <v>133</v>
      </c>
      <c r="BE314" s="195">
        <f>IF(N314="základní",J314,0)</f>
        <v>0</v>
      </c>
      <c r="BF314" s="195">
        <f>IF(N314="snížená",J314,0)</f>
        <v>0</v>
      </c>
      <c r="BG314" s="195">
        <f>IF(N314="zákl. přenesená",J314,0)</f>
        <v>0</v>
      </c>
      <c r="BH314" s="195">
        <f>IF(N314="sníž. přenesená",J314,0)</f>
        <v>0</v>
      </c>
      <c r="BI314" s="195">
        <f>IF(N314="nulová",J314,0)</f>
        <v>0</v>
      </c>
      <c r="BJ314" s="16" t="s">
        <v>81</v>
      </c>
      <c r="BK314" s="195">
        <f>ROUND(I314*H314,2)</f>
        <v>0</v>
      </c>
      <c r="BL314" s="16" t="s">
        <v>139</v>
      </c>
      <c r="BM314" s="194" t="s">
        <v>454</v>
      </c>
    </row>
    <row r="315" spans="1:65" s="14" customFormat="1">
      <c r="B315" s="207"/>
      <c r="C315" s="208"/>
      <c r="D315" s="198" t="s">
        <v>141</v>
      </c>
      <c r="E315" s="209" t="s">
        <v>1</v>
      </c>
      <c r="F315" s="210" t="s">
        <v>455</v>
      </c>
      <c r="G315" s="208"/>
      <c r="H315" s="211">
        <v>24.5</v>
      </c>
      <c r="I315" s="212"/>
      <c r="J315" s="208"/>
      <c r="K315" s="208"/>
      <c r="L315" s="213"/>
      <c r="M315" s="214"/>
      <c r="N315" s="215"/>
      <c r="O315" s="215"/>
      <c r="P315" s="215"/>
      <c r="Q315" s="215"/>
      <c r="R315" s="215"/>
      <c r="S315" s="215"/>
      <c r="T315" s="216"/>
      <c r="AT315" s="217" t="s">
        <v>141</v>
      </c>
      <c r="AU315" s="217" t="s">
        <v>83</v>
      </c>
      <c r="AV315" s="14" t="s">
        <v>83</v>
      </c>
      <c r="AW315" s="14" t="s">
        <v>30</v>
      </c>
      <c r="AX315" s="14" t="s">
        <v>73</v>
      </c>
      <c r="AY315" s="217" t="s">
        <v>133</v>
      </c>
    </row>
    <row r="316" spans="1:65" s="2" customFormat="1" ht="14.45" customHeight="1">
      <c r="A316" s="33"/>
      <c r="B316" s="34"/>
      <c r="C316" s="182" t="s">
        <v>456</v>
      </c>
      <c r="D316" s="182" t="s">
        <v>135</v>
      </c>
      <c r="E316" s="183" t="s">
        <v>457</v>
      </c>
      <c r="F316" s="184" t="s">
        <v>458</v>
      </c>
      <c r="G316" s="185" t="s">
        <v>138</v>
      </c>
      <c r="H316" s="186">
        <v>23.724</v>
      </c>
      <c r="I316" s="187"/>
      <c r="J316" s="188">
        <f>ROUND(I316*H316,2)</f>
        <v>0</v>
      </c>
      <c r="K316" s="189"/>
      <c r="L316" s="38"/>
      <c r="M316" s="190" t="s">
        <v>1</v>
      </c>
      <c r="N316" s="191" t="s">
        <v>38</v>
      </c>
      <c r="O316" s="70"/>
      <c r="P316" s="192">
        <f>O316*H316</f>
        <v>0</v>
      </c>
      <c r="Q316" s="192">
        <v>1.6800000000000001E-3</v>
      </c>
      <c r="R316" s="192">
        <f>Q316*H316</f>
        <v>3.9856320000000001E-2</v>
      </c>
      <c r="S316" s="192">
        <v>0</v>
      </c>
      <c r="T316" s="193">
        <f>S316*H316</f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94" t="s">
        <v>139</v>
      </c>
      <c r="AT316" s="194" t="s">
        <v>135</v>
      </c>
      <c r="AU316" s="194" t="s">
        <v>83</v>
      </c>
      <c r="AY316" s="16" t="s">
        <v>133</v>
      </c>
      <c r="BE316" s="195">
        <f>IF(N316="základní",J316,0)</f>
        <v>0</v>
      </c>
      <c r="BF316" s="195">
        <f>IF(N316="snížená",J316,0)</f>
        <v>0</v>
      </c>
      <c r="BG316" s="195">
        <f>IF(N316="zákl. přenesená",J316,0)</f>
        <v>0</v>
      </c>
      <c r="BH316" s="195">
        <f>IF(N316="sníž. přenesená",J316,0)</f>
        <v>0</v>
      </c>
      <c r="BI316" s="195">
        <f>IF(N316="nulová",J316,0)</f>
        <v>0</v>
      </c>
      <c r="BJ316" s="16" t="s">
        <v>81</v>
      </c>
      <c r="BK316" s="195">
        <f>ROUND(I316*H316,2)</f>
        <v>0</v>
      </c>
      <c r="BL316" s="16" t="s">
        <v>139</v>
      </c>
      <c r="BM316" s="194" t="s">
        <v>459</v>
      </c>
    </row>
    <row r="317" spans="1:65" s="14" customFormat="1">
      <c r="B317" s="207"/>
      <c r="C317" s="208"/>
      <c r="D317" s="198" t="s">
        <v>141</v>
      </c>
      <c r="E317" s="209" t="s">
        <v>1</v>
      </c>
      <c r="F317" s="210" t="s">
        <v>460</v>
      </c>
      <c r="G317" s="208"/>
      <c r="H317" s="211">
        <v>23.724</v>
      </c>
      <c r="I317" s="212"/>
      <c r="J317" s="208"/>
      <c r="K317" s="208"/>
      <c r="L317" s="213"/>
      <c r="M317" s="214"/>
      <c r="N317" s="215"/>
      <c r="O317" s="215"/>
      <c r="P317" s="215"/>
      <c r="Q317" s="215"/>
      <c r="R317" s="215"/>
      <c r="S317" s="215"/>
      <c r="T317" s="216"/>
      <c r="AT317" s="217" t="s">
        <v>141</v>
      </c>
      <c r="AU317" s="217" t="s">
        <v>83</v>
      </c>
      <c r="AV317" s="14" t="s">
        <v>83</v>
      </c>
      <c r="AW317" s="14" t="s">
        <v>30</v>
      </c>
      <c r="AX317" s="14" t="s">
        <v>73</v>
      </c>
      <c r="AY317" s="217" t="s">
        <v>133</v>
      </c>
    </row>
    <row r="318" spans="1:65" s="2" customFormat="1" ht="24.2" customHeight="1">
      <c r="A318" s="33"/>
      <c r="B318" s="34"/>
      <c r="C318" s="182" t="s">
        <v>461</v>
      </c>
      <c r="D318" s="182" t="s">
        <v>135</v>
      </c>
      <c r="E318" s="183" t="s">
        <v>462</v>
      </c>
      <c r="F318" s="184" t="s">
        <v>463</v>
      </c>
      <c r="G318" s="185" t="s">
        <v>138</v>
      </c>
      <c r="H318" s="186">
        <v>1.32</v>
      </c>
      <c r="I318" s="187"/>
      <c r="J318" s="188">
        <f>ROUND(I318*H318,2)</f>
        <v>0</v>
      </c>
      <c r="K318" s="189"/>
      <c r="L318" s="38"/>
      <c r="M318" s="190" t="s">
        <v>1</v>
      </c>
      <c r="N318" s="191" t="s">
        <v>38</v>
      </c>
      <c r="O318" s="70"/>
      <c r="P318" s="192">
        <f>O318*H318</f>
        <v>0</v>
      </c>
      <c r="Q318" s="192">
        <v>4.3800000000000002E-3</v>
      </c>
      <c r="R318" s="192">
        <f>Q318*H318</f>
        <v>5.7816000000000005E-3</v>
      </c>
      <c r="S318" s="192">
        <v>0</v>
      </c>
      <c r="T318" s="193">
        <f>S318*H318</f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194" t="s">
        <v>139</v>
      </c>
      <c r="AT318" s="194" t="s">
        <v>135</v>
      </c>
      <c r="AU318" s="194" t="s">
        <v>83</v>
      </c>
      <c r="AY318" s="16" t="s">
        <v>133</v>
      </c>
      <c r="BE318" s="195">
        <f>IF(N318="základní",J318,0)</f>
        <v>0</v>
      </c>
      <c r="BF318" s="195">
        <f>IF(N318="snížená",J318,0)</f>
        <v>0</v>
      </c>
      <c r="BG318" s="195">
        <f>IF(N318="zákl. přenesená",J318,0)</f>
        <v>0</v>
      </c>
      <c r="BH318" s="195">
        <f>IF(N318="sníž. přenesená",J318,0)</f>
        <v>0</v>
      </c>
      <c r="BI318" s="195">
        <f>IF(N318="nulová",J318,0)</f>
        <v>0</v>
      </c>
      <c r="BJ318" s="16" t="s">
        <v>81</v>
      </c>
      <c r="BK318" s="195">
        <f>ROUND(I318*H318,2)</f>
        <v>0</v>
      </c>
      <c r="BL318" s="16" t="s">
        <v>139</v>
      </c>
      <c r="BM318" s="194" t="s">
        <v>464</v>
      </c>
    </row>
    <row r="319" spans="1:65" s="14" customFormat="1">
      <c r="B319" s="207"/>
      <c r="C319" s="208"/>
      <c r="D319" s="198" t="s">
        <v>141</v>
      </c>
      <c r="E319" s="209" t="s">
        <v>1</v>
      </c>
      <c r="F319" s="210" t="s">
        <v>465</v>
      </c>
      <c r="G319" s="208"/>
      <c r="H319" s="211">
        <v>1.32</v>
      </c>
      <c r="I319" s="212"/>
      <c r="J319" s="208"/>
      <c r="K319" s="208"/>
      <c r="L319" s="213"/>
      <c r="M319" s="214"/>
      <c r="N319" s="215"/>
      <c r="O319" s="215"/>
      <c r="P319" s="215"/>
      <c r="Q319" s="215"/>
      <c r="R319" s="215"/>
      <c r="S319" s="215"/>
      <c r="T319" s="216"/>
      <c r="AT319" s="217" t="s">
        <v>141</v>
      </c>
      <c r="AU319" s="217" t="s">
        <v>83</v>
      </c>
      <c r="AV319" s="14" t="s">
        <v>83</v>
      </c>
      <c r="AW319" s="14" t="s">
        <v>30</v>
      </c>
      <c r="AX319" s="14" t="s">
        <v>73</v>
      </c>
      <c r="AY319" s="217" t="s">
        <v>133</v>
      </c>
    </row>
    <row r="320" spans="1:65" s="2" customFormat="1" ht="14.45" customHeight="1">
      <c r="A320" s="33"/>
      <c r="B320" s="34"/>
      <c r="C320" s="182" t="s">
        <v>466</v>
      </c>
      <c r="D320" s="182" t="s">
        <v>135</v>
      </c>
      <c r="E320" s="183" t="s">
        <v>467</v>
      </c>
      <c r="F320" s="184" t="s">
        <v>468</v>
      </c>
      <c r="G320" s="185" t="s">
        <v>138</v>
      </c>
      <c r="H320" s="186">
        <v>1.32</v>
      </c>
      <c r="I320" s="187"/>
      <c r="J320" s="188">
        <f>ROUND(I320*H320,2)</f>
        <v>0</v>
      </c>
      <c r="K320" s="189"/>
      <c r="L320" s="38"/>
      <c r="M320" s="190" t="s">
        <v>1</v>
      </c>
      <c r="N320" s="191" t="s">
        <v>38</v>
      </c>
      <c r="O320" s="70"/>
      <c r="P320" s="192">
        <f>O320*H320</f>
        <v>0</v>
      </c>
      <c r="Q320" s="192">
        <v>4.0000000000000001E-3</v>
      </c>
      <c r="R320" s="192">
        <f>Q320*H320</f>
        <v>5.28E-3</v>
      </c>
      <c r="S320" s="192">
        <v>0</v>
      </c>
      <c r="T320" s="193">
        <f>S320*H320</f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94" t="s">
        <v>139</v>
      </c>
      <c r="AT320" s="194" t="s">
        <v>135</v>
      </c>
      <c r="AU320" s="194" t="s">
        <v>83</v>
      </c>
      <c r="AY320" s="16" t="s">
        <v>133</v>
      </c>
      <c r="BE320" s="195">
        <f>IF(N320="základní",J320,0)</f>
        <v>0</v>
      </c>
      <c r="BF320" s="195">
        <f>IF(N320="snížená",J320,0)</f>
        <v>0</v>
      </c>
      <c r="BG320" s="195">
        <f>IF(N320="zákl. přenesená",J320,0)</f>
        <v>0</v>
      </c>
      <c r="BH320" s="195">
        <f>IF(N320="sníž. přenesená",J320,0)</f>
        <v>0</v>
      </c>
      <c r="BI320" s="195">
        <f>IF(N320="nulová",J320,0)</f>
        <v>0</v>
      </c>
      <c r="BJ320" s="16" t="s">
        <v>81</v>
      </c>
      <c r="BK320" s="195">
        <f>ROUND(I320*H320,2)</f>
        <v>0</v>
      </c>
      <c r="BL320" s="16" t="s">
        <v>139</v>
      </c>
      <c r="BM320" s="194" t="s">
        <v>469</v>
      </c>
    </row>
    <row r="321" spans="1:65" s="14" customFormat="1">
      <c r="B321" s="207"/>
      <c r="C321" s="208"/>
      <c r="D321" s="198" t="s">
        <v>141</v>
      </c>
      <c r="E321" s="209" t="s">
        <v>1</v>
      </c>
      <c r="F321" s="210" t="s">
        <v>470</v>
      </c>
      <c r="G321" s="208"/>
      <c r="H321" s="211">
        <v>1.32</v>
      </c>
      <c r="I321" s="212"/>
      <c r="J321" s="208"/>
      <c r="K321" s="208"/>
      <c r="L321" s="213"/>
      <c r="M321" s="214"/>
      <c r="N321" s="215"/>
      <c r="O321" s="215"/>
      <c r="P321" s="215"/>
      <c r="Q321" s="215"/>
      <c r="R321" s="215"/>
      <c r="S321" s="215"/>
      <c r="T321" s="216"/>
      <c r="AT321" s="217" t="s">
        <v>141</v>
      </c>
      <c r="AU321" s="217" t="s">
        <v>83</v>
      </c>
      <c r="AV321" s="14" t="s">
        <v>83</v>
      </c>
      <c r="AW321" s="14" t="s">
        <v>30</v>
      </c>
      <c r="AX321" s="14" t="s">
        <v>73</v>
      </c>
      <c r="AY321" s="217" t="s">
        <v>133</v>
      </c>
    </row>
    <row r="322" spans="1:65" s="2" customFormat="1" ht="24.2" customHeight="1">
      <c r="A322" s="33"/>
      <c r="B322" s="34"/>
      <c r="C322" s="182" t="s">
        <v>471</v>
      </c>
      <c r="D322" s="182" t="s">
        <v>135</v>
      </c>
      <c r="E322" s="183" t="s">
        <v>472</v>
      </c>
      <c r="F322" s="184" t="s">
        <v>473</v>
      </c>
      <c r="G322" s="185" t="s">
        <v>138</v>
      </c>
      <c r="H322" s="186">
        <v>140.08099999999999</v>
      </c>
      <c r="I322" s="187"/>
      <c r="J322" s="188">
        <f>ROUND(I322*H322,2)</f>
        <v>0</v>
      </c>
      <c r="K322" s="189"/>
      <c r="L322" s="38"/>
      <c r="M322" s="190" t="s">
        <v>1</v>
      </c>
      <c r="N322" s="191" t="s">
        <v>38</v>
      </c>
      <c r="O322" s="70"/>
      <c r="P322" s="192">
        <f>O322*H322</f>
        <v>0</v>
      </c>
      <c r="Q322" s="192">
        <v>6.3E-3</v>
      </c>
      <c r="R322" s="192">
        <f>Q322*H322</f>
        <v>0.88251029999999997</v>
      </c>
      <c r="S322" s="192">
        <v>0</v>
      </c>
      <c r="T322" s="193">
        <f>S322*H322</f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94" t="s">
        <v>139</v>
      </c>
      <c r="AT322" s="194" t="s">
        <v>135</v>
      </c>
      <c r="AU322" s="194" t="s">
        <v>83</v>
      </c>
      <c r="AY322" s="16" t="s">
        <v>133</v>
      </c>
      <c r="BE322" s="195">
        <f>IF(N322="základní",J322,0)</f>
        <v>0</v>
      </c>
      <c r="BF322" s="195">
        <f>IF(N322="snížená",J322,0)</f>
        <v>0</v>
      </c>
      <c r="BG322" s="195">
        <f>IF(N322="zákl. přenesená",J322,0)</f>
        <v>0</v>
      </c>
      <c r="BH322" s="195">
        <f>IF(N322="sníž. přenesená",J322,0)</f>
        <v>0</v>
      </c>
      <c r="BI322" s="195">
        <f>IF(N322="nulová",J322,0)</f>
        <v>0</v>
      </c>
      <c r="BJ322" s="16" t="s">
        <v>81</v>
      </c>
      <c r="BK322" s="195">
        <f>ROUND(I322*H322,2)</f>
        <v>0</v>
      </c>
      <c r="BL322" s="16" t="s">
        <v>139</v>
      </c>
      <c r="BM322" s="194" t="s">
        <v>474</v>
      </c>
    </row>
    <row r="323" spans="1:65" s="13" customFormat="1">
      <c r="B323" s="196"/>
      <c r="C323" s="197"/>
      <c r="D323" s="198" t="s">
        <v>141</v>
      </c>
      <c r="E323" s="199" t="s">
        <v>1</v>
      </c>
      <c r="F323" s="200" t="s">
        <v>142</v>
      </c>
      <c r="G323" s="197"/>
      <c r="H323" s="199" t="s">
        <v>1</v>
      </c>
      <c r="I323" s="201"/>
      <c r="J323" s="197"/>
      <c r="K323" s="197"/>
      <c r="L323" s="202"/>
      <c r="M323" s="203"/>
      <c r="N323" s="204"/>
      <c r="O323" s="204"/>
      <c r="P323" s="204"/>
      <c r="Q323" s="204"/>
      <c r="R323" s="204"/>
      <c r="S323" s="204"/>
      <c r="T323" s="205"/>
      <c r="AT323" s="206" t="s">
        <v>141</v>
      </c>
      <c r="AU323" s="206" t="s">
        <v>83</v>
      </c>
      <c r="AV323" s="13" t="s">
        <v>81</v>
      </c>
      <c r="AW323" s="13" t="s">
        <v>30</v>
      </c>
      <c r="AX323" s="13" t="s">
        <v>73</v>
      </c>
      <c r="AY323" s="206" t="s">
        <v>133</v>
      </c>
    </row>
    <row r="324" spans="1:65" s="14" customFormat="1">
      <c r="B324" s="207"/>
      <c r="C324" s="208"/>
      <c r="D324" s="198" t="s">
        <v>141</v>
      </c>
      <c r="E324" s="209" t="s">
        <v>1</v>
      </c>
      <c r="F324" s="210" t="s">
        <v>475</v>
      </c>
      <c r="G324" s="208"/>
      <c r="H324" s="211">
        <v>140.08099999999999</v>
      </c>
      <c r="I324" s="212"/>
      <c r="J324" s="208"/>
      <c r="K324" s="208"/>
      <c r="L324" s="213"/>
      <c r="M324" s="214"/>
      <c r="N324" s="215"/>
      <c r="O324" s="215"/>
      <c r="P324" s="215"/>
      <c r="Q324" s="215"/>
      <c r="R324" s="215"/>
      <c r="S324" s="215"/>
      <c r="T324" s="216"/>
      <c r="AT324" s="217" t="s">
        <v>141</v>
      </c>
      <c r="AU324" s="217" t="s">
        <v>83</v>
      </c>
      <c r="AV324" s="14" t="s">
        <v>83</v>
      </c>
      <c r="AW324" s="14" t="s">
        <v>30</v>
      </c>
      <c r="AX324" s="14" t="s">
        <v>73</v>
      </c>
      <c r="AY324" s="217" t="s">
        <v>133</v>
      </c>
    </row>
    <row r="325" spans="1:65" s="2" customFormat="1" ht="14.45" customHeight="1">
      <c r="A325" s="33"/>
      <c r="B325" s="34"/>
      <c r="C325" s="182" t="s">
        <v>476</v>
      </c>
      <c r="D325" s="182" t="s">
        <v>135</v>
      </c>
      <c r="E325" s="183" t="s">
        <v>477</v>
      </c>
      <c r="F325" s="184" t="s">
        <v>478</v>
      </c>
      <c r="G325" s="185" t="s">
        <v>138</v>
      </c>
      <c r="H325" s="186">
        <v>140.08099999999999</v>
      </c>
      <c r="I325" s="187"/>
      <c r="J325" s="188">
        <f>ROUND(I325*H325,2)</f>
        <v>0</v>
      </c>
      <c r="K325" s="189"/>
      <c r="L325" s="38"/>
      <c r="M325" s="190" t="s">
        <v>1</v>
      </c>
      <c r="N325" s="191" t="s">
        <v>38</v>
      </c>
      <c r="O325" s="70"/>
      <c r="P325" s="192">
        <f>O325*H325</f>
        <v>0</v>
      </c>
      <c r="Q325" s="192">
        <v>3.15E-2</v>
      </c>
      <c r="R325" s="192">
        <f>Q325*H325</f>
        <v>4.4125514999999993</v>
      </c>
      <c r="S325" s="192">
        <v>0</v>
      </c>
      <c r="T325" s="193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94" t="s">
        <v>139</v>
      </c>
      <c r="AT325" s="194" t="s">
        <v>135</v>
      </c>
      <c r="AU325" s="194" t="s">
        <v>83</v>
      </c>
      <c r="AY325" s="16" t="s">
        <v>133</v>
      </c>
      <c r="BE325" s="195">
        <f>IF(N325="základní",J325,0)</f>
        <v>0</v>
      </c>
      <c r="BF325" s="195">
        <f>IF(N325="snížená",J325,0)</f>
        <v>0</v>
      </c>
      <c r="BG325" s="195">
        <f>IF(N325="zákl. přenesená",J325,0)</f>
        <v>0</v>
      </c>
      <c r="BH325" s="195">
        <f>IF(N325="sníž. přenesená",J325,0)</f>
        <v>0</v>
      </c>
      <c r="BI325" s="195">
        <f>IF(N325="nulová",J325,0)</f>
        <v>0</v>
      </c>
      <c r="BJ325" s="16" t="s">
        <v>81</v>
      </c>
      <c r="BK325" s="195">
        <f>ROUND(I325*H325,2)</f>
        <v>0</v>
      </c>
      <c r="BL325" s="16" t="s">
        <v>139</v>
      </c>
      <c r="BM325" s="194" t="s">
        <v>479</v>
      </c>
    </row>
    <row r="326" spans="1:65" s="14" customFormat="1">
      <c r="B326" s="207"/>
      <c r="C326" s="208"/>
      <c r="D326" s="198" t="s">
        <v>141</v>
      </c>
      <c r="E326" s="209" t="s">
        <v>1</v>
      </c>
      <c r="F326" s="210" t="s">
        <v>475</v>
      </c>
      <c r="G326" s="208"/>
      <c r="H326" s="211">
        <v>140.08099999999999</v>
      </c>
      <c r="I326" s="212"/>
      <c r="J326" s="208"/>
      <c r="K326" s="208"/>
      <c r="L326" s="213"/>
      <c r="M326" s="214"/>
      <c r="N326" s="215"/>
      <c r="O326" s="215"/>
      <c r="P326" s="215"/>
      <c r="Q326" s="215"/>
      <c r="R326" s="215"/>
      <c r="S326" s="215"/>
      <c r="T326" s="216"/>
      <c r="AT326" s="217" t="s">
        <v>141</v>
      </c>
      <c r="AU326" s="217" t="s">
        <v>83</v>
      </c>
      <c r="AV326" s="14" t="s">
        <v>83</v>
      </c>
      <c r="AW326" s="14" t="s">
        <v>30</v>
      </c>
      <c r="AX326" s="14" t="s">
        <v>73</v>
      </c>
      <c r="AY326" s="217" t="s">
        <v>133</v>
      </c>
    </row>
    <row r="327" spans="1:65" s="2" customFormat="1" ht="24.2" customHeight="1">
      <c r="A327" s="33"/>
      <c r="B327" s="34"/>
      <c r="C327" s="182" t="s">
        <v>480</v>
      </c>
      <c r="D327" s="182" t="s">
        <v>135</v>
      </c>
      <c r="E327" s="183" t="s">
        <v>481</v>
      </c>
      <c r="F327" s="184" t="s">
        <v>482</v>
      </c>
      <c r="G327" s="185" t="s">
        <v>138</v>
      </c>
      <c r="H327" s="186">
        <v>280.16199999999998</v>
      </c>
      <c r="I327" s="187"/>
      <c r="J327" s="188">
        <f>ROUND(I327*H327,2)</f>
        <v>0</v>
      </c>
      <c r="K327" s="189"/>
      <c r="L327" s="38"/>
      <c r="M327" s="190" t="s">
        <v>1</v>
      </c>
      <c r="N327" s="191" t="s">
        <v>38</v>
      </c>
      <c r="O327" s="70"/>
      <c r="P327" s="192">
        <f>O327*H327</f>
        <v>0</v>
      </c>
      <c r="Q327" s="192">
        <v>1.0500000000000001E-2</v>
      </c>
      <c r="R327" s="192">
        <f>Q327*H327</f>
        <v>2.9417010000000001</v>
      </c>
      <c r="S327" s="192">
        <v>0</v>
      </c>
      <c r="T327" s="193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94" t="s">
        <v>139</v>
      </c>
      <c r="AT327" s="194" t="s">
        <v>135</v>
      </c>
      <c r="AU327" s="194" t="s">
        <v>83</v>
      </c>
      <c r="AY327" s="16" t="s">
        <v>133</v>
      </c>
      <c r="BE327" s="195">
        <f>IF(N327="základní",J327,0)</f>
        <v>0</v>
      </c>
      <c r="BF327" s="195">
        <f>IF(N327="snížená",J327,0)</f>
        <v>0</v>
      </c>
      <c r="BG327" s="195">
        <f>IF(N327="zákl. přenesená",J327,0)</f>
        <v>0</v>
      </c>
      <c r="BH327" s="195">
        <f>IF(N327="sníž. přenesená",J327,0)</f>
        <v>0</v>
      </c>
      <c r="BI327" s="195">
        <f>IF(N327="nulová",J327,0)</f>
        <v>0</v>
      </c>
      <c r="BJ327" s="16" t="s">
        <v>81</v>
      </c>
      <c r="BK327" s="195">
        <f>ROUND(I327*H327,2)</f>
        <v>0</v>
      </c>
      <c r="BL327" s="16" t="s">
        <v>139</v>
      </c>
      <c r="BM327" s="194" t="s">
        <v>483</v>
      </c>
    </row>
    <row r="328" spans="1:65" s="13" customFormat="1">
      <c r="B328" s="196"/>
      <c r="C328" s="197"/>
      <c r="D328" s="198" t="s">
        <v>141</v>
      </c>
      <c r="E328" s="199" t="s">
        <v>1</v>
      </c>
      <c r="F328" s="200" t="s">
        <v>142</v>
      </c>
      <c r="G328" s="197"/>
      <c r="H328" s="199" t="s">
        <v>1</v>
      </c>
      <c r="I328" s="201"/>
      <c r="J328" s="197"/>
      <c r="K328" s="197"/>
      <c r="L328" s="202"/>
      <c r="M328" s="203"/>
      <c r="N328" s="204"/>
      <c r="O328" s="204"/>
      <c r="P328" s="204"/>
      <c r="Q328" s="204"/>
      <c r="R328" s="204"/>
      <c r="S328" s="204"/>
      <c r="T328" s="205"/>
      <c r="AT328" s="206" t="s">
        <v>141</v>
      </c>
      <c r="AU328" s="206" t="s">
        <v>83</v>
      </c>
      <c r="AV328" s="13" t="s">
        <v>81</v>
      </c>
      <c r="AW328" s="13" t="s">
        <v>30</v>
      </c>
      <c r="AX328" s="13" t="s">
        <v>73</v>
      </c>
      <c r="AY328" s="206" t="s">
        <v>133</v>
      </c>
    </row>
    <row r="329" spans="1:65" s="14" customFormat="1">
      <c r="B329" s="207"/>
      <c r="C329" s="208"/>
      <c r="D329" s="198" t="s">
        <v>141</v>
      </c>
      <c r="E329" s="209" t="s">
        <v>1</v>
      </c>
      <c r="F329" s="210" t="s">
        <v>484</v>
      </c>
      <c r="G329" s="208"/>
      <c r="H329" s="211">
        <v>280.16199999999998</v>
      </c>
      <c r="I329" s="212"/>
      <c r="J329" s="208"/>
      <c r="K329" s="208"/>
      <c r="L329" s="213"/>
      <c r="M329" s="214"/>
      <c r="N329" s="215"/>
      <c r="O329" s="215"/>
      <c r="P329" s="215"/>
      <c r="Q329" s="215"/>
      <c r="R329" s="215"/>
      <c r="S329" s="215"/>
      <c r="T329" s="216"/>
      <c r="AT329" s="217" t="s">
        <v>141</v>
      </c>
      <c r="AU329" s="217" t="s">
        <v>83</v>
      </c>
      <c r="AV329" s="14" t="s">
        <v>83</v>
      </c>
      <c r="AW329" s="14" t="s">
        <v>30</v>
      </c>
      <c r="AX329" s="14" t="s">
        <v>73</v>
      </c>
      <c r="AY329" s="217" t="s">
        <v>133</v>
      </c>
    </row>
    <row r="330" spans="1:65" s="2" customFormat="1" ht="24.2" customHeight="1">
      <c r="A330" s="33"/>
      <c r="B330" s="34"/>
      <c r="C330" s="182" t="s">
        <v>485</v>
      </c>
      <c r="D330" s="182" t="s">
        <v>135</v>
      </c>
      <c r="E330" s="183" t="s">
        <v>486</v>
      </c>
      <c r="F330" s="184" t="s">
        <v>487</v>
      </c>
      <c r="G330" s="185" t="s">
        <v>138</v>
      </c>
      <c r="H330" s="186">
        <v>531.72500000000002</v>
      </c>
      <c r="I330" s="187"/>
      <c r="J330" s="188">
        <f>ROUND(I330*H330,2)</f>
        <v>0</v>
      </c>
      <c r="K330" s="189"/>
      <c r="L330" s="38"/>
      <c r="M330" s="190" t="s">
        <v>1</v>
      </c>
      <c r="N330" s="191" t="s">
        <v>38</v>
      </c>
      <c r="O330" s="70"/>
      <c r="P330" s="192">
        <f>O330*H330</f>
        <v>0</v>
      </c>
      <c r="Q330" s="192">
        <v>5.9500000000000004E-3</v>
      </c>
      <c r="R330" s="192">
        <f>Q330*H330</f>
        <v>3.1637637500000002</v>
      </c>
      <c r="S330" s="192">
        <v>0</v>
      </c>
      <c r="T330" s="193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94" t="s">
        <v>139</v>
      </c>
      <c r="AT330" s="194" t="s">
        <v>135</v>
      </c>
      <c r="AU330" s="194" t="s">
        <v>83</v>
      </c>
      <c r="AY330" s="16" t="s">
        <v>133</v>
      </c>
      <c r="BE330" s="195">
        <f>IF(N330="základní",J330,0)</f>
        <v>0</v>
      </c>
      <c r="BF330" s="195">
        <f>IF(N330="snížená",J330,0)</f>
        <v>0</v>
      </c>
      <c r="BG330" s="195">
        <f>IF(N330="zákl. přenesená",J330,0)</f>
        <v>0</v>
      </c>
      <c r="BH330" s="195">
        <f>IF(N330="sníž. přenesená",J330,0)</f>
        <v>0</v>
      </c>
      <c r="BI330" s="195">
        <f>IF(N330="nulová",J330,0)</f>
        <v>0</v>
      </c>
      <c r="BJ330" s="16" t="s">
        <v>81</v>
      </c>
      <c r="BK330" s="195">
        <f>ROUND(I330*H330,2)</f>
        <v>0</v>
      </c>
      <c r="BL330" s="16" t="s">
        <v>139</v>
      </c>
      <c r="BM330" s="194" t="s">
        <v>488</v>
      </c>
    </row>
    <row r="331" spans="1:65" s="13" customFormat="1">
      <c r="B331" s="196"/>
      <c r="C331" s="197"/>
      <c r="D331" s="198" t="s">
        <v>141</v>
      </c>
      <c r="E331" s="199" t="s">
        <v>1</v>
      </c>
      <c r="F331" s="200" t="s">
        <v>142</v>
      </c>
      <c r="G331" s="197"/>
      <c r="H331" s="199" t="s">
        <v>1</v>
      </c>
      <c r="I331" s="201"/>
      <c r="J331" s="197"/>
      <c r="K331" s="197"/>
      <c r="L331" s="202"/>
      <c r="M331" s="203"/>
      <c r="N331" s="204"/>
      <c r="O331" s="204"/>
      <c r="P331" s="204"/>
      <c r="Q331" s="204"/>
      <c r="R331" s="204"/>
      <c r="S331" s="204"/>
      <c r="T331" s="205"/>
      <c r="AT331" s="206" t="s">
        <v>141</v>
      </c>
      <c r="AU331" s="206" t="s">
        <v>83</v>
      </c>
      <c r="AV331" s="13" t="s">
        <v>81</v>
      </c>
      <c r="AW331" s="13" t="s">
        <v>30</v>
      </c>
      <c r="AX331" s="13" t="s">
        <v>73</v>
      </c>
      <c r="AY331" s="206" t="s">
        <v>133</v>
      </c>
    </row>
    <row r="332" spans="1:65" s="14" customFormat="1">
      <c r="B332" s="207"/>
      <c r="C332" s="208"/>
      <c r="D332" s="198" t="s">
        <v>141</v>
      </c>
      <c r="E332" s="209" t="s">
        <v>1</v>
      </c>
      <c r="F332" s="210" t="s">
        <v>489</v>
      </c>
      <c r="G332" s="208"/>
      <c r="H332" s="211">
        <v>531.72500000000002</v>
      </c>
      <c r="I332" s="212"/>
      <c r="J332" s="208"/>
      <c r="K332" s="208"/>
      <c r="L332" s="213"/>
      <c r="M332" s="214"/>
      <c r="N332" s="215"/>
      <c r="O332" s="215"/>
      <c r="P332" s="215"/>
      <c r="Q332" s="215"/>
      <c r="R332" s="215"/>
      <c r="S332" s="215"/>
      <c r="T332" s="216"/>
      <c r="AT332" s="217" t="s">
        <v>141</v>
      </c>
      <c r="AU332" s="217" t="s">
        <v>83</v>
      </c>
      <c r="AV332" s="14" t="s">
        <v>83</v>
      </c>
      <c r="AW332" s="14" t="s">
        <v>30</v>
      </c>
      <c r="AX332" s="14" t="s">
        <v>73</v>
      </c>
      <c r="AY332" s="217" t="s">
        <v>133</v>
      </c>
    </row>
    <row r="333" spans="1:65" s="2" customFormat="1" ht="14.45" customHeight="1">
      <c r="A333" s="33"/>
      <c r="B333" s="34"/>
      <c r="C333" s="182" t="s">
        <v>490</v>
      </c>
      <c r="D333" s="182" t="s">
        <v>135</v>
      </c>
      <c r="E333" s="183" t="s">
        <v>491</v>
      </c>
      <c r="F333" s="184" t="s">
        <v>492</v>
      </c>
      <c r="G333" s="185" t="s">
        <v>138</v>
      </c>
      <c r="H333" s="186">
        <v>15</v>
      </c>
      <c r="I333" s="187"/>
      <c r="J333" s="188">
        <f>ROUND(I333*H333,2)</f>
        <v>0</v>
      </c>
      <c r="K333" s="189"/>
      <c r="L333" s="38"/>
      <c r="M333" s="190" t="s">
        <v>1</v>
      </c>
      <c r="N333" s="191" t="s">
        <v>38</v>
      </c>
      <c r="O333" s="70"/>
      <c r="P333" s="192">
        <f>O333*H333</f>
        <v>0</v>
      </c>
      <c r="Q333" s="192">
        <v>2.4E-2</v>
      </c>
      <c r="R333" s="192">
        <f>Q333*H333</f>
        <v>0.36</v>
      </c>
      <c r="S333" s="192">
        <v>0</v>
      </c>
      <c r="T333" s="193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94" t="s">
        <v>139</v>
      </c>
      <c r="AT333" s="194" t="s">
        <v>135</v>
      </c>
      <c r="AU333" s="194" t="s">
        <v>83</v>
      </c>
      <c r="AY333" s="16" t="s">
        <v>133</v>
      </c>
      <c r="BE333" s="195">
        <f>IF(N333="základní",J333,0)</f>
        <v>0</v>
      </c>
      <c r="BF333" s="195">
        <f>IF(N333="snížená",J333,0)</f>
        <v>0</v>
      </c>
      <c r="BG333" s="195">
        <f>IF(N333="zákl. přenesená",J333,0)</f>
        <v>0</v>
      </c>
      <c r="BH333" s="195">
        <f>IF(N333="sníž. přenesená",J333,0)</f>
        <v>0</v>
      </c>
      <c r="BI333" s="195">
        <f>IF(N333="nulová",J333,0)</f>
        <v>0</v>
      </c>
      <c r="BJ333" s="16" t="s">
        <v>81</v>
      </c>
      <c r="BK333" s="195">
        <f>ROUND(I333*H333,2)</f>
        <v>0</v>
      </c>
      <c r="BL333" s="16" t="s">
        <v>139</v>
      </c>
      <c r="BM333" s="194" t="s">
        <v>493</v>
      </c>
    </row>
    <row r="334" spans="1:65" s="13" customFormat="1">
      <c r="B334" s="196"/>
      <c r="C334" s="197"/>
      <c r="D334" s="198" t="s">
        <v>141</v>
      </c>
      <c r="E334" s="199" t="s">
        <v>1</v>
      </c>
      <c r="F334" s="200" t="s">
        <v>142</v>
      </c>
      <c r="G334" s="197"/>
      <c r="H334" s="199" t="s">
        <v>1</v>
      </c>
      <c r="I334" s="201"/>
      <c r="J334" s="197"/>
      <c r="K334" s="197"/>
      <c r="L334" s="202"/>
      <c r="M334" s="203"/>
      <c r="N334" s="204"/>
      <c r="O334" s="204"/>
      <c r="P334" s="204"/>
      <c r="Q334" s="204"/>
      <c r="R334" s="204"/>
      <c r="S334" s="204"/>
      <c r="T334" s="205"/>
      <c r="AT334" s="206" t="s">
        <v>141</v>
      </c>
      <c r="AU334" s="206" t="s">
        <v>83</v>
      </c>
      <c r="AV334" s="13" t="s">
        <v>81</v>
      </c>
      <c r="AW334" s="13" t="s">
        <v>30</v>
      </c>
      <c r="AX334" s="13" t="s">
        <v>73</v>
      </c>
      <c r="AY334" s="206" t="s">
        <v>133</v>
      </c>
    </row>
    <row r="335" spans="1:65" s="14" customFormat="1">
      <c r="B335" s="207"/>
      <c r="C335" s="208"/>
      <c r="D335" s="198" t="s">
        <v>141</v>
      </c>
      <c r="E335" s="209" t="s">
        <v>1</v>
      </c>
      <c r="F335" s="210" t="s">
        <v>8</v>
      </c>
      <c r="G335" s="208"/>
      <c r="H335" s="211">
        <v>15</v>
      </c>
      <c r="I335" s="212"/>
      <c r="J335" s="208"/>
      <c r="K335" s="208"/>
      <c r="L335" s="213"/>
      <c r="M335" s="214"/>
      <c r="N335" s="215"/>
      <c r="O335" s="215"/>
      <c r="P335" s="215"/>
      <c r="Q335" s="215"/>
      <c r="R335" s="215"/>
      <c r="S335" s="215"/>
      <c r="T335" s="216"/>
      <c r="AT335" s="217" t="s">
        <v>141</v>
      </c>
      <c r="AU335" s="217" t="s">
        <v>83</v>
      </c>
      <c r="AV335" s="14" t="s">
        <v>83</v>
      </c>
      <c r="AW335" s="14" t="s">
        <v>30</v>
      </c>
      <c r="AX335" s="14" t="s">
        <v>73</v>
      </c>
      <c r="AY335" s="217" t="s">
        <v>133</v>
      </c>
    </row>
    <row r="336" spans="1:65" s="2" customFormat="1" ht="24.2" customHeight="1">
      <c r="A336" s="33"/>
      <c r="B336" s="34"/>
      <c r="C336" s="182" t="s">
        <v>494</v>
      </c>
      <c r="D336" s="182" t="s">
        <v>135</v>
      </c>
      <c r="E336" s="183" t="s">
        <v>495</v>
      </c>
      <c r="F336" s="184" t="s">
        <v>496</v>
      </c>
      <c r="G336" s="185" t="s">
        <v>146</v>
      </c>
      <c r="H336" s="186">
        <v>5.4470000000000001</v>
      </c>
      <c r="I336" s="187"/>
      <c r="J336" s="188">
        <f>ROUND(I336*H336,2)</f>
        <v>0</v>
      </c>
      <c r="K336" s="189"/>
      <c r="L336" s="38"/>
      <c r="M336" s="190" t="s">
        <v>1</v>
      </c>
      <c r="N336" s="191" t="s">
        <v>38</v>
      </c>
      <c r="O336" s="70"/>
      <c r="P336" s="192">
        <f>O336*H336</f>
        <v>0</v>
      </c>
      <c r="Q336" s="192">
        <v>2.45329</v>
      </c>
      <c r="R336" s="192">
        <f>Q336*H336</f>
        <v>13.363070629999999</v>
      </c>
      <c r="S336" s="192">
        <v>0</v>
      </c>
      <c r="T336" s="193">
        <f>S336*H336</f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94" t="s">
        <v>139</v>
      </c>
      <c r="AT336" s="194" t="s">
        <v>135</v>
      </c>
      <c r="AU336" s="194" t="s">
        <v>83</v>
      </c>
      <c r="AY336" s="16" t="s">
        <v>133</v>
      </c>
      <c r="BE336" s="195">
        <f>IF(N336="základní",J336,0)</f>
        <v>0</v>
      </c>
      <c r="BF336" s="195">
        <f>IF(N336="snížená",J336,0)</f>
        <v>0</v>
      </c>
      <c r="BG336" s="195">
        <f>IF(N336="zákl. přenesená",J336,0)</f>
        <v>0</v>
      </c>
      <c r="BH336" s="195">
        <f>IF(N336="sníž. přenesená",J336,0)</f>
        <v>0</v>
      </c>
      <c r="BI336" s="195">
        <f>IF(N336="nulová",J336,0)</f>
        <v>0</v>
      </c>
      <c r="BJ336" s="16" t="s">
        <v>81</v>
      </c>
      <c r="BK336" s="195">
        <f>ROUND(I336*H336,2)</f>
        <v>0</v>
      </c>
      <c r="BL336" s="16" t="s">
        <v>139</v>
      </c>
      <c r="BM336" s="194" t="s">
        <v>497</v>
      </c>
    </row>
    <row r="337" spans="1:65" s="13" customFormat="1">
      <c r="B337" s="196"/>
      <c r="C337" s="197"/>
      <c r="D337" s="198" t="s">
        <v>141</v>
      </c>
      <c r="E337" s="199" t="s">
        <v>1</v>
      </c>
      <c r="F337" s="200" t="s">
        <v>166</v>
      </c>
      <c r="G337" s="197"/>
      <c r="H337" s="199" t="s">
        <v>1</v>
      </c>
      <c r="I337" s="201"/>
      <c r="J337" s="197"/>
      <c r="K337" s="197"/>
      <c r="L337" s="202"/>
      <c r="M337" s="203"/>
      <c r="N337" s="204"/>
      <c r="O337" s="204"/>
      <c r="P337" s="204"/>
      <c r="Q337" s="204"/>
      <c r="R337" s="204"/>
      <c r="S337" s="204"/>
      <c r="T337" s="205"/>
      <c r="AT337" s="206" t="s">
        <v>141</v>
      </c>
      <c r="AU337" s="206" t="s">
        <v>83</v>
      </c>
      <c r="AV337" s="13" t="s">
        <v>81</v>
      </c>
      <c r="AW337" s="13" t="s">
        <v>30</v>
      </c>
      <c r="AX337" s="13" t="s">
        <v>73</v>
      </c>
      <c r="AY337" s="206" t="s">
        <v>133</v>
      </c>
    </row>
    <row r="338" spans="1:65" s="14" customFormat="1">
      <c r="B338" s="207"/>
      <c r="C338" s="208"/>
      <c r="D338" s="198" t="s">
        <v>141</v>
      </c>
      <c r="E338" s="209" t="s">
        <v>1</v>
      </c>
      <c r="F338" s="210" t="s">
        <v>498</v>
      </c>
      <c r="G338" s="208"/>
      <c r="H338" s="211">
        <v>5.4470000000000001</v>
      </c>
      <c r="I338" s="212"/>
      <c r="J338" s="208"/>
      <c r="K338" s="208"/>
      <c r="L338" s="213"/>
      <c r="M338" s="214"/>
      <c r="N338" s="215"/>
      <c r="O338" s="215"/>
      <c r="P338" s="215"/>
      <c r="Q338" s="215"/>
      <c r="R338" s="215"/>
      <c r="S338" s="215"/>
      <c r="T338" s="216"/>
      <c r="AT338" s="217" t="s">
        <v>141</v>
      </c>
      <c r="AU338" s="217" t="s">
        <v>83</v>
      </c>
      <c r="AV338" s="14" t="s">
        <v>83</v>
      </c>
      <c r="AW338" s="14" t="s">
        <v>30</v>
      </c>
      <c r="AX338" s="14" t="s">
        <v>73</v>
      </c>
      <c r="AY338" s="217" t="s">
        <v>133</v>
      </c>
    </row>
    <row r="339" spans="1:65" s="2" customFormat="1" ht="14.45" customHeight="1">
      <c r="A339" s="33"/>
      <c r="B339" s="34"/>
      <c r="C339" s="182" t="s">
        <v>499</v>
      </c>
      <c r="D339" s="182" t="s">
        <v>135</v>
      </c>
      <c r="E339" s="183" t="s">
        <v>500</v>
      </c>
      <c r="F339" s="184" t="s">
        <v>501</v>
      </c>
      <c r="G339" s="185" t="s">
        <v>218</v>
      </c>
      <c r="H339" s="186">
        <v>0.41299999999999998</v>
      </c>
      <c r="I339" s="187"/>
      <c r="J339" s="188">
        <f>ROUND(I339*H339,2)</f>
        <v>0</v>
      </c>
      <c r="K339" s="189"/>
      <c r="L339" s="38"/>
      <c r="M339" s="190" t="s">
        <v>1</v>
      </c>
      <c r="N339" s="191" t="s">
        <v>38</v>
      </c>
      <c r="O339" s="70"/>
      <c r="P339" s="192">
        <f>O339*H339</f>
        <v>0</v>
      </c>
      <c r="Q339" s="192">
        <v>1.06277</v>
      </c>
      <c r="R339" s="192">
        <f>Q339*H339</f>
        <v>0.43892400999999998</v>
      </c>
      <c r="S339" s="192">
        <v>0</v>
      </c>
      <c r="T339" s="193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94" t="s">
        <v>139</v>
      </c>
      <c r="AT339" s="194" t="s">
        <v>135</v>
      </c>
      <c r="AU339" s="194" t="s">
        <v>83</v>
      </c>
      <c r="AY339" s="16" t="s">
        <v>133</v>
      </c>
      <c r="BE339" s="195">
        <f>IF(N339="základní",J339,0)</f>
        <v>0</v>
      </c>
      <c r="BF339" s="195">
        <f>IF(N339="snížená",J339,0)</f>
        <v>0</v>
      </c>
      <c r="BG339" s="195">
        <f>IF(N339="zákl. přenesená",J339,0)</f>
        <v>0</v>
      </c>
      <c r="BH339" s="195">
        <f>IF(N339="sníž. přenesená",J339,0)</f>
        <v>0</v>
      </c>
      <c r="BI339" s="195">
        <f>IF(N339="nulová",J339,0)</f>
        <v>0</v>
      </c>
      <c r="BJ339" s="16" t="s">
        <v>81</v>
      </c>
      <c r="BK339" s="195">
        <f>ROUND(I339*H339,2)</f>
        <v>0</v>
      </c>
      <c r="BL339" s="16" t="s">
        <v>139</v>
      </c>
      <c r="BM339" s="194" t="s">
        <v>502</v>
      </c>
    </row>
    <row r="340" spans="1:65" s="14" customFormat="1">
      <c r="B340" s="207"/>
      <c r="C340" s="208"/>
      <c r="D340" s="198" t="s">
        <v>141</v>
      </c>
      <c r="E340" s="209" t="s">
        <v>1</v>
      </c>
      <c r="F340" s="210" t="s">
        <v>503</v>
      </c>
      <c r="G340" s="208"/>
      <c r="H340" s="211">
        <v>0.41299999999999998</v>
      </c>
      <c r="I340" s="212"/>
      <c r="J340" s="208"/>
      <c r="K340" s="208"/>
      <c r="L340" s="213"/>
      <c r="M340" s="214"/>
      <c r="N340" s="215"/>
      <c r="O340" s="215"/>
      <c r="P340" s="215"/>
      <c r="Q340" s="215"/>
      <c r="R340" s="215"/>
      <c r="S340" s="215"/>
      <c r="T340" s="216"/>
      <c r="AT340" s="217" t="s">
        <v>141</v>
      </c>
      <c r="AU340" s="217" t="s">
        <v>83</v>
      </c>
      <c r="AV340" s="14" t="s">
        <v>83</v>
      </c>
      <c r="AW340" s="14" t="s">
        <v>30</v>
      </c>
      <c r="AX340" s="14" t="s">
        <v>73</v>
      </c>
      <c r="AY340" s="217" t="s">
        <v>133</v>
      </c>
    </row>
    <row r="341" spans="1:65" s="2" customFormat="1" ht="14.45" customHeight="1">
      <c r="A341" s="33"/>
      <c r="B341" s="34"/>
      <c r="C341" s="182" t="s">
        <v>504</v>
      </c>
      <c r="D341" s="182" t="s">
        <v>135</v>
      </c>
      <c r="E341" s="183" t="s">
        <v>505</v>
      </c>
      <c r="F341" s="184" t="s">
        <v>506</v>
      </c>
      <c r="G341" s="185" t="s">
        <v>138</v>
      </c>
      <c r="H341" s="186">
        <v>108.93</v>
      </c>
      <c r="I341" s="187"/>
      <c r="J341" s="188">
        <f>ROUND(I341*H341,2)</f>
        <v>0</v>
      </c>
      <c r="K341" s="189"/>
      <c r="L341" s="38"/>
      <c r="M341" s="190" t="s">
        <v>1</v>
      </c>
      <c r="N341" s="191" t="s">
        <v>38</v>
      </c>
      <c r="O341" s="70"/>
      <c r="P341" s="192">
        <f>O341*H341</f>
        <v>0</v>
      </c>
      <c r="Q341" s="192">
        <v>1.2999999999999999E-4</v>
      </c>
      <c r="R341" s="192">
        <f>Q341*H341</f>
        <v>1.4160899999999999E-2</v>
      </c>
      <c r="S341" s="192">
        <v>0</v>
      </c>
      <c r="T341" s="193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94" t="s">
        <v>139</v>
      </c>
      <c r="AT341" s="194" t="s">
        <v>135</v>
      </c>
      <c r="AU341" s="194" t="s">
        <v>83</v>
      </c>
      <c r="AY341" s="16" t="s">
        <v>133</v>
      </c>
      <c r="BE341" s="195">
        <f>IF(N341="základní",J341,0)</f>
        <v>0</v>
      </c>
      <c r="BF341" s="195">
        <f>IF(N341="snížená",J341,0)</f>
        <v>0</v>
      </c>
      <c r="BG341" s="195">
        <f>IF(N341="zákl. přenesená",J341,0)</f>
        <v>0</v>
      </c>
      <c r="BH341" s="195">
        <f>IF(N341="sníž. přenesená",J341,0)</f>
        <v>0</v>
      </c>
      <c r="BI341" s="195">
        <f>IF(N341="nulová",J341,0)</f>
        <v>0</v>
      </c>
      <c r="BJ341" s="16" t="s">
        <v>81</v>
      </c>
      <c r="BK341" s="195">
        <f>ROUND(I341*H341,2)</f>
        <v>0</v>
      </c>
      <c r="BL341" s="16" t="s">
        <v>139</v>
      </c>
      <c r="BM341" s="194" t="s">
        <v>507</v>
      </c>
    </row>
    <row r="342" spans="1:65" s="14" customFormat="1">
      <c r="B342" s="207"/>
      <c r="C342" s="208"/>
      <c r="D342" s="198" t="s">
        <v>141</v>
      </c>
      <c r="E342" s="209" t="s">
        <v>1</v>
      </c>
      <c r="F342" s="210" t="s">
        <v>508</v>
      </c>
      <c r="G342" s="208"/>
      <c r="H342" s="211">
        <v>108.93</v>
      </c>
      <c r="I342" s="212"/>
      <c r="J342" s="208"/>
      <c r="K342" s="208"/>
      <c r="L342" s="213"/>
      <c r="M342" s="214"/>
      <c r="N342" s="215"/>
      <c r="O342" s="215"/>
      <c r="P342" s="215"/>
      <c r="Q342" s="215"/>
      <c r="R342" s="215"/>
      <c r="S342" s="215"/>
      <c r="T342" s="216"/>
      <c r="AT342" s="217" t="s">
        <v>141</v>
      </c>
      <c r="AU342" s="217" t="s">
        <v>83</v>
      </c>
      <c r="AV342" s="14" t="s">
        <v>83</v>
      </c>
      <c r="AW342" s="14" t="s">
        <v>30</v>
      </c>
      <c r="AX342" s="14" t="s">
        <v>73</v>
      </c>
      <c r="AY342" s="217" t="s">
        <v>133</v>
      </c>
    </row>
    <row r="343" spans="1:65" s="2" customFormat="1" ht="37.9" customHeight="1">
      <c r="A343" s="33"/>
      <c r="B343" s="34"/>
      <c r="C343" s="182" t="s">
        <v>509</v>
      </c>
      <c r="D343" s="182" t="s">
        <v>135</v>
      </c>
      <c r="E343" s="183" t="s">
        <v>510</v>
      </c>
      <c r="F343" s="184" t="s">
        <v>511</v>
      </c>
      <c r="G343" s="185" t="s">
        <v>265</v>
      </c>
      <c r="H343" s="186">
        <v>134.91800000000001</v>
      </c>
      <c r="I343" s="187"/>
      <c r="J343" s="188">
        <f>ROUND(I343*H343,2)</f>
        <v>0</v>
      </c>
      <c r="K343" s="189"/>
      <c r="L343" s="38"/>
      <c r="M343" s="190" t="s">
        <v>1</v>
      </c>
      <c r="N343" s="191" t="s">
        <v>38</v>
      </c>
      <c r="O343" s="70"/>
      <c r="P343" s="192">
        <f>O343*H343</f>
        <v>0</v>
      </c>
      <c r="Q343" s="192">
        <v>2.0000000000000002E-5</v>
      </c>
      <c r="R343" s="192">
        <f>Q343*H343</f>
        <v>2.6983600000000003E-3</v>
      </c>
      <c r="S343" s="192">
        <v>0</v>
      </c>
      <c r="T343" s="193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94" t="s">
        <v>139</v>
      </c>
      <c r="AT343" s="194" t="s">
        <v>135</v>
      </c>
      <c r="AU343" s="194" t="s">
        <v>83</v>
      </c>
      <c r="AY343" s="16" t="s">
        <v>133</v>
      </c>
      <c r="BE343" s="195">
        <f>IF(N343="základní",J343,0)</f>
        <v>0</v>
      </c>
      <c r="BF343" s="195">
        <f>IF(N343="snížená",J343,0)</f>
        <v>0</v>
      </c>
      <c r="BG343" s="195">
        <f>IF(N343="zákl. přenesená",J343,0)</f>
        <v>0</v>
      </c>
      <c r="BH343" s="195">
        <f>IF(N343="sníž. přenesená",J343,0)</f>
        <v>0</v>
      </c>
      <c r="BI343" s="195">
        <f>IF(N343="nulová",J343,0)</f>
        <v>0</v>
      </c>
      <c r="BJ343" s="16" t="s">
        <v>81</v>
      </c>
      <c r="BK343" s="195">
        <f>ROUND(I343*H343,2)</f>
        <v>0</v>
      </c>
      <c r="BL343" s="16" t="s">
        <v>139</v>
      </c>
      <c r="BM343" s="194" t="s">
        <v>512</v>
      </c>
    </row>
    <row r="344" spans="1:65" s="14" customFormat="1">
      <c r="B344" s="207"/>
      <c r="C344" s="208"/>
      <c r="D344" s="198" t="s">
        <v>141</v>
      </c>
      <c r="E344" s="209" t="s">
        <v>1</v>
      </c>
      <c r="F344" s="210" t="s">
        <v>513</v>
      </c>
      <c r="G344" s="208"/>
      <c r="H344" s="211">
        <v>134.91800000000001</v>
      </c>
      <c r="I344" s="212"/>
      <c r="J344" s="208"/>
      <c r="K344" s="208"/>
      <c r="L344" s="213"/>
      <c r="M344" s="214"/>
      <c r="N344" s="215"/>
      <c r="O344" s="215"/>
      <c r="P344" s="215"/>
      <c r="Q344" s="215"/>
      <c r="R344" s="215"/>
      <c r="S344" s="215"/>
      <c r="T344" s="216"/>
      <c r="AT344" s="217" t="s">
        <v>141</v>
      </c>
      <c r="AU344" s="217" t="s">
        <v>83</v>
      </c>
      <c r="AV344" s="14" t="s">
        <v>83</v>
      </c>
      <c r="AW344" s="14" t="s">
        <v>30</v>
      </c>
      <c r="AX344" s="14" t="s">
        <v>73</v>
      </c>
      <c r="AY344" s="217" t="s">
        <v>133</v>
      </c>
    </row>
    <row r="345" spans="1:65" s="2" customFormat="1" ht="24.2" customHeight="1">
      <c r="A345" s="33"/>
      <c r="B345" s="34"/>
      <c r="C345" s="182" t="s">
        <v>514</v>
      </c>
      <c r="D345" s="182" t="s">
        <v>135</v>
      </c>
      <c r="E345" s="183" t="s">
        <v>515</v>
      </c>
      <c r="F345" s="184" t="s">
        <v>516</v>
      </c>
      <c r="G345" s="185" t="s">
        <v>138</v>
      </c>
      <c r="H345" s="186">
        <v>12</v>
      </c>
      <c r="I345" s="187"/>
      <c r="J345" s="188">
        <f>ROUND(I345*H345,2)</f>
        <v>0</v>
      </c>
      <c r="K345" s="189"/>
      <c r="L345" s="38"/>
      <c r="M345" s="190" t="s">
        <v>1</v>
      </c>
      <c r="N345" s="191" t="s">
        <v>38</v>
      </c>
      <c r="O345" s="70"/>
      <c r="P345" s="192">
        <f>O345*H345</f>
        <v>0</v>
      </c>
      <c r="Q345" s="192">
        <v>6.3E-2</v>
      </c>
      <c r="R345" s="192">
        <f>Q345*H345</f>
        <v>0.75600000000000001</v>
      </c>
      <c r="S345" s="192">
        <v>0</v>
      </c>
      <c r="T345" s="193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194" t="s">
        <v>139</v>
      </c>
      <c r="AT345" s="194" t="s">
        <v>135</v>
      </c>
      <c r="AU345" s="194" t="s">
        <v>83</v>
      </c>
      <c r="AY345" s="16" t="s">
        <v>133</v>
      </c>
      <c r="BE345" s="195">
        <f>IF(N345="základní",J345,0)</f>
        <v>0</v>
      </c>
      <c r="BF345" s="195">
        <f>IF(N345="snížená",J345,0)</f>
        <v>0</v>
      </c>
      <c r="BG345" s="195">
        <f>IF(N345="zákl. přenesená",J345,0)</f>
        <v>0</v>
      </c>
      <c r="BH345" s="195">
        <f>IF(N345="sníž. přenesená",J345,0)</f>
        <v>0</v>
      </c>
      <c r="BI345" s="195">
        <f>IF(N345="nulová",J345,0)</f>
        <v>0</v>
      </c>
      <c r="BJ345" s="16" t="s">
        <v>81</v>
      </c>
      <c r="BK345" s="195">
        <f>ROUND(I345*H345,2)</f>
        <v>0</v>
      </c>
      <c r="BL345" s="16" t="s">
        <v>139</v>
      </c>
      <c r="BM345" s="194" t="s">
        <v>517</v>
      </c>
    </row>
    <row r="346" spans="1:65" s="13" customFormat="1">
      <c r="B346" s="196"/>
      <c r="C346" s="197"/>
      <c r="D346" s="198" t="s">
        <v>141</v>
      </c>
      <c r="E346" s="199" t="s">
        <v>1</v>
      </c>
      <c r="F346" s="200" t="s">
        <v>142</v>
      </c>
      <c r="G346" s="197"/>
      <c r="H346" s="199" t="s">
        <v>1</v>
      </c>
      <c r="I346" s="201"/>
      <c r="J346" s="197"/>
      <c r="K346" s="197"/>
      <c r="L346" s="202"/>
      <c r="M346" s="203"/>
      <c r="N346" s="204"/>
      <c r="O346" s="204"/>
      <c r="P346" s="204"/>
      <c r="Q346" s="204"/>
      <c r="R346" s="204"/>
      <c r="S346" s="204"/>
      <c r="T346" s="205"/>
      <c r="AT346" s="206" t="s">
        <v>141</v>
      </c>
      <c r="AU346" s="206" t="s">
        <v>83</v>
      </c>
      <c r="AV346" s="13" t="s">
        <v>81</v>
      </c>
      <c r="AW346" s="13" t="s">
        <v>30</v>
      </c>
      <c r="AX346" s="13" t="s">
        <v>73</v>
      </c>
      <c r="AY346" s="206" t="s">
        <v>133</v>
      </c>
    </row>
    <row r="347" spans="1:65" s="14" customFormat="1">
      <c r="B347" s="207"/>
      <c r="C347" s="208"/>
      <c r="D347" s="198" t="s">
        <v>141</v>
      </c>
      <c r="E347" s="209" t="s">
        <v>1</v>
      </c>
      <c r="F347" s="210" t="s">
        <v>191</v>
      </c>
      <c r="G347" s="208"/>
      <c r="H347" s="211">
        <v>12</v>
      </c>
      <c r="I347" s="212"/>
      <c r="J347" s="208"/>
      <c r="K347" s="208"/>
      <c r="L347" s="213"/>
      <c r="M347" s="214"/>
      <c r="N347" s="215"/>
      <c r="O347" s="215"/>
      <c r="P347" s="215"/>
      <c r="Q347" s="215"/>
      <c r="R347" s="215"/>
      <c r="S347" s="215"/>
      <c r="T347" s="216"/>
      <c r="AT347" s="217" t="s">
        <v>141</v>
      </c>
      <c r="AU347" s="217" t="s">
        <v>83</v>
      </c>
      <c r="AV347" s="14" t="s">
        <v>83</v>
      </c>
      <c r="AW347" s="14" t="s">
        <v>30</v>
      </c>
      <c r="AX347" s="14" t="s">
        <v>73</v>
      </c>
      <c r="AY347" s="217" t="s">
        <v>133</v>
      </c>
    </row>
    <row r="348" spans="1:65" s="2" customFormat="1" ht="14.45" customHeight="1">
      <c r="A348" s="33"/>
      <c r="B348" s="34"/>
      <c r="C348" s="182" t="s">
        <v>518</v>
      </c>
      <c r="D348" s="182" t="s">
        <v>135</v>
      </c>
      <c r="E348" s="183" t="s">
        <v>519</v>
      </c>
      <c r="F348" s="184" t="s">
        <v>520</v>
      </c>
      <c r="G348" s="185" t="s">
        <v>146</v>
      </c>
      <c r="H348" s="186">
        <v>3</v>
      </c>
      <c r="I348" s="187"/>
      <c r="J348" s="188">
        <f>ROUND(I348*H348,2)</f>
        <v>0</v>
      </c>
      <c r="K348" s="189"/>
      <c r="L348" s="38"/>
      <c r="M348" s="190" t="s">
        <v>1</v>
      </c>
      <c r="N348" s="191" t="s">
        <v>38</v>
      </c>
      <c r="O348" s="70"/>
      <c r="P348" s="192">
        <f>O348*H348</f>
        <v>0</v>
      </c>
      <c r="Q348" s="192">
        <v>0.20250000000000001</v>
      </c>
      <c r="R348" s="192">
        <f>Q348*H348</f>
        <v>0.60750000000000004</v>
      </c>
      <c r="S348" s="192">
        <v>0</v>
      </c>
      <c r="T348" s="193">
        <f>S348*H348</f>
        <v>0</v>
      </c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R348" s="194" t="s">
        <v>139</v>
      </c>
      <c r="AT348" s="194" t="s">
        <v>135</v>
      </c>
      <c r="AU348" s="194" t="s">
        <v>83</v>
      </c>
      <c r="AY348" s="16" t="s">
        <v>133</v>
      </c>
      <c r="BE348" s="195">
        <f>IF(N348="základní",J348,0)</f>
        <v>0</v>
      </c>
      <c r="BF348" s="195">
        <f>IF(N348="snížená",J348,0)</f>
        <v>0</v>
      </c>
      <c r="BG348" s="195">
        <f>IF(N348="zákl. přenesená",J348,0)</f>
        <v>0</v>
      </c>
      <c r="BH348" s="195">
        <f>IF(N348="sníž. přenesená",J348,0)</f>
        <v>0</v>
      </c>
      <c r="BI348" s="195">
        <f>IF(N348="nulová",J348,0)</f>
        <v>0</v>
      </c>
      <c r="BJ348" s="16" t="s">
        <v>81</v>
      </c>
      <c r="BK348" s="195">
        <f>ROUND(I348*H348,2)</f>
        <v>0</v>
      </c>
      <c r="BL348" s="16" t="s">
        <v>139</v>
      </c>
      <c r="BM348" s="194" t="s">
        <v>521</v>
      </c>
    </row>
    <row r="349" spans="1:65" s="13" customFormat="1">
      <c r="B349" s="196"/>
      <c r="C349" s="197"/>
      <c r="D349" s="198" t="s">
        <v>141</v>
      </c>
      <c r="E349" s="199" t="s">
        <v>1</v>
      </c>
      <c r="F349" s="200" t="s">
        <v>142</v>
      </c>
      <c r="G349" s="197"/>
      <c r="H349" s="199" t="s">
        <v>1</v>
      </c>
      <c r="I349" s="201"/>
      <c r="J349" s="197"/>
      <c r="K349" s="197"/>
      <c r="L349" s="202"/>
      <c r="M349" s="203"/>
      <c r="N349" s="204"/>
      <c r="O349" s="204"/>
      <c r="P349" s="204"/>
      <c r="Q349" s="204"/>
      <c r="R349" s="204"/>
      <c r="S349" s="204"/>
      <c r="T349" s="205"/>
      <c r="AT349" s="206" t="s">
        <v>141</v>
      </c>
      <c r="AU349" s="206" t="s">
        <v>83</v>
      </c>
      <c r="AV349" s="13" t="s">
        <v>81</v>
      </c>
      <c r="AW349" s="13" t="s">
        <v>30</v>
      </c>
      <c r="AX349" s="13" t="s">
        <v>73</v>
      </c>
      <c r="AY349" s="206" t="s">
        <v>133</v>
      </c>
    </row>
    <row r="350" spans="1:65" s="14" customFormat="1">
      <c r="B350" s="207"/>
      <c r="C350" s="208"/>
      <c r="D350" s="198" t="s">
        <v>141</v>
      </c>
      <c r="E350" s="209" t="s">
        <v>1</v>
      </c>
      <c r="F350" s="210" t="s">
        <v>149</v>
      </c>
      <c r="G350" s="208"/>
      <c r="H350" s="211">
        <v>3</v>
      </c>
      <c r="I350" s="212"/>
      <c r="J350" s="208"/>
      <c r="K350" s="208"/>
      <c r="L350" s="213"/>
      <c r="M350" s="214"/>
      <c r="N350" s="215"/>
      <c r="O350" s="215"/>
      <c r="P350" s="215"/>
      <c r="Q350" s="215"/>
      <c r="R350" s="215"/>
      <c r="S350" s="215"/>
      <c r="T350" s="216"/>
      <c r="AT350" s="217" t="s">
        <v>141</v>
      </c>
      <c r="AU350" s="217" t="s">
        <v>83</v>
      </c>
      <c r="AV350" s="14" t="s">
        <v>83</v>
      </c>
      <c r="AW350" s="14" t="s">
        <v>30</v>
      </c>
      <c r="AX350" s="14" t="s">
        <v>73</v>
      </c>
      <c r="AY350" s="217" t="s">
        <v>133</v>
      </c>
    </row>
    <row r="351" spans="1:65" s="2" customFormat="1" ht="24.2" customHeight="1">
      <c r="A351" s="33"/>
      <c r="B351" s="34"/>
      <c r="C351" s="182" t="s">
        <v>522</v>
      </c>
      <c r="D351" s="182" t="s">
        <v>135</v>
      </c>
      <c r="E351" s="183" t="s">
        <v>523</v>
      </c>
      <c r="F351" s="184" t="s">
        <v>524</v>
      </c>
      <c r="G351" s="185" t="s">
        <v>283</v>
      </c>
      <c r="H351" s="186">
        <v>5</v>
      </c>
      <c r="I351" s="187"/>
      <c r="J351" s="188">
        <f>ROUND(I351*H351,2)</f>
        <v>0</v>
      </c>
      <c r="K351" s="189"/>
      <c r="L351" s="38"/>
      <c r="M351" s="190" t="s">
        <v>1</v>
      </c>
      <c r="N351" s="191" t="s">
        <v>38</v>
      </c>
      <c r="O351" s="70"/>
      <c r="P351" s="192">
        <f>O351*H351</f>
        <v>0</v>
      </c>
      <c r="Q351" s="192">
        <v>4.8000000000000001E-4</v>
      </c>
      <c r="R351" s="192">
        <f>Q351*H351</f>
        <v>2.4000000000000002E-3</v>
      </c>
      <c r="S351" s="192">
        <v>0</v>
      </c>
      <c r="T351" s="193">
        <f>S351*H351</f>
        <v>0</v>
      </c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R351" s="194" t="s">
        <v>139</v>
      </c>
      <c r="AT351" s="194" t="s">
        <v>135</v>
      </c>
      <c r="AU351" s="194" t="s">
        <v>83</v>
      </c>
      <c r="AY351" s="16" t="s">
        <v>133</v>
      </c>
      <c r="BE351" s="195">
        <f>IF(N351="základní",J351,0)</f>
        <v>0</v>
      </c>
      <c r="BF351" s="195">
        <f>IF(N351="snížená",J351,0)</f>
        <v>0</v>
      </c>
      <c r="BG351" s="195">
        <f>IF(N351="zákl. přenesená",J351,0)</f>
        <v>0</v>
      </c>
      <c r="BH351" s="195">
        <f>IF(N351="sníž. přenesená",J351,0)</f>
        <v>0</v>
      </c>
      <c r="BI351" s="195">
        <f>IF(N351="nulová",J351,0)</f>
        <v>0</v>
      </c>
      <c r="BJ351" s="16" t="s">
        <v>81</v>
      </c>
      <c r="BK351" s="195">
        <f>ROUND(I351*H351,2)</f>
        <v>0</v>
      </c>
      <c r="BL351" s="16" t="s">
        <v>139</v>
      </c>
      <c r="BM351" s="194" t="s">
        <v>525</v>
      </c>
    </row>
    <row r="352" spans="1:65" s="13" customFormat="1">
      <c r="B352" s="196"/>
      <c r="C352" s="197"/>
      <c r="D352" s="198" t="s">
        <v>141</v>
      </c>
      <c r="E352" s="199" t="s">
        <v>1</v>
      </c>
      <c r="F352" s="200" t="s">
        <v>321</v>
      </c>
      <c r="G352" s="197"/>
      <c r="H352" s="199" t="s">
        <v>1</v>
      </c>
      <c r="I352" s="201"/>
      <c r="J352" s="197"/>
      <c r="K352" s="197"/>
      <c r="L352" s="202"/>
      <c r="M352" s="203"/>
      <c r="N352" s="204"/>
      <c r="O352" s="204"/>
      <c r="P352" s="204"/>
      <c r="Q352" s="204"/>
      <c r="R352" s="204"/>
      <c r="S352" s="204"/>
      <c r="T352" s="205"/>
      <c r="AT352" s="206" t="s">
        <v>141</v>
      </c>
      <c r="AU352" s="206" t="s">
        <v>83</v>
      </c>
      <c r="AV352" s="13" t="s">
        <v>81</v>
      </c>
      <c r="AW352" s="13" t="s">
        <v>30</v>
      </c>
      <c r="AX352" s="13" t="s">
        <v>73</v>
      </c>
      <c r="AY352" s="206" t="s">
        <v>133</v>
      </c>
    </row>
    <row r="353" spans="1:65" s="14" customFormat="1">
      <c r="B353" s="207"/>
      <c r="C353" s="208"/>
      <c r="D353" s="198" t="s">
        <v>141</v>
      </c>
      <c r="E353" s="209" t="s">
        <v>1</v>
      </c>
      <c r="F353" s="210" t="s">
        <v>158</v>
      </c>
      <c r="G353" s="208"/>
      <c r="H353" s="211">
        <v>5</v>
      </c>
      <c r="I353" s="212"/>
      <c r="J353" s="208"/>
      <c r="K353" s="208"/>
      <c r="L353" s="213"/>
      <c r="M353" s="214"/>
      <c r="N353" s="215"/>
      <c r="O353" s="215"/>
      <c r="P353" s="215"/>
      <c r="Q353" s="215"/>
      <c r="R353" s="215"/>
      <c r="S353" s="215"/>
      <c r="T353" s="216"/>
      <c r="AT353" s="217" t="s">
        <v>141</v>
      </c>
      <c r="AU353" s="217" t="s">
        <v>83</v>
      </c>
      <c r="AV353" s="14" t="s">
        <v>83</v>
      </c>
      <c r="AW353" s="14" t="s">
        <v>30</v>
      </c>
      <c r="AX353" s="14" t="s">
        <v>73</v>
      </c>
      <c r="AY353" s="217" t="s">
        <v>133</v>
      </c>
    </row>
    <row r="354" spans="1:65" s="2" customFormat="1" ht="24.2" customHeight="1">
      <c r="A354" s="33"/>
      <c r="B354" s="34"/>
      <c r="C354" s="218" t="s">
        <v>526</v>
      </c>
      <c r="D354" s="218" t="s">
        <v>241</v>
      </c>
      <c r="E354" s="219" t="s">
        <v>527</v>
      </c>
      <c r="F354" s="220" t="s">
        <v>528</v>
      </c>
      <c r="G354" s="221" t="s">
        <v>283</v>
      </c>
      <c r="H354" s="222">
        <v>4</v>
      </c>
      <c r="I354" s="223"/>
      <c r="J354" s="224">
        <f>ROUND(I354*H354,2)</f>
        <v>0</v>
      </c>
      <c r="K354" s="225"/>
      <c r="L354" s="226"/>
      <c r="M354" s="227" t="s">
        <v>1</v>
      </c>
      <c r="N354" s="228" t="s">
        <v>38</v>
      </c>
      <c r="O354" s="70"/>
      <c r="P354" s="192">
        <f>O354*H354</f>
        <v>0</v>
      </c>
      <c r="Q354" s="192">
        <v>1.489E-2</v>
      </c>
      <c r="R354" s="192">
        <f>Q354*H354</f>
        <v>5.9560000000000002E-2</v>
      </c>
      <c r="S354" s="192">
        <v>0</v>
      </c>
      <c r="T354" s="193">
        <f>S354*H354</f>
        <v>0</v>
      </c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R354" s="194" t="s">
        <v>173</v>
      </c>
      <c r="AT354" s="194" t="s">
        <v>241</v>
      </c>
      <c r="AU354" s="194" t="s">
        <v>83</v>
      </c>
      <c r="AY354" s="16" t="s">
        <v>133</v>
      </c>
      <c r="BE354" s="195">
        <f>IF(N354="základní",J354,0)</f>
        <v>0</v>
      </c>
      <c r="BF354" s="195">
        <f>IF(N354="snížená",J354,0)</f>
        <v>0</v>
      </c>
      <c r="BG354" s="195">
        <f>IF(N354="zákl. přenesená",J354,0)</f>
        <v>0</v>
      </c>
      <c r="BH354" s="195">
        <f>IF(N354="sníž. přenesená",J354,0)</f>
        <v>0</v>
      </c>
      <c r="BI354" s="195">
        <f>IF(N354="nulová",J354,0)</f>
        <v>0</v>
      </c>
      <c r="BJ354" s="16" t="s">
        <v>81</v>
      </c>
      <c r="BK354" s="195">
        <f>ROUND(I354*H354,2)</f>
        <v>0</v>
      </c>
      <c r="BL354" s="16" t="s">
        <v>139</v>
      </c>
      <c r="BM354" s="194" t="s">
        <v>529</v>
      </c>
    </row>
    <row r="355" spans="1:65" s="14" customFormat="1">
      <c r="B355" s="207"/>
      <c r="C355" s="208"/>
      <c r="D355" s="198" t="s">
        <v>141</v>
      </c>
      <c r="E355" s="209" t="s">
        <v>1</v>
      </c>
      <c r="F355" s="210" t="s">
        <v>139</v>
      </c>
      <c r="G355" s="208"/>
      <c r="H355" s="211">
        <v>4</v>
      </c>
      <c r="I355" s="212"/>
      <c r="J355" s="208"/>
      <c r="K355" s="208"/>
      <c r="L355" s="213"/>
      <c r="M355" s="214"/>
      <c r="N355" s="215"/>
      <c r="O355" s="215"/>
      <c r="P355" s="215"/>
      <c r="Q355" s="215"/>
      <c r="R355" s="215"/>
      <c r="S355" s="215"/>
      <c r="T355" s="216"/>
      <c r="AT355" s="217" t="s">
        <v>141</v>
      </c>
      <c r="AU355" s="217" t="s">
        <v>83</v>
      </c>
      <c r="AV355" s="14" t="s">
        <v>83</v>
      </c>
      <c r="AW355" s="14" t="s">
        <v>30</v>
      </c>
      <c r="AX355" s="14" t="s">
        <v>73</v>
      </c>
      <c r="AY355" s="217" t="s">
        <v>133</v>
      </c>
    </row>
    <row r="356" spans="1:65" s="2" customFormat="1" ht="24.2" customHeight="1">
      <c r="A356" s="33"/>
      <c r="B356" s="34"/>
      <c r="C356" s="218" t="s">
        <v>530</v>
      </c>
      <c r="D356" s="218" t="s">
        <v>241</v>
      </c>
      <c r="E356" s="219" t="s">
        <v>531</v>
      </c>
      <c r="F356" s="220" t="s">
        <v>532</v>
      </c>
      <c r="G356" s="221" t="s">
        <v>283</v>
      </c>
      <c r="H356" s="222">
        <v>1</v>
      </c>
      <c r="I356" s="223"/>
      <c r="J356" s="224">
        <f>ROUND(I356*H356,2)</f>
        <v>0</v>
      </c>
      <c r="K356" s="225"/>
      <c r="L356" s="226"/>
      <c r="M356" s="227" t="s">
        <v>1</v>
      </c>
      <c r="N356" s="228" t="s">
        <v>38</v>
      </c>
      <c r="O356" s="70"/>
      <c r="P356" s="192">
        <f>O356*H356</f>
        <v>0</v>
      </c>
      <c r="Q356" s="192">
        <v>1.521E-2</v>
      </c>
      <c r="R356" s="192">
        <f>Q356*H356</f>
        <v>1.521E-2</v>
      </c>
      <c r="S356" s="192">
        <v>0</v>
      </c>
      <c r="T356" s="193">
        <f>S356*H356</f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194" t="s">
        <v>173</v>
      </c>
      <c r="AT356" s="194" t="s">
        <v>241</v>
      </c>
      <c r="AU356" s="194" t="s">
        <v>83</v>
      </c>
      <c r="AY356" s="16" t="s">
        <v>133</v>
      </c>
      <c r="BE356" s="195">
        <f>IF(N356="základní",J356,0)</f>
        <v>0</v>
      </c>
      <c r="BF356" s="195">
        <f>IF(N356="snížená",J356,0)</f>
        <v>0</v>
      </c>
      <c r="BG356" s="195">
        <f>IF(N356="zákl. přenesená",J356,0)</f>
        <v>0</v>
      </c>
      <c r="BH356" s="195">
        <f>IF(N356="sníž. přenesená",J356,0)</f>
        <v>0</v>
      </c>
      <c r="BI356" s="195">
        <f>IF(N356="nulová",J356,0)</f>
        <v>0</v>
      </c>
      <c r="BJ356" s="16" t="s">
        <v>81</v>
      </c>
      <c r="BK356" s="195">
        <f>ROUND(I356*H356,2)</f>
        <v>0</v>
      </c>
      <c r="BL356" s="16" t="s">
        <v>139</v>
      </c>
      <c r="BM356" s="194" t="s">
        <v>533</v>
      </c>
    </row>
    <row r="357" spans="1:65" s="14" customFormat="1">
      <c r="B357" s="207"/>
      <c r="C357" s="208"/>
      <c r="D357" s="198" t="s">
        <v>141</v>
      </c>
      <c r="E357" s="209" t="s">
        <v>1</v>
      </c>
      <c r="F357" s="210" t="s">
        <v>81</v>
      </c>
      <c r="G357" s="208"/>
      <c r="H357" s="211">
        <v>1</v>
      </c>
      <c r="I357" s="212"/>
      <c r="J357" s="208"/>
      <c r="K357" s="208"/>
      <c r="L357" s="213"/>
      <c r="M357" s="214"/>
      <c r="N357" s="215"/>
      <c r="O357" s="215"/>
      <c r="P357" s="215"/>
      <c r="Q357" s="215"/>
      <c r="R357" s="215"/>
      <c r="S357" s="215"/>
      <c r="T357" s="216"/>
      <c r="AT357" s="217" t="s">
        <v>141</v>
      </c>
      <c r="AU357" s="217" t="s">
        <v>83</v>
      </c>
      <c r="AV357" s="14" t="s">
        <v>83</v>
      </c>
      <c r="AW357" s="14" t="s">
        <v>30</v>
      </c>
      <c r="AX357" s="14" t="s">
        <v>73</v>
      </c>
      <c r="AY357" s="217" t="s">
        <v>133</v>
      </c>
    </row>
    <row r="358" spans="1:65" s="12" customFormat="1" ht="22.9" customHeight="1">
      <c r="B358" s="166"/>
      <c r="C358" s="167"/>
      <c r="D358" s="168" t="s">
        <v>72</v>
      </c>
      <c r="E358" s="180" t="s">
        <v>178</v>
      </c>
      <c r="F358" s="180" t="s">
        <v>534</v>
      </c>
      <c r="G358" s="167"/>
      <c r="H358" s="167"/>
      <c r="I358" s="170"/>
      <c r="J358" s="181">
        <f>BK358</f>
        <v>0</v>
      </c>
      <c r="K358" s="167"/>
      <c r="L358" s="172"/>
      <c r="M358" s="173"/>
      <c r="N358" s="174"/>
      <c r="O358" s="174"/>
      <c r="P358" s="175">
        <f>SUM(P359:P467)</f>
        <v>0</v>
      </c>
      <c r="Q358" s="174"/>
      <c r="R358" s="175">
        <f>SUM(R359:R467)</f>
        <v>15.9556757</v>
      </c>
      <c r="S358" s="174"/>
      <c r="T358" s="176">
        <f>SUM(T359:T467)</f>
        <v>116.1348337</v>
      </c>
      <c r="AR358" s="177" t="s">
        <v>81</v>
      </c>
      <c r="AT358" s="178" t="s">
        <v>72</v>
      </c>
      <c r="AU358" s="178" t="s">
        <v>81</v>
      </c>
      <c r="AY358" s="177" t="s">
        <v>133</v>
      </c>
      <c r="BK358" s="179">
        <f>SUM(BK359:BK467)</f>
        <v>0</v>
      </c>
    </row>
    <row r="359" spans="1:65" s="2" customFormat="1" ht="24.2" customHeight="1">
      <c r="A359" s="33"/>
      <c r="B359" s="34"/>
      <c r="C359" s="182" t="s">
        <v>535</v>
      </c>
      <c r="D359" s="182" t="s">
        <v>135</v>
      </c>
      <c r="E359" s="183" t="s">
        <v>536</v>
      </c>
      <c r="F359" s="184" t="s">
        <v>537</v>
      </c>
      <c r="G359" s="185" t="s">
        <v>138</v>
      </c>
      <c r="H359" s="186">
        <v>315.86</v>
      </c>
      <c r="I359" s="187"/>
      <c r="J359" s="188">
        <f>ROUND(I359*H359,2)</f>
        <v>0</v>
      </c>
      <c r="K359" s="189"/>
      <c r="L359" s="38"/>
      <c r="M359" s="190" t="s">
        <v>1</v>
      </c>
      <c r="N359" s="191" t="s">
        <v>38</v>
      </c>
      <c r="O359" s="70"/>
      <c r="P359" s="192">
        <f>O359*H359</f>
        <v>0</v>
      </c>
      <c r="Q359" s="192">
        <v>4.0000000000000003E-5</v>
      </c>
      <c r="R359" s="192">
        <f>Q359*H359</f>
        <v>1.2634400000000002E-2</v>
      </c>
      <c r="S359" s="192">
        <v>0</v>
      </c>
      <c r="T359" s="193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94" t="s">
        <v>139</v>
      </c>
      <c r="AT359" s="194" t="s">
        <v>135</v>
      </c>
      <c r="AU359" s="194" t="s">
        <v>83</v>
      </c>
      <c r="AY359" s="16" t="s">
        <v>133</v>
      </c>
      <c r="BE359" s="195">
        <f>IF(N359="základní",J359,0)</f>
        <v>0</v>
      </c>
      <c r="BF359" s="195">
        <f>IF(N359="snížená",J359,0)</f>
        <v>0</v>
      </c>
      <c r="BG359" s="195">
        <f>IF(N359="zákl. přenesená",J359,0)</f>
        <v>0</v>
      </c>
      <c r="BH359" s="195">
        <f>IF(N359="sníž. přenesená",J359,0)</f>
        <v>0</v>
      </c>
      <c r="BI359" s="195">
        <f>IF(N359="nulová",J359,0)</f>
        <v>0</v>
      </c>
      <c r="BJ359" s="16" t="s">
        <v>81</v>
      </c>
      <c r="BK359" s="195">
        <f>ROUND(I359*H359,2)</f>
        <v>0</v>
      </c>
      <c r="BL359" s="16" t="s">
        <v>139</v>
      </c>
      <c r="BM359" s="194" t="s">
        <v>538</v>
      </c>
    </row>
    <row r="360" spans="1:65" s="13" customFormat="1">
      <c r="B360" s="196"/>
      <c r="C360" s="197"/>
      <c r="D360" s="198" t="s">
        <v>141</v>
      </c>
      <c r="E360" s="199" t="s">
        <v>1</v>
      </c>
      <c r="F360" s="200" t="s">
        <v>321</v>
      </c>
      <c r="G360" s="197"/>
      <c r="H360" s="199" t="s">
        <v>1</v>
      </c>
      <c r="I360" s="201"/>
      <c r="J360" s="197"/>
      <c r="K360" s="197"/>
      <c r="L360" s="202"/>
      <c r="M360" s="203"/>
      <c r="N360" s="204"/>
      <c r="O360" s="204"/>
      <c r="P360" s="204"/>
      <c r="Q360" s="204"/>
      <c r="R360" s="204"/>
      <c r="S360" s="204"/>
      <c r="T360" s="205"/>
      <c r="AT360" s="206" t="s">
        <v>141</v>
      </c>
      <c r="AU360" s="206" t="s">
        <v>83</v>
      </c>
      <c r="AV360" s="13" t="s">
        <v>81</v>
      </c>
      <c r="AW360" s="13" t="s">
        <v>30</v>
      </c>
      <c r="AX360" s="13" t="s">
        <v>73</v>
      </c>
      <c r="AY360" s="206" t="s">
        <v>133</v>
      </c>
    </row>
    <row r="361" spans="1:65" s="14" customFormat="1">
      <c r="B361" s="207"/>
      <c r="C361" s="208"/>
      <c r="D361" s="198" t="s">
        <v>141</v>
      </c>
      <c r="E361" s="209" t="s">
        <v>1</v>
      </c>
      <c r="F361" s="210" t="s">
        <v>539</v>
      </c>
      <c r="G361" s="208"/>
      <c r="H361" s="211">
        <v>315.86</v>
      </c>
      <c r="I361" s="212"/>
      <c r="J361" s="208"/>
      <c r="K361" s="208"/>
      <c r="L361" s="213"/>
      <c r="M361" s="214"/>
      <c r="N361" s="215"/>
      <c r="O361" s="215"/>
      <c r="P361" s="215"/>
      <c r="Q361" s="215"/>
      <c r="R361" s="215"/>
      <c r="S361" s="215"/>
      <c r="T361" s="216"/>
      <c r="AT361" s="217" t="s">
        <v>141</v>
      </c>
      <c r="AU361" s="217" t="s">
        <v>83</v>
      </c>
      <c r="AV361" s="14" t="s">
        <v>83</v>
      </c>
      <c r="AW361" s="14" t="s">
        <v>30</v>
      </c>
      <c r="AX361" s="14" t="s">
        <v>73</v>
      </c>
      <c r="AY361" s="217" t="s">
        <v>133</v>
      </c>
    </row>
    <row r="362" spans="1:65" s="2" customFormat="1" ht="14.45" customHeight="1">
      <c r="A362" s="33"/>
      <c r="B362" s="34"/>
      <c r="C362" s="182" t="s">
        <v>267</v>
      </c>
      <c r="D362" s="182" t="s">
        <v>135</v>
      </c>
      <c r="E362" s="183" t="s">
        <v>540</v>
      </c>
      <c r="F362" s="184" t="s">
        <v>541</v>
      </c>
      <c r="G362" s="185" t="s">
        <v>138</v>
      </c>
      <c r="H362" s="186">
        <v>693</v>
      </c>
      <c r="I362" s="187"/>
      <c r="J362" s="188">
        <f>ROUND(I362*H362,2)</f>
        <v>0</v>
      </c>
      <c r="K362" s="189"/>
      <c r="L362" s="38"/>
      <c r="M362" s="190" t="s">
        <v>1</v>
      </c>
      <c r="N362" s="191" t="s">
        <v>38</v>
      </c>
      <c r="O362" s="70"/>
      <c r="P362" s="192">
        <f>O362*H362</f>
        <v>0</v>
      </c>
      <c r="Q362" s="192">
        <v>0</v>
      </c>
      <c r="R362" s="192">
        <f>Q362*H362</f>
        <v>0</v>
      </c>
      <c r="S362" s="192">
        <v>0</v>
      </c>
      <c r="T362" s="193">
        <f>S362*H362</f>
        <v>0</v>
      </c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R362" s="194" t="s">
        <v>139</v>
      </c>
      <c r="AT362" s="194" t="s">
        <v>135</v>
      </c>
      <c r="AU362" s="194" t="s">
        <v>83</v>
      </c>
      <c r="AY362" s="16" t="s">
        <v>133</v>
      </c>
      <c r="BE362" s="195">
        <f>IF(N362="základní",J362,0)</f>
        <v>0</v>
      </c>
      <c r="BF362" s="195">
        <f>IF(N362="snížená",J362,0)</f>
        <v>0</v>
      </c>
      <c r="BG362" s="195">
        <f>IF(N362="zákl. přenesená",J362,0)</f>
        <v>0</v>
      </c>
      <c r="BH362" s="195">
        <f>IF(N362="sníž. přenesená",J362,0)</f>
        <v>0</v>
      </c>
      <c r="BI362" s="195">
        <f>IF(N362="nulová",J362,0)</f>
        <v>0</v>
      </c>
      <c r="BJ362" s="16" t="s">
        <v>81</v>
      </c>
      <c r="BK362" s="195">
        <f>ROUND(I362*H362,2)</f>
        <v>0</v>
      </c>
      <c r="BL362" s="16" t="s">
        <v>139</v>
      </c>
      <c r="BM362" s="194" t="s">
        <v>542</v>
      </c>
    </row>
    <row r="363" spans="1:65" s="13" customFormat="1">
      <c r="B363" s="196"/>
      <c r="C363" s="197"/>
      <c r="D363" s="198" t="s">
        <v>141</v>
      </c>
      <c r="E363" s="199" t="s">
        <v>1</v>
      </c>
      <c r="F363" s="200" t="s">
        <v>142</v>
      </c>
      <c r="G363" s="197"/>
      <c r="H363" s="199" t="s">
        <v>1</v>
      </c>
      <c r="I363" s="201"/>
      <c r="J363" s="197"/>
      <c r="K363" s="197"/>
      <c r="L363" s="202"/>
      <c r="M363" s="203"/>
      <c r="N363" s="204"/>
      <c r="O363" s="204"/>
      <c r="P363" s="204"/>
      <c r="Q363" s="204"/>
      <c r="R363" s="204"/>
      <c r="S363" s="204"/>
      <c r="T363" s="205"/>
      <c r="AT363" s="206" t="s">
        <v>141</v>
      </c>
      <c r="AU363" s="206" t="s">
        <v>83</v>
      </c>
      <c r="AV363" s="13" t="s">
        <v>81</v>
      </c>
      <c r="AW363" s="13" t="s">
        <v>30</v>
      </c>
      <c r="AX363" s="13" t="s">
        <v>73</v>
      </c>
      <c r="AY363" s="206" t="s">
        <v>133</v>
      </c>
    </row>
    <row r="364" spans="1:65" s="14" customFormat="1">
      <c r="B364" s="207"/>
      <c r="C364" s="208"/>
      <c r="D364" s="198" t="s">
        <v>141</v>
      </c>
      <c r="E364" s="209" t="s">
        <v>1</v>
      </c>
      <c r="F364" s="210" t="s">
        <v>543</v>
      </c>
      <c r="G364" s="208"/>
      <c r="H364" s="211">
        <v>693</v>
      </c>
      <c r="I364" s="212"/>
      <c r="J364" s="208"/>
      <c r="K364" s="208"/>
      <c r="L364" s="213"/>
      <c r="M364" s="214"/>
      <c r="N364" s="215"/>
      <c r="O364" s="215"/>
      <c r="P364" s="215"/>
      <c r="Q364" s="215"/>
      <c r="R364" s="215"/>
      <c r="S364" s="215"/>
      <c r="T364" s="216"/>
      <c r="AT364" s="217" t="s">
        <v>141</v>
      </c>
      <c r="AU364" s="217" t="s">
        <v>83</v>
      </c>
      <c r="AV364" s="14" t="s">
        <v>83</v>
      </c>
      <c r="AW364" s="14" t="s">
        <v>30</v>
      </c>
      <c r="AX364" s="14" t="s">
        <v>73</v>
      </c>
      <c r="AY364" s="217" t="s">
        <v>133</v>
      </c>
    </row>
    <row r="365" spans="1:65" s="2" customFormat="1" ht="24.2" customHeight="1">
      <c r="A365" s="33"/>
      <c r="B365" s="34"/>
      <c r="C365" s="182" t="s">
        <v>544</v>
      </c>
      <c r="D365" s="182" t="s">
        <v>135</v>
      </c>
      <c r="E365" s="183" t="s">
        <v>545</v>
      </c>
      <c r="F365" s="184" t="s">
        <v>546</v>
      </c>
      <c r="G365" s="185" t="s">
        <v>138</v>
      </c>
      <c r="H365" s="186">
        <v>21483</v>
      </c>
      <c r="I365" s="187"/>
      <c r="J365" s="188">
        <f>ROUND(I365*H365,2)</f>
        <v>0</v>
      </c>
      <c r="K365" s="189"/>
      <c r="L365" s="38"/>
      <c r="M365" s="190" t="s">
        <v>1</v>
      </c>
      <c r="N365" s="191" t="s">
        <v>38</v>
      </c>
      <c r="O365" s="70"/>
      <c r="P365" s="192">
        <f>O365*H365</f>
        <v>0</v>
      </c>
      <c r="Q365" s="192">
        <v>0</v>
      </c>
      <c r="R365" s="192">
        <f>Q365*H365</f>
        <v>0</v>
      </c>
      <c r="S365" s="192">
        <v>0</v>
      </c>
      <c r="T365" s="193">
        <f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194" t="s">
        <v>139</v>
      </c>
      <c r="AT365" s="194" t="s">
        <v>135</v>
      </c>
      <c r="AU365" s="194" t="s">
        <v>83</v>
      </c>
      <c r="AY365" s="16" t="s">
        <v>133</v>
      </c>
      <c r="BE365" s="195">
        <f>IF(N365="základní",J365,0)</f>
        <v>0</v>
      </c>
      <c r="BF365" s="195">
        <f>IF(N365="snížená",J365,0)</f>
        <v>0</v>
      </c>
      <c r="BG365" s="195">
        <f>IF(N365="zákl. přenesená",J365,0)</f>
        <v>0</v>
      </c>
      <c r="BH365" s="195">
        <f>IF(N365="sníž. přenesená",J365,0)</f>
        <v>0</v>
      </c>
      <c r="BI365" s="195">
        <f>IF(N365="nulová",J365,0)</f>
        <v>0</v>
      </c>
      <c r="BJ365" s="16" t="s">
        <v>81</v>
      </c>
      <c r="BK365" s="195">
        <f>ROUND(I365*H365,2)</f>
        <v>0</v>
      </c>
      <c r="BL365" s="16" t="s">
        <v>139</v>
      </c>
      <c r="BM365" s="194" t="s">
        <v>547</v>
      </c>
    </row>
    <row r="366" spans="1:65" s="13" customFormat="1">
      <c r="B366" s="196"/>
      <c r="C366" s="197"/>
      <c r="D366" s="198" t="s">
        <v>141</v>
      </c>
      <c r="E366" s="199" t="s">
        <v>1</v>
      </c>
      <c r="F366" s="200" t="s">
        <v>142</v>
      </c>
      <c r="G366" s="197"/>
      <c r="H366" s="199" t="s">
        <v>1</v>
      </c>
      <c r="I366" s="201"/>
      <c r="J366" s="197"/>
      <c r="K366" s="197"/>
      <c r="L366" s="202"/>
      <c r="M366" s="203"/>
      <c r="N366" s="204"/>
      <c r="O366" s="204"/>
      <c r="P366" s="204"/>
      <c r="Q366" s="204"/>
      <c r="R366" s="204"/>
      <c r="S366" s="204"/>
      <c r="T366" s="205"/>
      <c r="AT366" s="206" t="s">
        <v>141</v>
      </c>
      <c r="AU366" s="206" t="s">
        <v>83</v>
      </c>
      <c r="AV366" s="13" t="s">
        <v>81</v>
      </c>
      <c r="AW366" s="13" t="s">
        <v>30</v>
      </c>
      <c r="AX366" s="13" t="s">
        <v>73</v>
      </c>
      <c r="AY366" s="206" t="s">
        <v>133</v>
      </c>
    </row>
    <row r="367" spans="1:65" s="14" customFormat="1">
      <c r="B367" s="207"/>
      <c r="C367" s="208"/>
      <c r="D367" s="198" t="s">
        <v>141</v>
      </c>
      <c r="E367" s="209" t="s">
        <v>1</v>
      </c>
      <c r="F367" s="210" t="s">
        <v>548</v>
      </c>
      <c r="G367" s="208"/>
      <c r="H367" s="211">
        <v>21483</v>
      </c>
      <c r="I367" s="212"/>
      <c r="J367" s="208"/>
      <c r="K367" s="208"/>
      <c r="L367" s="213"/>
      <c r="M367" s="214"/>
      <c r="N367" s="215"/>
      <c r="O367" s="215"/>
      <c r="P367" s="215"/>
      <c r="Q367" s="215"/>
      <c r="R367" s="215"/>
      <c r="S367" s="215"/>
      <c r="T367" s="216"/>
      <c r="AT367" s="217" t="s">
        <v>141</v>
      </c>
      <c r="AU367" s="217" t="s">
        <v>83</v>
      </c>
      <c r="AV367" s="14" t="s">
        <v>83</v>
      </c>
      <c r="AW367" s="14" t="s">
        <v>30</v>
      </c>
      <c r="AX367" s="14" t="s">
        <v>73</v>
      </c>
      <c r="AY367" s="217" t="s">
        <v>133</v>
      </c>
    </row>
    <row r="368" spans="1:65" s="2" customFormat="1" ht="14.45" customHeight="1">
      <c r="A368" s="33"/>
      <c r="B368" s="34"/>
      <c r="C368" s="182" t="s">
        <v>549</v>
      </c>
      <c r="D368" s="182" t="s">
        <v>135</v>
      </c>
      <c r="E368" s="183" t="s">
        <v>550</v>
      </c>
      <c r="F368" s="184" t="s">
        <v>551</v>
      </c>
      <c r="G368" s="185" t="s">
        <v>138</v>
      </c>
      <c r="H368" s="186">
        <v>693</v>
      </c>
      <c r="I368" s="187"/>
      <c r="J368" s="188">
        <f>ROUND(I368*H368,2)</f>
        <v>0</v>
      </c>
      <c r="K368" s="189"/>
      <c r="L368" s="38"/>
      <c r="M368" s="190" t="s">
        <v>1</v>
      </c>
      <c r="N368" s="191" t="s">
        <v>38</v>
      </c>
      <c r="O368" s="70"/>
      <c r="P368" s="192">
        <f>O368*H368</f>
        <v>0</v>
      </c>
      <c r="Q368" s="192">
        <v>0</v>
      </c>
      <c r="R368" s="192">
        <f>Q368*H368</f>
        <v>0</v>
      </c>
      <c r="S368" s="192">
        <v>0</v>
      </c>
      <c r="T368" s="193">
        <f>S368*H368</f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194" t="s">
        <v>139</v>
      </c>
      <c r="AT368" s="194" t="s">
        <v>135</v>
      </c>
      <c r="AU368" s="194" t="s">
        <v>83</v>
      </c>
      <c r="AY368" s="16" t="s">
        <v>133</v>
      </c>
      <c r="BE368" s="195">
        <f>IF(N368="základní",J368,0)</f>
        <v>0</v>
      </c>
      <c r="BF368" s="195">
        <f>IF(N368="snížená",J368,0)</f>
        <v>0</v>
      </c>
      <c r="BG368" s="195">
        <f>IF(N368="zákl. přenesená",J368,0)</f>
        <v>0</v>
      </c>
      <c r="BH368" s="195">
        <f>IF(N368="sníž. přenesená",J368,0)</f>
        <v>0</v>
      </c>
      <c r="BI368" s="195">
        <f>IF(N368="nulová",J368,0)</f>
        <v>0</v>
      </c>
      <c r="BJ368" s="16" t="s">
        <v>81</v>
      </c>
      <c r="BK368" s="195">
        <f>ROUND(I368*H368,2)</f>
        <v>0</v>
      </c>
      <c r="BL368" s="16" t="s">
        <v>139</v>
      </c>
      <c r="BM368" s="194" t="s">
        <v>552</v>
      </c>
    </row>
    <row r="369" spans="1:65" s="14" customFormat="1">
      <c r="B369" s="207"/>
      <c r="C369" s="208"/>
      <c r="D369" s="198" t="s">
        <v>141</v>
      </c>
      <c r="E369" s="209" t="s">
        <v>1</v>
      </c>
      <c r="F369" s="210" t="s">
        <v>543</v>
      </c>
      <c r="G369" s="208"/>
      <c r="H369" s="211">
        <v>693</v>
      </c>
      <c r="I369" s="212"/>
      <c r="J369" s="208"/>
      <c r="K369" s="208"/>
      <c r="L369" s="213"/>
      <c r="M369" s="214"/>
      <c r="N369" s="215"/>
      <c r="O369" s="215"/>
      <c r="P369" s="215"/>
      <c r="Q369" s="215"/>
      <c r="R369" s="215"/>
      <c r="S369" s="215"/>
      <c r="T369" s="216"/>
      <c r="AT369" s="217" t="s">
        <v>141</v>
      </c>
      <c r="AU369" s="217" t="s">
        <v>83</v>
      </c>
      <c r="AV369" s="14" t="s">
        <v>83</v>
      </c>
      <c r="AW369" s="14" t="s">
        <v>30</v>
      </c>
      <c r="AX369" s="14" t="s">
        <v>73</v>
      </c>
      <c r="AY369" s="217" t="s">
        <v>133</v>
      </c>
    </row>
    <row r="370" spans="1:65" s="2" customFormat="1" ht="24.2" customHeight="1">
      <c r="A370" s="33"/>
      <c r="B370" s="34"/>
      <c r="C370" s="182" t="s">
        <v>553</v>
      </c>
      <c r="D370" s="182" t="s">
        <v>135</v>
      </c>
      <c r="E370" s="183" t="s">
        <v>554</v>
      </c>
      <c r="F370" s="184" t="s">
        <v>555</v>
      </c>
      <c r="G370" s="185" t="s">
        <v>138</v>
      </c>
      <c r="H370" s="186">
        <v>315.86</v>
      </c>
      <c r="I370" s="187"/>
      <c r="J370" s="188">
        <f>ROUND(I370*H370,2)</f>
        <v>0</v>
      </c>
      <c r="K370" s="189"/>
      <c r="L370" s="38"/>
      <c r="M370" s="190" t="s">
        <v>1</v>
      </c>
      <c r="N370" s="191" t="s">
        <v>38</v>
      </c>
      <c r="O370" s="70"/>
      <c r="P370" s="192">
        <f>O370*H370</f>
        <v>0</v>
      </c>
      <c r="Q370" s="192">
        <v>1.2999999999999999E-4</v>
      </c>
      <c r="R370" s="192">
        <f>Q370*H370</f>
        <v>4.1061799999999996E-2</v>
      </c>
      <c r="S370" s="192">
        <v>0</v>
      </c>
      <c r="T370" s="193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94" t="s">
        <v>139</v>
      </c>
      <c r="AT370" s="194" t="s">
        <v>135</v>
      </c>
      <c r="AU370" s="194" t="s">
        <v>83</v>
      </c>
      <c r="AY370" s="16" t="s">
        <v>133</v>
      </c>
      <c r="BE370" s="195">
        <f>IF(N370="základní",J370,0)</f>
        <v>0</v>
      </c>
      <c r="BF370" s="195">
        <f>IF(N370="snížená",J370,0)</f>
        <v>0</v>
      </c>
      <c r="BG370" s="195">
        <f>IF(N370="zákl. přenesená",J370,0)</f>
        <v>0</v>
      </c>
      <c r="BH370" s="195">
        <f>IF(N370="sníž. přenesená",J370,0)</f>
        <v>0</v>
      </c>
      <c r="BI370" s="195">
        <f>IF(N370="nulová",J370,0)</f>
        <v>0</v>
      </c>
      <c r="BJ370" s="16" t="s">
        <v>81</v>
      </c>
      <c r="BK370" s="195">
        <f>ROUND(I370*H370,2)</f>
        <v>0</v>
      </c>
      <c r="BL370" s="16" t="s">
        <v>139</v>
      </c>
      <c r="BM370" s="194" t="s">
        <v>556</v>
      </c>
    </row>
    <row r="371" spans="1:65" s="14" customFormat="1">
      <c r="B371" s="207"/>
      <c r="C371" s="208"/>
      <c r="D371" s="198" t="s">
        <v>141</v>
      </c>
      <c r="E371" s="209" t="s">
        <v>1</v>
      </c>
      <c r="F371" s="210" t="s">
        <v>557</v>
      </c>
      <c r="G371" s="208"/>
      <c r="H371" s="211">
        <v>315.86</v>
      </c>
      <c r="I371" s="212"/>
      <c r="J371" s="208"/>
      <c r="K371" s="208"/>
      <c r="L371" s="213"/>
      <c r="M371" s="214"/>
      <c r="N371" s="215"/>
      <c r="O371" s="215"/>
      <c r="P371" s="215"/>
      <c r="Q371" s="215"/>
      <c r="R371" s="215"/>
      <c r="S371" s="215"/>
      <c r="T371" s="216"/>
      <c r="AT371" s="217" t="s">
        <v>141</v>
      </c>
      <c r="AU371" s="217" t="s">
        <v>83</v>
      </c>
      <c r="AV371" s="14" t="s">
        <v>83</v>
      </c>
      <c r="AW371" s="14" t="s">
        <v>30</v>
      </c>
      <c r="AX371" s="14" t="s">
        <v>73</v>
      </c>
      <c r="AY371" s="217" t="s">
        <v>133</v>
      </c>
    </row>
    <row r="372" spans="1:65" s="2" customFormat="1" ht="24.2" customHeight="1">
      <c r="A372" s="33"/>
      <c r="B372" s="34"/>
      <c r="C372" s="182" t="s">
        <v>558</v>
      </c>
      <c r="D372" s="182" t="s">
        <v>135</v>
      </c>
      <c r="E372" s="183" t="s">
        <v>559</v>
      </c>
      <c r="F372" s="184" t="s">
        <v>560</v>
      </c>
      <c r="G372" s="185" t="s">
        <v>561</v>
      </c>
      <c r="H372" s="186">
        <v>50</v>
      </c>
      <c r="I372" s="187"/>
      <c r="J372" s="188">
        <f>ROUND(I372*H372,2)</f>
        <v>0</v>
      </c>
      <c r="K372" s="189"/>
      <c r="L372" s="38"/>
      <c r="M372" s="190" t="s">
        <v>1</v>
      </c>
      <c r="N372" s="191" t="s">
        <v>38</v>
      </c>
      <c r="O372" s="70"/>
      <c r="P372" s="192">
        <f>O372*H372</f>
        <v>0</v>
      </c>
      <c r="Q372" s="192">
        <v>0</v>
      </c>
      <c r="R372" s="192">
        <f>Q372*H372</f>
        <v>0</v>
      </c>
      <c r="S372" s="192">
        <v>0</v>
      </c>
      <c r="T372" s="193">
        <f>S372*H372</f>
        <v>0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94" t="s">
        <v>139</v>
      </c>
      <c r="AT372" s="194" t="s">
        <v>135</v>
      </c>
      <c r="AU372" s="194" t="s">
        <v>83</v>
      </c>
      <c r="AY372" s="16" t="s">
        <v>133</v>
      </c>
      <c r="BE372" s="195">
        <f>IF(N372="základní",J372,0)</f>
        <v>0</v>
      </c>
      <c r="BF372" s="195">
        <f>IF(N372="snížená",J372,0)</f>
        <v>0</v>
      </c>
      <c r="BG372" s="195">
        <f>IF(N372="zákl. přenesená",J372,0)</f>
        <v>0</v>
      </c>
      <c r="BH372" s="195">
        <f>IF(N372="sníž. přenesená",J372,0)</f>
        <v>0</v>
      </c>
      <c r="BI372" s="195">
        <f>IF(N372="nulová",J372,0)</f>
        <v>0</v>
      </c>
      <c r="BJ372" s="16" t="s">
        <v>81</v>
      </c>
      <c r="BK372" s="195">
        <f>ROUND(I372*H372,2)</f>
        <v>0</v>
      </c>
      <c r="BL372" s="16" t="s">
        <v>139</v>
      </c>
      <c r="BM372" s="194" t="s">
        <v>562</v>
      </c>
    </row>
    <row r="373" spans="1:65" s="13" customFormat="1">
      <c r="B373" s="196"/>
      <c r="C373" s="197"/>
      <c r="D373" s="198" t="s">
        <v>141</v>
      </c>
      <c r="E373" s="199" t="s">
        <v>1</v>
      </c>
      <c r="F373" s="200" t="s">
        <v>142</v>
      </c>
      <c r="G373" s="197"/>
      <c r="H373" s="199" t="s">
        <v>1</v>
      </c>
      <c r="I373" s="201"/>
      <c r="J373" s="197"/>
      <c r="K373" s="197"/>
      <c r="L373" s="202"/>
      <c r="M373" s="203"/>
      <c r="N373" s="204"/>
      <c r="O373" s="204"/>
      <c r="P373" s="204"/>
      <c r="Q373" s="204"/>
      <c r="R373" s="204"/>
      <c r="S373" s="204"/>
      <c r="T373" s="205"/>
      <c r="AT373" s="206" t="s">
        <v>141</v>
      </c>
      <c r="AU373" s="206" t="s">
        <v>83</v>
      </c>
      <c r="AV373" s="13" t="s">
        <v>81</v>
      </c>
      <c r="AW373" s="13" t="s">
        <v>30</v>
      </c>
      <c r="AX373" s="13" t="s">
        <v>73</v>
      </c>
      <c r="AY373" s="206" t="s">
        <v>133</v>
      </c>
    </row>
    <row r="374" spans="1:65" s="14" customFormat="1">
      <c r="B374" s="207"/>
      <c r="C374" s="208"/>
      <c r="D374" s="198" t="s">
        <v>141</v>
      </c>
      <c r="E374" s="209" t="s">
        <v>1</v>
      </c>
      <c r="F374" s="210" t="s">
        <v>381</v>
      </c>
      <c r="G374" s="208"/>
      <c r="H374" s="211">
        <v>50</v>
      </c>
      <c r="I374" s="212"/>
      <c r="J374" s="208"/>
      <c r="K374" s="208"/>
      <c r="L374" s="213"/>
      <c r="M374" s="214"/>
      <c r="N374" s="215"/>
      <c r="O374" s="215"/>
      <c r="P374" s="215"/>
      <c r="Q374" s="215"/>
      <c r="R374" s="215"/>
      <c r="S374" s="215"/>
      <c r="T374" s="216"/>
      <c r="AT374" s="217" t="s">
        <v>141</v>
      </c>
      <c r="AU374" s="217" t="s">
        <v>83</v>
      </c>
      <c r="AV374" s="14" t="s">
        <v>83</v>
      </c>
      <c r="AW374" s="14" t="s">
        <v>30</v>
      </c>
      <c r="AX374" s="14" t="s">
        <v>73</v>
      </c>
      <c r="AY374" s="217" t="s">
        <v>133</v>
      </c>
    </row>
    <row r="375" spans="1:65" s="2" customFormat="1" ht="24.2" customHeight="1">
      <c r="A375" s="33"/>
      <c r="B375" s="34"/>
      <c r="C375" s="182" t="s">
        <v>563</v>
      </c>
      <c r="D375" s="182" t="s">
        <v>135</v>
      </c>
      <c r="E375" s="183" t="s">
        <v>564</v>
      </c>
      <c r="F375" s="184" t="s">
        <v>565</v>
      </c>
      <c r="G375" s="185" t="s">
        <v>566</v>
      </c>
      <c r="H375" s="186">
        <v>1</v>
      </c>
      <c r="I375" s="187"/>
      <c r="J375" s="188">
        <f>ROUND(I375*H375,2)</f>
        <v>0</v>
      </c>
      <c r="K375" s="189"/>
      <c r="L375" s="38"/>
      <c r="M375" s="190" t="s">
        <v>1</v>
      </c>
      <c r="N375" s="191" t="s">
        <v>38</v>
      </c>
      <c r="O375" s="70"/>
      <c r="P375" s="192">
        <f>O375*H375</f>
        <v>0</v>
      </c>
      <c r="Q375" s="192">
        <v>3.15</v>
      </c>
      <c r="R375" s="192">
        <f>Q375*H375</f>
        <v>3.15</v>
      </c>
      <c r="S375" s="192">
        <v>0</v>
      </c>
      <c r="T375" s="193">
        <f>S375*H375</f>
        <v>0</v>
      </c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R375" s="194" t="s">
        <v>139</v>
      </c>
      <c r="AT375" s="194" t="s">
        <v>135</v>
      </c>
      <c r="AU375" s="194" t="s">
        <v>83</v>
      </c>
      <c r="AY375" s="16" t="s">
        <v>133</v>
      </c>
      <c r="BE375" s="195">
        <f>IF(N375="základní",J375,0)</f>
        <v>0</v>
      </c>
      <c r="BF375" s="195">
        <f>IF(N375="snížená",J375,0)</f>
        <v>0</v>
      </c>
      <c r="BG375" s="195">
        <f>IF(N375="zákl. přenesená",J375,0)</f>
        <v>0</v>
      </c>
      <c r="BH375" s="195">
        <f>IF(N375="sníž. přenesená",J375,0)</f>
        <v>0</v>
      </c>
      <c r="BI375" s="195">
        <f>IF(N375="nulová",J375,0)</f>
        <v>0</v>
      </c>
      <c r="BJ375" s="16" t="s">
        <v>81</v>
      </c>
      <c r="BK375" s="195">
        <f>ROUND(I375*H375,2)</f>
        <v>0</v>
      </c>
      <c r="BL375" s="16" t="s">
        <v>139</v>
      </c>
      <c r="BM375" s="194" t="s">
        <v>567</v>
      </c>
    </row>
    <row r="376" spans="1:65" s="14" customFormat="1">
      <c r="B376" s="207"/>
      <c r="C376" s="208"/>
      <c r="D376" s="198" t="s">
        <v>141</v>
      </c>
      <c r="E376" s="209" t="s">
        <v>1</v>
      </c>
      <c r="F376" s="210" t="s">
        <v>81</v>
      </c>
      <c r="G376" s="208"/>
      <c r="H376" s="211">
        <v>1</v>
      </c>
      <c r="I376" s="212"/>
      <c r="J376" s="208"/>
      <c r="K376" s="208"/>
      <c r="L376" s="213"/>
      <c r="M376" s="214"/>
      <c r="N376" s="215"/>
      <c r="O376" s="215"/>
      <c r="P376" s="215"/>
      <c r="Q376" s="215"/>
      <c r="R376" s="215"/>
      <c r="S376" s="215"/>
      <c r="T376" s="216"/>
      <c r="AT376" s="217" t="s">
        <v>141</v>
      </c>
      <c r="AU376" s="217" t="s">
        <v>83</v>
      </c>
      <c r="AV376" s="14" t="s">
        <v>83</v>
      </c>
      <c r="AW376" s="14" t="s">
        <v>30</v>
      </c>
      <c r="AX376" s="14" t="s">
        <v>73</v>
      </c>
      <c r="AY376" s="217" t="s">
        <v>133</v>
      </c>
    </row>
    <row r="377" spans="1:65" s="2" customFormat="1" ht="37.9" customHeight="1">
      <c r="A377" s="33"/>
      <c r="B377" s="34"/>
      <c r="C377" s="182" t="s">
        <v>568</v>
      </c>
      <c r="D377" s="182" t="s">
        <v>135</v>
      </c>
      <c r="E377" s="183" t="s">
        <v>569</v>
      </c>
      <c r="F377" s="184" t="s">
        <v>570</v>
      </c>
      <c r="G377" s="185" t="s">
        <v>561</v>
      </c>
      <c r="H377" s="186">
        <v>300</v>
      </c>
      <c r="I377" s="187"/>
      <c r="J377" s="188">
        <f>ROUND(I377*H377,2)</f>
        <v>0</v>
      </c>
      <c r="K377" s="189"/>
      <c r="L377" s="38"/>
      <c r="M377" s="190" t="s">
        <v>1</v>
      </c>
      <c r="N377" s="191" t="s">
        <v>38</v>
      </c>
      <c r="O377" s="70"/>
      <c r="P377" s="192">
        <f>O377*H377</f>
        <v>0</v>
      </c>
      <c r="Q377" s="192">
        <v>5.0000000000000001E-3</v>
      </c>
      <c r="R377" s="192">
        <f>Q377*H377</f>
        <v>1.5</v>
      </c>
      <c r="S377" s="192">
        <v>8.0000000000000002E-3</v>
      </c>
      <c r="T377" s="193">
        <f>S377*H377</f>
        <v>2.4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94" t="s">
        <v>139</v>
      </c>
      <c r="AT377" s="194" t="s">
        <v>135</v>
      </c>
      <c r="AU377" s="194" t="s">
        <v>83</v>
      </c>
      <c r="AY377" s="16" t="s">
        <v>133</v>
      </c>
      <c r="BE377" s="195">
        <f>IF(N377="základní",J377,0)</f>
        <v>0</v>
      </c>
      <c r="BF377" s="195">
        <f>IF(N377="snížená",J377,0)</f>
        <v>0</v>
      </c>
      <c r="BG377" s="195">
        <f>IF(N377="zákl. přenesená",J377,0)</f>
        <v>0</v>
      </c>
      <c r="BH377" s="195">
        <f>IF(N377="sníž. přenesená",J377,0)</f>
        <v>0</v>
      </c>
      <c r="BI377" s="195">
        <f>IF(N377="nulová",J377,0)</f>
        <v>0</v>
      </c>
      <c r="BJ377" s="16" t="s">
        <v>81</v>
      </c>
      <c r="BK377" s="195">
        <f>ROUND(I377*H377,2)</f>
        <v>0</v>
      </c>
      <c r="BL377" s="16" t="s">
        <v>139</v>
      </c>
      <c r="BM377" s="194" t="s">
        <v>571</v>
      </c>
    </row>
    <row r="378" spans="1:65" s="13" customFormat="1">
      <c r="B378" s="196"/>
      <c r="C378" s="197"/>
      <c r="D378" s="198" t="s">
        <v>141</v>
      </c>
      <c r="E378" s="199" t="s">
        <v>1</v>
      </c>
      <c r="F378" s="200" t="s">
        <v>142</v>
      </c>
      <c r="G378" s="197"/>
      <c r="H378" s="199" t="s">
        <v>1</v>
      </c>
      <c r="I378" s="201"/>
      <c r="J378" s="197"/>
      <c r="K378" s="197"/>
      <c r="L378" s="202"/>
      <c r="M378" s="203"/>
      <c r="N378" s="204"/>
      <c r="O378" s="204"/>
      <c r="P378" s="204"/>
      <c r="Q378" s="204"/>
      <c r="R378" s="204"/>
      <c r="S378" s="204"/>
      <c r="T378" s="205"/>
      <c r="AT378" s="206" t="s">
        <v>141</v>
      </c>
      <c r="AU378" s="206" t="s">
        <v>83</v>
      </c>
      <c r="AV378" s="13" t="s">
        <v>81</v>
      </c>
      <c r="AW378" s="13" t="s">
        <v>30</v>
      </c>
      <c r="AX378" s="13" t="s">
        <v>73</v>
      </c>
      <c r="AY378" s="206" t="s">
        <v>133</v>
      </c>
    </row>
    <row r="379" spans="1:65" s="14" customFormat="1">
      <c r="B379" s="207"/>
      <c r="C379" s="208"/>
      <c r="D379" s="198" t="s">
        <v>141</v>
      </c>
      <c r="E379" s="209" t="s">
        <v>1</v>
      </c>
      <c r="F379" s="210" t="s">
        <v>572</v>
      </c>
      <c r="G379" s="208"/>
      <c r="H379" s="211">
        <v>300</v>
      </c>
      <c r="I379" s="212"/>
      <c r="J379" s="208"/>
      <c r="K379" s="208"/>
      <c r="L379" s="213"/>
      <c r="M379" s="214"/>
      <c r="N379" s="215"/>
      <c r="O379" s="215"/>
      <c r="P379" s="215"/>
      <c r="Q379" s="215"/>
      <c r="R379" s="215"/>
      <c r="S379" s="215"/>
      <c r="T379" s="216"/>
      <c r="AT379" s="217" t="s">
        <v>141</v>
      </c>
      <c r="AU379" s="217" t="s">
        <v>83</v>
      </c>
      <c r="AV379" s="14" t="s">
        <v>83</v>
      </c>
      <c r="AW379" s="14" t="s">
        <v>30</v>
      </c>
      <c r="AX379" s="14" t="s">
        <v>73</v>
      </c>
      <c r="AY379" s="217" t="s">
        <v>133</v>
      </c>
    </row>
    <row r="380" spans="1:65" s="2" customFormat="1" ht="14.45" customHeight="1">
      <c r="A380" s="33"/>
      <c r="B380" s="34"/>
      <c r="C380" s="182" t="s">
        <v>573</v>
      </c>
      <c r="D380" s="182" t="s">
        <v>135</v>
      </c>
      <c r="E380" s="183" t="s">
        <v>574</v>
      </c>
      <c r="F380" s="184" t="s">
        <v>575</v>
      </c>
      <c r="G380" s="185" t="s">
        <v>138</v>
      </c>
      <c r="H380" s="186">
        <v>205.4</v>
      </c>
      <c r="I380" s="187"/>
      <c r="J380" s="188">
        <f>ROUND(I380*H380,2)</f>
        <v>0</v>
      </c>
      <c r="K380" s="189"/>
      <c r="L380" s="38"/>
      <c r="M380" s="190" t="s">
        <v>1</v>
      </c>
      <c r="N380" s="191" t="s">
        <v>38</v>
      </c>
      <c r="O380" s="70"/>
      <c r="P380" s="192">
        <f>O380*H380</f>
        <v>0</v>
      </c>
      <c r="Q380" s="192">
        <v>0</v>
      </c>
      <c r="R380" s="192">
        <f>Q380*H380</f>
        <v>0</v>
      </c>
      <c r="S380" s="192">
        <v>0</v>
      </c>
      <c r="T380" s="193">
        <f>S380*H380</f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194" t="s">
        <v>139</v>
      </c>
      <c r="AT380" s="194" t="s">
        <v>135</v>
      </c>
      <c r="AU380" s="194" t="s">
        <v>83</v>
      </c>
      <c r="AY380" s="16" t="s">
        <v>133</v>
      </c>
      <c r="BE380" s="195">
        <f>IF(N380="základní",J380,0)</f>
        <v>0</v>
      </c>
      <c r="BF380" s="195">
        <f>IF(N380="snížená",J380,0)</f>
        <v>0</v>
      </c>
      <c r="BG380" s="195">
        <f>IF(N380="zákl. přenesená",J380,0)</f>
        <v>0</v>
      </c>
      <c r="BH380" s="195">
        <f>IF(N380="sníž. přenesená",J380,0)</f>
        <v>0</v>
      </c>
      <c r="BI380" s="195">
        <f>IF(N380="nulová",J380,0)</f>
        <v>0</v>
      </c>
      <c r="BJ380" s="16" t="s">
        <v>81</v>
      </c>
      <c r="BK380" s="195">
        <f>ROUND(I380*H380,2)</f>
        <v>0</v>
      </c>
      <c r="BL380" s="16" t="s">
        <v>139</v>
      </c>
      <c r="BM380" s="194" t="s">
        <v>576</v>
      </c>
    </row>
    <row r="381" spans="1:65" s="13" customFormat="1">
      <c r="B381" s="196"/>
      <c r="C381" s="197"/>
      <c r="D381" s="198" t="s">
        <v>141</v>
      </c>
      <c r="E381" s="199" t="s">
        <v>1</v>
      </c>
      <c r="F381" s="200" t="s">
        <v>166</v>
      </c>
      <c r="G381" s="197"/>
      <c r="H381" s="199" t="s">
        <v>1</v>
      </c>
      <c r="I381" s="201"/>
      <c r="J381" s="197"/>
      <c r="K381" s="197"/>
      <c r="L381" s="202"/>
      <c r="M381" s="203"/>
      <c r="N381" s="204"/>
      <c r="O381" s="204"/>
      <c r="P381" s="204"/>
      <c r="Q381" s="204"/>
      <c r="R381" s="204"/>
      <c r="S381" s="204"/>
      <c r="T381" s="205"/>
      <c r="AT381" s="206" t="s">
        <v>141</v>
      </c>
      <c r="AU381" s="206" t="s">
        <v>83</v>
      </c>
      <c r="AV381" s="13" t="s">
        <v>81</v>
      </c>
      <c r="AW381" s="13" t="s">
        <v>30</v>
      </c>
      <c r="AX381" s="13" t="s">
        <v>73</v>
      </c>
      <c r="AY381" s="206" t="s">
        <v>133</v>
      </c>
    </row>
    <row r="382" spans="1:65" s="14" customFormat="1">
      <c r="B382" s="207"/>
      <c r="C382" s="208"/>
      <c r="D382" s="198" t="s">
        <v>141</v>
      </c>
      <c r="E382" s="209" t="s">
        <v>1</v>
      </c>
      <c r="F382" s="210" t="s">
        <v>577</v>
      </c>
      <c r="G382" s="208"/>
      <c r="H382" s="211">
        <v>140.08099999999999</v>
      </c>
      <c r="I382" s="212"/>
      <c r="J382" s="208"/>
      <c r="K382" s="208"/>
      <c r="L382" s="213"/>
      <c r="M382" s="214"/>
      <c r="N382" s="215"/>
      <c r="O382" s="215"/>
      <c r="P382" s="215"/>
      <c r="Q382" s="215"/>
      <c r="R382" s="215"/>
      <c r="S382" s="215"/>
      <c r="T382" s="216"/>
      <c r="AT382" s="217" t="s">
        <v>141</v>
      </c>
      <c r="AU382" s="217" t="s">
        <v>83</v>
      </c>
      <c r="AV382" s="14" t="s">
        <v>83</v>
      </c>
      <c r="AW382" s="14" t="s">
        <v>30</v>
      </c>
      <c r="AX382" s="14" t="s">
        <v>73</v>
      </c>
      <c r="AY382" s="217" t="s">
        <v>133</v>
      </c>
    </row>
    <row r="383" spans="1:65" s="14" customFormat="1">
      <c r="B383" s="207"/>
      <c r="C383" s="208"/>
      <c r="D383" s="198" t="s">
        <v>141</v>
      </c>
      <c r="E383" s="209" t="s">
        <v>1</v>
      </c>
      <c r="F383" s="210" t="s">
        <v>578</v>
      </c>
      <c r="G383" s="208"/>
      <c r="H383" s="211">
        <v>65.319000000000003</v>
      </c>
      <c r="I383" s="212"/>
      <c r="J383" s="208"/>
      <c r="K383" s="208"/>
      <c r="L383" s="213"/>
      <c r="M383" s="214"/>
      <c r="N383" s="215"/>
      <c r="O383" s="215"/>
      <c r="P383" s="215"/>
      <c r="Q383" s="215"/>
      <c r="R383" s="215"/>
      <c r="S383" s="215"/>
      <c r="T383" s="216"/>
      <c r="AT383" s="217" t="s">
        <v>141</v>
      </c>
      <c r="AU383" s="217" t="s">
        <v>83</v>
      </c>
      <c r="AV383" s="14" t="s">
        <v>83</v>
      </c>
      <c r="AW383" s="14" t="s">
        <v>30</v>
      </c>
      <c r="AX383" s="14" t="s">
        <v>73</v>
      </c>
      <c r="AY383" s="217" t="s">
        <v>133</v>
      </c>
    </row>
    <row r="384" spans="1:65" s="2" customFormat="1" ht="14.45" customHeight="1">
      <c r="A384" s="33"/>
      <c r="B384" s="34"/>
      <c r="C384" s="182" t="s">
        <v>579</v>
      </c>
      <c r="D384" s="182" t="s">
        <v>135</v>
      </c>
      <c r="E384" s="183" t="s">
        <v>580</v>
      </c>
      <c r="F384" s="184" t="s">
        <v>581</v>
      </c>
      <c r="G384" s="185" t="s">
        <v>138</v>
      </c>
      <c r="H384" s="186">
        <v>205.4</v>
      </c>
      <c r="I384" s="187"/>
      <c r="J384" s="188">
        <f>ROUND(I384*H384,2)</f>
        <v>0</v>
      </c>
      <c r="K384" s="189"/>
      <c r="L384" s="38"/>
      <c r="M384" s="190" t="s">
        <v>1</v>
      </c>
      <c r="N384" s="191" t="s">
        <v>38</v>
      </c>
      <c r="O384" s="70"/>
      <c r="P384" s="192">
        <f>O384*H384</f>
        <v>0</v>
      </c>
      <c r="Q384" s="192">
        <v>0</v>
      </c>
      <c r="R384" s="192">
        <f>Q384*H384</f>
        <v>0</v>
      </c>
      <c r="S384" s="192">
        <v>0</v>
      </c>
      <c r="T384" s="193">
        <f>S384*H384</f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94" t="s">
        <v>139</v>
      </c>
      <c r="AT384" s="194" t="s">
        <v>135</v>
      </c>
      <c r="AU384" s="194" t="s">
        <v>83</v>
      </c>
      <c r="AY384" s="16" t="s">
        <v>133</v>
      </c>
      <c r="BE384" s="195">
        <f>IF(N384="základní",J384,0)</f>
        <v>0</v>
      </c>
      <c r="BF384" s="195">
        <f>IF(N384="snížená",J384,0)</f>
        <v>0</v>
      </c>
      <c r="BG384" s="195">
        <f>IF(N384="zákl. přenesená",J384,0)</f>
        <v>0</v>
      </c>
      <c r="BH384" s="195">
        <f>IF(N384="sníž. přenesená",J384,0)</f>
        <v>0</v>
      </c>
      <c r="BI384" s="195">
        <f>IF(N384="nulová",J384,0)</f>
        <v>0</v>
      </c>
      <c r="BJ384" s="16" t="s">
        <v>81</v>
      </c>
      <c r="BK384" s="195">
        <f>ROUND(I384*H384,2)</f>
        <v>0</v>
      </c>
      <c r="BL384" s="16" t="s">
        <v>139</v>
      </c>
      <c r="BM384" s="194" t="s">
        <v>582</v>
      </c>
    </row>
    <row r="385" spans="1:65" s="14" customFormat="1">
      <c r="B385" s="207"/>
      <c r="C385" s="208"/>
      <c r="D385" s="198" t="s">
        <v>141</v>
      </c>
      <c r="E385" s="209" t="s">
        <v>1</v>
      </c>
      <c r="F385" s="210" t="s">
        <v>583</v>
      </c>
      <c r="G385" s="208"/>
      <c r="H385" s="211">
        <v>205.4</v>
      </c>
      <c r="I385" s="212"/>
      <c r="J385" s="208"/>
      <c r="K385" s="208"/>
      <c r="L385" s="213"/>
      <c r="M385" s="214"/>
      <c r="N385" s="215"/>
      <c r="O385" s="215"/>
      <c r="P385" s="215"/>
      <c r="Q385" s="215"/>
      <c r="R385" s="215"/>
      <c r="S385" s="215"/>
      <c r="T385" s="216"/>
      <c r="AT385" s="217" t="s">
        <v>141</v>
      </c>
      <c r="AU385" s="217" t="s">
        <v>83</v>
      </c>
      <c r="AV385" s="14" t="s">
        <v>83</v>
      </c>
      <c r="AW385" s="14" t="s">
        <v>30</v>
      </c>
      <c r="AX385" s="14" t="s">
        <v>73</v>
      </c>
      <c r="AY385" s="217" t="s">
        <v>133</v>
      </c>
    </row>
    <row r="386" spans="1:65" s="2" customFormat="1" ht="24.2" customHeight="1">
      <c r="A386" s="33"/>
      <c r="B386" s="34"/>
      <c r="C386" s="182" t="s">
        <v>584</v>
      </c>
      <c r="D386" s="182" t="s">
        <v>135</v>
      </c>
      <c r="E386" s="183" t="s">
        <v>585</v>
      </c>
      <c r="F386" s="184" t="s">
        <v>586</v>
      </c>
      <c r="G386" s="185" t="s">
        <v>138</v>
      </c>
      <c r="H386" s="186">
        <v>6.5</v>
      </c>
      <c r="I386" s="187"/>
      <c r="J386" s="188">
        <f>ROUND(I386*H386,2)</f>
        <v>0</v>
      </c>
      <c r="K386" s="189"/>
      <c r="L386" s="38"/>
      <c r="M386" s="190" t="s">
        <v>1</v>
      </c>
      <c r="N386" s="191" t="s">
        <v>38</v>
      </c>
      <c r="O386" s="70"/>
      <c r="P386" s="192">
        <f>O386*H386</f>
        <v>0</v>
      </c>
      <c r="Q386" s="192">
        <v>0</v>
      </c>
      <c r="R386" s="192">
        <f>Q386*H386</f>
        <v>0</v>
      </c>
      <c r="S386" s="192">
        <v>2.3300000000000001E-2</v>
      </c>
      <c r="T386" s="193">
        <f>S386*H386</f>
        <v>0.15145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94" t="s">
        <v>139</v>
      </c>
      <c r="AT386" s="194" t="s">
        <v>135</v>
      </c>
      <c r="AU386" s="194" t="s">
        <v>83</v>
      </c>
      <c r="AY386" s="16" t="s">
        <v>133</v>
      </c>
      <c r="BE386" s="195">
        <f>IF(N386="základní",J386,0)</f>
        <v>0</v>
      </c>
      <c r="BF386" s="195">
        <f>IF(N386="snížená",J386,0)</f>
        <v>0</v>
      </c>
      <c r="BG386" s="195">
        <f>IF(N386="zákl. přenesená",J386,0)</f>
        <v>0</v>
      </c>
      <c r="BH386" s="195">
        <f>IF(N386="sníž. přenesená",J386,0)</f>
        <v>0</v>
      </c>
      <c r="BI386" s="195">
        <f>IF(N386="nulová",J386,0)</f>
        <v>0</v>
      </c>
      <c r="BJ386" s="16" t="s">
        <v>81</v>
      </c>
      <c r="BK386" s="195">
        <f>ROUND(I386*H386,2)</f>
        <v>0</v>
      </c>
      <c r="BL386" s="16" t="s">
        <v>139</v>
      </c>
      <c r="BM386" s="194" t="s">
        <v>587</v>
      </c>
    </row>
    <row r="387" spans="1:65" s="13" customFormat="1">
      <c r="B387" s="196"/>
      <c r="C387" s="197"/>
      <c r="D387" s="198" t="s">
        <v>141</v>
      </c>
      <c r="E387" s="199" t="s">
        <v>1</v>
      </c>
      <c r="F387" s="200" t="s">
        <v>142</v>
      </c>
      <c r="G387" s="197"/>
      <c r="H387" s="199" t="s">
        <v>1</v>
      </c>
      <c r="I387" s="201"/>
      <c r="J387" s="197"/>
      <c r="K387" s="197"/>
      <c r="L387" s="202"/>
      <c r="M387" s="203"/>
      <c r="N387" s="204"/>
      <c r="O387" s="204"/>
      <c r="P387" s="204"/>
      <c r="Q387" s="204"/>
      <c r="R387" s="204"/>
      <c r="S387" s="204"/>
      <c r="T387" s="205"/>
      <c r="AT387" s="206" t="s">
        <v>141</v>
      </c>
      <c r="AU387" s="206" t="s">
        <v>83</v>
      </c>
      <c r="AV387" s="13" t="s">
        <v>81</v>
      </c>
      <c r="AW387" s="13" t="s">
        <v>30</v>
      </c>
      <c r="AX387" s="13" t="s">
        <v>73</v>
      </c>
      <c r="AY387" s="206" t="s">
        <v>133</v>
      </c>
    </row>
    <row r="388" spans="1:65" s="14" customFormat="1">
      <c r="B388" s="207"/>
      <c r="C388" s="208"/>
      <c r="D388" s="198" t="s">
        <v>141</v>
      </c>
      <c r="E388" s="209" t="s">
        <v>1</v>
      </c>
      <c r="F388" s="210" t="s">
        <v>588</v>
      </c>
      <c r="G388" s="208"/>
      <c r="H388" s="211">
        <v>6.5</v>
      </c>
      <c r="I388" s="212"/>
      <c r="J388" s="208"/>
      <c r="K388" s="208"/>
      <c r="L388" s="213"/>
      <c r="M388" s="214"/>
      <c r="N388" s="215"/>
      <c r="O388" s="215"/>
      <c r="P388" s="215"/>
      <c r="Q388" s="215"/>
      <c r="R388" s="215"/>
      <c r="S388" s="215"/>
      <c r="T388" s="216"/>
      <c r="AT388" s="217" t="s">
        <v>141</v>
      </c>
      <c r="AU388" s="217" t="s">
        <v>83</v>
      </c>
      <c r="AV388" s="14" t="s">
        <v>83</v>
      </c>
      <c r="AW388" s="14" t="s">
        <v>30</v>
      </c>
      <c r="AX388" s="14" t="s">
        <v>73</v>
      </c>
      <c r="AY388" s="217" t="s">
        <v>133</v>
      </c>
    </row>
    <row r="389" spans="1:65" s="2" customFormat="1" ht="24.2" customHeight="1">
      <c r="A389" s="33"/>
      <c r="B389" s="34"/>
      <c r="C389" s="182" t="s">
        <v>589</v>
      </c>
      <c r="D389" s="182" t="s">
        <v>135</v>
      </c>
      <c r="E389" s="183" t="s">
        <v>590</v>
      </c>
      <c r="F389" s="184" t="s">
        <v>591</v>
      </c>
      <c r="G389" s="185" t="s">
        <v>146</v>
      </c>
      <c r="H389" s="186">
        <v>3</v>
      </c>
      <c r="I389" s="187"/>
      <c r="J389" s="188">
        <f>ROUND(I389*H389,2)</f>
        <v>0</v>
      </c>
      <c r="K389" s="189"/>
      <c r="L389" s="38"/>
      <c r="M389" s="190" t="s">
        <v>1</v>
      </c>
      <c r="N389" s="191" t="s">
        <v>38</v>
      </c>
      <c r="O389" s="70"/>
      <c r="P389" s="192">
        <f>O389*H389</f>
        <v>0</v>
      </c>
      <c r="Q389" s="192">
        <v>0.50426000000000004</v>
      </c>
      <c r="R389" s="192">
        <f>Q389*H389</f>
        <v>1.5127800000000002</v>
      </c>
      <c r="S389" s="192">
        <v>0</v>
      </c>
      <c r="T389" s="193">
        <f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94" t="s">
        <v>139</v>
      </c>
      <c r="AT389" s="194" t="s">
        <v>135</v>
      </c>
      <c r="AU389" s="194" t="s">
        <v>83</v>
      </c>
      <c r="AY389" s="16" t="s">
        <v>133</v>
      </c>
      <c r="BE389" s="195">
        <f>IF(N389="základní",J389,0)</f>
        <v>0</v>
      </c>
      <c r="BF389" s="195">
        <f>IF(N389="snížená",J389,0)</f>
        <v>0</v>
      </c>
      <c r="BG389" s="195">
        <f>IF(N389="zákl. přenesená",J389,0)</f>
        <v>0</v>
      </c>
      <c r="BH389" s="195">
        <f>IF(N389="sníž. přenesená",J389,0)</f>
        <v>0</v>
      </c>
      <c r="BI389" s="195">
        <f>IF(N389="nulová",J389,0)</f>
        <v>0</v>
      </c>
      <c r="BJ389" s="16" t="s">
        <v>81</v>
      </c>
      <c r="BK389" s="195">
        <f>ROUND(I389*H389,2)</f>
        <v>0</v>
      </c>
      <c r="BL389" s="16" t="s">
        <v>139</v>
      </c>
      <c r="BM389" s="194" t="s">
        <v>592</v>
      </c>
    </row>
    <row r="390" spans="1:65" s="13" customFormat="1">
      <c r="B390" s="196"/>
      <c r="C390" s="197"/>
      <c r="D390" s="198" t="s">
        <v>141</v>
      </c>
      <c r="E390" s="199" t="s">
        <v>1</v>
      </c>
      <c r="F390" s="200" t="s">
        <v>142</v>
      </c>
      <c r="G390" s="197"/>
      <c r="H390" s="199" t="s">
        <v>1</v>
      </c>
      <c r="I390" s="201"/>
      <c r="J390" s="197"/>
      <c r="K390" s="197"/>
      <c r="L390" s="202"/>
      <c r="M390" s="203"/>
      <c r="N390" s="204"/>
      <c r="O390" s="204"/>
      <c r="P390" s="204"/>
      <c r="Q390" s="204"/>
      <c r="R390" s="204"/>
      <c r="S390" s="204"/>
      <c r="T390" s="205"/>
      <c r="AT390" s="206" t="s">
        <v>141</v>
      </c>
      <c r="AU390" s="206" t="s">
        <v>83</v>
      </c>
      <c r="AV390" s="13" t="s">
        <v>81</v>
      </c>
      <c r="AW390" s="13" t="s">
        <v>30</v>
      </c>
      <c r="AX390" s="13" t="s">
        <v>73</v>
      </c>
      <c r="AY390" s="206" t="s">
        <v>133</v>
      </c>
    </row>
    <row r="391" spans="1:65" s="14" customFormat="1">
      <c r="B391" s="207"/>
      <c r="C391" s="208"/>
      <c r="D391" s="198" t="s">
        <v>141</v>
      </c>
      <c r="E391" s="209" t="s">
        <v>1</v>
      </c>
      <c r="F391" s="210" t="s">
        <v>149</v>
      </c>
      <c r="G391" s="208"/>
      <c r="H391" s="211">
        <v>3</v>
      </c>
      <c r="I391" s="212"/>
      <c r="J391" s="208"/>
      <c r="K391" s="208"/>
      <c r="L391" s="213"/>
      <c r="M391" s="214"/>
      <c r="N391" s="215"/>
      <c r="O391" s="215"/>
      <c r="P391" s="215"/>
      <c r="Q391" s="215"/>
      <c r="R391" s="215"/>
      <c r="S391" s="215"/>
      <c r="T391" s="216"/>
      <c r="AT391" s="217" t="s">
        <v>141</v>
      </c>
      <c r="AU391" s="217" t="s">
        <v>83</v>
      </c>
      <c r="AV391" s="14" t="s">
        <v>83</v>
      </c>
      <c r="AW391" s="14" t="s">
        <v>30</v>
      </c>
      <c r="AX391" s="14" t="s">
        <v>73</v>
      </c>
      <c r="AY391" s="217" t="s">
        <v>133</v>
      </c>
    </row>
    <row r="392" spans="1:65" s="2" customFormat="1" ht="14.45" customHeight="1">
      <c r="A392" s="33"/>
      <c r="B392" s="34"/>
      <c r="C392" s="218" t="s">
        <v>593</v>
      </c>
      <c r="D392" s="218" t="s">
        <v>241</v>
      </c>
      <c r="E392" s="219" t="s">
        <v>594</v>
      </c>
      <c r="F392" s="220" t="s">
        <v>595</v>
      </c>
      <c r="G392" s="221" t="s">
        <v>218</v>
      </c>
      <c r="H392" s="222">
        <v>7.5</v>
      </c>
      <c r="I392" s="223"/>
      <c r="J392" s="224">
        <f>ROUND(I392*H392,2)</f>
        <v>0</v>
      </c>
      <c r="K392" s="225"/>
      <c r="L392" s="226"/>
      <c r="M392" s="227" t="s">
        <v>1</v>
      </c>
      <c r="N392" s="228" t="s">
        <v>38</v>
      </c>
      <c r="O392" s="70"/>
      <c r="P392" s="192">
        <f>O392*H392</f>
        <v>0</v>
      </c>
      <c r="Q392" s="192">
        <v>1</v>
      </c>
      <c r="R392" s="192">
        <f>Q392*H392</f>
        <v>7.5</v>
      </c>
      <c r="S392" s="192">
        <v>0</v>
      </c>
      <c r="T392" s="193">
        <f>S392*H392</f>
        <v>0</v>
      </c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R392" s="194" t="s">
        <v>173</v>
      </c>
      <c r="AT392" s="194" t="s">
        <v>241</v>
      </c>
      <c r="AU392" s="194" t="s">
        <v>83</v>
      </c>
      <c r="AY392" s="16" t="s">
        <v>133</v>
      </c>
      <c r="BE392" s="195">
        <f>IF(N392="základní",J392,0)</f>
        <v>0</v>
      </c>
      <c r="BF392" s="195">
        <f>IF(N392="snížená",J392,0)</f>
        <v>0</v>
      </c>
      <c r="BG392" s="195">
        <f>IF(N392="zákl. přenesená",J392,0)</f>
        <v>0</v>
      </c>
      <c r="BH392" s="195">
        <f>IF(N392="sníž. přenesená",J392,0)</f>
        <v>0</v>
      </c>
      <c r="BI392" s="195">
        <f>IF(N392="nulová",J392,0)</f>
        <v>0</v>
      </c>
      <c r="BJ392" s="16" t="s">
        <v>81</v>
      </c>
      <c r="BK392" s="195">
        <f>ROUND(I392*H392,2)</f>
        <v>0</v>
      </c>
      <c r="BL392" s="16" t="s">
        <v>139</v>
      </c>
      <c r="BM392" s="194" t="s">
        <v>596</v>
      </c>
    </row>
    <row r="393" spans="1:65" s="13" customFormat="1">
      <c r="B393" s="196"/>
      <c r="C393" s="197"/>
      <c r="D393" s="198" t="s">
        <v>141</v>
      </c>
      <c r="E393" s="199" t="s">
        <v>1</v>
      </c>
      <c r="F393" s="200" t="s">
        <v>142</v>
      </c>
      <c r="G393" s="197"/>
      <c r="H393" s="199" t="s">
        <v>1</v>
      </c>
      <c r="I393" s="201"/>
      <c r="J393" s="197"/>
      <c r="K393" s="197"/>
      <c r="L393" s="202"/>
      <c r="M393" s="203"/>
      <c r="N393" s="204"/>
      <c r="O393" s="204"/>
      <c r="P393" s="204"/>
      <c r="Q393" s="204"/>
      <c r="R393" s="204"/>
      <c r="S393" s="204"/>
      <c r="T393" s="205"/>
      <c r="AT393" s="206" t="s">
        <v>141</v>
      </c>
      <c r="AU393" s="206" t="s">
        <v>83</v>
      </c>
      <c r="AV393" s="13" t="s">
        <v>81</v>
      </c>
      <c r="AW393" s="13" t="s">
        <v>30</v>
      </c>
      <c r="AX393" s="13" t="s">
        <v>73</v>
      </c>
      <c r="AY393" s="206" t="s">
        <v>133</v>
      </c>
    </row>
    <row r="394" spans="1:65" s="14" customFormat="1">
      <c r="B394" s="207"/>
      <c r="C394" s="208"/>
      <c r="D394" s="198" t="s">
        <v>141</v>
      </c>
      <c r="E394" s="209" t="s">
        <v>1</v>
      </c>
      <c r="F394" s="210" t="s">
        <v>597</v>
      </c>
      <c r="G394" s="208"/>
      <c r="H394" s="211">
        <v>7.5</v>
      </c>
      <c r="I394" s="212"/>
      <c r="J394" s="208"/>
      <c r="K394" s="208"/>
      <c r="L394" s="213"/>
      <c r="M394" s="214"/>
      <c r="N394" s="215"/>
      <c r="O394" s="215"/>
      <c r="P394" s="215"/>
      <c r="Q394" s="215"/>
      <c r="R394" s="215"/>
      <c r="S394" s="215"/>
      <c r="T394" s="216"/>
      <c r="AT394" s="217" t="s">
        <v>141</v>
      </c>
      <c r="AU394" s="217" t="s">
        <v>83</v>
      </c>
      <c r="AV394" s="14" t="s">
        <v>83</v>
      </c>
      <c r="AW394" s="14" t="s">
        <v>30</v>
      </c>
      <c r="AX394" s="14" t="s">
        <v>73</v>
      </c>
      <c r="AY394" s="217" t="s">
        <v>133</v>
      </c>
    </row>
    <row r="395" spans="1:65" s="2" customFormat="1" ht="14.45" customHeight="1">
      <c r="A395" s="33"/>
      <c r="B395" s="34"/>
      <c r="C395" s="182" t="s">
        <v>598</v>
      </c>
      <c r="D395" s="182" t="s">
        <v>135</v>
      </c>
      <c r="E395" s="183" t="s">
        <v>599</v>
      </c>
      <c r="F395" s="184" t="s">
        <v>600</v>
      </c>
      <c r="G395" s="185" t="s">
        <v>146</v>
      </c>
      <c r="H395" s="186">
        <v>0.27500000000000002</v>
      </c>
      <c r="I395" s="187"/>
      <c r="J395" s="188">
        <f>ROUND(I395*H395,2)</f>
        <v>0</v>
      </c>
      <c r="K395" s="189"/>
      <c r="L395" s="38"/>
      <c r="M395" s="190" t="s">
        <v>1</v>
      </c>
      <c r="N395" s="191" t="s">
        <v>38</v>
      </c>
      <c r="O395" s="70"/>
      <c r="P395" s="192">
        <f>O395*H395</f>
        <v>0</v>
      </c>
      <c r="Q395" s="192">
        <v>2.9965799999999998</v>
      </c>
      <c r="R395" s="192">
        <f>Q395*H395</f>
        <v>0.82405950000000006</v>
      </c>
      <c r="S395" s="192">
        <v>0</v>
      </c>
      <c r="T395" s="193">
        <f>S395*H395</f>
        <v>0</v>
      </c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R395" s="194" t="s">
        <v>139</v>
      </c>
      <c r="AT395" s="194" t="s">
        <v>135</v>
      </c>
      <c r="AU395" s="194" t="s">
        <v>83</v>
      </c>
      <c r="AY395" s="16" t="s">
        <v>133</v>
      </c>
      <c r="BE395" s="195">
        <f>IF(N395="základní",J395,0)</f>
        <v>0</v>
      </c>
      <c r="BF395" s="195">
        <f>IF(N395="snížená",J395,0)</f>
        <v>0</v>
      </c>
      <c r="BG395" s="195">
        <f>IF(N395="zákl. přenesená",J395,0)</f>
        <v>0</v>
      </c>
      <c r="BH395" s="195">
        <f>IF(N395="sníž. přenesená",J395,0)</f>
        <v>0</v>
      </c>
      <c r="BI395" s="195">
        <f>IF(N395="nulová",J395,0)</f>
        <v>0</v>
      </c>
      <c r="BJ395" s="16" t="s">
        <v>81</v>
      </c>
      <c r="BK395" s="195">
        <f>ROUND(I395*H395,2)</f>
        <v>0</v>
      </c>
      <c r="BL395" s="16" t="s">
        <v>139</v>
      </c>
      <c r="BM395" s="194" t="s">
        <v>601</v>
      </c>
    </row>
    <row r="396" spans="1:65" s="13" customFormat="1">
      <c r="B396" s="196"/>
      <c r="C396" s="197"/>
      <c r="D396" s="198" t="s">
        <v>141</v>
      </c>
      <c r="E396" s="199" t="s">
        <v>1</v>
      </c>
      <c r="F396" s="200" t="s">
        <v>142</v>
      </c>
      <c r="G396" s="197"/>
      <c r="H396" s="199" t="s">
        <v>1</v>
      </c>
      <c r="I396" s="201"/>
      <c r="J396" s="197"/>
      <c r="K396" s="197"/>
      <c r="L396" s="202"/>
      <c r="M396" s="203"/>
      <c r="N396" s="204"/>
      <c r="O396" s="204"/>
      <c r="P396" s="204"/>
      <c r="Q396" s="204"/>
      <c r="R396" s="204"/>
      <c r="S396" s="204"/>
      <c r="T396" s="205"/>
      <c r="AT396" s="206" t="s">
        <v>141</v>
      </c>
      <c r="AU396" s="206" t="s">
        <v>83</v>
      </c>
      <c r="AV396" s="13" t="s">
        <v>81</v>
      </c>
      <c r="AW396" s="13" t="s">
        <v>30</v>
      </c>
      <c r="AX396" s="13" t="s">
        <v>73</v>
      </c>
      <c r="AY396" s="206" t="s">
        <v>133</v>
      </c>
    </row>
    <row r="397" spans="1:65" s="14" customFormat="1">
      <c r="B397" s="207"/>
      <c r="C397" s="208"/>
      <c r="D397" s="198" t="s">
        <v>141</v>
      </c>
      <c r="E397" s="209" t="s">
        <v>1</v>
      </c>
      <c r="F397" s="210" t="s">
        <v>602</v>
      </c>
      <c r="G397" s="208"/>
      <c r="H397" s="211">
        <v>0.27500000000000002</v>
      </c>
      <c r="I397" s="212"/>
      <c r="J397" s="208"/>
      <c r="K397" s="208"/>
      <c r="L397" s="213"/>
      <c r="M397" s="214"/>
      <c r="N397" s="215"/>
      <c r="O397" s="215"/>
      <c r="P397" s="215"/>
      <c r="Q397" s="215"/>
      <c r="R397" s="215"/>
      <c r="S397" s="215"/>
      <c r="T397" s="216"/>
      <c r="AT397" s="217" t="s">
        <v>141</v>
      </c>
      <c r="AU397" s="217" t="s">
        <v>83</v>
      </c>
      <c r="AV397" s="14" t="s">
        <v>83</v>
      </c>
      <c r="AW397" s="14" t="s">
        <v>30</v>
      </c>
      <c r="AX397" s="14" t="s">
        <v>73</v>
      </c>
      <c r="AY397" s="217" t="s">
        <v>133</v>
      </c>
    </row>
    <row r="398" spans="1:65" s="2" customFormat="1" ht="24.2" customHeight="1">
      <c r="A398" s="33"/>
      <c r="B398" s="34"/>
      <c r="C398" s="182" t="s">
        <v>603</v>
      </c>
      <c r="D398" s="182" t="s">
        <v>135</v>
      </c>
      <c r="E398" s="183" t="s">
        <v>604</v>
      </c>
      <c r="F398" s="184" t="s">
        <v>605</v>
      </c>
      <c r="G398" s="185" t="s">
        <v>138</v>
      </c>
      <c r="H398" s="186">
        <v>13</v>
      </c>
      <c r="I398" s="187"/>
      <c r="J398" s="188">
        <f>ROUND(I398*H398,2)</f>
        <v>0</v>
      </c>
      <c r="K398" s="189"/>
      <c r="L398" s="38"/>
      <c r="M398" s="190" t="s">
        <v>1</v>
      </c>
      <c r="N398" s="191" t="s">
        <v>38</v>
      </c>
      <c r="O398" s="70"/>
      <c r="P398" s="192">
        <f>O398*H398</f>
        <v>0</v>
      </c>
      <c r="Q398" s="192">
        <v>2.324E-2</v>
      </c>
      <c r="R398" s="192">
        <f>Q398*H398</f>
        <v>0.30212</v>
      </c>
      <c r="S398" s="192">
        <v>0</v>
      </c>
      <c r="T398" s="193">
        <f>S398*H398</f>
        <v>0</v>
      </c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R398" s="194" t="s">
        <v>139</v>
      </c>
      <c r="AT398" s="194" t="s">
        <v>135</v>
      </c>
      <c r="AU398" s="194" t="s">
        <v>83</v>
      </c>
      <c r="AY398" s="16" t="s">
        <v>133</v>
      </c>
      <c r="BE398" s="195">
        <f>IF(N398="základní",J398,0)</f>
        <v>0</v>
      </c>
      <c r="BF398" s="195">
        <f>IF(N398="snížená",J398,0)</f>
        <v>0</v>
      </c>
      <c r="BG398" s="195">
        <f>IF(N398="zákl. přenesená",J398,0)</f>
        <v>0</v>
      </c>
      <c r="BH398" s="195">
        <f>IF(N398="sníž. přenesená",J398,0)</f>
        <v>0</v>
      </c>
      <c r="BI398" s="195">
        <f>IF(N398="nulová",J398,0)</f>
        <v>0</v>
      </c>
      <c r="BJ398" s="16" t="s">
        <v>81</v>
      </c>
      <c r="BK398" s="195">
        <f>ROUND(I398*H398,2)</f>
        <v>0</v>
      </c>
      <c r="BL398" s="16" t="s">
        <v>139</v>
      </c>
      <c r="BM398" s="194" t="s">
        <v>606</v>
      </c>
    </row>
    <row r="399" spans="1:65" s="13" customFormat="1">
      <c r="B399" s="196"/>
      <c r="C399" s="197"/>
      <c r="D399" s="198" t="s">
        <v>141</v>
      </c>
      <c r="E399" s="199" t="s">
        <v>1</v>
      </c>
      <c r="F399" s="200" t="s">
        <v>142</v>
      </c>
      <c r="G399" s="197"/>
      <c r="H399" s="199" t="s">
        <v>1</v>
      </c>
      <c r="I399" s="201"/>
      <c r="J399" s="197"/>
      <c r="K399" s="197"/>
      <c r="L399" s="202"/>
      <c r="M399" s="203"/>
      <c r="N399" s="204"/>
      <c r="O399" s="204"/>
      <c r="P399" s="204"/>
      <c r="Q399" s="204"/>
      <c r="R399" s="204"/>
      <c r="S399" s="204"/>
      <c r="T399" s="205"/>
      <c r="AT399" s="206" t="s">
        <v>141</v>
      </c>
      <c r="AU399" s="206" t="s">
        <v>83</v>
      </c>
      <c r="AV399" s="13" t="s">
        <v>81</v>
      </c>
      <c r="AW399" s="13" t="s">
        <v>30</v>
      </c>
      <c r="AX399" s="13" t="s">
        <v>73</v>
      </c>
      <c r="AY399" s="206" t="s">
        <v>133</v>
      </c>
    </row>
    <row r="400" spans="1:65" s="14" customFormat="1">
      <c r="B400" s="207"/>
      <c r="C400" s="208"/>
      <c r="D400" s="198" t="s">
        <v>141</v>
      </c>
      <c r="E400" s="209" t="s">
        <v>1</v>
      </c>
      <c r="F400" s="210" t="s">
        <v>196</v>
      </c>
      <c r="G400" s="208"/>
      <c r="H400" s="211">
        <v>13</v>
      </c>
      <c r="I400" s="212"/>
      <c r="J400" s="208"/>
      <c r="K400" s="208"/>
      <c r="L400" s="213"/>
      <c r="M400" s="214"/>
      <c r="N400" s="215"/>
      <c r="O400" s="215"/>
      <c r="P400" s="215"/>
      <c r="Q400" s="215"/>
      <c r="R400" s="215"/>
      <c r="S400" s="215"/>
      <c r="T400" s="216"/>
      <c r="AT400" s="217" t="s">
        <v>141</v>
      </c>
      <c r="AU400" s="217" t="s">
        <v>83</v>
      </c>
      <c r="AV400" s="14" t="s">
        <v>83</v>
      </c>
      <c r="AW400" s="14" t="s">
        <v>30</v>
      </c>
      <c r="AX400" s="14" t="s">
        <v>73</v>
      </c>
      <c r="AY400" s="217" t="s">
        <v>133</v>
      </c>
    </row>
    <row r="401" spans="1:65" s="2" customFormat="1" ht="14.45" customHeight="1">
      <c r="A401" s="33"/>
      <c r="B401" s="34"/>
      <c r="C401" s="182" t="s">
        <v>607</v>
      </c>
      <c r="D401" s="182" t="s">
        <v>135</v>
      </c>
      <c r="E401" s="183" t="s">
        <v>608</v>
      </c>
      <c r="F401" s="184" t="s">
        <v>609</v>
      </c>
      <c r="G401" s="185" t="s">
        <v>146</v>
      </c>
      <c r="H401" s="186">
        <v>7.1109999999999998</v>
      </c>
      <c r="I401" s="187"/>
      <c r="J401" s="188">
        <f>ROUND(I401*H401,2)</f>
        <v>0</v>
      </c>
      <c r="K401" s="189"/>
      <c r="L401" s="38"/>
      <c r="M401" s="190" t="s">
        <v>1</v>
      </c>
      <c r="N401" s="191" t="s">
        <v>38</v>
      </c>
      <c r="O401" s="70"/>
      <c r="P401" s="192">
        <f>O401*H401</f>
        <v>0</v>
      </c>
      <c r="Q401" s="192">
        <v>0</v>
      </c>
      <c r="R401" s="192">
        <f>Q401*H401</f>
        <v>0</v>
      </c>
      <c r="S401" s="192">
        <v>2.27</v>
      </c>
      <c r="T401" s="193">
        <f>S401*H401</f>
        <v>16.141970000000001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94" t="s">
        <v>139</v>
      </c>
      <c r="AT401" s="194" t="s">
        <v>135</v>
      </c>
      <c r="AU401" s="194" t="s">
        <v>83</v>
      </c>
      <c r="AY401" s="16" t="s">
        <v>133</v>
      </c>
      <c r="BE401" s="195">
        <f>IF(N401="základní",J401,0)</f>
        <v>0</v>
      </c>
      <c r="BF401" s="195">
        <f>IF(N401="snížená",J401,0)</f>
        <v>0</v>
      </c>
      <c r="BG401" s="195">
        <f>IF(N401="zákl. přenesená",J401,0)</f>
        <v>0</v>
      </c>
      <c r="BH401" s="195">
        <f>IF(N401="sníž. přenesená",J401,0)</f>
        <v>0</v>
      </c>
      <c r="BI401" s="195">
        <f>IF(N401="nulová",J401,0)</f>
        <v>0</v>
      </c>
      <c r="BJ401" s="16" t="s">
        <v>81</v>
      </c>
      <c r="BK401" s="195">
        <f>ROUND(I401*H401,2)</f>
        <v>0</v>
      </c>
      <c r="BL401" s="16" t="s">
        <v>139</v>
      </c>
      <c r="BM401" s="194" t="s">
        <v>610</v>
      </c>
    </row>
    <row r="402" spans="1:65" s="13" customFormat="1">
      <c r="B402" s="196"/>
      <c r="C402" s="197"/>
      <c r="D402" s="198" t="s">
        <v>141</v>
      </c>
      <c r="E402" s="199" t="s">
        <v>1</v>
      </c>
      <c r="F402" s="200" t="s">
        <v>166</v>
      </c>
      <c r="G402" s="197"/>
      <c r="H402" s="199" t="s">
        <v>1</v>
      </c>
      <c r="I402" s="201"/>
      <c r="J402" s="197"/>
      <c r="K402" s="197"/>
      <c r="L402" s="202"/>
      <c r="M402" s="203"/>
      <c r="N402" s="204"/>
      <c r="O402" s="204"/>
      <c r="P402" s="204"/>
      <c r="Q402" s="204"/>
      <c r="R402" s="204"/>
      <c r="S402" s="204"/>
      <c r="T402" s="205"/>
      <c r="AT402" s="206" t="s">
        <v>141</v>
      </c>
      <c r="AU402" s="206" t="s">
        <v>83</v>
      </c>
      <c r="AV402" s="13" t="s">
        <v>81</v>
      </c>
      <c r="AW402" s="13" t="s">
        <v>30</v>
      </c>
      <c r="AX402" s="13" t="s">
        <v>73</v>
      </c>
      <c r="AY402" s="206" t="s">
        <v>133</v>
      </c>
    </row>
    <row r="403" spans="1:65" s="14" customFormat="1">
      <c r="B403" s="207"/>
      <c r="C403" s="208"/>
      <c r="D403" s="198" t="s">
        <v>141</v>
      </c>
      <c r="E403" s="209" t="s">
        <v>1</v>
      </c>
      <c r="F403" s="210" t="s">
        <v>611</v>
      </c>
      <c r="G403" s="208"/>
      <c r="H403" s="211">
        <v>7.1109999999999998</v>
      </c>
      <c r="I403" s="212"/>
      <c r="J403" s="208"/>
      <c r="K403" s="208"/>
      <c r="L403" s="213"/>
      <c r="M403" s="214"/>
      <c r="N403" s="215"/>
      <c r="O403" s="215"/>
      <c r="P403" s="215"/>
      <c r="Q403" s="215"/>
      <c r="R403" s="215"/>
      <c r="S403" s="215"/>
      <c r="T403" s="216"/>
      <c r="AT403" s="217" t="s">
        <v>141</v>
      </c>
      <c r="AU403" s="217" t="s">
        <v>83</v>
      </c>
      <c r="AV403" s="14" t="s">
        <v>83</v>
      </c>
      <c r="AW403" s="14" t="s">
        <v>30</v>
      </c>
      <c r="AX403" s="14" t="s">
        <v>73</v>
      </c>
      <c r="AY403" s="217" t="s">
        <v>133</v>
      </c>
    </row>
    <row r="404" spans="1:65" s="2" customFormat="1" ht="14.45" customHeight="1">
      <c r="A404" s="33"/>
      <c r="B404" s="34"/>
      <c r="C404" s="182" t="s">
        <v>612</v>
      </c>
      <c r="D404" s="182" t="s">
        <v>135</v>
      </c>
      <c r="E404" s="183" t="s">
        <v>613</v>
      </c>
      <c r="F404" s="184" t="s">
        <v>614</v>
      </c>
      <c r="G404" s="185" t="s">
        <v>138</v>
      </c>
      <c r="H404" s="186">
        <v>2.79</v>
      </c>
      <c r="I404" s="187"/>
      <c r="J404" s="188">
        <f>ROUND(I404*H404,2)</f>
        <v>0</v>
      </c>
      <c r="K404" s="189"/>
      <c r="L404" s="38"/>
      <c r="M404" s="190" t="s">
        <v>1</v>
      </c>
      <c r="N404" s="191" t="s">
        <v>38</v>
      </c>
      <c r="O404" s="70"/>
      <c r="P404" s="192">
        <f>O404*H404</f>
        <v>0</v>
      </c>
      <c r="Q404" s="192">
        <v>0</v>
      </c>
      <c r="R404" s="192">
        <f>Q404*H404</f>
        <v>0</v>
      </c>
      <c r="S404" s="192">
        <v>0.26100000000000001</v>
      </c>
      <c r="T404" s="193">
        <f>S404*H404</f>
        <v>0.72819</v>
      </c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R404" s="194" t="s">
        <v>139</v>
      </c>
      <c r="AT404" s="194" t="s">
        <v>135</v>
      </c>
      <c r="AU404" s="194" t="s">
        <v>83</v>
      </c>
      <c r="AY404" s="16" t="s">
        <v>133</v>
      </c>
      <c r="BE404" s="195">
        <f>IF(N404="základní",J404,0)</f>
        <v>0</v>
      </c>
      <c r="BF404" s="195">
        <f>IF(N404="snížená",J404,0)</f>
        <v>0</v>
      </c>
      <c r="BG404" s="195">
        <f>IF(N404="zákl. přenesená",J404,0)</f>
        <v>0</v>
      </c>
      <c r="BH404" s="195">
        <f>IF(N404="sníž. přenesená",J404,0)</f>
        <v>0</v>
      </c>
      <c r="BI404" s="195">
        <f>IF(N404="nulová",J404,0)</f>
        <v>0</v>
      </c>
      <c r="BJ404" s="16" t="s">
        <v>81</v>
      </c>
      <c r="BK404" s="195">
        <f>ROUND(I404*H404,2)</f>
        <v>0</v>
      </c>
      <c r="BL404" s="16" t="s">
        <v>139</v>
      </c>
      <c r="BM404" s="194" t="s">
        <v>615</v>
      </c>
    </row>
    <row r="405" spans="1:65" s="13" customFormat="1">
      <c r="B405" s="196"/>
      <c r="C405" s="197"/>
      <c r="D405" s="198" t="s">
        <v>141</v>
      </c>
      <c r="E405" s="199" t="s">
        <v>1</v>
      </c>
      <c r="F405" s="200" t="s">
        <v>616</v>
      </c>
      <c r="G405" s="197"/>
      <c r="H405" s="199" t="s">
        <v>1</v>
      </c>
      <c r="I405" s="201"/>
      <c r="J405" s="197"/>
      <c r="K405" s="197"/>
      <c r="L405" s="202"/>
      <c r="M405" s="203"/>
      <c r="N405" s="204"/>
      <c r="O405" s="204"/>
      <c r="P405" s="204"/>
      <c r="Q405" s="204"/>
      <c r="R405" s="204"/>
      <c r="S405" s="204"/>
      <c r="T405" s="205"/>
      <c r="AT405" s="206" t="s">
        <v>141</v>
      </c>
      <c r="AU405" s="206" t="s">
        <v>83</v>
      </c>
      <c r="AV405" s="13" t="s">
        <v>81</v>
      </c>
      <c r="AW405" s="13" t="s">
        <v>30</v>
      </c>
      <c r="AX405" s="13" t="s">
        <v>73</v>
      </c>
      <c r="AY405" s="206" t="s">
        <v>133</v>
      </c>
    </row>
    <row r="406" spans="1:65" s="14" customFormat="1">
      <c r="B406" s="207"/>
      <c r="C406" s="208"/>
      <c r="D406" s="198" t="s">
        <v>141</v>
      </c>
      <c r="E406" s="209" t="s">
        <v>1</v>
      </c>
      <c r="F406" s="210" t="s">
        <v>617</v>
      </c>
      <c r="G406" s="208"/>
      <c r="H406" s="211">
        <v>2.79</v>
      </c>
      <c r="I406" s="212"/>
      <c r="J406" s="208"/>
      <c r="K406" s="208"/>
      <c r="L406" s="213"/>
      <c r="M406" s="214"/>
      <c r="N406" s="215"/>
      <c r="O406" s="215"/>
      <c r="P406" s="215"/>
      <c r="Q406" s="215"/>
      <c r="R406" s="215"/>
      <c r="S406" s="215"/>
      <c r="T406" s="216"/>
      <c r="AT406" s="217" t="s">
        <v>141</v>
      </c>
      <c r="AU406" s="217" t="s">
        <v>83</v>
      </c>
      <c r="AV406" s="14" t="s">
        <v>83</v>
      </c>
      <c r="AW406" s="14" t="s">
        <v>30</v>
      </c>
      <c r="AX406" s="14" t="s">
        <v>73</v>
      </c>
      <c r="AY406" s="217" t="s">
        <v>133</v>
      </c>
    </row>
    <row r="407" spans="1:65" s="2" customFormat="1" ht="24.2" customHeight="1">
      <c r="A407" s="33"/>
      <c r="B407" s="34"/>
      <c r="C407" s="182" t="s">
        <v>618</v>
      </c>
      <c r="D407" s="182" t="s">
        <v>135</v>
      </c>
      <c r="E407" s="183" t="s">
        <v>619</v>
      </c>
      <c r="F407" s="184" t="s">
        <v>620</v>
      </c>
      <c r="G407" s="185" t="s">
        <v>146</v>
      </c>
      <c r="H407" s="186">
        <v>5.3940000000000001</v>
      </c>
      <c r="I407" s="187"/>
      <c r="J407" s="188">
        <f>ROUND(I407*H407,2)</f>
        <v>0</v>
      </c>
      <c r="K407" s="189"/>
      <c r="L407" s="38"/>
      <c r="M407" s="190" t="s">
        <v>1</v>
      </c>
      <c r="N407" s="191" t="s">
        <v>38</v>
      </c>
      <c r="O407" s="70"/>
      <c r="P407" s="192">
        <f>O407*H407</f>
        <v>0</v>
      </c>
      <c r="Q407" s="192">
        <v>0</v>
      </c>
      <c r="R407" s="192">
        <f>Q407*H407</f>
        <v>0</v>
      </c>
      <c r="S407" s="192">
        <v>2.2000000000000002</v>
      </c>
      <c r="T407" s="193">
        <f>S407*H407</f>
        <v>11.866800000000001</v>
      </c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R407" s="194" t="s">
        <v>139</v>
      </c>
      <c r="AT407" s="194" t="s">
        <v>135</v>
      </c>
      <c r="AU407" s="194" t="s">
        <v>83</v>
      </c>
      <c r="AY407" s="16" t="s">
        <v>133</v>
      </c>
      <c r="BE407" s="195">
        <f>IF(N407="základní",J407,0)</f>
        <v>0</v>
      </c>
      <c r="BF407" s="195">
        <f>IF(N407="snížená",J407,0)</f>
        <v>0</v>
      </c>
      <c r="BG407" s="195">
        <f>IF(N407="zákl. přenesená",J407,0)</f>
        <v>0</v>
      </c>
      <c r="BH407" s="195">
        <f>IF(N407="sníž. přenesená",J407,0)</f>
        <v>0</v>
      </c>
      <c r="BI407" s="195">
        <f>IF(N407="nulová",J407,0)</f>
        <v>0</v>
      </c>
      <c r="BJ407" s="16" t="s">
        <v>81</v>
      </c>
      <c r="BK407" s="195">
        <f>ROUND(I407*H407,2)</f>
        <v>0</v>
      </c>
      <c r="BL407" s="16" t="s">
        <v>139</v>
      </c>
      <c r="BM407" s="194" t="s">
        <v>621</v>
      </c>
    </row>
    <row r="408" spans="1:65" s="13" customFormat="1">
      <c r="B408" s="196"/>
      <c r="C408" s="197"/>
      <c r="D408" s="198" t="s">
        <v>141</v>
      </c>
      <c r="E408" s="199" t="s">
        <v>1</v>
      </c>
      <c r="F408" s="200" t="s">
        <v>166</v>
      </c>
      <c r="G408" s="197"/>
      <c r="H408" s="199" t="s">
        <v>1</v>
      </c>
      <c r="I408" s="201"/>
      <c r="J408" s="197"/>
      <c r="K408" s="197"/>
      <c r="L408" s="202"/>
      <c r="M408" s="203"/>
      <c r="N408" s="204"/>
      <c r="O408" s="204"/>
      <c r="P408" s="204"/>
      <c r="Q408" s="204"/>
      <c r="R408" s="204"/>
      <c r="S408" s="204"/>
      <c r="T408" s="205"/>
      <c r="AT408" s="206" t="s">
        <v>141</v>
      </c>
      <c r="AU408" s="206" t="s">
        <v>83</v>
      </c>
      <c r="AV408" s="13" t="s">
        <v>81</v>
      </c>
      <c r="AW408" s="13" t="s">
        <v>30</v>
      </c>
      <c r="AX408" s="13" t="s">
        <v>73</v>
      </c>
      <c r="AY408" s="206" t="s">
        <v>133</v>
      </c>
    </row>
    <row r="409" spans="1:65" s="14" customFormat="1">
      <c r="B409" s="207"/>
      <c r="C409" s="208"/>
      <c r="D409" s="198" t="s">
        <v>141</v>
      </c>
      <c r="E409" s="209" t="s">
        <v>1</v>
      </c>
      <c r="F409" s="210" t="s">
        <v>622</v>
      </c>
      <c r="G409" s="208"/>
      <c r="H409" s="211">
        <v>5.3940000000000001</v>
      </c>
      <c r="I409" s="212"/>
      <c r="J409" s="208"/>
      <c r="K409" s="208"/>
      <c r="L409" s="213"/>
      <c r="M409" s="214"/>
      <c r="N409" s="215"/>
      <c r="O409" s="215"/>
      <c r="P409" s="215"/>
      <c r="Q409" s="215"/>
      <c r="R409" s="215"/>
      <c r="S409" s="215"/>
      <c r="T409" s="216"/>
      <c r="AT409" s="217" t="s">
        <v>141</v>
      </c>
      <c r="AU409" s="217" t="s">
        <v>83</v>
      </c>
      <c r="AV409" s="14" t="s">
        <v>83</v>
      </c>
      <c r="AW409" s="14" t="s">
        <v>30</v>
      </c>
      <c r="AX409" s="14" t="s">
        <v>73</v>
      </c>
      <c r="AY409" s="217" t="s">
        <v>133</v>
      </c>
    </row>
    <row r="410" spans="1:65" s="2" customFormat="1" ht="14.45" customHeight="1">
      <c r="A410" s="33"/>
      <c r="B410" s="34"/>
      <c r="C410" s="182" t="s">
        <v>235</v>
      </c>
      <c r="D410" s="182" t="s">
        <v>135</v>
      </c>
      <c r="E410" s="183" t="s">
        <v>623</v>
      </c>
      <c r="F410" s="184" t="s">
        <v>624</v>
      </c>
      <c r="G410" s="185" t="s">
        <v>146</v>
      </c>
      <c r="H410" s="186">
        <v>33.5</v>
      </c>
      <c r="I410" s="187"/>
      <c r="J410" s="188">
        <f>ROUND(I410*H410,2)</f>
        <v>0</v>
      </c>
      <c r="K410" s="189"/>
      <c r="L410" s="38"/>
      <c r="M410" s="190" t="s">
        <v>1</v>
      </c>
      <c r="N410" s="191" t="s">
        <v>38</v>
      </c>
      <c r="O410" s="70"/>
      <c r="P410" s="192">
        <f>O410*H410</f>
        <v>0</v>
      </c>
      <c r="Q410" s="192">
        <v>0</v>
      </c>
      <c r="R410" s="192">
        <f>Q410*H410</f>
        <v>0</v>
      </c>
      <c r="S410" s="192">
        <v>1.4</v>
      </c>
      <c r="T410" s="193">
        <f>S410*H410</f>
        <v>46.9</v>
      </c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R410" s="194" t="s">
        <v>139</v>
      </c>
      <c r="AT410" s="194" t="s">
        <v>135</v>
      </c>
      <c r="AU410" s="194" t="s">
        <v>83</v>
      </c>
      <c r="AY410" s="16" t="s">
        <v>133</v>
      </c>
      <c r="BE410" s="195">
        <f>IF(N410="základní",J410,0)</f>
        <v>0</v>
      </c>
      <c r="BF410" s="195">
        <f>IF(N410="snížená",J410,0)</f>
        <v>0</v>
      </c>
      <c r="BG410" s="195">
        <f>IF(N410="zákl. přenesená",J410,0)</f>
        <v>0</v>
      </c>
      <c r="BH410" s="195">
        <f>IF(N410="sníž. přenesená",J410,0)</f>
        <v>0</v>
      </c>
      <c r="BI410" s="195">
        <f>IF(N410="nulová",J410,0)</f>
        <v>0</v>
      </c>
      <c r="BJ410" s="16" t="s">
        <v>81</v>
      </c>
      <c r="BK410" s="195">
        <f>ROUND(I410*H410,2)</f>
        <v>0</v>
      </c>
      <c r="BL410" s="16" t="s">
        <v>139</v>
      </c>
      <c r="BM410" s="194" t="s">
        <v>625</v>
      </c>
    </row>
    <row r="411" spans="1:65" s="13" customFormat="1">
      <c r="B411" s="196"/>
      <c r="C411" s="197"/>
      <c r="D411" s="198" t="s">
        <v>141</v>
      </c>
      <c r="E411" s="199" t="s">
        <v>1</v>
      </c>
      <c r="F411" s="200" t="s">
        <v>142</v>
      </c>
      <c r="G411" s="197"/>
      <c r="H411" s="199" t="s">
        <v>1</v>
      </c>
      <c r="I411" s="201"/>
      <c r="J411" s="197"/>
      <c r="K411" s="197"/>
      <c r="L411" s="202"/>
      <c r="M411" s="203"/>
      <c r="N411" s="204"/>
      <c r="O411" s="204"/>
      <c r="P411" s="204"/>
      <c r="Q411" s="204"/>
      <c r="R411" s="204"/>
      <c r="S411" s="204"/>
      <c r="T411" s="205"/>
      <c r="AT411" s="206" t="s">
        <v>141</v>
      </c>
      <c r="AU411" s="206" t="s">
        <v>83</v>
      </c>
      <c r="AV411" s="13" t="s">
        <v>81</v>
      </c>
      <c r="AW411" s="13" t="s">
        <v>30</v>
      </c>
      <c r="AX411" s="13" t="s">
        <v>73</v>
      </c>
      <c r="AY411" s="206" t="s">
        <v>133</v>
      </c>
    </row>
    <row r="412" spans="1:65" s="14" customFormat="1">
      <c r="B412" s="207"/>
      <c r="C412" s="208"/>
      <c r="D412" s="198" t="s">
        <v>141</v>
      </c>
      <c r="E412" s="209" t="s">
        <v>1</v>
      </c>
      <c r="F412" s="210" t="s">
        <v>626</v>
      </c>
      <c r="G412" s="208"/>
      <c r="H412" s="211">
        <v>33.5</v>
      </c>
      <c r="I412" s="212"/>
      <c r="J412" s="208"/>
      <c r="K412" s="208"/>
      <c r="L412" s="213"/>
      <c r="M412" s="214"/>
      <c r="N412" s="215"/>
      <c r="O412" s="215"/>
      <c r="P412" s="215"/>
      <c r="Q412" s="215"/>
      <c r="R412" s="215"/>
      <c r="S412" s="215"/>
      <c r="T412" s="216"/>
      <c r="AT412" s="217" t="s">
        <v>141</v>
      </c>
      <c r="AU412" s="217" t="s">
        <v>83</v>
      </c>
      <c r="AV412" s="14" t="s">
        <v>83</v>
      </c>
      <c r="AW412" s="14" t="s">
        <v>30</v>
      </c>
      <c r="AX412" s="14" t="s">
        <v>73</v>
      </c>
      <c r="AY412" s="217" t="s">
        <v>133</v>
      </c>
    </row>
    <row r="413" spans="1:65" s="2" customFormat="1" ht="14.45" customHeight="1">
      <c r="A413" s="33"/>
      <c r="B413" s="34"/>
      <c r="C413" s="182" t="s">
        <v>627</v>
      </c>
      <c r="D413" s="182" t="s">
        <v>135</v>
      </c>
      <c r="E413" s="183" t="s">
        <v>628</v>
      </c>
      <c r="F413" s="184" t="s">
        <v>629</v>
      </c>
      <c r="G413" s="185" t="s">
        <v>138</v>
      </c>
      <c r="H413" s="186">
        <v>4.5789999999999997</v>
      </c>
      <c r="I413" s="187"/>
      <c r="J413" s="188">
        <f>ROUND(I413*H413,2)</f>
        <v>0</v>
      </c>
      <c r="K413" s="189"/>
      <c r="L413" s="38"/>
      <c r="M413" s="190" t="s">
        <v>1</v>
      </c>
      <c r="N413" s="191" t="s">
        <v>38</v>
      </c>
      <c r="O413" s="70"/>
      <c r="P413" s="192">
        <f>O413*H413</f>
        <v>0</v>
      </c>
      <c r="Q413" s="192">
        <v>0</v>
      </c>
      <c r="R413" s="192">
        <f>Q413*H413</f>
        <v>0</v>
      </c>
      <c r="S413" s="192">
        <v>7.4999999999999997E-2</v>
      </c>
      <c r="T413" s="193">
        <f>S413*H413</f>
        <v>0.34342499999999998</v>
      </c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R413" s="194" t="s">
        <v>139</v>
      </c>
      <c r="AT413" s="194" t="s">
        <v>135</v>
      </c>
      <c r="AU413" s="194" t="s">
        <v>83</v>
      </c>
      <c r="AY413" s="16" t="s">
        <v>133</v>
      </c>
      <c r="BE413" s="195">
        <f>IF(N413="základní",J413,0)</f>
        <v>0</v>
      </c>
      <c r="BF413" s="195">
        <f>IF(N413="snížená",J413,0)</f>
        <v>0</v>
      </c>
      <c r="BG413" s="195">
        <f>IF(N413="zákl. přenesená",J413,0)</f>
        <v>0</v>
      </c>
      <c r="BH413" s="195">
        <f>IF(N413="sníž. přenesená",J413,0)</f>
        <v>0</v>
      </c>
      <c r="BI413" s="195">
        <f>IF(N413="nulová",J413,0)</f>
        <v>0</v>
      </c>
      <c r="BJ413" s="16" t="s">
        <v>81</v>
      </c>
      <c r="BK413" s="195">
        <f>ROUND(I413*H413,2)</f>
        <v>0</v>
      </c>
      <c r="BL413" s="16" t="s">
        <v>139</v>
      </c>
      <c r="BM413" s="194" t="s">
        <v>630</v>
      </c>
    </row>
    <row r="414" spans="1:65" s="13" customFormat="1">
      <c r="B414" s="196"/>
      <c r="C414" s="197"/>
      <c r="D414" s="198" t="s">
        <v>141</v>
      </c>
      <c r="E414" s="199" t="s">
        <v>1</v>
      </c>
      <c r="F414" s="200" t="s">
        <v>278</v>
      </c>
      <c r="G414" s="197"/>
      <c r="H414" s="199" t="s">
        <v>1</v>
      </c>
      <c r="I414" s="201"/>
      <c r="J414" s="197"/>
      <c r="K414" s="197"/>
      <c r="L414" s="202"/>
      <c r="M414" s="203"/>
      <c r="N414" s="204"/>
      <c r="O414" s="204"/>
      <c r="P414" s="204"/>
      <c r="Q414" s="204"/>
      <c r="R414" s="204"/>
      <c r="S414" s="204"/>
      <c r="T414" s="205"/>
      <c r="AT414" s="206" t="s">
        <v>141</v>
      </c>
      <c r="AU414" s="206" t="s">
        <v>83</v>
      </c>
      <c r="AV414" s="13" t="s">
        <v>81</v>
      </c>
      <c r="AW414" s="13" t="s">
        <v>30</v>
      </c>
      <c r="AX414" s="13" t="s">
        <v>73</v>
      </c>
      <c r="AY414" s="206" t="s">
        <v>133</v>
      </c>
    </row>
    <row r="415" spans="1:65" s="14" customFormat="1">
      <c r="B415" s="207"/>
      <c r="C415" s="208"/>
      <c r="D415" s="198" t="s">
        <v>141</v>
      </c>
      <c r="E415" s="209" t="s">
        <v>1</v>
      </c>
      <c r="F415" s="210" t="s">
        <v>631</v>
      </c>
      <c r="G415" s="208"/>
      <c r="H415" s="211">
        <v>4.5789999999999997</v>
      </c>
      <c r="I415" s="212"/>
      <c r="J415" s="208"/>
      <c r="K415" s="208"/>
      <c r="L415" s="213"/>
      <c r="M415" s="214"/>
      <c r="N415" s="215"/>
      <c r="O415" s="215"/>
      <c r="P415" s="215"/>
      <c r="Q415" s="215"/>
      <c r="R415" s="215"/>
      <c r="S415" s="215"/>
      <c r="T415" s="216"/>
      <c r="AT415" s="217" t="s">
        <v>141</v>
      </c>
      <c r="AU415" s="217" t="s">
        <v>83</v>
      </c>
      <c r="AV415" s="14" t="s">
        <v>83</v>
      </c>
      <c r="AW415" s="14" t="s">
        <v>30</v>
      </c>
      <c r="AX415" s="14" t="s">
        <v>73</v>
      </c>
      <c r="AY415" s="217" t="s">
        <v>133</v>
      </c>
    </row>
    <row r="416" spans="1:65" s="2" customFormat="1" ht="24.2" customHeight="1">
      <c r="A416" s="33"/>
      <c r="B416" s="34"/>
      <c r="C416" s="182" t="s">
        <v>632</v>
      </c>
      <c r="D416" s="182" t="s">
        <v>135</v>
      </c>
      <c r="E416" s="183" t="s">
        <v>633</v>
      </c>
      <c r="F416" s="184" t="s">
        <v>634</v>
      </c>
      <c r="G416" s="185" t="s">
        <v>138</v>
      </c>
      <c r="H416" s="186">
        <v>3.0339999999999998</v>
      </c>
      <c r="I416" s="187"/>
      <c r="J416" s="188">
        <f>ROUND(I416*H416,2)</f>
        <v>0</v>
      </c>
      <c r="K416" s="189"/>
      <c r="L416" s="38"/>
      <c r="M416" s="190" t="s">
        <v>1</v>
      </c>
      <c r="N416" s="191" t="s">
        <v>38</v>
      </c>
      <c r="O416" s="70"/>
      <c r="P416" s="192">
        <f>O416*H416</f>
        <v>0</v>
      </c>
      <c r="Q416" s="192">
        <v>0</v>
      </c>
      <c r="R416" s="192">
        <f>Q416*H416</f>
        <v>0</v>
      </c>
      <c r="S416" s="192">
        <v>4.8000000000000001E-2</v>
      </c>
      <c r="T416" s="193">
        <f>S416*H416</f>
        <v>0.14563199999999998</v>
      </c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R416" s="194" t="s">
        <v>139</v>
      </c>
      <c r="AT416" s="194" t="s">
        <v>135</v>
      </c>
      <c r="AU416" s="194" t="s">
        <v>83</v>
      </c>
      <c r="AY416" s="16" t="s">
        <v>133</v>
      </c>
      <c r="BE416" s="195">
        <f>IF(N416="základní",J416,0)</f>
        <v>0</v>
      </c>
      <c r="BF416" s="195">
        <f>IF(N416="snížená",J416,0)</f>
        <v>0</v>
      </c>
      <c r="BG416" s="195">
        <f>IF(N416="zákl. přenesená",J416,0)</f>
        <v>0</v>
      </c>
      <c r="BH416" s="195">
        <f>IF(N416="sníž. přenesená",J416,0)</f>
        <v>0</v>
      </c>
      <c r="BI416" s="195">
        <f>IF(N416="nulová",J416,0)</f>
        <v>0</v>
      </c>
      <c r="BJ416" s="16" t="s">
        <v>81</v>
      </c>
      <c r="BK416" s="195">
        <f>ROUND(I416*H416,2)</f>
        <v>0</v>
      </c>
      <c r="BL416" s="16" t="s">
        <v>139</v>
      </c>
      <c r="BM416" s="194" t="s">
        <v>635</v>
      </c>
    </row>
    <row r="417" spans="1:65" s="13" customFormat="1">
      <c r="B417" s="196"/>
      <c r="C417" s="197"/>
      <c r="D417" s="198" t="s">
        <v>141</v>
      </c>
      <c r="E417" s="199" t="s">
        <v>1</v>
      </c>
      <c r="F417" s="200" t="s">
        <v>278</v>
      </c>
      <c r="G417" s="197"/>
      <c r="H417" s="199" t="s">
        <v>1</v>
      </c>
      <c r="I417" s="201"/>
      <c r="J417" s="197"/>
      <c r="K417" s="197"/>
      <c r="L417" s="202"/>
      <c r="M417" s="203"/>
      <c r="N417" s="204"/>
      <c r="O417" s="204"/>
      <c r="P417" s="204"/>
      <c r="Q417" s="204"/>
      <c r="R417" s="204"/>
      <c r="S417" s="204"/>
      <c r="T417" s="205"/>
      <c r="AT417" s="206" t="s">
        <v>141</v>
      </c>
      <c r="AU417" s="206" t="s">
        <v>83</v>
      </c>
      <c r="AV417" s="13" t="s">
        <v>81</v>
      </c>
      <c r="AW417" s="13" t="s">
        <v>30</v>
      </c>
      <c r="AX417" s="13" t="s">
        <v>73</v>
      </c>
      <c r="AY417" s="206" t="s">
        <v>133</v>
      </c>
    </row>
    <row r="418" spans="1:65" s="14" customFormat="1">
      <c r="B418" s="207"/>
      <c r="C418" s="208"/>
      <c r="D418" s="198" t="s">
        <v>141</v>
      </c>
      <c r="E418" s="209" t="s">
        <v>1</v>
      </c>
      <c r="F418" s="210" t="s">
        <v>636</v>
      </c>
      <c r="G418" s="208"/>
      <c r="H418" s="211">
        <v>3.0339999999999998</v>
      </c>
      <c r="I418" s="212"/>
      <c r="J418" s="208"/>
      <c r="K418" s="208"/>
      <c r="L418" s="213"/>
      <c r="M418" s="214"/>
      <c r="N418" s="215"/>
      <c r="O418" s="215"/>
      <c r="P418" s="215"/>
      <c r="Q418" s="215"/>
      <c r="R418" s="215"/>
      <c r="S418" s="215"/>
      <c r="T418" s="216"/>
      <c r="AT418" s="217" t="s">
        <v>141</v>
      </c>
      <c r="AU418" s="217" t="s">
        <v>83</v>
      </c>
      <c r="AV418" s="14" t="s">
        <v>83</v>
      </c>
      <c r="AW418" s="14" t="s">
        <v>30</v>
      </c>
      <c r="AX418" s="14" t="s">
        <v>73</v>
      </c>
      <c r="AY418" s="217" t="s">
        <v>133</v>
      </c>
    </row>
    <row r="419" spans="1:65" s="2" customFormat="1" ht="24.2" customHeight="1">
      <c r="A419" s="33"/>
      <c r="B419" s="34"/>
      <c r="C419" s="182" t="s">
        <v>637</v>
      </c>
      <c r="D419" s="182" t="s">
        <v>135</v>
      </c>
      <c r="E419" s="183" t="s">
        <v>638</v>
      </c>
      <c r="F419" s="184" t="s">
        <v>639</v>
      </c>
      <c r="G419" s="185" t="s">
        <v>138</v>
      </c>
      <c r="H419" s="186">
        <v>8.0850000000000009</v>
      </c>
      <c r="I419" s="187"/>
      <c r="J419" s="188">
        <f>ROUND(I419*H419,2)</f>
        <v>0</v>
      </c>
      <c r="K419" s="189"/>
      <c r="L419" s="38"/>
      <c r="M419" s="190" t="s">
        <v>1</v>
      </c>
      <c r="N419" s="191" t="s">
        <v>38</v>
      </c>
      <c r="O419" s="70"/>
      <c r="P419" s="192">
        <f>O419*H419</f>
        <v>0</v>
      </c>
      <c r="Q419" s="192">
        <v>0</v>
      </c>
      <c r="R419" s="192">
        <f>Q419*H419</f>
        <v>0</v>
      </c>
      <c r="S419" s="192">
        <v>7.5999999999999998E-2</v>
      </c>
      <c r="T419" s="193">
        <f>S419*H419</f>
        <v>0.61446000000000001</v>
      </c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R419" s="194" t="s">
        <v>139</v>
      </c>
      <c r="AT419" s="194" t="s">
        <v>135</v>
      </c>
      <c r="AU419" s="194" t="s">
        <v>83</v>
      </c>
      <c r="AY419" s="16" t="s">
        <v>133</v>
      </c>
      <c r="BE419" s="195">
        <f>IF(N419="základní",J419,0)</f>
        <v>0</v>
      </c>
      <c r="BF419" s="195">
        <f>IF(N419="snížená",J419,0)</f>
        <v>0</v>
      </c>
      <c r="BG419" s="195">
        <f>IF(N419="zákl. přenesená",J419,0)</f>
        <v>0</v>
      </c>
      <c r="BH419" s="195">
        <f>IF(N419="sníž. přenesená",J419,0)</f>
        <v>0</v>
      </c>
      <c r="BI419" s="195">
        <f>IF(N419="nulová",J419,0)</f>
        <v>0</v>
      </c>
      <c r="BJ419" s="16" t="s">
        <v>81</v>
      </c>
      <c r="BK419" s="195">
        <f>ROUND(I419*H419,2)</f>
        <v>0</v>
      </c>
      <c r="BL419" s="16" t="s">
        <v>139</v>
      </c>
      <c r="BM419" s="194" t="s">
        <v>640</v>
      </c>
    </row>
    <row r="420" spans="1:65" s="13" customFormat="1">
      <c r="B420" s="196"/>
      <c r="C420" s="197"/>
      <c r="D420" s="198" t="s">
        <v>141</v>
      </c>
      <c r="E420" s="199" t="s">
        <v>1</v>
      </c>
      <c r="F420" s="200" t="s">
        <v>278</v>
      </c>
      <c r="G420" s="197"/>
      <c r="H420" s="199" t="s">
        <v>1</v>
      </c>
      <c r="I420" s="201"/>
      <c r="J420" s="197"/>
      <c r="K420" s="197"/>
      <c r="L420" s="202"/>
      <c r="M420" s="203"/>
      <c r="N420" s="204"/>
      <c r="O420" s="204"/>
      <c r="P420" s="204"/>
      <c r="Q420" s="204"/>
      <c r="R420" s="204"/>
      <c r="S420" s="204"/>
      <c r="T420" s="205"/>
      <c r="AT420" s="206" t="s">
        <v>141</v>
      </c>
      <c r="AU420" s="206" t="s">
        <v>83</v>
      </c>
      <c r="AV420" s="13" t="s">
        <v>81</v>
      </c>
      <c r="AW420" s="13" t="s">
        <v>30</v>
      </c>
      <c r="AX420" s="13" t="s">
        <v>73</v>
      </c>
      <c r="AY420" s="206" t="s">
        <v>133</v>
      </c>
    </row>
    <row r="421" spans="1:65" s="14" customFormat="1">
      <c r="B421" s="207"/>
      <c r="C421" s="208"/>
      <c r="D421" s="198" t="s">
        <v>141</v>
      </c>
      <c r="E421" s="209" t="s">
        <v>1</v>
      </c>
      <c r="F421" s="210" t="s">
        <v>641</v>
      </c>
      <c r="G421" s="208"/>
      <c r="H421" s="211">
        <v>8.0850000000000009</v>
      </c>
      <c r="I421" s="212"/>
      <c r="J421" s="208"/>
      <c r="K421" s="208"/>
      <c r="L421" s="213"/>
      <c r="M421" s="214"/>
      <c r="N421" s="215"/>
      <c r="O421" s="215"/>
      <c r="P421" s="215"/>
      <c r="Q421" s="215"/>
      <c r="R421" s="215"/>
      <c r="S421" s="215"/>
      <c r="T421" s="216"/>
      <c r="AT421" s="217" t="s">
        <v>141</v>
      </c>
      <c r="AU421" s="217" t="s">
        <v>83</v>
      </c>
      <c r="AV421" s="14" t="s">
        <v>83</v>
      </c>
      <c r="AW421" s="14" t="s">
        <v>30</v>
      </c>
      <c r="AX421" s="14" t="s">
        <v>73</v>
      </c>
      <c r="AY421" s="217" t="s">
        <v>133</v>
      </c>
    </row>
    <row r="422" spans="1:65" s="2" customFormat="1" ht="24.2" customHeight="1">
      <c r="A422" s="33"/>
      <c r="B422" s="34"/>
      <c r="C422" s="182" t="s">
        <v>642</v>
      </c>
      <c r="D422" s="182" t="s">
        <v>135</v>
      </c>
      <c r="E422" s="183" t="s">
        <v>643</v>
      </c>
      <c r="F422" s="184" t="s">
        <v>644</v>
      </c>
      <c r="G422" s="185" t="s">
        <v>138</v>
      </c>
      <c r="H422" s="186">
        <v>3.476</v>
      </c>
      <c r="I422" s="187"/>
      <c r="J422" s="188">
        <f>ROUND(I422*H422,2)</f>
        <v>0</v>
      </c>
      <c r="K422" s="189"/>
      <c r="L422" s="38"/>
      <c r="M422" s="190" t="s">
        <v>1</v>
      </c>
      <c r="N422" s="191" t="s">
        <v>38</v>
      </c>
      <c r="O422" s="70"/>
      <c r="P422" s="192">
        <f>O422*H422</f>
        <v>0</v>
      </c>
      <c r="Q422" s="192">
        <v>0</v>
      </c>
      <c r="R422" s="192">
        <f>Q422*H422</f>
        <v>0</v>
      </c>
      <c r="S422" s="192">
        <v>6.3E-2</v>
      </c>
      <c r="T422" s="193">
        <f>S422*H422</f>
        <v>0.21898799999999999</v>
      </c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R422" s="194" t="s">
        <v>139</v>
      </c>
      <c r="AT422" s="194" t="s">
        <v>135</v>
      </c>
      <c r="AU422" s="194" t="s">
        <v>83</v>
      </c>
      <c r="AY422" s="16" t="s">
        <v>133</v>
      </c>
      <c r="BE422" s="195">
        <f>IF(N422="základní",J422,0)</f>
        <v>0</v>
      </c>
      <c r="BF422" s="195">
        <f>IF(N422="snížená",J422,0)</f>
        <v>0</v>
      </c>
      <c r="BG422" s="195">
        <f>IF(N422="zákl. přenesená",J422,0)</f>
        <v>0</v>
      </c>
      <c r="BH422" s="195">
        <f>IF(N422="sníž. přenesená",J422,0)</f>
        <v>0</v>
      </c>
      <c r="BI422" s="195">
        <f>IF(N422="nulová",J422,0)</f>
        <v>0</v>
      </c>
      <c r="BJ422" s="16" t="s">
        <v>81</v>
      </c>
      <c r="BK422" s="195">
        <f>ROUND(I422*H422,2)</f>
        <v>0</v>
      </c>
      <c r="BL422" s="16" t="s">
        <v>139</v>
      </c>
      <c r="BM422" s="194" t="s">
        <v>645</v>
      </c>
    </row>
    <row r="423" spans="1:65" s="13" customFormat="1">
      <c r="B423" s="196"/>
      <c r="C423" s="197"/>
      <c r="D423" s="198" t="s">
        <v>141</v>
      </c>
      <c r="E423" s="199" t="s">
        <v>1</v>
      </c>
      <c r="F423" s="200" t="s">
        <v>278</v>
      </c>
      <c r="G423" s="197"/>
      <c r="H423" s="199" t="s">
        <v>1</v>
      </c>
      <c r="I423" s="201"/>
      <c r="J423" s="197"/>
      <c r="K423" s="197"/>
      <c r="L423" s="202"/>
      <c r="M423" s="203"/>
      <c r="N423" s="204"/>
      <c r="O423" s="204"/>
      <c r="P423" s="204"/>
      <c r="Q423" s="204"/>
      <c r="R423" s="204"/>
      <c r="S423" s="204"/>
      <c r="T423" s="205"/>
      <c r="AT423" s="206" t="s">
        <v>141</v>
      </c>
      <c r="AU423" s="206" t="s">
        <v>83</v>
      </c>
      <c r="AV423" s="13" t="s">
        <v>81</v>
      </c>
      <c r="AW423" s="13" t="s">
        <v>30</v>
      </c>
      <c r="AX423" s="13" t="s">
        <v>73</v>
      </c>
      <c r="AY423" s="206" t="s">
        <v>133</v>
      </c>
    </row>
    <row r="424" spans="1:65" s="14" customFormat="1">
      <c r="B424" s="207"/>
      <c r="C424" s="208"/>
      <c r="D424" s="198" t="s">
        <v>141</v>
      </c>
      <c r="E424" s="209" t="s">
        <v>1</v>
      </c>
      <c r="F424" s="210" t="s">
        <v>646</v>
      </c>
      <c r="G424" s="208"/>
      <c r="H424" s="211">
        <v>3.476</v>
      </c>
      <c r="I424" s="212"/>
      <c r="J424" s="208"/>
      <c r="K424" s="208"/>
      <c r="L424" s="213"/>
      <c r="M424" s="214"/>
      <c r="N424" s="215"/>
      <c r="O424" s="215"/>
      <c r="P424" s="215"/>
      <c r="Q424" s="215"/>
      <c r="R424" s="215"/>
      <c r="S424" s="215"/>
      <c r="T424" s="216"/>
      <c r="AT424" s="217" t="s">
        <v>141</v>
      </c>
      <c r="AU424" s="217" t="s">
        <v>83</v>
      </c>
      <c r="AV424" s="14" t="s">
        <v>83</v>
      </c>
      <c r="AW424" s="14" t="s">
        <v>30</v>
      </c>
      <c r="AX424" s="14" t="s">
        <v>73</v>
      </c>
      <c r="AY424" s="217" t="s">
        <v>133</v>
      </c>
    </row>
    <row r="425" spans="1:65" s="2" customFormat="1" ht="14.45" customHeight="1">
      <c r="A425" s="33"/>
      <c r="B425" s="34"/>
      <c r="C425" s="182" t="s">
        <v>647</v>
      </c>
      <c r="D425" s="182" t="s">
        <v>135</v>
      </c>
      <c r="E425" s="183" t="s">
        <v>648</v>
      </c>
      <c r="F425" s="184" t="s">
        <v>649</v>
      </c>
      <c r="G425" s="185" t="s">
        <v>138</v>
      </c>
      <c r="H425" s="186">
        <v>11.21</v>
      </c>
      <c r="I425" s="187"/>
      <c r="J425" s="188">
        <f>ROUND(I425*H425,2)</f>
        <v>0</v>
      </c>
      <c r="K425" s="189"/>
      <c r="L425" s="38"/>
      <c r="M425" s="190" t="s">
        <v>1</v>
      </c>
      <c r="N425" s="191" t="s">
        <v>38</v>
      </c>
      <c r="O425" s="70"/>
      <c r="P425" s="192">
        <f>O425*H425</f>
        <v>0</v>
      </c>
      <c r="Q425" s="192">
        <v>0</v>
      </c>
      <c r="R425" s="192">
        <f>Q425*H425</f>
        <v>0</v>
      </c>
      <c r="S425" s="192">
        <v>1.4999999999999999E-2</v>
      </c>
      <c r="T425" s="193">
        <f>S425*H425</f>
        <v>0.16814999999999999</v>
      </c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R425" s="194" t="s">
        <v>139</v>
      </c>
      <c r="AT425" s="194" t="s">
        <v>135</v>
      </c>
      <c r="AU425" s="194" t="s">
        <v>83</v>
      </c>
      <c r="AY425" s="16" t="s">
        <v>133</v>
      </c>
      <c r="BE425" s="195">
        <f>IF(N425="základní",J425,0)</f>
        <v>0</v>
      </c>
      <c r="BF425" s="195">
        <f>IF(N425="snížená",J425,0)</f>
        <v>0</v>
      </c>
      <c r="BG425" s="195">
        <f>IF(N425="zákl. přenesená",J425,0)</f>
        <v>0</v>
      </c>
      <c r="BH425" s="195">
        <f>IF(N425="sníž. přenesená",J425,0)</f>
        <v>0</v>
      </c>
      <c r="BI425" s="195">
        <f>IF(N425="nulová",J425,0)</f>
        <v>0</v>
      </c>
      <c r="BJ425" s="16" t="s">
        <v>81</v>
      </c>
      <c r="BK425" s="195">
        <f>ROUND(I425*H425,2)</f>
        <v>0</v>
      </c>
      <c r="BL425" s="16" t="s">
        <v>139</v>
      </c>
      <c r="BM425" s="194" t="s">
        <v>650</v>
      </c>
    </row>
    <row r="426" spans="1:65" s="13" customFormat="1">
      <c r="B426" s="196"/>
      <c r="C426" s="197"/>
      <c r="D426" s="198" t="s">
        <v>141</v>
      </c>
      <c r="E426" s="199" t="s">
        <v>1</v>
      </c>
      <c r="F426" s="200" t="s">
        <v>278</v>
      </c>
      <c r="G426" s="197"/>
      <c r="H426" s="199" t="s">
        <v>1</v>
      </c>
      <c r="I426" s="201"/>
      <c r="J426" s="197"/>
      <c r="K426" s="197"/>
      <c r="L426" s="202"/>
      <c r="M426" s="203"/>
      <c r="N426" s="204"/>
      <c r="O426" s="204"/>
      <c r="P426" s="204"/>
      <c r="Q426" s="204"/>
      <c r="R426" s="204"/>
      <c r="S426" s="204"/>
      <c r="T426" s="205"/>
      <c r="AT426" s="206" t="s">
        <v>141</v>
      </c>
      <c r="AU426" s="206" t="s">
        <v>83</v>
      </c>
      <c r="AV426" s="13" t="s">
        <v>81</v>
      </c>
      <c r="AW426" s="13" t="s">
        <v>30</v>
      </c>
      <c r="AX426" s="13" t="s">
        <v>73</v>
      </c>
      <c r="AY426" s="206" t="s">
        <v>133</v>
      </c>
    </row>
    <row r="427" spans="1:65" s="14" customFormat="1">
      <c r="B427" s="207"/>
      <c r="C427" s="208"/>
      <c r="D427" s="198" t="s">
        <v>141</v>
      </c>
      <c r="E427" s="209" t="s">
        <v>1</v>
      </c>
      <c r="F427" s="210" t="s">
        <v>651</v>
      </c>
      <c r="G427" s="208"/>
      <c r="H427" s="211">
        <v>11.21</v>
      </c>
      <c r="I427" s="212"/>
      <c r="J427" s="208"/>
      <c r="K427" s="208"/>
      <c r="L427" s="213"/>
      <c r="M427" s="214"/>
      <c r="N427" s="215"/>
      <c r="O427" s="215"/>
      <c r="P427" s="215"/>
      <c r="Q427" s="215"/>
      <c r="R427" s="215"/>
      <c r="S427" s="215"/>
      <c r="T427" s="216"/>
      <c r="AT427" s="217" t="s">
        <v>141</v>
      </c>
      <c r="AU427" s="217" t="s">
        <v>83</v>
      </c>
      <c r="AV427" s="14" t="s">
        <v>83</v>
      </c>
      <c r="AW427" s="14" t="s">
        <v>30</v>
      </c>
      <c r="AX427" s="14" t="s">
        <v>73</v>
      </c>
      <c r="AY427" s="217" t="s">
        <v>133</v>
      </c>
    </row>
    <row r="428" spans="1:65" s="2" customFormat="1" ht="24.2" customHeight="1">
      <c r="A428" s="33"/>
      <c r="B428" s="34"/>
      <c r="C428" s="182" t="s">
        <v>652</v>
      </c>
      <c r="D428" s="182" t="s">
        <v>135</v>
      </c>
      <c r="E428" s="183" t="s">
        <v>653</v>
      </c>
      <c r="F428" s="184" t="s">
        <v>654</v>
      </c>
      <c r="G428" s="185" t="s">
        <v>283</v>
      </c>
      <c r="H428" s="186">
        <v>28</v>
      </c>
      <c r="I428" s="187"/>
      <c r="J428" s="188">
        <f>ROUND(I428*H428,2)</f>
        <v>0</v>
      </c>
      <c r="K428" s="189"/>
      <c r="L428" s="38"/>
      <c r="M428" s="190" t="s">
        <v>1</v>
      </c>
      <c r="N428" s="191" t="s">
        <v>38</v>
      </c>
      <c r="O428" s="70"/>
      <c r="P428" s="192">
        <f>O428*H428</f>
        <v>0</v>
      </c>
      <c r="Q428" s="192">
        <v>0</v>
      </c>
      <c r="R428" s="192">
        <f>Q428*H428</f>
        <v>0</v>
      </c>
      <c r="S428" s="192">
        <v>0.123</v>
      </c>
      <c r="T428" s="193">
        <f>S428*H428</f>
        <v>3.444</v>
      </c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R428" s="194" t="s">
        <v>139</v>
      </c>
      <c r="AT428" s="194" t="s">
        <v>135</v>
      </c>
      <c r="AU428" s="194" t="s">
        <v>83</v>
      </c>
      <c r="AY428" s="16" t="s">
        <v>133</v>
      </c>
      <c r="BE428" s="195">
        <f>IF(N428="základní",J428,0)</f>
        <v>0</v>
      </c>
      <c r="BF428" s="195">
        <f>IF(N428="snížená",J428,0)</f>
        <v>0</v>
      </c>
      <c r="BG428" s="195">
        <f>IF(N428="zákl. přenesená",J428,0)</f>
        <v>0</v>
      </c>
      <c r="BH428" s="195">
        <f>IF(N428="sníž. přenesená",J428,0)</f>
        <v>0</v>
      </c>
      <c r="BI428" s="195">
        <f>IF(N428="nulová",J428,0)</f>
        <v>0</v>
      </c>
      <c r="BJ428" s="16" t="s">
        <v>81</v>
      </c>
      <c r="BK428" s="195">
        <f>ROUND(I428*H428,2)</f>
        <v>0</v>
      </c>
      <c r="BL428" s="16" t="s">
        <v>139</v>
      </c>
      <c r="BM428" s="194" t="s">
        <v>655</v>
      </c>
    </row>
    <row r="429" spans="1:65" s="13" customFormat="1">
      <c r="B429" s="196"/>
      <c r="C429" s="197"/>
      <c r="D429" s="198" t="s">
        <v>141</v>
      </c>
      <c r="E429" s="199" t="s">
        <v>1</v>
      </c>
      <c r="F429" s="200" t="s">
        <v>321</v>
      </c>
      <c r="G429" s="197"/>
      <c r="H429" s="199" t="s">
        <v>1</v>
      </c>
      <c r="I429" s="201"/>
      <c r="J429" s="197"/>
      <c r="K429" s="197"/>
      <c r="L429" s="202"/>
      <c r="M429" s="203"/>
      <c r="N429" s="204"/>
      <c r="O429" s="204"/>
      <c r="P429" s="204"/>
      <c r="Q429" s="204"/>
      <c r="R429" s="204"/>
      <c r="S429" s="204"/>
      <c r="T429" s="205"/>
      <c r="AT429" s="206" t="s">
        <v>141</v>
      </c>
      <c r="AU429" s="206" t="s">
        <v>83</v>
      </c>
      <c r="AV429" s="13" t="s">
        <v>81</v>
      </c>
      <c r="AW429" s="13" t="s">
        <v>30</v>
      </c>
      <c r="AX429" s="13" t="s">
        <v>73</v>
      </c>
      <c r="AY429" s="206" t="s">
        <v>133</v>
      </c>
    </row>
    <row r="430" spans="1:65" s="14" customFormat="1">
      <c r="B430" s="207"/>
      <c r="C430" s="208"/>
      <c r="D430" s="198" t="s">
        <v>141</v>
      </c>
      <c r="E430" s="209" t="s">
        <v>1</v>
      </c>
      <c r="F430" s="210" t="s">
        <v>262</v>
      </c>
      <c r="G430" s="208"/>
      <c r="H430" s="211">
        <v>28</v>
      </c>
      <c r="I430" s="212"/>
      <c r="J430" s="208"/>
      <c r="K430" s="208"/>
      <c r="L430" s="213"/>
      <c r="M430" s="214"/>
      <c r="N430" s="215"/>
      <c r="O430" s="215"/>
      <c r="P430" s="215"/>
      <c r="Q430" s="215"/>
      <c r="R430" s="215"/>
      <c r="S430" s="215"/>
      <c r="T430" s="216"/>
      <c r="AT430" s="217" t="s">
        <v>141</v>
      </c>
      <c r="AU430" s="217" t="s">
        <v>83</v>
      </c>
      <c r="AV430" s="14" t="s">
        <v>83</v>
      </c>
      <c r="AW430" s="14" t="s">
        <v>30</v>
      </c>
      <c r="AX430" s="14" t="s">
        <v>73</v>
      </c>
      <c r="AY430" s="217" t="s">
        <v>133</v>
      </c>
    </row>
    <row r="431" spans="1:65" s="2" customFormat="1" ht="24.2" customHeight="1">
      <c r="A431" s="33"/>
      <c r="B431" s="34"/>
      <c r="C431" s="182" t="s">
        <v>656</v>
      </c>
      <c r="D431" s="182" t="s">
        <v>135</v>
      </c>
      <c r="E431" s="183" t="s">
        <v>657</v>
      </c>
      <c r="F431" s="184" t="s">
        <v>658</v>
      </c>
      <c r="G431" s="185" t="s">
        <v>265</v>
      </c>
      <c r="H431" s="186">
        <v>16.399999999999999</v>
      </c>
      <c r="I431" s="187"/>
      <c r="J431" s="188">
        <f>ROUND(I431*H431,2)</f>
        <v>0</v>
      </c>
      <c r="K431" s="189"/>
      <c r="L431" s="38"/>
      <c r="M431" s="190" t="s">
        <v>1</v>
      </c>
      <c r="N431" s="191" t="s">
        <v>38</v>
      </c>
      <c r="O431" s="70"/>
      <c r="P431" s="192">
        <f>O431*H431</f>
        <v>0</v>
      </c>
      <c r="Q431" s="192">
        <v>0</v>
      </c>
      <c r="R431" s="192">
        <f>Q431*H431</f>
        <v>0</v>
      </c>
      <c r="S431" s="192">
        <v>7.1999999999999995E-2</v>
      </c>
      <c r="T431" s="193">
        <f>S431*H431</f>
        <v>1.1807999999999998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94" t="s">
        <v>139</v>
      </c>
      <c r="AT431" s="194" t="s">
        <v>135</v>
      </c>
      <c r="AU431" s="194" t="s">
        <v>83</v>
      </c>
      <c r="AY431" s="16" t="s">
        <v>133</v>
      </c>
      <c r="BE431" s="195">
        <f>IF(N431="základní",J431,0)</f>
        <v>0</v>
      </c>
      <c r="BF431" s="195">
        <f>IF(N431="snížená",J431,0)</f>
        <v>0</v>
      </c>
      <c r="BG431" s="195">
        <f>IF(N431="zákl. přenesená",J431,0)</f>
        <v>0</v>
      </c>
      <c r="BH431" s="195">
        <f>IF(N431="sníž. přenesená",J431,0)</f>
        <v>0</v>
      </c>
      <c r="BI431" s="195">
        <f>IF(N431="nulová",J431,0)</f>
        <v>0</v>
      </c>
      <c r="BJ431" s="16" t="s">
        <v>81</v>
      </c>
      <c r="BK431" s="195">
        <f>ROUND(I431*H431,2)</f>
        <v>0</v>
      </c>
      <c r="BL431" s="16" t="s">
        <v>139</v>
      </c>
      <c r="BM431" s="194" t="s">
        <v>659</v>
      </c>
    </row>
    <row r="432" spans="1:65" s="13" customFormat="1">
      <c r="B432" s="196"/>
      <c r="C432" s="197"/>
      <c r="D432" s="198" t="s">
        <v>141</v>
      </c>
      <c r="E432" s="199" t="s">
        <v>1</v>
      </c>
      <c r="F432" s="200" t="s">
        <v>321</v>
      </c>
      <c r="G432" s="197"/>
      <c r="H432" s="199" t="s">
        <v>1</v>
      </c>
      <c r="I432" s="201"/>
      <c r="J432" s="197"/>
      <c r="K432" s="197"/>
      <c r="L432" s="202"/>
      <c r="M432" s="203"/>
      <c r="N432" s="204"/>
      <c r="O432" s="204"/>
      <c r="P432" s="204"/>
      <c r="Q432" s="204"/>
      <c r="R432" s="204"/>
      <c r="S432" s="204"/>
      <c r="T432" s="205"/>
      <c r="AT432" s="206" t="s">
        <v>141</v>
      </c>
      <c r="AU432" s="206" t="s">
        <v>83</v>
      </c>
      <c r="AV432" s="13" t="s">
        <v>81</v>
      </c>
      <c r="AW432" s="13" t="s">
        <v>30</v>
      </c>
      <c r="AX432" s="13" t="s">
        <v>73</v>
      </c>
      <c r="AY432" s="206" t="s">
        <v>133</v>
      </c>
    </row>
    <row r="433" spans="1:65" s="14" customFormat="1">
      <c r="B433" s="207"/>
      <c r="C433" s="208"/>
      <c r="D433" s="198" t="s">
        <v>141</v>
      </c>
      <c r="E433" s="209" t="s">
        <v>1</v>
      </c>
      <c r="F433" s="210" t="s">
        <v>660</v>
      </c>
      <c r="G433" s="208"/>
      <c r="H433" s="211">
        <v>16.399999999999999</v>
      </c>
      <c r="I433" s="212"/>
      <c r="J433" s="208"/>
      <c r="K433" s="208"/>
      <c r="L433" s="213"/>
      <c r="M433" s="214"/>
      <c r="N433" s="215"/>
      <c r="O433" s="215"/>
      <c r="P433" s="215"/>
      <c r="Q433" s="215"/>
      <c r="R433" s="215"/>
      <c r="S433" s="215"/>
      <c r="T433" s="216"/>
      <c r="AT433" s="217" t="s">
        <v>141</v>
      </c>
      <c r="AU433" s="217" t="s">
        <v>83</v>
      </c>
      <c r="AV433" s="14" t="s">
        <v>83</v>
      </c>
      <c r="AW433" s="14" t="s">
        <v>30</v>
      </c>
      <c r="AX433" s="14" t="s">
        <v>73</v>
      </c>
      <c r="AY433" s="217" t="s">
        <v>133</v>
      </c>
    </row>
    <row r="434" spans="1:65" s="2" customFormat="1" ht="14.45" customHeight="1">
      <c r="A434" s="33"/>
      <c r="B434" s="34"/>
      <c r="C434" s="182" t="s">
        <v>661</v>
      </c>
      <c r="D434" s="182" t="s">
        <v>135</v>
      </c>
      <c r="E434" s="183" t="s">
        <v>662</v>
      </c>
      <c r="F434" s="184" t="s">
        <v>663</v>
      </c>
      <c r="G434" s="185" t="s">
        <v>138</v>
      </c>
      <c r="H434" s="186">
        <v>60.49</v>
      </c>
      <c r="I434" s="187"/>
      <c r="J434" s="188">
        <f>ROUND(I434*H434,2)</f>
        <v>0</v>
      </c>
      <c r="K434" s="189"/>
      <c r="L434" s="38"/>
      <c r="M434" s="190" t="s">
        <v>1</v>
      </c>
      <c r="N434" s="191" t="s">
        <v>38</v>
      </c>
      <c r="O434" s="70"/>
      <c r="P434" s="192">
        <f>O434*H434</f>
        <v>0</v>
      </c>
      <c r="Q434" s="192">
        <v>0</v>
      </c>
      <c r="R434" s="192">
        <f>Q434*H434</f>
        <v>0</v>
      </c>
      <c r="S434" s="192">
        <v>1.4E-2</v>
      </c>
      <c r="T434" s="193">
        <f>S434*H434</f>
        <v>0.84686000000000006</v>
      </c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R434" s="194" t="s">
        <v>139</v>
      </c>
      <c r="AT434" s="194" t="s">
        <v>135</v>
      </c>
      <c r="AU434" s="194" t="s">
        <v>83</v>
      </c>
      <c r="AY434" s="16" t="s">
        <v>133</v>
      </c>
      <c r="BE434" s="195">
        <f>IF(N434="základní",J434,0)</f>
        <v>0</v>
      </c>
      <c r="BF434" s="195">
        <f>IF(N434="snížená",J434,0)</f>
        <v>0</v>
      </c>
      <c r="BG434" s="195">
        <f>IF(N434="zákl. přenesená",J434,0)</f>
        <v>0</v>
      </c>
      <c r="BH434" s="195">
        <f>IF(N434="sníž. přenesená",J434,0)</f>
        <v>0</v>
      </c>
      <c r="BI434" s="195">
        <f>IF(N434="nulová",J434,0)</f>
        <v>0</v>
      </c>
      <c r="BJ434" s="16" t="s">
        <v>81</v>
      </c>
      <c r="BK434" s="195">
        <f>ROUND(I434*H434,2)</f>
        <v>0</v>
      </c>
      <c r="BL434" s="16" t="s">
        <v>139</v>
      </c>
      <c r="BM434" s="194" t="s">
        <v>664</v>
      </c>
    </row>
    <row r="435" spans="1:65" s="13" customFormat="1">
      <c r="B435" s="196"/>
      <c r="C435" s="197"/>
      <c r="D435" s="198" t="s">
        <v>141</v>
      </c>
      <c r="E435" s="199" t="s">
        <v>1</v>
      </c>
      <c r="F435" s="200" t="s">
        <v>665</v>
      </c>
      <c r="G435" s="197"/>
      <c r="H435" s="199" t="s">
        <v>1</v>
      </c>
      <c r="I435" s="201"/>
      <c r="J435" s="197"/>
      <c r="K435" s="197"/>
      <c r="L435" s="202"/>
      <c r="M435" s="203"/>
      <c r="N435" s="204"/>
      <c r="O435" s="204"/>
      <c r="P435" s="204"/>
      <c r="Q435" s="204"/>
      <c r="R435" s="204"/>
      <c r="S435" s="204"/>
      <c r="T435" s="205"/>
      <c r="AT435" s="206" t="s">
        <v>141</v>
      </c>
      <c r="AU435" s="206" t="s">
        <v>83</v>
      </c>
      <c r="AV435" s="13" t="s">
        <v>81</v>
      </c>
      <c r="AW435" s="13" t="s">
        <v>30</v>
      </c>
      <c r="AX435" s="13" t="s">
        <v>73</v>
      </c>
      <c r="AY435" s="206" t="s">
        <v>133</v>
      </c>
    </row>
    <row r="436" spans="1:65" s="14" customFormat="1">
      <c r="B436" s="207"/>
      <c r="C436" s="208"/>
      <c r="D436" s="198" t="s">
        <v>141</v>
      </c>
      <c r="E436" s="209" t="s">
        <v>1</v>
      </c>
      <c r="F436" s="210" t="s">
        <v>666</v>
      </c>
      <c r="G436" s="208"/>
      <c r="H436" s="211">
        <v>60.49</v>
      </c>
      <c r="I436" s="212"/>
      <c r="J436" s="208"/>
      <c r="K436" s="208"/>
      <c r="L436" s="213"/>
      <c r="M436" s="214"/>
      <c r="N436" s="215"/>
      <c r="O436" s="215"/>
      <c r="P436" s="215"/>
      <c r="Q436" s="215"/>
      <c r="R436" s="215"/>
      <c r="S436" s="215"/>
      <c r="T436" s="216"/>
      <c r="AT436" s="217" t="s">
        <v>141</v>
      </c>
      <c r="AU436" s="217" t="s">
        <v>83</v>
      </c>
      <c r="AV436" s="14" t="s">
        <v>83</v>
      </c>
      <c r="AW436" s="14" t="s">
        <v>30</v>
      </c>
      <c r="AX436" s="14" t="s">
        <v>73</v>
      </c>
      <c r="AY436" s="217" t="s">
        <v>133</v>
      </c>
    </row>
    <row r="437" spans="1:65" s="2" customFormat="1" ht="24.2" customHeight="1">
      <c r="A437" s="33"/>
      <c r="B437" s="34"/>
      <c r="C437" s="182" t="s">
        <v>667</v>
      </c>
      <c r="D437" s="182" t="s">
        <v>135</v>
      </c>
      <c r="E437" s="183" t="s">
        <v>668</v>
      </c>
      <c r="F437" s="184" t="s">
        <v>669</v>
      </c>
      <c r="G437" s="185" t="s">
        <v>138</v>
      </c>
      <c r="H437" s="186">
        <v>23.91</v>
      </c>
      <c r="I437" s="187"/>
      <c r="J437" s="188">
        <f>ROUND(I437*H437,2)</f>
        <v>0</v>
      </c>
      <c r="K437" s="189"/>
      <c r="L437" s="38"/>
      <c r="M437" s="190" t="s">
        <v>1</v>
      </c>
      <c r="N437" s="191" t="s">
        <v>38</v>
      </c>
      <c r="O437" s="70"/>
      <c r="P437" s="192">
        <f>O437*H437</f>
        <v>0</v>
      </c>
      <c r="Q437" s="192">
        <v>0</v>
      </c>
      <c r="R437" s="192">
        <f>Q437*H437</f>
        <v>0</v>
      </c>
      <c r="S437" s="192">
        <v>1.8339999999999999E-2</v>
      </c>
      <c r="T437" s="193">
        <f>S437*H437</f>
        <v>0.43850939999999999</v>
      </c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R437" s="194" t="s">
        <v>139</v>
      </c>
      <c r="AT437" s="194" t="s">
        <v>135</v>
      </c>
      <c r="AU437" s="194" t="s">
        <v>83</v>
      </c>
      <c r="AY437" s="16" t="s">
        <v>133</v>
      </c>
      <c r="BE437" s="195">
        <f>IF(N437="základní",J437,0)</f>
        <v>0</v>
      </c>
      <c r="BF437" s="195">
        <f>IF(N437="snížená",J437,0)</f>
        <v>0</v>
      </c>
      <c r="BG437" s="195">
        <f>IF(N437="zákl. přenesená",J437,0)</f>
        <v>0</v>
      </c>
      <c r="BH437" s="195">
        <f>IF(N437="sníž. přenesená",J437,0)</f>
        <v>0</v>
      </c>
      <c r="BI437" s="195">
        <f>IF(N437="nulová",J437,0)</f>
        <v>0</v>
      </c>
      <c r="BJ437" s="16" t="s">
        <v>81</v>
      </c>
      <c r="BK437" s="195">
        <f>ROUND(I437*H437,2)</f>
        <v>0</v>
      </c>
      <c r="BL437" s="16" t="s">
        <v>139</v>
      </c>
      <c r="BM437" s="194" t="s">
        <v>670</v>
      </c>
    </row>
    <row r="438" spans="1:65" s="13" customFormat="1">
      <c r="B438" s="196"/>
      <c r="C438" s="197"/>
      <c r="D438" s="198" t="s">
        <v>141</v>
      </c>
      <c r="E438" s="199" t="s">
        <v>1</v>
      </c>
      <c r="F438" s="200" t="s">
        <v>289</v>
      </c>
      <c r="G438" s="197"/>
      <c r="H438" s="199" t="s">
        <v>1</v>
      </c>
      <c r="I438" s="201"/>
      <c r="J438" s="197"/>
      <c r="K438" s="197"/>
      <c r="L438" s="202"/>
      <c r="M438" s="203"/>
      <c r="N438" s="204"/>
      <c r="O438" s="204"/>
      <c r="P438" s="204"/>
      <c r="Q438" s="204"/>
      <c r="R438" s="204"/>
      <c r="S438" s="204"/>
      <c r="T438" s="205"/>
      <c r="AT438" s="206" t="s">
        <v>141</v>
      </c>
      <c r="AU438" s="206" t="s">
        <v>83</v>
      </c>
      <c r="AV438" s="13" t="s">
        <v>81</v>
      </c>
      <c r="AW438" s="13" t="s">
        <v>30</v>
      </c>
      <c r="AX438" s="13" t="s">
        <v>73</v>
      </c>
      <c r="AY438" s="206" t="s">
        <v>133</v>
      </c>
    </row>
    <row r="439" spans="1:65" s="14" customFormat="1">
      <c r="B439" s="207"/>
      <c r="C439" s="208"/>
      <c r="D439" s="198" t="s">
        <v>141</v>
      </c>
      <c r="E439" s="209" t="s">
        <v>1</v>
      </c>
      <c r="F439" s="210" t="s">
        <v>671</v>
      </c>
      <c r="G439" s="208"/>
      <c r="H439" s="211">
        <v>23.91</v>
      </c>
      <c r="I439" s="212"/>
      <c r="J439" s="208"/>
      <c r="K439" s="208"/>
      <c r="L439" s="213"/>
      <c r="M439" s="214"/>
      <c r="N439" s="215"/>
      <c r="O439" s="215"/>
      <c r="P439" s="215"/>
      <c r="Q439" s="215"/>
      <c r="R439" s="215"/>
      <c r="S439" s="215"/>
      <c r="T439" s="216"/>
      <c r="AT439" s="217" t="s">
        <v>141</v>
      </c>
      <c r="AU439" s="217" t="s">
        <v>83</v>
      </c>
      <c r="AV439" s="14" t="s">
        <v>83</v>
      </c>
      <c r="AW439" s="14" t="s">
        <v>30</v>
      </c>
      <c r="AX439" s="14" t="s">
        <v>73</v>
      </c>
      <c r="AY439" s="217" t="s">
        <v>133</v>
      </c>
    </row>
    <row r="440" spans="1:65" s="2" customFormat="1" ht="24.2" customHeight="1">
      <c r="A440" s="33"/>
      <c r="B440" s="34"/>
      <c r="C440" s="182" t="s">
        <v>672</v>
      </c>
      <c r="D440" s="182" t="s">
        <v>135</v>
      </c>
      <c r="E440" s="183" t="s">
        <v>673</v>
      </c>
      <c r="F440" s="184" t="s">
        <v>674</v>
      </c>
      <c r="G440" s="185" t="s">
        <v>138</v>
      </c>
      <c r="H440" s="186">
        <v>3.29</v>
      </c>
      <c r="I440" s="187"/>
      <c r="J440" s="188">
        <f>ROUND(I440*H440,2)</f>
        <v>0</v>
      </c>
      <c r="K440" s="189"/>
      <c r="L440" s="38"/>
      <c r="M440" s="190" t="s">
        <v>1</v>
      </c>
      <c r="N440" s="191" t="s">
        <v>38</v>
      </c>
      <c r="O440" s="70"/>
      <c r="P440" s="192">
        <f>O440*H440</f>
        <v>0</v>
      </c>
      <c r="Q440" s="192">
        <v>0</v>
      </c>
      <c r="R440" s="192">
        <f>Q440*H440</f>
        <v>0</v>
      </c>
      <c r="S440" s="192">
        <v>8.3169999999999994E-2</v>
      </c>
      <c r="T440" s="193">
        <f>S440*H440</f>
        <v>0.27362929999999996</v>
      </c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R440" s="194" t="s">
        <v>139</v>
      </c>
      <c r="AT440" s="194" t="s">
        <v>135</v>
      </c>
      <c r="AU440" s="194" t="s">
        <v>83</v>
      </c>
      <c r="AY440" s="16" t="s">
        <v>133</v>
      </c>
      <c r="BE440" s="195">
        <f>IF(N440="základní",J440,0)</f>
        <v>0</v>
      </c>
      <c r="BF440" s="195">
        <f>IF(N440="snížená",J440,0)</f>
        <v>0</v>
      </c>
      <c r="BG440" s="195">
        <f>IF(N440="zákl. přenesená",J440,0)</f>
        <v>0</v>
      </c>
      <c r="BH440" s="195">
        <f>IF(N440="sníž. přenesená",J440,0)</f>
        <v>0</v>
      </c>
      <c r="BI440" s="195">
        <f>IF(N440="nulová",J440,0)</f>
        <v>0</v>
      </c>
      <c r="BJ440" s="16" t="s">
        <v>81</v>
      </c>
      <c r="BK440" s="195">
        <f>ROUND(I440*H440,2)</f>
        <v>0</v>
      </c>
      <c r="BL440" s="16" t="s">
        <v>139</v>
      </c>
      <c r="BM440" s="194" t="s">
        <v>675</v>
      </c>
    </row>
    <row r="441" spans="1:65" s="13" customFormat="1">
      <c r="B441" s="196"/>
      <c r="C441" s="197"/>
      <c r="D441" s="198" t="s">
        <v>141</v>
      </c>
      <c r="E441" s="199" t="s">
        <v>1</v>
      </c>
      <c r="F441" s="200" t="s">
        <v>665</v>
      </c>
      <c r="G441" s="197"/>
      <c r="H441" s="199" t="s">
        <v>1</v>
      </c>
      <c r="I441" s="201"/>
      <c r="J441" s="197"/>
      <c r="K441" s="197"/>
      <c r="L441" s="202"/>
      <c r="M441" s="203"/>
      <c r="N441" s="204"/>
      <c r="O441" s="204"/>
      <c r="P441" s="204"/>
      <c r="Q441" s="204"/>
      <c r="R441" s="204"/>
      <c r="S441" s="204"/>
      <c r="T441" s="205"/>
      <c r="AT441" s="206" t="s">
        <v>141</v>
      </c>
      <c r="AU441" s="206" t="s">
        <v>83</v>
      </c>
      <c r="AV441" s="13" t="s">
        <v>81</v>
      </c>
      <c r="AW441" s="13" t="s">
        <v>30</v>
      </c>
      <c r="AX441" s="13" t="s">
        <v>73</v>
      </c>
      <c r="AY441" s="206" t="s">
        <v>133</v>
      </c>
    </row>
    <row r="442" spans="1:65" s="14" customFormat="1">
      <c r="B442" s="207"/>
      <c r="C442" s="208"/>
      <c r="D442" s="198" t="s">
        <v>141</v>
      </c>
      <c r="E442" s="209" t="s">
        <v>1</v>
      </c>
      <c r="F442" s="210" t="s">
        <v>676</v>
      </c>
      <c r="G442" s="208"/>
      <c r="H442" s="211">
        <v>3.29</v>
      </c>
      <c r="I442" s="212"/>
      <c r="J442" s="208"/>
      <c r="K442" s="208"/>
      <c r="L442" s="213"/>
      <c r="M442" s="214"/>
      <c r="N442" s="215"/>
      <c r="O442" s="215"/>
      <c r="P442" s="215"/>
      <c r="Q442" s="215"/>
      <c r="R442" s="215"/>
      <c r="S442" s="215"/>
      <c r="T442" s="216"/>
      <c r="AT442" s="217" t="s">
        <v>141</v>
      </c>
      <c r="AU442" s="217" t="s">
        <v>83</v>
      </c>
      <c r="AV442" s="14" t="s">
        <v>83</v>
      </c>
      <c r="AW442" s="14" t="s">
        <v>30</v>
      </c>
      <c r="AX442" s="14" t="s">
        <v>73</v>
      </c>
      <c r="AY442" s="217" t="s">
        <v>133</v>
      </c>
    </row>
    <row r="443" spans="1:65" s="2" customFormat="1" ht="14.45" customHeight="1">
      <c r="A443" s="33"/>
      <c r="B443" s="34"/>
      <c r="C443" s="182" t="s">
        <v>677</v>
      </c>
      <c r="D443" s="182" t="s">
        <v>135</v>
      </c>
      <c r="E443" s="183" t="s">
        <v>678</v>
      </c>
      <c r="F443" s="184" t="s">
        <v>679</v>
      </c>
      <c r="G443" s="185" t="s">
        <v>138</v>
      </c>
      <c r="H443" s="186">
        <v>104.58</v>
      </c>
      <c r="I443" s="187"/>
      <c r="J443" s="188">
        <f>ROUND(I443*H443,2)</f>
        <v>0</v>
      </c>
      <c r="K443" s="189"/>
      <c r="L443" s="38"/>
      <c r="M443" s="190" t="s">
        <v>1</v>
      </c>
      <c r="N443" s="191" t="s">
        <v>38</v>
      </c>
      <c r="O443" s="70"/>
      <c r="P443" s="192">
        <f>O443*H443</f>
        <v>0</v>
      </c>
      <c r="Q443" s="192">
        <v>0</v>
      </c>
      <c r="R443" s="192">
        <f>Q443*H443</f>
        <v>0</v>
      </c>
      <c r="S443" s="192">
        <v>2.5000000000000001E-3</v>
      </c>
      <c r="T443" s="193">
        <f>S443*H443</f>
        <v>0.26145000000000002</v>
      </c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R443" s="194" t="s">
        <v>139</v>
      </c>
      <c r="AT443" s="194" t="s">
        <v>135</v>
      </c>
      <c r="AU443" s="194" t="s">
        <v>83</v>
      </c>
      <c r="AY443" s="16" t="s">
        <v>133</v>
      </c>
      <c r="BE443" s="195">
        <f>IF(N443="základní",J443,0)</f>
        <v>0</v>
      </c>
      <c r="BF443" s="195">
        <f>IF(N443="snížená",J443,0)</f>
        <v>0</v>
      </c>
      <c r="BG443" s="195">
        <f>IF(N443="zákl. přenesená",J443,0)</f>
        <v>0</v>
      </c>
      <c r="BH443" s="195">
        <f>IF(N443="sníž. přenesená",J443,0)</f>
        <v>0</v>
      </c>
      <c r="BI443" s="195">
        <f>IF(N443="nulová",J443,0)</f>
        <v>0</v>
      </c>
      <c r="BJ443" s="16" t="s">
        <v>81</v>
      </c>
      <c r="BK443" s="195">
        <f>ROUND(I443*H443,2)</f>
        <v>0</v>
      </c>
      <c r="BL443" s="16" t="s">
        <v>139</v>
      </c>
      <c r="BM443" s="194" t="s">
        <v>680</v>
      </c>
    </row>
    <row r="444" spans="1:65" s="13" customFormat="1">
      <c r="B444" s="196"/>
      <c r="C444" s="197"/>
      <c r="D444" s="198" t="s">
        <v>141</v>
      </c>
      <c r="E444" s="199" t="s">
        <v>1</v>
      </c>
      <c r="F444" s="200" t="s">
        <v>665</v>
      </c>
      <c r="G444" s="197"/>
      <c r="H444" s="199" t="s">
        <v>1</v>
      </c>
      <c r="I444" s="201"/>
      <c r="J444" s="197"/>
      <c r="K444" s="197"/>
      <c r="L444" s="202"/>
      <c r="M444" s="203"/>
      <c r="N444" s="204"/>
      <c r="O444" s="204"/>
      <c r="P444" s="204"/>
      <c r="Q444" s="204"/>
      <c r="R444" s="204"/>
      <c r="S444" s="204"/>
      <c r="T444" s="205"/>
      <c r="AT444" s="206" t="s">
        <v>141</v>
      </c>
      <c r="AU444" s="206" t="s">
        <v>83</v>
      </c>
      <c r="AV444" s="13" t="s">
        <v>81</v>
      </c>
      <c r="AW444" s="13" t="s">
        <v>30</v>
      </c>
      <c r="AX444" s="13" t="s">
        <v>73</v>
      </c>
      <c r="AY444" s="206" t="s">
        <v>133</v>
      </c>
    </row>
    <row r="445" spans="1:65" s="14" customFormat="1">
      <c r="B445" s="207"/>
      <c r="C445" s="208"/>
      <c r="D445" s="198" t="s">
        <v>141</v>
      </c>
      <c r="E445" s="209" t="s">
        <v>1</v>
      </c>
      <c r="F445" s="210" t="s">
        <v>681</v>
      </c>
      <c r="G445" s="208"/>
      <c r="H445" s="211">
        <v>104.58</v>
      </c>
      <c r="I445" s="212"/>
      <c r="J445" s="208"/>
      <c r="K445" s="208"/>
      <c r="L445" s="213"/>
      <c r="M445" s="214"/>
      <c r="N445" s="215"/>
      <c r="O445" s="215"/>
      <c r="P445" s="215"/>
      <c r="Q445" s="215"/>
      <c r="R445" s="215"/>
      <c r="S445" s="215"/>
      <c r="T445" s="216"/>
      <c r="AT445" s="217" t="s">
        <v>141</v>
      </c>
      <c r="AU445" s="217" t="s">
        <v>83</v>
      </c>
      <c r="AV445" s="14" t="s">
        <v>83</v>
      </c>
      <c r="AW445" s="14" t="s">
        <v>30</v>
      </c>
      <c r="AX445" s="14" t="s">
        <v>73</v>
      </c>
      <c r="AY445" s="217" t="s">
        <v>133</v>
      </c>
    </row>
    <row r="446" spans="1:65" s="2" customFormat="1" ht="24.2" customHeight="1">
      <c r="A446" s="33"/>
      <c r="B446" s="34"/>
      <c r="C446" s="182" t="s">
        <v>682</v>
      </c>
      <c r="D446" s="182" t="s">
        <v>135</v>
      </c>
      <c r="E446" s="183" t="s">
        <v>683</v>
      </c>
      <c r="F446" s="184" t="s">
        <v>684</v>
      </c>
      <c r="G446" s="185" t="s">
        <v>138</v>
      </c>
      <c r="H446" s="186">
        <v>12.2</v>
      </c>
      <c r="I446" s="187"/>
      <c r="J446" s="188">
        <f>ROUND(I446*H446,2)</f>
        <v>0</v>
      </c>
      <c r="K446" s="189"/>
      <c r="L446" s="38"/>
      <c r="M446" s="190" t="s">
        <v>1</v>
      </c>
      <c r="N446" s="191" t="s">
        <v>38</v>
      </c>
      <c r="O446" s="70"/>
      <c r="P446" s="192">
        <f>O446*H446</f>
        <v>0</v>
      </c>
      <c r="Q446" s="192">
        <v>0</v>
      </c>
      <c r="R446" s="192">
        <f>Q446*H446</f>
        <v>0</v>
      </c>
      <c r="S446" s="192">
        <v>8.1500000000000003E-2</v>
      </c>
      <c r="T446" s="193">
        <f>S446*H446</f>
        <v>0.99429999999999996</v>
      </c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R446" s="194" t="s">
        <v>139</v>
      </c>
      <c r="AT446" s="194" t="s">
        <v>135</v>
      </c>
      <c r="AU446" s="194" t="s">
        <v>83</v>
      </c>
      <c r="AY446" s="16" t="s">
        <v>133</v>
      </c>
      <c r="BE446" s="195">
        <f>IF(N446="základní",J446,0)</f>
        <v>0</v>
      </c>
      <c r="BF446" s="195">
        <f>IF(N446="snížená",J446,0)</f>
        <v>0</v>
      </c>
      <c r="BG446" s="195">
        <f>IF(N446="zákl. přenesená",J446,0)</f>
        <v>0</v>
      </c>
      <c r="BH446" s="195">
        <f>IF(N446="sníž. přenesená",J446,0)</f>
        <v>0</v>
      </c>
      <c r="BI446" s="195">
        <f>IF(N446="nulová",J446,0)</f>
        <v>0</v>
      </c>
      <c r="BJ446" s="16" t="s">
        <v>81</v>
      </c>
      <c r="BK446" s="195">
        <f>ROUND(I446*H446,2)</f>
        <v>0</v>
      </c>
      <c r="BL446" s="16" t="s">
        <v>139</v>
      </c>
      <c r="BM446" s="194" t="s">
        <v>685</v>
      </c>
    </row>
    <row r="447" spans="1:65" s="13" customFormat="1">
      <c r="B447" s="196"/>
      <c r="C447" s="197"/>
      <c r="D447" s="198" t="s">
        <v>141</v>
      </c>
      <c r="E447" s="199" t="s">
        <v>1</v>
      </c>
      <c r="F447" s="200" t="s">
        <v>665</v>
      </c>
      <c r="G447" s="197"/>
      <c r="H447" s="199" t="s">
        <v>1</v>
      </c>
      <c r="I447" s="201"/>
      <c r="J447" s="197"/>
      <c r="K447" s="197"/>
      <c r="L447" s="202"/>
      <c r="M447" s="203"/>
      <c r="N447" s="204"/>
      <c r="O447" s="204"/>
      <c r="P447" s="204"/>
      <c r="Q447" s="204"/>
      <c r="R447" s="204"/>
      <c r="S447" s="204"/>
      <c r="T447" s="205"/>
      <c r="AT447" s="206" t="s">
        <v>141</v>
      </c>
      <c r="AU447" s="206" t="s">
        <v>83</v>
      </c>
      <c r="AV447" s="13" t="s">
        <v>81</v>
      </c>
      <c r="AW447" s="13" t="s">
        <v>30</v>
      </c>
      <c r="AX447" s="13" t="s">
        <v>73</v>
      </c>
      <c r="AY447" s="206" t="s">
        <v>133</v>
      </c>
    </row>
    <row r="448" spans="1:65" s="14" customFormat="1">
      <c r="B448" s="207"/>
      <c r="C448" s="208"/>
      <c r="D448" s="198" t="s">
        <v>141</v>
      </c>
      <c r="E448" s="209" t="s">
        <v>1</v>
      </c>
      <c r="F448" s="210" t="s">
        <v>686</v>
      </c>
      <c r="G448" s="208"/>
      <c r="H448" s="211">
        <v>12.2</v>
      </c>
      <c r="I448" s="212"/>
      <c r="J448" s="208"/>
      <c r="K448" s="208"/>
      <c r="L448" s="213"/>
      <c r="M448" s="214"/>
      <c r="N448" s="215"/>
      <c r="O448" s="215"/>
      <c r="P448" s="215"/>
      <c r="Q448" s="215"/>
      <c r="R448" s="215"/>
      <c r="S448" s="215"/>
      <c r="T448" s="216"/>
      <c r="AT448" s="217" t="s">
        <v>141</v>
      </c>
      <c r="AU448" s="217" t="s">
        <v>83</v>
      </c>
      <c r="AV448" s="14" t="s">
        <v>83</v>
      </c>
      <c r="AW448" s="14" t="s">
        <v>30</v>
      </c>
      <c r="AX448" s="14" t="s">
        <v>73</v>
      </c>
      <c r="AY448" s="217" t="s">
        <v>133</v>
      </c>
    </row>
    <row r="449" spans="1:65" s="2" customFormat="1" ht="37.9" customHeight="1">
      <c r="A449" s="33"/>
      <c r="B449" s="34"/>
      <c r="C449" s="182" t="s">
        <v>687</v>
      </c>
      <c r="D449" s="182" t="s">
        <v>135</v>
      </c>
      <c r="E449" s="183" t="s">
        <v>688</v>
      </c>
      <c r="F449" s="184" t="s">
        <v>689</v>
      </c>
      <c r="G449" s="185" t="s">
        <v>138</v>
      </c>
      <c r="H449" s="186">
        <v>218.24</v>
      </c>
      <c r="I449" s="187"/>
      <c r="J449" s="188">
        <f>ROUND(I449*H449,2)</f>
        <v>0</v>
      </c>
      <c r="K449" s="189"/>
      <c r="L449" s="38"/>
      <c r="M449" s="190" t="s">
        <v>1</v>
      </c>
      <c r="N449" s="191" t="s">
        <v>38</v>
      </c>
      <c r="O449" s="70"/>
      <c r="P449" s="192">
        <f>O449*H449</f>
        <v>0</v>
      </c>
      <c r="Q449" s="192">
        <v>0</v>
      </c>
      <c r="R449" s="192">
        <f>Q449*H449</f>
        <v>0</v>
      </c>
      <c r="S449" s="192">
        <v>0.01</v>
      </c>
      <c r="T449" s="193">
        <f>S449*H449</f>
        <v>2.1824000000000003</v>
      </c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R449" s="194" t="s">
        <v>139</v>
      </c>
      <c r="AT449" s="194" t="s">
        <v>135</v>
      </c>
      <c r="AU449" s="194" t="s">
        <v>83</v>
      </c>
      <c r="AY449" s="16" t="s">
        <v>133</v>
      </c>
      <c r="BE449" s="195">
        <f>IF(N449="základní",J449,0)</f>
        <v>0</v>
      </c>
      <c r="BF449" s="195">
        <f>IF(N449="snížená",J449,0)</f>
        <v>0</v>
      </c>
      <c r="BG449" s="195">
        <f>IF(N449="zákl. přenesená",J449,0)</f>
        <v>0</v>
      </c>
      <c r="BH449" s="195">
        <f>IF(N449="sníž. přenesená",J449,0)</f>
        <v>0</v>
      </c>
      <c r="BI449" s="195">
        <f>IF(N449="nulová",J449,0)</f>
        <v>0</v>
      </c>
      <c r="BJ449" s="16" t="s">
        <v>81</v>
      </c>
      <c r="BK449" s="195">
        <f>ROUND(I449*H449,2)</f>
        <v>0</v>
      </c>
      <c r="BL449" s="16" t="s">
        <v>139</v>
      </c>
      <c r="BM449" s="194" t="s">
        <v>690</v>
      </c>
    </row>
    <row r="450" spans="1:65" s="14" customFormat="1">
      <c r="B450" s="207"/>
      <c r="C450" s="208"/>
      <c r="D450" s="198" t="s">
        <v>141</v>
      </c>
      <c r="E450" s="209" t="s">
        <v>1</v>
      </c>
      <c r="F450" s="210" t="s">
        <v>435</v>
      </c>
      <c r="G450" s="208"/>
      <c r="H450" s="211">
        <v>218.24</v>
      </c>
      <c r="I450" s="212"/>
      <c r="J450" s="208"/>
      <c r="K450" s="208"/>
      <c r="L450" s="213"/>
      <c r="M450" s="214"/>
      <c r="N450" s="215"/>
      <c r="O450" s="215"/>
      <c r="P450" s="215"/>
      <c r="Q450" s="215"/>
      <c r="R450" s="215"/>
      <c r="S450" s="215"/>
      <c r="T450" s="216"/>
      <c r="AT450" s="217" t="s">
        <v>141</v>
      </c>
      <c r="AU450" s="217" t="s">
        <v>83</v>
      </c>
      <c r="AV450" s="14" t="s">
        <v>83</v>
      </c>
      <c r="AW450" s="14" t="s">
        <v>30</v>
      </c>
      <c r="AX450" s="14" t="s">
        <v>73</v>
      </c>
      <c r="AY450" s="217" t="s">
        <v>133</v>
      </c>
    </row>
    <row r="451" spans="1:65" s="2" customFormat="1" ht="24.2" customHeight="1">
      <c r="A451" s="33"/>
      <c r="B451" s="34"/>
      <c r="C451" s="182" t="s">
        <v>691</v>
      </c>
      <c r="D451" s="182" t="s">
        <v>135</v>
      </c>
      <c r="E451" s="183" t="s">
        <v>692</v>
      </c>
      <c r="F451" s="184" t="s">
        <v>693</v>
      </c>
      <c r="G451" s="185" t="s">
        <v>138</v>
      </c>
      <c r="H451" s="186">
        <v>103.72</v>
      </c>
      <c r="I451" s="187"/>
      <c r="J451" s="188">
        <f>ROUND(I451*H451,2)</f>
        <v>0</v>
      </c>
      <c r="K451" s="189"/>
      <c r="L451" s="38"/>
      <c r="M451" s="190" t="s">
        <v>1</v>
      </c>
      <c r="N451" s="191" t="s">
        <v>38</v>
      </c>
      <c r="O451" s="70"/>
      <c r="P451" s="192">
        <f>O451*H451</f>
        <v>0</v>
      </c>
      <c r="Q451" s="192">
        <v>0</v>
      </c>
      <c r="R451" s="192">
        <f>Q451*H451</f>
        <v>0</v>
      </c>
      <c r="S451" s="192">
        <v>0.01</v>
      </c>
      <c r="T451" s="193">
        <f>S451*H451</f>
        <v>1.0371999999999999</v>
      </c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R451" s="194" t="s">
        <v>139</v>
      </c>
      <c r="AT451" s="194" t="s">
        <v>135</v>
      </c>
      <c r="AU451" s="194" t="s">
        <v>83</v>
      </c>
      <c r="AY451" s="16" t="s">
        <v>133</v>
      </c>
      <c r="BE451" s="195">
        <f>IF(N451="základní",J451,0)</f>
        <v>0</v>
      </c>
      <c r="BF451" s="195">
        <f>IF(N451="snížená",J451,0)</f>
        <v>0</v>
      </c>
      <c r="BG451" s="195">
        <f>IF(N451="zákl. přenesená",J451,0)</f>
        <v>0</v>
      </c>
      <c r="BH451" s="195">
        <f>IF(N451="sníž. přenesená",J451,0)</f>
        <v>0</v>
      </c>
      <c r="BI451" s="195">
        <f>IF(N451="nulová",J451,0)</f>
        <v>0</v>
      </c>
      <c r="BJ451" s="16" t="s">
        <v>81</v>
      </c>
      <c r="BK451" s="195">
        <f>ROUND(I451*H451,2)</f>
        <v>0</v>
      </c>
      <c r="BL451" s="16" t="s">
        <v>139</v>
      </c>
      <c r="BM451" s="194" t="s">
        <v>694</v>
      </c>
    </row>
    <row r="452" spans="1:65" s="14" customFormat="1">
      <c r="B452" s="207"/>
      <c r="C452" s="208"/>
      <c r="D452" s="198" t="s">
        <v>141</v>
      </c>
      <c r="E452" s="209" t="s">
        <v>1</v>
      </c>
      <c r="F452" s="210" t="s">
        <v>440</v>
      </c>
      <c r="G452" s="208"/>
      <c r="H452" s="211">
        <v>103.72</v>
      </c>
      <c r="I452" s="212"/>
      <c r="J452" s="208"/>
      <c r="K452" s="208"/>
      <c r="L452" s="213"/>
      <c r="M452" s="214"/>
      <c r="N452" s="215"/>
      <c r="O452" s="215"/>
      <c r="P452" s="215"/>
      <c r="Q452" s="215"/>
      <c r="R452" s="215"/>
      <c r="S452" s="215"/>
      <c r="T452" s="216"/>
      <c r="AT452" s="217" t="s">
        <v>141</v>
      </c>
      <c r="AU452" s="217" t="s">
        <v>83</v>
      </c>
      <c r="AV452" s="14" t="s">
        <v>83</v>
      </c>
      <c r="AW452" s="14" t="s">
        <v>30</v>
      </c>
      <c r="AX452" s="14" t="s">
        <v>73</v>
      </c>
      <c r="AY452" s="217" t="s">
        <v>133</v>
      </c>
    </row>
    <row r="453" spans="1:65" s="2" customFormat="1" ht="37.9" customHeight="1">
      <c r="A453" s="33"/>
      <c r="B453" s="34"/>
      <c r="C453" s="182" t="s">
        <v>695</v>
      </c>
      <c r="D453" s="182" t="s">
        <v>135</v>
      </c>
      <c r="E453" s="183" t="s">
        <v>696</v>
      </c>
      <c r="F453" s="184" t="s">
        <v>697</v>
      </c>
      <c r="G453" s="185" t="s">
        <v>138</v>
      </c>
      <c r="H453" s="186">
        <v>1128.902</v>
      </c>
      <c r="I453" s="187"/>
      <c r="J453" s="188">
        <f>ROUND(I453*H453,2)</f>
        <v>0</v>
      </c>
      <c r="K453" s="189"/>
      <c r="L453" s="38"/>
      <c r="M453" s="190" t="s">
        <v>1</v>
      </c>
      <c r="N453" s="191" t="s">
        <v>38</v>
      </c>
      <c r="O453" s="70"/>
      <c r="P453" s="192">
        <f>O453*H453</f>
        <v>0</v>
      </c>
      <c r="Q453" s="192">
        <v>0</v>
      </c>
      <c r="R453" s="192">
        <f>Q453*H453</f>
        <v>0</v>
      </c>
      <c r="S453" s="192">
        <v>0.01</v>
      </c>
      <c r="T453" s="193">
        <f>S453*H453</f>
        <v>11.289020000000001</v>
      </c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R453" s="194" t="s">
        <v>139</v>
      </c>
      <c r="AT453" s="194" t="s">
        <v>135</v>
      </c>
      <c r="AU453" s="194" t="s">
        <v>83</v>
      </c>
      <c r="AY453" s="16" t="s">
        <v>133</v>
      </c>
      <c r="BE453" s="195">
        <f>IF(N453="základní",J453,0)</f>
        <v>0</v>
      </c>
      <c r="BF453" s="195">
        <f>IF(N453="snížená",J453,0)</f>
        <v>0</v>
      </c>
      <c r="BG453" s="195">
        <f>IF(N453="zákl. přenesená",J453,0)</f>
        <v>0</v>
      </c>
      <c r="BH453" s="195">
        <f>IF(N453="sníž. přenesená",J453,0)</f>
        <v>0</v>
      </c>
      <c r="BI453" s="195">
        <f>IF(N453="nulová",J453,0)</f>
        <v>0</v>
      </c>
      <c r="BJ453" s="16" t="s">
        <v>81</v>
      </c>
      <c r="BK453" s="195">
        <f>ROUND(I453*H453,2)</f>
        <v>0</v>
      </c>
      <c r="BL453" s="16" t="s">
        <v>139</v>
      </c>
      <c r="BM453" s="194" t="s">
        <v>698</v>
      </c>
    </row>
    <row r="454" spans="1:65" s="14" customFormat="1">
      <c r="B454" s="207"/>
      <c r="C454" s="208"/>
      <c r="D454" s="198" t="s">
        <v>141</v>
      </c>
      <c r="E454" s="209" t="s">
        <v>1</v>
      </c>
      <c r="F454" s="210" t="s">
        <v>699</v>
      </c>
      <c r="G454" s="208"/>
      <c r="H454" s="211">
        <v>1128.902</v>
      </c>
      <c r="I454" s="212"/>
      <c r="J454" s="208"/>
      <c r="K454" s="208"/>
      <c r="L454" s="213"/>
      <c r="M454" s="214"/>
      <c r="N454" s="215"/>
      <c r="O454" s="215"/>
      <c r="P454" s="215"/>
      <c r="Q454" s="215"/>
      <c r="R454" s="215"/>
      <c r="S454" s="215"/>
      <c r="T454" s="216"/>
      <c r="AT454" s="217" t="s">
        <v>141</v>
      </c>
      <c r="AU454" s="217" t="s">
        <v>83</v>
      </c>
      <c r="AV454" s="14" t="s">
        <v>83</v>
      </c>
      <c r="AW454" s="14" t="s">
        <v>30</v>
      </c>
      <c r="AX454" s="14" t="s">
        <v>73</v>
      </c>
      <c r="AY454" s="217" t="s">
        <v>133</v>
      </c>
    </row>
    <row r="455" spans="1:65" s="2" customFormat="1" ht="37.9" customHeight="1">
      <c r="A455" s="33"/>
      <c r="B455" s="34"/>
      <c r="C455" s="182" t="s">
        <v>700</v>
      </c>
      <c r="D455" s="182" t="s">
        <v>135</v>
      </c>
      <c r="E455" s="183" t="s">
        <v>701</v>
      </c>
      <c r="F455" s="184" t="s">
        <v>702</v>
      </c>
      <c r="G455" s="185" t="s">
        <v>138</v>
      </c>
      <c r="H455" s="186">
        <v>531.72500000000002</v>
      </c>
      <c r="I455" s="187"/>
      <c r="J455" s="188">
        <f>ROUND(I455*H455,2)</f>
        <v>0</v>
      </c>
      <c r="K455" s="189"/>
      <c r="L455" s="38"/>
      <c r="M455" s="190" t="s">
        <v>1</v>
      </c>
      <c r="N455" s="191" t="s">
        <v>38</v>
      </c>
      <c r="O455" s="70"/>
      <c r="P455" s="192">
        <f>O455*H455</f>
        <v>0</v>
      </c>
      <c r="Q455" s="192">
        <v>0</v>
      </c>
      <c r="R455" s="192">
        <f>Q455*H455</f>
        <v>0</v>
      </c>
      <c r="S455" s="192">
        <v>1.6E-2</v>
      </c>
      <c r="T455" s="193">
        <f>S455*H455</f>
        <v>8.5076000000000001</v>
      </c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R455" s="194" t="s">
        <v>139</v>
      </c>
      <c r="AT455" s="194" t="s">
        <v>135</v>
      </c>
      <c r="AU455" s="194" t="s">
        <v>83</v>
      </c>
      <c r="AY455" s="16" t="s">
        <v>133</v>
      </c>
      <c r="BE455" s="195">
        <f>IF(N455="základní",J455,0)</f>
        <v>0</v>
      </c>
      <c r="BF455" s="195">
        <f>IF(N455="snížená",J455,0)</f>
        <v>0</v>
      </c>
      <c r="BG455" s="195">
        <f>IF(N455="zákl. přenesená",J455,0)</f>
        <v>0</v>
      </c>
      <c r="BH455" s="195">
        <f>IF(N455="sníž. přenesená",J455,0)</f>
        <v>0</v>
      </c>
      <c r="BI455" s="195">
        <f>IF(N455="nulová",J455,0)</f>
        <v>0</v>
      </c>
      <c r="BJ455" s="16" t="s">
        <v>81</v>
      </c>
      <c r="BK455" s="195">
        <f>ROUND(I455*H455,2)</f>
        <v>0</v>
      </c>
      <c r="BL455" s="16" t="s">
        <v>139</v>
      </c>
      <c r="BM455" s="194" t="s">
        <v>703</v>
      </c>
    </row>
    <row r="456" spans="1:65" s="14" customFormat="1">
      <c r="B456" s="207"/>
      <c r="C456" s="208"/>
      <c r="D456" s="198" t="s">
        <v>141</v>
      </c>
      <c r="E456" s="209" t="s">
        <v>1</v>
      </c>
      <c r="F456" s="210" t="s">
        <v>489</v>
      </c>
      <c r="G456" s="208"/>
      <c r="H456" s="211">
        <v>531.72500000000002</v>
      </c>
      <c r="I456" s="212"/>
      <c r="J456" s="208"/>
      <c r="K456" s="208"/>
      <c r="L456" s="213"/>
      <c r="M456" s="214"/>
      <c r="N456" s="215"/>
      <c r="O456" s="215"/>
      <c r="P456" s="215"/>
      <c r="Q456" s="215"/>
      <c r="R456" s="215"/>
      <c r="S456" s="215"/>
      <c r="T456" s="216"/>
      <c r="AT456" s="217" t="s">
        <v>141</v>
      </c>
      <c r="AU456" s="217" t="s">
        <v>83</v>
      </c>
      <c r="AV456" s="14" t="s">
        <v>83</v>
      </c>
      <c r="AW456" s="14" t="s">
        <v>30</v>
      </c>
      <c r="AX456" s="14" t="s">
        <v>73</v>
      </c>
      <c r="AY456" s="217" t="s">
        <v>133</v>
      </c>
    </row>
    <row r="457" spans="1:65" s="2" customFormat="1" ht="24.2" customHeight="1">
      <c r="A457" s="33"/>
      <c r="B457" s="34"/>
      <c r="C457" s="182" t="s">
        <v>704</v>
      </c>
      <c r="D457" s="182" t="s">
        <v>135</v>
      </c>
      <c r="E457" s="183" t="s">
        <v>705</v>
      </c>
      <c r="F457" s="184" t="s">
        <v>706</v>
      </c>
      <c r="G457" s="185" t="s">
        <v>561</v>
      </c>
      <c r="H457" s="186">
        <v>80</v>
      </c>
      <c r="I457" s="187"/>
      <c r="J457" s="188">
        <f>ROUND(I457*H457,2)</f>
        <v>0</v>
      </c>
      <c r="K457" s="189"/>
      <c r="L457" s="38"/>
      <c r="M457" s="190" t="s">
        <v>1</v>
      </c>
      <c r="N457" s="191" t="s">
        <v>38</v>
      </c>
      <c r="O457" s="70"/>
      <c r="P457" s="192">
        <f>O457*H457</f>
        <v>0</v>
      </c>
      <c r="Q457" s="192">
        <v>0</v>
      </c>
      <c r="R457" s="192">
        <f>Q457*H457</f>
        <v>0</v>
      </c>
      <c r="S457" s="192">
        <v>7.4999999999999997E-2</v>
      </c>
      <c r="T457" s="193">
        <f>S457*H457</f>
        <v>6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94" t="s">
        <v>139</v>
      </c>
      <c r="AT457" s="194" t="s">
        <v>135</v>
      </c>
      <c r="AU457" s="194" t="s">
        <v>83</v>
      </c>
      <c r="AY457" s="16" t="s">
        <v>133</v>
      </c>
      <c r="BE457" s="195">
        <f>IF(N457="základní",J457,0)</f>
        <v>0</v>
      </c>
      <c r="BF457" s="195">
        <f>IF(N457="snížená",J457,0)</f>
        <v>0</v>
      </c>
      <c r="BG457" s="195">
        <f>IF(N457="zákl. přenesená",J457,0)</f>
        <v>0</v>
      </c>
      <c r="BH457" s="195">
        <f>IF(N457="sníž. přenesená",J457,0)</f>
        <v>0</v>
      </c>
      <c r="BI457" s="195">
        <f>IF(N457="nulová",J457,0)</f>
        <v>0</v>
      </c>
      <c r="BJ457" s="16" t="s">
        <v>81</v>
      </c>
      <c r="BK457" s="195">
        <f>ROUND(I457*H457,2)</f>
        <v>0</v>
      </c>
      <c r="BL457" s="16" t="s">
        <v>139</v>
      </c>
      <c r="BM457" s="194" t="s">
        <v>707</v>
      </c>
    </row>
    <row r="458" spans="1:65" s="13" customFormat="1">
      <c r="B458" s="196"/>
      <c r="C458" s="197"/>
      <c r="D458" s="198" t="s">
        <v>141</v>
      </c>
      <c r="E458" s="199" t="s">
        <v>1</v>
      </c>
      <c r="F458" s="200" t="s">
        <v>142</v>
      </c>
      <c r="G458" s="197"/>
      <c r="H458" s="199" t="s">
        <v>1</v>
      </c>
      <c r="I458" s="201"/>
      <c r="J458" s="197"/>
      <c r="K458" s="197"/>
      <c r="L458" s="202"/>
      <c r="M458" s="203"/>
      <c r="N458" s="204"/>
      <c r="O458" s="204"/>
      <c r="P458" s="204"/>
      <c r="Q458" s="204"/>
      <c r="R458" s="204"/>
      <c r="S458" s="204"/>
      <c r="T458" s="205"/>
      <c r="AT458" s="206" t="s">
        <v>141</v>
      </c>
      <c r="AU458" s="206" t="s">
        <v>83</v>
      </c>
      <c r="AV458" s="13" t="s">
        <v>81</v>
      </c>
      <c r="AW458" s="13" t="s">
        <v>30</v>
      </c>
      <c r="AX458" s="13" t="s">
        <v>73</v>
      </c>
      <c r="AY458" s="206" t="s">
        <v>133</v>
      </c>
    </row>
    <row r="459" spans="1:65" s="14" customFormat="1">
      <c r="B459" s="207"/>
      <c r="C459" s="208"/>
      <c r="D459" s="198" t="s">
        <v>141</v>
      </c>
      <c r="E459" s="209" t="s">
        <v>1</v>
      </c>
      <c r="F459" s="210" t="s">
        <v>526</v>
      </c>
      <c r="G459" s="208"/>
      <c r="H459" s="211">
        <v>80</v>
      </c>
      <c r="I459" s="212"/>
      <c r="J459" s="208"/>
      <c r="K459" s="208"/>
      <c r="L459" s="213"/>
      <c r="M459" s="214"/>
      <c r="N459" s="215"/>
      <c r="O459" s="215"/>
      <c r="P459" s="215"/>
      <c r="Q459" s="215"/>
      <c r="R459" s="215"/>
      <c r="S459" s="215"/>
      <c r="T459" s="216"/>
      <c r="AT459" s="217" t="s">
        <v>141</v>
      </c>
      <c r="AU459" s="217" t="s">
        <v>83</v>
      </c>
      <c r="AV459" s="14" t="s">
        <v>83</v>
      </c>
      <c r="AW459" s="14" t="s">
        <v>30</v>
      </c>
      <c r="AX459" s="14" t="s">
        <v>73</v>
      </c>
      <c r="AY459" s="217" t="s">
        <v>133</v>
      </c>
    </row>
    <row r="460" spans="1:65" s="2" customFormat="1" ht="24.2" customHeight="1">
      <c r="A460" s="33"/>
      <c r="B460" s="34"/>
      <c r="C460" s="182" t="s">
        <v>708</v>
      </c>
      <c r="D460" s="182" t="s">
        <v>135</v>
      </c>
      <c r="E460" s="183" t="s">
        <v>709</v>
      </c>
      <c r="F460" s="184" t="s">
        <v>710</v>
      </c>
      <c r="G460" s="185" t="s">
        <v>218</v>
      </c>
      <c r="H460" s="186">
        <v>122.508</v>
      </c>
      <c r="I460" s="187"/>
      <c r="J460" s="188">
        <f>ROUND(I460*H460,2)</f>
        <v>0</v>
      </c>
      <c r="K460" s="189"/>
      <c r="L460" s="38"/>
      <c r="M460" s="190" t="s">
        <v>1</v>
      </c>
      <c r="N460" s="191" t="s">
        <v>38</v>
      </c>
      <c r="O460" s="70"/>
      <c r="P460" s="192">
        <f>O460*H460</f>
        <v>0</v>
      </c>
      <c r="Q460" s="192">
        <v>0</v>
      </c>
      <c r="R460" s="192">
        <f>Q460*H460</f>
        <v>0</v>
      </c>
      <c r="S460" s="192">
        <v>0</v>
      </c>
      <c r="T460" s="193">
        <f>S460*H460</f>
        <v>0</v>
      </c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R460" s="194" t="s">
        <v>139</v>
      </c>
      <c r="AT460" s="194" t="s">
        <v>135</v>
      </c>
      <c r="AU460" s="194" t="s">
        <v>83</v>
      </c>
      <c r="AY460" s="16" t="s">
        <v>133</v>
      </c>
      <c r="BE460" s="195">
        <f>IF(N460="základní",J460,0)</f>
        <v>0</v>
      </c>
      <c r="BF460" s="195">
        <f>IF(N460="snížená",J460,0)</f>
        <v>0</v>
      </c>
      <c r="BG460" s="195">
        <f>IF(N460="zákl. přenesená",J460,0)</f>
        <v>0</v>
      </c>
      <c r="BH460" s="195">
        <f>IF(N460="sníž. přenesená",J460,0)</f>
        <v>0</v>
      </c>
      <c r="BI460" s="195">
        <f>IF(N460="nulová",J460,0)</f>
        <v>0</v>
      </c>
      <c r="BJ460" s="16" t="s">
        <v>81</v>
      </c>
      <c r="BK460" s="195">
        <f>ROUND(I460*H460,2)</f>
        <v>0</v>
      </c>
      <c r="BL460" s="16" t="s">
        <v>139</v>
      </c>
      <c r="BM460" s="194" t="s">
        <v>711</v>
      </c>
    </row>
    <row r="461" spans="1:65" s="2" customFormat="1" ht="24.2" customHeight="1">
      <c r="A461" s="33"/>
      <c r="B461" s="34"/>
      <c r="C461" s="182" t="s">
        <v>712</v>
      </c>
      <c r="D461" s="182" t="s">
        <v>135</v>
      </c>
      <c r="E461" s="183" t="s">
        <v>713</v>
      </c>
      <c r="F461" s="184" t="s">
        <v>714</v>
      </c>
      <c r="G461" s="185" t="s">
        <v>218</v>
      </c>
      <c r="H461" s="186">
        <v>122.508</v>
      </c>
      <c r="I461" s="187"/>
      <c r="J461" s="188">
        <f>ROUND(I461*H461,2)</f>
        <v>0</v>
      </c>
      <c r="K461" s="189"/>
      <c r="L461" s="38"/>
      <c r="M461" s="190" t="s">
        <v>1</v>
      </c>
      <c r="N461" s="191" t="s">
        <v>38</v>
      </c>
      <c r="O461" s="70"/>
      <c r="P461" s="192">
        <f>O461*H461</f>
        <v>0</v>
      </c>
      <c r="Q461" s="192">
        <v>0</v>
      </c>
      <c r="R461" s="192">
        <f>Q461*H461</f>
        <v>0</v>
      </c>
      <c r="S461" s="192">
        <v>0</v>
      </c>
      <c r="T461" s="193">
        <f>S461*H461</f>
        <v>0</v>
      </c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R461" s="194" t="s">
        <v>139</v>
      </c>
      <c r="AT461" s="194" t="s">
        <v>135</v>
      </c>
      <c r="AU461" s="194" t="s">
        <v>83</v>
      </c>
      <c r="AY461" s="16" t="s">
        <v>133</v>
      </c>
      <c r="BE461" s="195">
        <f>IF(N461="základní",J461,0)</f>
        <v>0</v>
      </c>
      <c r="BF461" s="195">
        <f>IF(N461="snížená",J461,0)</f>
        <v>0</v>
      </c>
      <c r="BG461" s="195">
        <f>IF(N461="zákl. přenesená",J461,0)</f>
        <v>0</v>
      </c>
      <c r="BH461" s="195">
        <f>IF(N461="sníž. přenesená",J461,0)</f>
        <v>0</v>
      </c>
      <c r="BI461" s="195">
        <f>IF(N461="nulová",J461,0)</f>
        <v>0</v>
      </c>
      <c r="BJ461" s="16" t="s">
        <v>81</v>
      </c>
      <c r="BK461" s="195">
        <f>ROUND(I461*H461,2)</f>
        <v>0</v>
      </c>
      <c r="BL461" s="16" t="s">
        <v>139</v>
      </c>
      <c r="BM461" s="194" t="s">
        <v>715</v>
      </c>
    </row>
    <row r="462" spans="1:65" s="2" customFormat="1" ht="24.2" customHeight="1">
      <c r="A462" s="33"/>
      <c r="B462" s="34"/>
      <c r="C462" s="182" t="s">
        <v>716</v>
      </c>
      <c r="D462" s="182" t="s">
        <v>135</v>
      </c>
      <c r="E462" s="183" t="s">
        <v>717</v>
      </c>
      <c r="F462" s="184" t="s">
        <v>718</v>
      </c>
      <c r="G462" s="185" t="s">
        <v>218</v>
      </c>
      <c r="H462" s="186">
        <v>3552.732</v>
      </c>
      <c r="I462" s="187"/>
      <c r="J462" s="188">
        <f>ROUND(I462*H462,2)</f>
        <v>0</v>
      </c>
      <c r="K462" s="189"/>
      <c r="L462" s="38"/>
      <c r="M462" s="190" t="s">
        <v>1</v>
      </c>
      <c r="N462" s="191" t="s">
        <v>38</v>
      </c>
      <c r="O462" s="70"/>
      <c r="P462" s="192">
        <f>O462*H462</f>
        <v>0</v>
      </c>
      <c r="Q462" s="192">
        <v>0</v>
      </c>
      <c r="R462" s="192">
        <f>Q462*H462</f>
        <v>0</v>
      </c>
      <c r="S462" s="192">
        <v>0</v>
      </c>
      <c r="T462" s="193">
        <f>S462*H462</f>
        <v>0</v>
      </c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R462" s="194" t="s">
        <v>139</v>
      </c>
      <c r="AT462" s="194" t="s">
        <v>135</v>
      </c>
      <c r="AU462" s="194" t="s">
        <v>83</v>
      </c>
      <c r="AY462" s="16" t="s">
        <v>133</v>
      </c>
      <c r="BE462" s="195">
        <f>IF(N462="základní",J462,0)</f>
        <v>0</v>
      </c>
      <c r="BF462" s="195">
        <f>IF(N462="snížená",J462,0)</f>
        <v>0</v>
      </c>
      <c r="BG462" s="195">
        <f>IF(N462="zákl. přenesená",J462,0)</f>
        <v>0</v>
      </c>
      <c r="BH462" s="195">
        <f>IF(N462="sníž. přenesená",J462,0)</f>
        <v>0</v>
      </c>
      <c r="BI462" s="195">
        <f>IF(N462="nulová",J462,0)</f>
        <v>0</v>
      </c>
      <c r="BJ462" s="16" t="s">
        <v>81</v>
      </c>
      <c r="BK462" s="195">
        <f>ROUND(I462*H462,2)</f>
        <v>0</v>
      </c>
      <c r="BL462" s="16" t="s">
        <v>139</v>
      </c>
      <c r="BM462" s="194" t="s">
        <v>719</v>
      </c>
    </row>
    <row r="463" spans="1:65" s="14" customFormat="1">
      <c r="B463" s="207"/>
      <c r="C463" s="208"/>
      <c r="D463" s="198" t="s">
        <v>141</v>
      </c>
      <c r="E463" s="208"/>
      <c r="F463" s="210" t="s">
        <v>720</v>
      </c>
      <c r="G463" s="208"/>
      <c r="H463" s="211">
        <v>3552.732</v>
      </c>
      <c r="I463" s="212"/>
      <c r="J463" s="208"/>
      <c r="K463" s="208"/>
      <c r="L463" s="213"/>
      <c r="M463" s="214"/>
      <c r="N463" s="215"/>
      <c r="O463" s="215"/>
      <c r="P463" s="215"/>
      <c r="Q463" s="215"/>
      <c r="R463" s="215"/>
      <c r="S463" s="215"/>
      <c r="T463" s="216"/>
      <c r="AT463" s="217" t="s">
        <v>141</v>
      </c>
      <c r="AU463" s="217" t="s">
        <v>83</v>
      </c>
      <c r="AV463" s="14" t="s">
        <v>83</v>
      </c>
      <c r="AW463" s="14" t="s">
        <v>4</v>
      </c>
      <c r="AX463" s="14" t="s">
        <v>81</v>
      </c>
      <c r="AY463" s="217" t="s">
        <v>133</v>
      </c>
    </row>
    <row r="464" spans="1:65" s="2" customFormat="1" ht="24.2" customHeight="1">
      <c r="A464" s="33"/>
      <c r="B464" s="34"/>
      <c r="C464" s="182" t="s">
        <v>721</v>
      </c>
      <c r="D464" s="182" t="s">
        <v>135</v>
      </c>
      <c r="E464" s="183" t="s">
        <v>722</v>
      </c>
      <c r="F464" s="184" t="s">
        <v>723</v>
      </c>
      <c r="G464" s="185" t="s">
        <v>218</v>
      </c>
      <c r="H464" s="186">
        <v>122.508</v>
      </c>
      <c r="I464" s="187"/>
      <c r="J464" s="188">
        <f>ROUND(I464*H464,2)</f>
        <v>0</v>
      </c>
      <c r="K464" s="189"/>
      <c r="L464" s="38"/>
      <c r="M464" s="190" t="s">
        <v>1</v>
      </c>
      <c r="N464" s="191" t="s">
        <v>38</v>
      </c>
      <c r="O464" s="70"/>
      <c r="P464" s="192">
        <f>O464*H464</f>
        <v>0</v>
      </c>
      <c r="Q464" s="192">
        <v>0</v>
      </c>
      <c r="R464" s="192">
        <f>Q464*H464</f>
        <v>0</v>
      </c>
      <c r="S464" s="192">
        <v>0</v>
      </c>
      <c r="T464" s="193">
        <f>S464*H464</f>
        <v>0</v>
      </c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R464" s="194" t="s">
        <v>139</v>
      </c>
      <c r="AT464" s="194" t="s">
        <v>135</v>
      </c>
      <c r="AU464" s="194" t="s">
        <v>83</v>
      </c>
      <c r="AY464" s="16" t="s">
        <v>133</v>
      </c>
      <c r="BE464" s="195">
        <f>IF(N464="základní",J464,0)</f>
        <v>0</v>
      </c>
      <c r="BF464" s="195">
        <f>IF(N464="snížená",J464,0)</f>
        <v>0</v>
      </c>
      <c r="BG464" s="195">
        <f>IF(N464="zákl. přenesená",J464,0)</f>
        <v>0</v>
      </c>
      <c r="BH464" s="195">
        <f>IF(N464="sníž. přenesená",J464,0)</f>
        <v>0</v>
      </c>
      <c r="BI464" s="195">
        <f>IF(N464="nulová",J464,0)</f>
        <v>0</v>
      </c>
      <c r="BJ464" s="16" t="s">
        <v>81</v>
      </c>
      <c r="BK464" s="195">
        <f>ROUND(I464*H464,2)</f>
        <v>0</v>
      </c>
      <c r="BL464" s="16" t="s">
        <v>139</v>
      </c>
      <c r="BM464" s="194" t="s">
        <v>724</v>
      </c>
    </row>
    <row r="465" spans="1:65" s="2" customFormat="1" ht="14.45" customHeight="1">
      <c r="A465" s="33"/>
      <c r="B465" s="34"/>
      <c r="C465" s="182" t="s">
        <v>725</v>
      </c>
      <c r="D465" s="182" t="s">
        <v>135</v>
      </c>
      <c r="E465" s="183" t="s">
        <v>726</v>
      </c>
      <c r="F465" s="184" t="s">
        <v>727</v>
      </c>
      <c r="G465" s="185" t="s">
        <v>138</v>
      </c>
      <c r="H465" s="186">
        <v>58</v>
      </c>
      <c r="I465" s="187"/>
      <c r="J465" s="188">
        <f>ROUND(I465*H465,2)</f>
        <v>0</v>
      </c>
      <c r="K465" s="189"/>
      <c r="L465" s="38"/>
      <c r="M465" s="190" t="s">
        <v>1</v>
      </c>
      <c r="N465" s="191" t="s">
        <v>38</v>
      </c>
      <c r="O465" s="70"/>
      <c r="P465" s="192">
        <f>O465*H465</f>
        <v>0</v>
      </c>
      <c r="Q465" s="192">
        <v>1.9189999999999999E-2</v>
      </c>
      <c r="R465" s="192">
        <f>Q465*H465</f>
        <v>1.1130199999999999</v>
      </c>
      <c r="S465" s="192">
        <v>0</v>
      </c>
      <c r="T465" s="193">
        <f>S465*H465</f>
        <v>0</v>
      </c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R465" s="194" t="s">
        <v>139</v>
      </c>
      <c r="AT465" s="194" t="s">
        <v>135</v>
      </c>
      <c r="AU465" s="194" t="s">
        <v>83</v>
      </c>
      <c r="AY465" s="16" t="s">
        <v>133</v>
      </c>
      <c r="BE465" s="195">
        <f>IF(N465="základní",J465,0)</f>
        <v>0</v>
      </c>
      <c r="BF465" s="195">
        <f>IF(N465="snížená",J465,0)</f>
        <v>0</v>
      </c>
      <c r="BG465" s="195">
        <f>IF(N465="zákl. přenesená",J465,0)</f>
        <v>0</v>
      </c>
      <c r="BH465" s="195">
        <f>IF(N465="sníž. přenesená",J465,0)</f>
        <v>0</v>
      </c>
      <c r="BI465" s="195">
        <f>IF(N465="nulová",J465,0)</f>
        <v>0</v>
      </c>
      <c r="BJ465" s="16" t="s">
        <v>81</v>
      </c>
      <c r="BK465" s="195">
        <f>ROUND(I465*H465,2)</f>
        <v>0</v>
      </c>
      <c r="BL465" s="16" t="s">
        <v>139</v>
      </c>
      <c r="BM465" s="194" t="s">
        <v>728</v>
      </c>
    </row>
    <row r="466" spans="1:65" s="13" customFormat="1">
      <c r="B466" s="196"/>
      <c r="C466" s="197"/>
      <c r="D466" s="198" t="s">
        <v>141</v>
      </c>
      <c r="E466" s="199" t="s">
        <v>1</v>
      </c>
      <c r="F466" s="200" t="s">
        <v>142</v>
      </c>
      <c r="G466" s="197"/>
      <c r="H466" s="199" t="s">
        <v>1</v>
      </c>
      <c r="I466" s="201"/>
      <c r="J466" s="197"/>
      <c r="K466" s="197"/>
      <c r="L466" s="202"/>
      <c r="M466" s="203"/>
      <c r="N466" s="204"/>
      <c r="O466" s="204"/>
      <c r="P466" s="204"/>
      <c r="Q466" s="204"/>
      <c r="R466" s="204"/>
      <c r="S466" s="204"/>
      <c r="T466" s="205"/>
      <c r="AT466" s="206" t="s">
        <v>141</v>
      </c>
      <c r="AU466" s="206" t="s">
        <v>83</v>
      </c>
      <c r="AV466" s="13" t="s">
        <v>81</v>
      </c>
      <c r="AW466" s="13" t="s">
        <v>30</v>
      </c>
      <c r="AX466" s="13" t="s">
        <v>73</v>
      </c>
      <c r="AY466" s="206" t="s">
        <v>133</v>
      </c>
    </row>
    <row r="467" spans="1:65" s="14" customFormat="1">
      <c r="B467" s="207"/>
      <c r="C467" s="208"/>
      <c r="D467" s="198" t="s">
        <v>141</v>
      </c>
      <c r="E467" s="209" t="s">
        <v>1</v>
      </c>
      <c r="F467" s="210" t="s">
        <v>421</v>
      </c>
      <c r="G467" s="208"/>
      <c r="H467" s="211">
        <v>58</v>
      </c>
      <c r="I467" s="212"/>
      <c r="J467" s="208"/>
      <c r="K467" s="208"/>
      <c r="L467" s="213"/>
      <c r="M467" s="214"/>
      <c r="N467" s="215"/>
      <c r="O467" s="215"/>
      <c r="P467" s="215"/>
      <c r="Q467" s="215"/>
      <c r="R467" s="215"/>
      <c r="S467" s="215"/>
      <c r="T467" s="216"/>
      <c r="AT467" s="217" t="s">
        <v>141</v>
      </c>
      <c r="AU467" s="217" t="s">
        <v>83</v>
      </c>
      <c r="AV467" s="14" t="s">
        <v>83</v>
      </c>
      <c r="AW467" s="14" t="s">
        <v>30</v>
      </c>
      <c r="AX467" s="14" t="s">
        <v>73</v>
      </c>
      <c r="AY467" s="217" t="s">
        <v>133</v>
      </c>
    </row>
    <row r="468" spans="1:65" s="12" customFormat="1" ht="22.9" customHeight="1">
      <c r="B468" s="166"/>
      <c r="C468" s="167"/>
      <c r="D468" s="168" t="s">
        <v>72</v>
      </c>
      <c r="E468" s="180" t="s">
        <v>618</v>
      </c>
      <c r="F468" s="180" t="s">
        <v>729</v>
      </c>
      <c r="G468" s="167"/>
      <c r="H468" s="167"/>
      <c r="I468" s="170"/>
      <c r="J468" s="181">
        <f>BK468</f>
        <v>0</v>
      </c>
      <c r="K468" s="167"/>
      <c r="L468" s="172"/>
      <c r="M468" s="173"/>
      <c r="N468" s="174"/>
      <c r="O468" s="174"/>
      <c r="P468" s="175">
        <f>P469</f>
        <v>0</v>
      </c>
      <c r="Q468" s="174"/>
      <c r="R468" s="175">
        <f>R469</f>
        <v>0</v>
      </c>
      <c r="S468" s="174"/>
      <c r="T468" s="176">
        <f>T469</f>
        <v>0</v>
      </c>
      <c r="AR468" s="177" t="s">
        <v>81</v>
      </c>
      <c r="AT468" s="178" t="s">
        <v>72</v>
      </c>
      <c r="AU468" s="178" t="s">
        <v>81</v>
      </c>
      <c r="AY468" s="177" t="s">
        <v>133</v>
      </c>
      <c r="BK468" s="179">
        <f>BK469</f>
        <v>0</v>
      </c>
    </row>
    <row r="469" spans="1:65" s="2" customFormat="1" ht="14.45" customHeight="1">
      <c r="A469" s="33"/>
      <c r="B469" s="34"/>
      <c r="C469" s="182" t="s">
        <v>730</v>
      </c>
      <c r="D469" s="182" t="s">
        <v>135</v>
      </c>
      <c r="E469" s="183" t="s">
        <v>731</v>
      </c>
      <c r="F469" s="184" t="s">
        <v>732</v>
      </c>
      <c r="G469" s="185" t="s">
        <v>218</v>
      </c>
      <c r="H469" s="186">
        <v>237.50299999999999</v>
      </c>
      <c r="I469" s="187"/>
      <c r="J469" s="188">
        <f>ROUND(I469*H469,2)</f>
        <v>0</v>
      </c>
      <c r="K469" s="189"/>
      <c r="L469" s="38"/>
      <c r="M469" s="190" t="s">
        <v>1</v>
      </c>
      <c r="N469" s="191" t="s">
        <v>38</v>
      </c>
      <c r="O469" s="70"/>
      <c r="P469" s="192">
        <f>O469*H469</f>
        <v>0</v>
      </c>
      <c r="Q469" s="192">
        <v>0</v>
      </c>
      <c r="R469" s="192">
        <f>Q469*H469</f>
        <v>0</v>
      </c>
      <c r="S469" s="192">
        <v>0</v>
      </c>
      <c r="T469" s="193">
        <f>S469*H469</f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194" t="s">
        <v>139</v>
      </c>
      <c r="AT469" s="194" t="s">
        <v>135</v>
      </c>
      <c r="AU469" s="194" t="s">
        <v>83</v>
      </c>
      <c r="AY469" s="16" t="s">
        <v>133</v>
      </c>
      <c r="BE469" s="195">
        <f>IF(N469="základní",J469,0)</f>
        <v>0</v>
      </c>
      <c r="BF469" s="195">
        <f>IF(N469="snížená",J469,0)</f>
        <v>0</v>
      </c>
      <c r="BG469" s="195">
        <f>IF(N469="zákl. přenesená",J469,0)</f>
        <v>0</v>
      </c>
      <c r="BH469" s="195">
        <f>IF(N469="sníž. přenesená",J469,0)</f>
        <v>0</v>
      </c>
      <c r="BI469" s="195">
        <f>IF(N469="nulová",J469,0)</f>
        <v>0</v>
      </c>
      <c r="BJ469" s="16" t="s">
        <v>81</v>
      </c>
      <c r="BK469" s="195">
        <f>ROUND(I469*H469,2)</f>
        <v>0</v>
      </c>
      <c r="BL469" s="16" t="s">
        <v>139</v>
      </c>
      <c r="BM469" s="194" t="s">
        <v>733</v>
      </c>
    </row>
    <row r="470" spans="1:65" s="12" customFormat="1" ht="25.9" customHeight="1">
      <c r="B470" s="166"/>
      <c r="C470" s="167"/>
      <c r="D470" s="168" t="s">
        <v>72</v>
      </c>
      <c r="E470" s="169" t="s">
        <v>734</v>
      </c>
      <c r="F470" s="169" t="s">
        <v>735</v>
      </c>
      <c r="G470" s="167"/>
      <c r="H470" s="167"/>
      <c r="I470" s="170"/>
      <c r="J470" s="171">
        <f>BK470</f>
        <v>834050</v>
      </c>
      <c r="K470" s="167"/>
      <c r="L470" s="172"/>
      <c r="M470" s="173"/>
      <c r="N470" s="174"/>
      <c r="O470" s="174"/>
      <c r="P470" s="175">
        <f>P471+P486+P499+P505+P511+P519+P527+P540+P548+P591+P605+P618+P639+P650+P682</f>
        <v>0</v>
      </c>
      <c r="Q470" s="174"/>
      <c r="R470" s="175">
        <f>R471+R486+R499+R505+R511+R519+R527+R540+R548+R591+R605+R618+R639+R650+R682</f>
        <v>10.644391289999998</v>
      </c>
      <c r="S470" s="174"/>
      <c r="T470" s="176">
        <f>T471+T486+T499+T505+T511+T519+T527+T540+T548+T591+T605+T618+T639+T650+T682</f>
        <v>0.67324152000000004</v>
      </c>
      <c r="AR470" s="177" t="s">
        <v>83</v>
      </c>
      <c r="AT470" s="178" t="s">
        <v>72</v>
      </c>
      <c r="AU470" s="178" t="s">
        <v>73</v>
      </c>
      <c r="AY470" s="177" t="s">
        <v>133</v>
      </c>
      <c r="BK470" s="179">
        <f>BK471+BK486+BK499+BK505+BK511+BK519+BK527+BK540+BK548+BK591+BK605+BK618+BK639+BK650+BK682</f>
        <v>834050</v>
      </c>
    </row>
    <row r="471" spans="1:65" s="12" customFormat="1" ht="22.9" customHeight="1">
      <c r="B471" s="166"/>
      <c r="C471" s="167"/>
      <c r="D471" s="168" t="s">
        <v>72</v>
      </c>
      <c r="E471" s="180" t="s">
        <v>736</v>
      </c>
      <c r="F471" s="180" t="s">
        <v>737</v>
      </c>
      <c r="G471" s="167"/>
      <c r="H471" s="167"/>
      <c r="I471" s="170"/>
      <c r="J471" s="181">
        <f>BK471</f>
        <v>0</v>
      </c>
      <c r="K471" s="167"/>
      <c r="L471" s="172"/>
      <c r="M471" s="173"/>
      <c r="N471" s="174"/>
      <c r="O471" s="174"/>
      <c r="P471" s="175">
        <f>SUM(P472:P485)</f>
        <v>0</v>
      </c>
      <c r="Q471" s="174"/>
      <c r="R471" s="175">
        <f>SUM(R472:R485)</f>
        <v>1.3023646099999999</v>
      </c>
      <c r="S471" s="174"/>
      <c r="T471" s="176">
        <f>SUM(T472:T485)</f>
        <v>0</v>
      </c>
      <c r="AR471" s="177" t="s">
        <v>83</v>
      </c>
      <c r="AT471" s="178" t="s">
        <v>72</v>
      </c>
      <c r="AU471" s="178" t="s">
        <v>81</v>
      </c>
      <c r="AY471" s="177" t="s">
        <v>133</v>
      </c>
      <c r="BK471" s="179">
        <f>SUM(BK472:BK485)</f>
        <v>0</v>
      </c>
    </row>
    <row r="472" spans="1:65" s="2" customFormat="1" ht="24.2" customHeight="1">
      <c r="A472" s="33"/>
      <c r="B472" s="34"/>
      <c r="C472" s="182" t="s">
        <v>738</v>
      </c>
      <c r="D472" s="182" t="s">
        <v>135</v>
      </c>
      <c r="E472" s="183" t="s">
        <v>739</v>
      </c>
      <c r="F472" s="184" t="s">
        <v>740</v>
      </c>
      <c r="G472" s="185" t="s">
        <v>138</v>
      </c>
      <c r="H472" s="186">
        <v>19.54</v>
      </c>
      <c r="I472" s="187"/>
      <c r="J472" s="188">
        <f>ROUND(I472*H472,2)</f>
        <v>0</v>
      </c>
      <c r="K472" s="189"/>
      <c r="L472" s="38"/>
      <c r="M472" s="190" t="s">
        <v>1</v>
      </c>
      <c r="N472" s="191" t="s">
        <v>38</v>
      </c>
      <c r="O472" s="70"/>
      <c r="P472" s="192">
        <f>O472*H472</f>
        <v>0</v>
      </c>
      <c r="Q472" s="192">
        <v>3.5000000000000001E-3</v>
      </c>
      <c r="R472" s="192">
        <f>Q472*H472</f>
        <v>6.8389999999999992E-2</v>
      </c>
      <c r="S472" s="192">
        <v>0</v>
      </c>
      <c r="T472" s="193">
        <f>S472*H472</f>
        <v>0</v>
      </c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R472" s="194" t="s">
        <v>207</v>
      </c>
      <c r="AT472" s="194" t="s">
        <v>135</v>
      </c>
      <c r="AU472" s="194" t="s">
        <v>83</v>
      </c>
      <c r="AY472" s="16" t="s">
        <v>133</v>
      </c>
      <c r="BE472" s="195">
        <f>IF(N472="základní",J472,0)</f>
        <v>0</v>
      </c>
      <c r="BF472" s="195">
        <f>IF(N472="snížená",J472,0)</f>
        <v>0</v>
      </c>
      <c r="BG472" s="195">
        <f>IF(N472="zákl. přenesená",J472,0)</f>
        <v>0</v>
      </c>
      <c r="BH472" s="195">
        <f>IF(N472="sníž. přenesená",J472,0)</f>
        <v>0</v>
      </c>
      <c r="BI472" s="195">
        <f>IF(N472="nulová",J472,0)</f>
        <v>0</v>
      </c>
      <c r="BJ472" s="16" t="s">
        <v>81</v>
      </c>
      <c r="BK472" s="195">
        <f>ROUND(I472*H472,2)</f>
        <v>0</v>
      </c>
      <c r="BL472" s="16" t="s">
        <v>207</v>
      </c>
      <c r="BM472" s="194" t="s">
        <v>741</v>
      </c>
    </row>
    <row r="473" spans="1:65" s="13" customFormat="1">
      <c r="B473" s="196"/>
      <c r="C473" s="197"/>
      <c r="D473" s="198" t="s">
        <v>141</v>
      </c>
      <c r="E473" s="199" t="s">
        <v>1</v>
      </c>
      <c r="F473" s="200" t="s">
        <v>321</v>
      </c>
      <c r="G473" s="197"/>
      <c r="H473" s="199" t="s">
        <v>1</v>
      </c>
      <c r="I473" s="201"/>
      <c r="J473" s="197"/>
      <c r="K473" s="197"/>
      <c r="L473" s="202"/>
      <c r="M473" s="203"/>
      <c r="N473" s="204"/>
      <c r="O473" s="204"/>
      <c r="P473" s="204"/>
      <c r="Q473" s="204"/>
      <c r="R473" s="204"/>
      <c r="S473" s="204"/>
      <c r="T473" s="205"/>
      <c r="AT473" s="206" t="s">
        <v>141</v>
      </c>
      <c r="AU473" s="206" t="s">
        <v>83</v>
      </c>
      <c r="AV473" s="13" t="s">
        <v>81</v>
      </c>
      <c r="AW473" s="13" t="s">
        <v>30</v>
      </c>
      <c r="AX473" s="13" t="s">
        <v>73</v>
      </c>
      <c r="AY473" s="206" t="s">
        <v>133</v>
      </c>
    </row>
    <row r="474" spans="1:65" s="14" customFormat="1">
      <c r="B474" s="207"/>
      <c r="C474" s="208"/>
      <c r="D474" s="198" t="s">
        <v>141</v>
      </c>
      <c r="E474" s="209" t="s">
        <v>1</v>
      </c>
      <c r="F474" s="210" t="s">
        <v>742</v>
      </c>
      <c r="G474" s="208"/>
      <c r="H474" s="211">
        <v>19.54</v>
      </c>
      <c r="I474" s="212"/>
      <c r="J474" s="208"/>
      <c r="K474" s="208"/>
      <c r="L474" s="213"/>
      <c r="M474" s="214"/>
      <c r="N474" s="215"/>
      <c r="O474" s="215"/>
      <c r="P474" s="215"/>
      <c r="Q474" s="215"/>
      <c r="R474" s="215"/>
      <c r="S474" s="215"/>
      <c r="T474" s="216"/>
      <c r="AT474" s="217" t="s">
        <v>141</v>
      </c>
      <c r="AU474" s="217" t="s">
        <v>83</v>
      </c>
      <c r="AV474" s="14" t="s">
        <v>83</v>
      </c>
      <c r="AW474" s="14" t="s">
        <v>30</v>
      </c>
      <c r="AX474" s="14" t="s">
        <v>73</v>
      </c>
      <c r="AY474" s="217" t="s">
        <v>133</v>
      </c>
    </row>
    <row r="475" spans="1:65" s="2" customFormat="1" ht="24.2" customHeight="1">
      <c r="A475" s="33"/>
      <c r="B475" s="34"/>
      <c r="C475" s="182" t="s">
        <v>743</v>
      </c>
      <c r="D475" s="182" t="s">
        <v>135</v>
      </c>
      <c r="E475" s="183" t="s">
        <v>744</v>
      </c>
      <c r="F475" s="184" t="s">
        <v>745</v>
      </c>
      <c r="G475" s="185" t="s">
        <v>138</v>
      </c>
      <c r="H475" s="186">
        <v>77.25</v>
      </c>
      <c r="I475" s="187"/>
      <c r="J475" s="188">
        <f>ROUND(I475*H475,2)</f>
        <v>0</v>
      </c>
      <c r="K475" s="189"/>
      <c r="L475" s="38"/>
      <c r="M475" s="190" t="s">
        <v>1</v>
      </c>
      <c r="N475" s="191" t="s">
        <v>38</v>
      </c>
      <c r="O475" s="70"/>
      <c r="P475" s="192">
        <f>O475*H475</f>
        <v>0</v>
      </c>
      <c r="Q475" s="192">
        <v>3.5000000000000001E-3</v>
      </c>
      <c r="R475" s="192">
        <f>Q475*H475</f>
        <v>0.27037500000000003</v>
      </c>
      <c r="S475" s="192">
        <v>0</v>
      </c>
      <c r="T475" s="193">
        <f>S475*H475</f>
        <v>0</v>
      </c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R475" s="194" t="s">
        <v>207</v>
      </c>
      <c r="AT475" s="194" t="s">
        <v>135</v>
      </c>
      <c r="AU475" s="194" t="s">
        <v>83</v>
      </c>
      <c r="AY475" s="16" t="s">
        <v>133</v>
      </c>
      <c r="BE475" s="195">
        <f>IF(N475="základní",J475,0)</f>
        <v>0</v>
      </c>
      <c r="BF475" s="195">
        <f>IF(N475="snížená",J475,0)</f>
        <v>0</v>
      </c>
      <c r="BG475" s="195">
        <f>IF(N475="zákl. přenesená",J475,0)</f>
        <v>0</v>
      </c>
      <c r="BH475" s="195">
        <f>IF(N475="sníž. přenesená",J475,0)</f>
        <v>0</v>
      </c>
      <c r="BI475" s="195">
        <f>IF(N475="nulová",J475,0)</f>
        <v>0</v>
      </c>
      <c r="BJ475" s="16" t="s">
        <v>81</v>
      </c>
      <c r="BK475" s="195">
        <f>ROUND(I475*H475,2)</f>
        <v>0</v>
      </c>
      <c r="BL475" s="16" t="s">
        <v>207</v>
      </c>
      <c r="BM475" s="194" t="s">
        <v>746</v>
      </c>
    </row>
    <row r="476" spans="1:65" s="13" customFormat="1">
      <c r="B476" s="196"/>
      <c r="C476" s="197"/>
      <c r="D476" s="198" t="s">
        <v>141</v>
      </c>
      <c r="E476" s="199" t="s">
        <v>1</v>
      </c>
      <c r="F476" s="200" t="s">
        <v>289</v>
      </c>
      <c r="G476" s="197"/>
      <c r="H476" s="199" t="s">
        <v>1</v>
      </c>
      <c r="I476" s="201"/>
      <c r="J476" s="197"/>
      <c r="K476" s="197"/>
      <c r="L476" s="202"/>
      <c r="M476" s="203"/>
      <c r="N476" s="204"/>
      <c r="O476" s="204"/>
      <c r="P476" s="204"/>
      <c r="Q476" s="204"/>
      <c r="R476" s="204"/>
      <c r="S476" s="204"/>
      <c r="T476" s="205"/>
      <c r="AT476" s="206" t="s">
        <v>141</v>
      </c>
      <c r="AU476" s="206" t="s">
        <v>83</v>
      </c>
      <c r="AV476" s="13" t="s">
        <v>81</v>
      </c>
      <c r="AW476" s="13" t="s">
        <v>30</v>
      </c>
      <c r="AX476" s="13" t="s">
        <v>73</v>
      </c>
      <c r="AY476" s="206" t="s">
        <v>133</v>
      </c>
    </row>
    <row r="477" spans="1:65" s="14" customFormat="1">
      <c r="B477" s="207"/>
      <c r="C477" s="208"/>
      <c r="D477" s="198" t="s">
        <v>141</v>
      </c>
      <c r="E477" s="209" t="s">
        <v>1</v>
      </c>
      <c r="F477" s="210" t="s">
        <v>747</v>
      </c>
      <c r="G477" s="208"/>
      <c r="H477" s="211">
        <v>77.25</v>
      </c>
      <c r="I477" s="212"/>
      <c r="J477" s="208"/>
      <c r="K477" s="208"/>
      <c r="L477" s="213"/>
      <c r="M477" s="214"/>
      <c r="N477" s="215"/>
      <c r="O477" s="215"/>
      <c r="P477" s="215"/>
      <c r="Q477" s="215"/>
      <c r="R477" s="215"/>
      <c r="S477" s="215"/>
      <c r="T477" s="216"/>
      <c r="AT477" s="217" t="s">
        <v>141</v>
      </c>
      <c r="AU477" s="217" t="s">
        <v>83</v>
      </c>
      <c r="AV477" s="14" t="s">
        <v>83</v>
      </c>
      <c r="AW477" s="14" t="s">
        <v>30</v>
      </c>
      <c r="AX477" s="14" t="s">
        <v>73</v>
      </c>
      <c r="AY477" s="217" t="s">
        <v>133</v>
      </c>
    </row>
    <row r="478" spans="1:65" s="2" customFormat="1" ht="24.2" customHeight="1">
      <c r="A478" s="33"/>
      <c r="B478" s="34"/>
      <c r="C478" s="182" t="s">
        <v>748</v>
      </c>
      <c r="D478" s="182" t="s">
        <v>135</v>
      </c>
      <c r="E478" s="183" t="s">
        <v>749</v>
      </c>
      <c r="F478" s="184" t="s">
        <v>750</v>
      </c>
      <c r="G478" s="185" t="s">
        <v>138</v>
      </c>
      <c r="H478" s="186">
        <v>140.08099999999999</v>
      </c>
      <c r="I478" s="187"/>
      <c r="J478" s="188">
        <f>ROUND(I478*H478,2)</f>
        <v>0</v>
      </c>
      <c r="K478" s="189"/>
      <c r="L478" s="38"/>
      <c r="M478" s="190" t="s">
        <v>1</v>
      </c>
      <c r="N478" s="191" t="s">
        <v>38</v>
      </c>
      <c r="O478" s="70"/>
      <c r="P478" s="192">
        <f>O478*H478</f>
        <v>0</v>
      </c>
      <c r="Q478" s="192">
        <v>6.0099999999999997E-3</v>
      </c>
      <c r="R478" s="192">
        <f>Q478*H478</f>
        <v>0.84188680999999987</v>
      </c>
      <c r="S478" s="192">
        <v>0</v>
      </c>
      <c r="T478" s="193">
        <f>S478*H478</f>
        <v>0</v>
      </c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R478" s="194" t="s">
        <v>207</v>
      </c>
      <c r="AT478" s="194" t="s">
        <v>135</v>
      </c>
      <c r="AU478" s="194" t="s">
        <v>83</v>
      </c>
      <c r="AY478" s="16" t="s">
        <v>133</v>
      </c>
      <c r="BE478" s="195">
        <f>IF(N478="základní",J478,0)</f>
        <v>0</v>
      </c>
      <c r="BF478" s="195">
        <f>IF(N478="snížená",J478,0)</f>
        <v>0</v>
      </c>
      <c r="BG478" s="195">
        <f>IF(N478="zákl. přenesená",J478,0)</f>
        <v>0</v>
      </c>
      <c r="BH478" s="195">
        <f>IF(N478="sníž. přenesená",J478,0)</f>
        <v>0</v>
      </c>
      <c r="BI478" s="195">
        <f>IF(N478="nulová",J478,0)</f>
        <v>0</v>
      </c>
      <c r="BJ478" s="16" t="s">
        <v>81</v>
      </c>
      <c r="BK478" s="195">
        <f>ROUND(I478*H478,2)</f>
        <v>0</v>
      </c>
      <c r="BL478" s="16" t="s">
        <v>207</v>
      </c>
      <c r="BM478" s="194" t="s">
        <v>751</v>
      </c>
    </row>
    <row r="479" spans="1:65" s="13" customFormat="1">
      <c r="B479" s="196"/>
      <c r="C479" s="197"/>
      <c r="D479" s="198" t="s">
        <v>141</v>
      </c>
      <c r="E479" s="199" t="s">
        <v>1</v>
      </c>
      <c r="F479" s="200" t="s">
        <v>166</v>
      </c>
      <c r="G479" s="197"/>
      <c r="H479" s="199" t="s">
        <v>1</v>
      </c>
      <c r="I479" s="201"/>
      <c r="J479" s="197"/>
      <c r="K479" s="197"/>
      <c r="L479" s="202"/>
      <c r="M479" s="203"/>
      <c r="N479" s="204"/>
      <c r="O479" s="204"/>
      <c r="P479" s="204"/>
      <c r="Q479" s="204"/>
      <c r="R479" s="204"/>
      <c r="S479" s="204"/>
      <c r="T479" s="205"/>
      <c r="AT479" s="206" t="s">
        <v>141</v>
      </c>
      <c r="AU479" s="206" t="s">
        <v>83</v>
      </c>
      <c r="AV479" s="13" t="s">
        <v>81</v>
      </c>
      <c r="AW479" s="13" t="s">
        <v>30</v>
      </c>
      <c r="AX479" s="13" t="s">
        <v>73</v>
      </c>
      <c r="AY479" s="206" t="s">
        <v>133</v>
      </c>
    </row>
    <row r="480" spans="1:65" s="14" customFormat="1" ht="22.5">
      <c r="B480" s="207"/>
      <c r="C480" s="208"/>
      <c r="D480" s="198" t="s">
        <v>141</v>
      </c>
      <c r="E480" s="209" t="s">
        <v>1</v>
      </c>
      <c r="F480" s="210" t="s">
        <v>752</v>
      </c>
      <c r="G480" s="208"/>
      <c r="H480" s="211">
        <v>140.08099999999999</v>
      </c>
      <c r="I480" s="212"/>
      <c r="J480" s="208"/>
      <c r="K480" s="208"/>
      <c r="L480" s="213"/>
      <c r="M480" s="214"/>
      <c r="N480" s="215"/>
      <c r="O480" s="215"/>
      <c r="P480" s="215"/>
      <c r="Q480" s="215"/>
      <c r="R480" s="215"/>
      <c r="S480" s="215"/>
      <c r="T480" s="216"/>
      <c r="AT480" s="217" t="s">
        <v>141</v>
      </c>
      <c r="AU480" s="217" t="s">
        <v>83</v>
      </c>
      <c r="AV480" s="14" t="s">
        <v>83</v>
      </c>
      <c r="AW480" s="14" t="s">
        <v>30</v>
      </c>
      <c r="AX480" s="14" t="s">
        <v>73</v>
      </c>
      <c r="AY480" s="217" t="s">
        <v>133</v>
      </c>
    </row>
    <row r="481" spans="1:65" s="2" customFormat="1" ht="24.2" customHeight="1">
      <c r="A481" s="33"/>
      <c r="B481" s="34"/>
      <c r="C481" s="182" t="s">
        <v>753</v>
      </c>
      <c r="D481" s="182" t="s">
        <v>135</v>
      </c>
      <c r="E481" s="183" t="s">
        <v>754</v>
      </c>
      <c r="F481" s="184" t="s">
        <v>755</v>
      </c>
      <c r="G481" s="185" t="s">
        <v>138</v>
      </c>
      <c r="H481" s="186">
        <v>140.08099999999999</v>
      </c>
      <c r="I481" s="187"/>
      <c r="J481" s="188">
        <f>ROUND(I481*H481,2)</f>
        <v>0</v>
      </c>
      <c r="K481" s="189"/>
      <c r="L481" s="38"/>
      <c r="M481" s="190" t="s">
        <v>1</v>
      </c>
      <c r="N481" s="191" t="s">
        <v>38</v>
      </c>
      <c r="O481" s="70"/>
      <c r="P481" s="192">
        <f>O481*H481</f>
        <v>0</v>
      </c>
      <c r="Q481" s="192">
        <v>8.0000000000000004E-4</v>
      </c>
      <c r="R481" s="192">
        <f>Q481*H481</f>
        <v>0.11206479999999999</v>
      </c>
      <c r="S481" s="192">
        <v>0</v>
      </c>
      <c r="T481" s="193">
        <f>S481*H481</f>
        <v>0</v>
      </c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R481" s="194" t="s">
        <v>207</v>
      </c>
      <c r="AT481" s="194" t="s">
        <v>135</v>
      </c>
      <c r="AU481" s="194" t="s">
        <v>83</v>
      </c>
      <c r="AY481" s="16" t="s">
        <v>133</v>
      </c>
      <c r="BE481" s="195">
        <f>IF(N481="základní",J481,0)</f>
        <v>0</v>
      </c>
      <c r="BF481" s="195">
        <f>IF(N481="snížená",J481,0)</f>
        <v>0</v>
      </c>
      <c r="BG481" s="195">
        <f>IF(N481="zákl. přenesená",J481,0)</f>
        <v>0</v>
      </c>
      <c r="BH481" s="195">
        <f>IF(N481="sníž. přenesená",J481,0)</f>
        <v>0</v>
      </c>
      <c r="BI481" s="195">
        <f>IF(N481="nulová",J481,0)</f>
        <v>0</v>
      </c>
      <c r="BJ481" s="16" t="s">
        <v>81</v>
      </c>
      <c r="BK481" s="195">
        <f>ROUND(I481*H481,2)</f>
        <v>0</v>
      </c>
      <c r="BL481" s="16" t="s">
        <v>207</v>
      </c>
      <c r="BM481" s="194" t="s">
        <v>756</v>
      </c>
    </row>
    <row r="482" spans="1:65" s="14" customFormat="1">
      <c r="B482" s="207"/>
      <c r="C482" s="208"/>
      <c r="D482" s="198" t="s">
        <v>141</v>
      </c>
      <c r="E482" s="209" t="s">
        <v>1</v>
      </c>
      <c r="F482" s="210" t="s">
        <v>475</v>
      </c>
      <c r="G482" s="208"/>
      <c r="H482" s="211">
        <v>140.08099999999999</v>
      </c>
      <c r="I482" s="212"/>
      <c r="J482" s="208"/>
      <c r="K482" s="208"/>
      <c r="L482" s="213"/>
      <c r="M482" s="214"/>
      <c r="N482" s="215"/>
      <c r="O482" s="215"/>
      <c r="P482" s="215"/>
      <c r="Q482" s="215"/>
      <c r="R482" s="215"/>
      <c r="S482" s="215"/>
      <c r="T482" s="216"/>
      <c r="AT482" s="217" t="s">
        <v>141</v>
      </c>
      <c r="AU482" s="217" t="s">
        <v>83</v>
      </c>
      <c r="AV482" s="14" t="s">
        <v>83</v>
      </c>
      <c r="AW482" s="14" t="s">
        <v>30</v>
      </c>
      <c r="AX482" s="14" t="s">
        <v>73</v>
      </c>
      <c r="AY482" s="217" t="s">
        <v>133</v>
      </c>
    </row>
    <row r="483" spans="1:65" s="2" customFormat="1" ht="24.2" customHeight="1">
      <c r="A483" s="33"/>
      <c r="B483" s="34"/>
      <c r="C483" s="182" t="s">
        <v>757</v>
      </c>
      <c r="D483" s="182" t="s">
        <v>135</v>
      </c>
      <c r="E483" s="183" t="s">
        <v>758</v>
      </c>
      <c r="F483" s="184" t="s">
        <v>759</v>
      </c>
      <c r="G483" s="185" t="s">
        <v>265</v>
      </c>
      <c r="H483" s="186">
        <v>60.3</v>
      </c>
      <c r="I483" s="187"/>
      <c r="J483" s="188">
        <f>ROUND(I483*H483,2)</f>
        <v>0</v>
      </c>
      <c r="K483" s="189"/>
      <c r="L483" s="38"/>
      <c r="M483" s="190" t="s">
        <v>1</v>
      </c>
      <c r="N483" s="191" t="s">
        <v>38</v>
      </c>
      <c r="O483" s="70"/>
      <c r="P483" s="192">
        <f>O483*H483</f>
        <v>0</v>
      </c>
      <c r="Q483" s="192">
        <v>1.6000000000000001E-4</v>
      </c>
      <c r="R483" s="192">
        <f>Q483*H483</f>
        <v>9.6480000000000003E-3</v>
      </c>
      <c r="S483" s="192">
        <v>0</v>
      </c>
      <c r="T483" s="193">
        <f>S483*H483</f>
        <v>0</v>
      </c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R483" s="194" t="s">
        <v>207</v>
      </c>
      <c r="AT483" s="194" t="s">
        <v>135</v>
      </c>
      <c r="AU483" s="194" t="s">
        <v>83</v>
      </c>
      <c r="AY483" s="16" t="s">
        <v>133</v>
      </c>
      <c r="BE483" s="195">
        <f>IF(N483="základní",J483,0)</f>
        <v>0</v>
      </c>
      <c r="BF483" s="195">
        <f>IF(N483="snížená",J483,0)</f>
        <v>0</v>
      </c>
      <c r="BG483" s="195">
        <f>IF(N483="zákl. přenesená",J483,0)</f>
        <v>0</v>
      </c>
      <c r="BH483" s="195">
        <f>IF(N483="sníž. přenesená",J483,0)</f>
        <v>0</v>
      </c>
      <c r="BI483" s="195">
        <f>IF(N483="nulová",J483,0)</f>
        <v>0</v>
      </c>
      <c r="BJ483" s="16" t="s">
        <v>81</v>
      </c>
      <c r="BK483" s="195">
        <f>ROUND(I483*H483,2)</f>
        <v>0</v>
      </c>
      <c r="BL483" s="16" t="s">
        <v>207</v>
      </c>
      <c r="BM483" s="194" t="s">
        <v>760</v>
      </c>
    </row>
    <row r="484" spans="1:65" s="14" customFormat="1">
      <c r="B484" s="207"/>
      <c r="C484" s="208"/>
      <c r="D484" s="198" t="s">
        <v>141</v>
      </c>
      <c r="E484" s="209" t="s">
        <v>1</v>
      </c>
      <c r="F484" s="210" t="s">
        <v>761</v>
      </c>
      <c r="G484" s="208"/>
      <c r="H484" s="211">
        <v>60.3</v>
      </c>
      <c r="I484" s="212"/>
      <c r="J484" s="208"/>
      <c r="K484" s="208"/>
      <c r="L484" s="213"/>
      <c r="M484" s="214"/>
      <c r="N484" s="215"/>
      <c r="O484" s="215"/>
      <c r="P484" s="215"/>
      <c r="Q484" s="215"/>
      <c r="R484" s="215"/>
      <c r="S484" s="215"/>
      <c r="T484" s="216"/>
      <c r="AT484" s="217" t="s">
        <v>141</v>
      </c>
      <c r="AU484" s="217" t="s">
        <v>83</v>
      </c>
      <c r="AV484" s="14" t="s">
        <v>83</v>
      </c>
      <c r="AW484" s="14" t="s">
        <v>30</v>
      </c>
      <c r="AX484" s="14" t="s">
        <v>73</v>
      </c>
      <c r="AY484" s="217" t="s">
        <v>133</v>
      </c>
    </row>
    <row r="485" spans="1:65" s="2" customFormat="1" ht="24.2" customHeight="1">
      <c r="A485" s="33"/>
      <c r="B485" s="34"/>
      <c r="C485" s="182" t="s">
        <v>762</v>
      </c>
      <c r="D485" s="182" t="s">
        <v>135</v>
      </c>
      <c r="E485" s="183" t="s">
        <v>763</v>
      </c>
      <c r="F485" s="184" t="s">
        <v>764</v>
      </c>
      <c r="G485" s="185" t="s">
        <v>765</v>
      </c>
      <c r="H485" s="229"/>
      <c r="I485" s="187"/>
      <c r="J485" s="188">
        <f>ROUND(I485*H485,2)</f>
        <v>0</v>
      </c>
      <c r="K485" s="189"/>
      <c r="L485" s="38"/>
      <c r="M485" s="190" t="s">
        <v>1</v>
      </c>
      <c r="N485" s="191" t="s">
        <v>38</v>
      </c>
      <c r="O485" s="70"/>
      <c r="P485" s="192">
        <f>O485*H485</f>
        <v>0</v>
      </c>
      <c r="Q485" s="192">
        <v>0</v>
      </c>
      <c r="R485" s="192">
        <f>Q485*H485</f>
        <v>0</v>
      </c>
      <c r="S485" s="192">
        <v>0</v>
      </c>
      <c r="T485" s="193">
        <f>S485*H485</f>
        <v>0</v>
      </c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R485" s="194" t="s">
        <v>207</v>
      </c>
      <c r="AT485" s="194" t="s">
        <v>135</v>
      </c>
      <c r="AU485" s="194" t="s">
        <v>83</v>
      </c>
      <c r="AY485" s="16" t="s">
        <v>133</v>
      </c>
      <c r="BE485" s="195">
        <f>IF(N485="základní",J485,0)</f>
        <v>0</v>
      </c>
      <c r="BF485" s="195">
        <f>IF(N485="snížená",J485,0)</f>
        <v>0</v>
      </c>
      <c r="BG485" s="195">
        <f>IF(N485="zákl. přenesená",J485,0)</f>
        <v>0</v>
      </c>
      <c r="BH485" s="195">
        <f>IF(N485="sníž. přenesená",J485,0)</f>
        <v>0</v>
      </c>
      <c r="BI485" s="195">
        <f>IF(N485="nulová",J485,0)</f>
        <v>0</v>
      </c>
      <c r="BJ485" s="16" t="s">
        <v>81</v>
      </c>
      <c r="BK485" s="195">
        <f>ROUND(I485*H485,2)</f>
        <v>0</v>
      </c>
      <c r="BL485" s="16" t="s">
        <v>207</v>
      </c>
      <c r="BM485" s="194" t="s">
        <v>766</v>
      </c>
    </row>
    <row r="486" spans="1:65" s="12" customFormat="1" ht="22.9" customHeight="1">
      <c r="B486" s="166"/>
      <c r="C486" s="167"/>
      <c r="D486" s="168" t="s">
        <v>72</v>
      </c>
      <c r="E486" s="180" t="s">
        <v>767</v>
      </c>
      <c r="F486" s="180" t="s">
        <v>768</v>
      </c>
      <c r="G486" s="167"/>
      <c r="H486" s="167"/>
      <c r="I486" s="170"/>
      <c r="J486" s="181">
        <f>BK486</f>
        <v>0</v>
      </c>
      <c r="K486" s="167"/>
      <c r="L486" s="172"/>
      <c r="M486" s="173"/>
      <c r="N486" s="174"/>
      <c r="O486" s="174"/>
      <c r="P486" s="175">
        <f>SUM(P487:P498)</f>
        <v>0</v>
      </c>
      <c r="Q486" s="174"/>
      <c r="R486" s="175">
        <f>SUM(R487:R498)</f>
        <v>2.0525000000000002</v>
      </c>
      <c r="S486" s="174"/>
      <c r="T486" s="176">
        <f>SUM(T487:T498)</f>
        <v>0</v>
      </c>
      <c r="AR486" s="177" t="s">
        <v>83</v>
      </c>
      <c r="AT486" s="178" t="s">
        <v>72</v>
      </c>
      <c r="AU486" s="178" t="s">
        <v>81</v>
      </c>
      <c r="AY486" s="177" t="s">
        <v>133</v>
      </c>
      <c r="BK486" s="179">
        <f>SUM(BK487:BK498)</f>
        <v>0</v>
      </c>
    </row>
    <row r="487" spans="1:65" s="2" customFormat="1" ht="24.2" customHeight="1">
      <c r="A487" s="33"/>
      <c r="B487" s="34"/>
      <c r="C487" s="182" t="s">
        <v>769</v>
      </c>
      <c r="D487" s="182" t="s">
        <v>135</v>
      </c>
      <c r="E487" s="183" t="s">
        <v>770</v>
      </c>
      <c r="F487" s="184" t="s">
        <v>771</v>
      </c>
      <c r="G487" s="185" t="s">
        <v>138</v>
      </c>
      <c r="H487" s="186">
        <v>108.93</v>
      </c>
      <c r="I487" s="187"/>
      <c r="J487" s="188">
        <f>ROUND(I487*H487,2)</f>
        <v>0</v>
      </c>
      <c r="K487" s="189"/>
      <c r="L487" s="38"/>
      <c r="M487" s="190" t="s">
        <v>1</v>
      </c>
      <c r="N487" s="191" t="s">
        <v>38</v>
      </c>
      <c r="O487" s="70"/>
      <c r="P487" s="192">
        <f>O487*H487</f>
        <v>0</v>
      </c>
      <c r="Q487" s="192">
        <v>0</v>
      </c>
      <c r="R487" s="192">
        <f>Q487*H487</f>
        <v>0</v>
      </c>
      <c r="S487" s="192">
        <v>0</v>
      </c>
      <c r="T487" s="193">
        <f>S487*H487</f>
        <v>0</v>
      </c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R487" s="194" t="s">
        <v>207</v>
      </c>
      <c r="AT487" s="194" t="s">
        <v>135</v>
      </c>
      <c r="AU487" s="194" t="s">
        <v>83</v>
      </c>
      <c r="AY487" s="16" t="s">
        <v>133</v>
      </c>
      <c r="BE487" s="195">
        <f>IF(N487="základní",J487,0)</f>
        <v>0</v>
      </c>
      <c r="BF487" s="195">
        <f>IF(N487="snížená",J487,0)</f>
        <v>0</v>
      </c>
      <c r="BG487" s="195">
        <f>IF(N487="zákl. přenesená",J487,0)</f>
        <v>0</v>
      </c>
      <c r="BH487" s="195">
        <f>IF(N487="sníž. přenesená",J487,0)</f>
        <v>0</v>
      </c>
      <c r="BI487" s="195">
        <f>IF(N487="nulová",J487,0)</f>
        <v>0</v>
      </c>
      <c r="BJ487" s="16" t="s">
        <v>81</v>
      </c>
      <c r="BK487" s="195">
        <f>ROUND(I487*H487,2)</f>
        <v>0</v>
      </c>
      <c r="BL487" s="16" t="s">
        <v>207</v>
      </c>
      <c r="BM487" s="194" t="s">
        <v>772</v>
      </c>
    </row>
    <row r="488" spans="1:65" s="13" customFormat="1">
      <c r="B488" s="196"/>
      <c r="C488" s="197"/>
      <c r="D488" s="198" t="s">
        <v>141</v>
      </c>
      <c r="E488" s="199" t="s">
        <v>1</v>
      </c>
      <c r="F488" s="200" t="s">
        <v>665</v>
      </c>
      <c r="G488" s="197"/>
      <c r="H488" s="199" t="s">
        <v>1</v>
      </c>
      <c r="I488" s="201"/>
      <c r="J488" s="197"/>
      <c r="K488" s="197"/>
      <c r="L488" s="202"/>
      <c r="M488" s="203"/>
      <c r="N488" s="204"/>
      <c r="O488" s="204"/>
      <c r="P488" s="204"/>
      <c r="Q488" s="204"/>
      <c r="R488" s="204"/>
      <c r="S488" s="204"/>
      <c r="T488" s="205"/>
      <c r="AT488" s="206" t="s">
        <v>141</v>
      </c>
      <c r="AU488" s="206" t="s">
        <v>83</v>
      </c>
      <c r="AV488" s="13" t="s">
        <v>81</v>
      </c>
      <c r="AW488" s="13" t="s">
        <v>30</v>
      </c>
      <c r="AX488" s="13" t="s">
        <v>73</v>
      </c>
      <c r="AY488" s="206" t="s">
        <v>133</v>
      </c>
    </row>
    <row r="489" spans="1:65" s="14" customFormat="1">
      <c r="B489" s="207"/>
      <c r="C489" s="208"/>
      <c r="D489" s="198" t="s">
        <v>141</v>
      </c>
      <c r="E489" s="209" t="s">
        <v>1</v>
      </c>
      <c r="F489" s="210" t="s">
        <v>508</v>
      </c>
      <c r="G489" s="208"/>
      <c r="H489" s="211">
        <v>108.93</v>
      </c>
      <c r="I489" s="212"/>
      <c r="J489" s="208"/>
      <c r="K489" s="208"/>
      <c r="L489" s="213"/>
      <c r="M489" s="214"/>
      <c r="N489" s="215"/>
      <c r="O489" s="215"/>
      <c r="P489" s="215"/>
      <c r="Q489" s="215"/>
      <c r="R489" s="215"/>
      <c r="S489" s="215"/>
      <c r="T489" s="216"/>
      <c r="AT489" s="217" t="s">
        <v>141</v>
      </c>
      <c r="AU489" s="217" t="s">
        <v>83</v>
      </c>
      <c r="AV489" s="14" t="s">
        <v>83</v>
      </c>
      <c r="AW489" s="14" t="s">
        <v>30</v>
      </c>
      <c r="AX489" s="14" t="s">
        <v>73</v>
      </c>
      <c r="AY489" s="217" t="s">
        <v>133</v>
      </c>
    </row>
    <row r="490" spans="1:65" s="2" customFormat="1" ht="24.2" customHeight="1">
      <c r="A490" s="33"/>
      <c r="B490" s="34"/>
      <c r="C490" s="218" t="s">
        <v>773</v>
      </c>
      <c r="D490" s="218" t="s">
        <v>241</v>
      </c>
      <c r="E490" s="219" t="s">
        <v>774</v>
      </c>
      <c r="F490" s="220" t="s">
        <v>775</v>
      </c>
      <c r="G490" s="221" t="s">
        <v>138</v>
      </c>
      <c r="H490" s="222">
        <v>114.5</v>
      </c>
      <c r="I490" s="223"/>
      <c r="J490" s="224">
        <f>ROUND(I490*H490,2)</f>
        <v>0</v>
      </c>
      <c r="K490" s="225"/>
      <c r="L490" s="226"/>
      <c r="M490" s="227" t="s">
        <v>1</v>
      </c>
      <c r="N490" s="228" t="s">
        <v>38</v>
      </c>
      <c r="O490" s="70"/>
      <c r="P490" s="192">
        <f>O490*H490</f>
        <v>0</v>
      </c>
      <c r="Q490" s="192">
        <v>1.6E-2</v>
      </c>
      <c r="R490" s="192">
        <f>Q490*H490</f>
        <v>1.8320000000000001</v>
      </c>
      <c r="S490" s="192">
        <v>0</v>
      </c>
      <c r="T490" s="193">
        <f>S490*H490</f>
        <v>0</v>
      </c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R490" s="194" t="s">
        <v>285</v>
      </c>
      <c r="AT490" s="194" t="s">
        <v>241</v>
      </c>
      <c r="AU490" s="194" t="s">
        <v>83</v>
      </c>
      <c r="AY490" s="16" t="s">
        <v>133</v>
      </c>
      <c r="BE490" s="195">
        <f>IF(N490="základní",J490,0)</f>
        <v>0</v>
      </c>
      <c r="BF490" s="195">
        <f>IF(N490="snížená",J490,0)</f>
        <v>0</v>
      </c>
      <c r="BG490" s="195">
        <f>IF(N490="zákl. přenesená",J490,0)</f>
        <v>0</v>
      </c>
      <c r="BH490" s="195">
        <f>IF(N490="sníž. přenesená",J490,0)</f>
        <v>0</v>
      </c>
      <c r="BI490" s="195">
        <f>IF(N490="nulová",J490,0)</f>
        <v>0</v>
      </c>
      <c r="BJ490" s="16" t="s">
        <v>81</v>
      </c>
      <c r="BK490" s="195">
        <f>ROUND(I490*H490,2)</f>
        <v>0</v>
      </c>
      <c r="BL490" s="16" t="s">
        <v>207</v>
      </c>
      <c r="BM490" s="194" t="s">
        <v>776</v>
      </c>
    </row>
    <row r="491" spans="1:65" s="13" customFormat="1">
      <c r="B491" s="196"/>
      <c r="C491" s="197"/>
      <c r="D491" s="198" t="s">
        <v>141</v>
      </c>
      <c r="E491" s="199" t="s">
        <v>1</v>
      </c>
      <c r="F491" s="200" t="s">
        <v>142</v>
      </c>
      <c r="G491" s="197"/>
      <c r="H491" s="199" t="s">
        <v>1</v>
      </c>
      <c r="I491" s="201"/>
      <c r="J491" s="197"/>
      <c r="K491" s="197"/>
      <c r="L491" s="202"/>
      <c r="M491" s="203"/>
      <c r="N491" s="204"/>
      <c r="O491" s="204"/>
      <c r="P491" s="204"/>
      <c r="Q491" s="204"/>
      <c r="R491" s="204"/>
      <c r="S491" s="204"/>
      <c r="T491" s="205"/>
      <c r="AT491" s="206" t="s">
        <v>141</v>
      </c>
      <c r="AU491" s="206" t="s">
        <v>83</v>
      </c>
      <c r="AV491" s="13" t="s">
        <v>81</v>
      </c>
      <c r="AW491" s="13" t="s">
        <v>30</v>
      </c>
      <c r="AX491" s="13" t="s">
        <v>73</v>
      </c>
      <c r="AY491" s="206" t="s">
        <v>133</v>
      </c>
    </row>
    <row r="492" spans="1:65" s="14" customFormat="1">
      <c r="B492" s="207"/>
      <c r="C492" s="208"/>
      <c r="D492" s="198" t="s">
        <v>141</v>
      </c>
      <c r="E492" s="209" t="s">
        <v>1</v>
      </c>
      <c r="F492" s="210" t="s">
        <v>777</v>
      </c>
      <c r="G492" s="208"/>
      <c r="H492" s="211">
        <v>114.5</v>
      </c>
      <c r="I492" s="212"/>
      <c r="J492" s="208"/>
      <c r="K492" s="208"/>
      <c r="L492" s="213"/>
      <c r="M492" s="214"/>
      <c r="N492" s="215"/>
      <c r="O492" s="215"/>
      <c r="P492" s="215"/>
      <c r="Q492" s="215"/>
      <c r="R492" s="215"/>
      <c r="S492" s="215"/>
      <c r="T492" s="216"/>
      <c r="AT492" s="217" t="s">
        <v>141</v>
      </c>
      <c r="AU492" s="217" t="s">
        <v>83</v>
      </c>
      <c r="AV492" s="14" t="s">
        <v>83</v>
      </c>
      <c r="AW492" s="14" t="s">
        <v>30</v>
      </c>
      <c r="AX492" s="14" t="s">
        <v>73</v>
      </c>
      <c r="AY492" s="217" t="s">
        <v>133</v>
      </c>
    </row>
    <row r="493" spans="1:65" s="2" customFormat="1" ht="24.2" customHeight="1">
      <c r="A493" s="33"/>
      <c r="B493" s="34"/>
      <c r="C493" s="182" t="s">
        <v>143</v>
      </c>
      <c r="D493" s="182" t="s">
        <v>135</v>
      </c>
      <c r="E493" s="183" t="s">
        <v>778</v>
      </c>
      <c r="F493" s="184" t="s">
        <v>779</v>
      </c>
      <c r="G493" s="185" t="s">
        <v>138</v>
      </c>
      <c r="H493" s="186">
        <v>140.08099999999999</v>
      </c>
      <c r="I493" s="187"/>
      <c r="J493" s="188">
        <f>ROUND(I493*H493,2)</f>
        <v>0</v>
      </c>
      <c r="K493" s="189"/>
      <c r="L493" s="38"/>
      <c r="M493" s="190" t="s">
        <v>1</v>
      </c>
      <c r="N493" s="191" t="s">
        <v>38</v>
      </c>
      <c r="O493" s="70"/>
      <c r="P493" s="192">
        <f>O493*H493</f>
        <v>0</v>
      </c>
      <c r="Q493" s="192">
        <v>0</v>
      </c>
      <c r="R493" s="192">
        <f>Q493*H493</f>
        <v>0</v>
      </c>
      <c r="S493" s="192">
        <v>0</v>
      </c>
      <c r="T493" s="193">
        <f>S493*H493</f>
        <v>0</v>
      </c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R493" s="194" t="s">
        <v>207</v>
      </c>
      <c r="AT493" s="194" t="s">
        <v>135</v>
      </c>
      <c r="AU493" s="194" t="s">
        <v>83</v>
      </c>
      <c r="AY493" s="16" t="s">
        <v>133</v>
      </c>
      <c r="BE493" s="195">
        <f>IF(N493="základní",J493,0)</f>
        <v>0</v>
      </c>
      <c r="BF493" s="195">
        <f>IF(N493="snížená",J493,0)</f>
        <v>0</v>
      </c>
      <c r="BG493" s="195">
        <f>IF(N493="zákl. přenesená",J493,0)</f>
        <v>0</v>
      </c>
      <c r="BH493" s="195">
        <f>IF(N493="sníž. přenesená",J493,0)</f>
        <v>0</v>
      </c>
      <c r="BI493" s="195">
        <f>IF(N493="nulová",J493,0)</f>
        <v>0</v>
      </c>
      <c r="BJ493" s="16" t="s">
        <v>81</v>
      </c>
      <c r="BK493" s="195">
        <f>ROUND(I493*H493,2)</f>
        <v>0</v>
      </c>
      <c r="BL493" s="16" t="s">
        <v>207</v>
      </c>
      <c r="BM493" s="194" t="s">
        <v>780</v>
      </c>
    </row>
    <row r="494" spans="1:65" s="14" customFormat="1">
      <c r="B494" s="207"/>
      <c r="C494" s="208"/>
      <c r="D494" s="198" t="s">
        <v>141</v>
      </c>
      <c r="E494" s="209" t="s">
        <v>1</v>
      </c>
      <c r="F494" s="210" t="s">
        <v>475</v>
      </c>
      <c r="G494" s="208"/>
      <c r="H494" s="211">
        <v>140.08099999999999</v>
      </c>
      <c r="I494" s="212"/>
      <c r="J494" s="208"/>
      <c r="K494" s="208"/>
      <c r="L494" s="213"/>
      <c r="M494" s="214"/>
      <c r="N494" s="215"/>
      <c r="O494" s="215"/>
      <c r="P494" s="215"/>
      <c r="Q494" s="215"/>
      <c r="R494" s="215"/>
      <c r="S494" s="215"/>
      <c r="T494" s="216"/>
      <c r="AT494" s="217" t="s">
        <v>141</v>
      </c>
      <c r="AU494" s="217" t="s">
        <v>83</v>
      </c>
      <c r="AV494" s="14" t="s">
        <v>83</v>
      </c>
      <c r="AW494" s="14" t="s">
        <v>30</v>
      </c>
      <c r="AX494" s="14" t="s">
        <v>73</v>
      </c>
      <c r="AY494" s="217" t="s">
        <v>133</v>
      </c>
    </row>
    <row r="495" spans="1:65" s="2" customFormat="1" ht="14.45" customHeight="1">
      <c r="A495" s="33"/>
      <c r="B495" s="34"/>
      <c r="C495" s="218" t="s">
        <v>781</v>
      </c>
      <c r="D495" s="218" t="s">
        <v>241</v>
      </c>
      <c r="E495" s="219" t="s">
        <v>782</v>
      </c>
      <c r="F495" s="220" t="s">
        <v>783</v>
      </c>
      <c r="G495" s="221" t="s">
        <v>138</v>
      </c>
      <c r="H495" s="222">
        <v>147</v>
      </c>
      <c r="I495" s="223"/>
      <c r="J495" s="224">
        <f>ROUND(I495*H495,2)</f>
        <v>0</v>
      </c>
      <c r="K495" s="225"/>
      <c r="L495" s="226"/>
      <c r="M495" s="227" t="s">
        <v>1</v>
      </c>
      <c r="N495" s="228" t="s">
        <v>38</v>
      </c>
      <c r="O495" s="70"/>
      <c r="P495" s="192">
        <f>O495*H495</f>
        <v>0</v>
      </c>
      <c r="Q495" s="192">
        <v>1.5E-3</v>
      </c>
      <c r="R495" s="192">
        <f>Q495*H495</f>
        <v>0.2205</v>
      </c>
      <c r="S495" s="192">
        <v>0</v>
      </c>
      <c r="T495" s="193">
        <f>S495*H495</f>
        <v>0</v>
      </c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R495" s="194" t="s">
        <v>285</v>
      </c>
      <c r="AT495" s="194" t="s">
        <v>241</v>
      </c>
      <c r="AU495" s="194" t="s">
        <v>83</v>
      </c>
      <c r="AY495" s="16" t="s">
        <v>133</v>
      </c>
      <c r="BE495" s="195">
        <f>IF(N495="základní",J495,0)</f>
        <v>0</v>
      </c>
      <c r="BF495" s="195">
        <f>IF(N495="snížená",J495,0)</f>
        <v>0</v>
      </c>
      <c r="BG495" s="195">
        <f>IF(N495="zákl. přenesená",J495,0)</f>
        <v>0</v>
      </c>
      <c r="BH495" s="195">
        <f>IF(N495="sníž. přenesená",J495,0)</f>
        <v>0</v>
      </c>
      <c r="BI495" s="195">
        <f>IF(N495="nulová",J495,0)</f>
        <v>0</v>
      </c>
      <c r="BJ495" s="16" t="s">
        <v>81</v>
      </c>
      <c r="BK495" s="195">
        <f>ROUND(I495*H495,2)</f>
        <v>0</v>
      </c>
      <c r="BL495" s="16" t="s">
        <v>207</v>
      </c>
      <c r="BM495" s="194" t="s">
        <v>784</v>
      </c>
    </row>
    <row r="496" spans="1:65" s="13" customFormat="1">
      <c r="B496" s="196"/>
      <c r="C496" s="197"/>
      <c r="D496" s="198" t="s">
        <v>141</v>
      </c>
      <c r="E496" s="199" t="s">
        <v>1</v>
      </c>
      <c r="F496" s="200" t="s">
        <v>142</v>
      </c>
      <c r="G496" s="197"/>
      <c r="H496" s="199" t="s">
        <v>1</v>
      </c>
      <c r="I496" s="201"/>
      <c r="J496" s="197"/>
      <c r="K496" s="197"/>
      <c r="L496" s="202"/>
      <c r="M496" s="203"/>
      <c r="N496" s="204"/>
      <c r="O496" s="204"/>
      <c r="P496" s="204"/>
      <c r="Q496" s="204"/>
      <c r="R496" s="204"/>
      <c r="S496" s="204"/>
      <c r="T496" s="205"/>
      <c r="AT496" s="206" t="s">
        <v>141</v>
      </c>
      <c r="AU496" s="206" t="s">
        <v>83</v>
      </c>
      <c r="AV496" s="13" t="s">
        <v>81</v>
      </c>
      <c r="AW496" s="13" t="s">
        <v>30</v>
      </c>
      <c r="AX496" s="13" t="s">
        <v>73</v>
      </c>
      <c r="AY496" s="206" t="s">
        <v>133</v>
      </c>
    </row>
    <row r="497" spans="1:65" s="14" customFormat="1">
      <c r="B497" s="207"/>
      <c r="C497" s="208"/>
      <c r="D497" s="198" t="s">
        <v>141</v>
      </c>
      <c r="E497" s="209" t="s">
        <v>1</v>
      </c>
      <c r="F497" s="210" t="s">
        <v>785</v>
      </c>
      <c r="G497" s="208"/>
      <c r="H497" s="211">
        <v>147</v>
      </c>
      <c r="I497" s="212"/>
      <c r="J497" s="208"/>
      <c r="K497" s="208"/>
      <c r="L497" s="213"/>
      <c r="M497" s="214"/>
      <c r="N497" s="215"/>
      <c r="O497" s="215"/>
      <c r="P497" s="215"/>
      <c r="Q497" s="215"/>
      <c r="R497" s="215"/>
      <c r="S497" s="215"/>
      <c r="T497" s="216"/>
      <c r="AT497" s="217" t="s">
        <v>141</v>
      </c>
      <c r="AU497" s="217" t="s">
        <v>83</v>
      </c>
      <c r="AV497" s="14" t="s">
        <v>83</v>
      </c>
      <c r="AW497" s="14" t="s">
        <v>30</v>
      </c>
      <c r="AX497" s="14" t="s">
        <v>73</v>
      </c>
      <c r="AY497" s="217" t="s">
        <v>133</v>
      </c>
    </row>
    <row r="498" spans="1:65" s="2" customFormat="1" ht="24.2" customHeight="1">
      <c r="A498" s="33"/>
      <c r="B498" s="34"/>
      <c r="C498" s="182" t="s">
        <v>786</v>
      </c>
      <c r="D498" s="182" t="s">
        <v>135</v>
      </c>
      <c r="E498" s="183" t="s">
        <v>787</v>
      </c>
      <c r="F498" s="184" t="s">
        <v>788</v>
      </c>
      <c r="G498" s="185" t="s">
        <v>765</v>
      </c>
      <c r="H498" s="229"/>
      <c r="I498" s="187"/>
      <c r="J498" s="188">
        <f>ROUND(I498*H498,2)</f>
        <v>0</v>
      </c>
      <c r="K498" s="189"/>
      <c r="L498" s="38"/>
      <c r="M498" s="190" t="s">
        <v>1</v>
      </c>
      <c r="N498" s="191" t="s">
        <v>38</v>
      </c>
      <c r="O498" s="70"/>
      <c r="P498" s="192">
        <f>O498*H498</f>
        <v>0</v>
      </c>
      <c r="Q498" s="192">
        <v>0</v>
      </c>
      <c r="R498" s="192">
        <f>Q498*H498</f>
        <v>0</v>
      </c>
      <c r="S498" s="192">
        <v>0</v>
      </c>
      <c r="T498" s="193">
        <f>S498*H498</f>
        <v>0</v>
      </c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R498" s="194" t="s">
        <v>207</v>
      </c>
      <c r="AT498" s="194" t="s">
        <v>135</v>
      </c>
      <c r="AU498" s="194" t="s">
        <v>83</v>
      </c>
      <c r="AY498" s="16" t="s">
        <v>133</v>
      </c>
      <c r="BE498" s="195">
        <f>IF(N498="základní",J498,0)</f>
        <v>0</v>
      </c>
      <c r="BF498" s="195">
        <f>IF(N498="snížená",J498,0)</f>
        <v>0</v>
      </c>
      <c r="BG498" s="195">
        <f>IF(N498="zákl. přenesená",J498,0)</f>
        <v>0</v>
      </c>
      <c r="BH498" s="195">
        <f>IF(N498="sníž. přenesená",J498,0)</f>
        <v>0</v>
      </c>
      <c r="BI498" s="195">
        <f>IF(N498="nulová",J498,0)</f>
        <v>0</v>
      </c>
      <c r="BJ498" s="16" t="s">
        <v>81</v>
      </c>
      <c r="BK498" s="195">
        <f>ROUND(I498*H498,2)</f>
        <v>0</v>
      </c>
      <c r="BL498" s="16" t="s">
        <v>207</v>
      </c>
      <c r="BM498" s="194" t="s">
        <v>789</v>
      </c>
    </row>
    <row r="499" spans="1:65" s="12" customFormat="1" ht="22.9" customHeight="1">
      <c r="B499" s="166"/>
      <c r="C499" s="167"/>
      <c r="D499" s="168" t="s">
        <v>72</v>
      </c>
      <c r="E499" s="180" t="s">
        <v>790</v>
      </c>
      <c r="F499" s="180" t="s">
        <v>791</v>
      </c>
      <c r="G499" s="167"/>
      <c r="H499" s="167"/>
      <c r="I499" s="170"/>
      <c r="J499" s="181">
        <f>BK499</f>
        <v>316400</v>
      </c>
      <c r="K499" s="167"/>
      <c r="L499" s="172"/>
      <c r="M499" s="173"/>
      <c r="N499" s="174"/>
      <c r="O499" s="174"/>
      <c r="P499" s="175">
        <f>SUM(P500:P504)</f>
        <v>0</v>
      </c>
      <c r="Q499" s="174"/>
      <c r="R499" s="175">
        <f>SUM(R500:R504)</f>
        <v>0</v>
      </c>
      <c r="S499" s="174"/>
      <c r="T499" s="176">
        <f>SUM(T500:T504)</f>
        <v>0</v>
      </c>
      <c r="AR499" s="177" t="s">
        <v>83</v>
      </c>
      <c r="AT499" s="178" t="s">
        <v>72</v>
      </c>
      <c r="AU499" s="178" t="s">
        <v>81</v>
      </c>
      <c r="AY499" s="177" t="s">
        <v>133</v>
      </c>
      <c r="BK499" s="179">
        <f>SUM(BK500:BK504)</f>
        <v>316400</v>
      </c>
    </row>
    <row r="500" spans="1:65" s="2" customFormat="1" ht="14.45" customHeight="1">
      <c r="A500" s="33"/>
      <c r="B500" s="34"/>
      <c r="C500" s="182" t="s">
        <v>792</v>
      </c>
      <c r="D500" s="182" t="s">
        <v>135</v>
      </c>
      <c r="E500" s="183" t="s">
        <v>793</v>
      </c>
      <c r="F500" s="184" t="s">
        <v>794</v>
      </c>
      <c r="G500" s="185" t="s">
        <v>566</v>
      </c>
      <c r="H500" s="186">
        <v>1</v>
      </c>
      <c r="I500" s="235">
        <v>172000</v>
      </c>
      <c r="J500" s="188">
        <f>ROUND(I500*H500,2)</f>
        <v>172000</v>
      </c>
      <c r="K500" s="189"/>
      <c r="L500" s="38"/>
      <c r="M500" s="190" t="s">
        <v>1</v>
      </c>
      <c r="N500" s="191" t="s">
        <v>38</v>
      </c>
      <c r="O500" s="70"/>
      <c r="P500" s="192">
        <f>O500*H500</f>
        <v>0</v>
      </c>
      <c r="Q500" s="192">
        <v>0</v>
      </c>
      <c r="R500" s="192">
        <f>Q500*H500</f>
        <v>0</v>
      </c>
      <c r="S500" s="192">
        <v>0</v>
      </c>
      <c r="T500" s="193">
        <f>S500*H500</f>
        <v>0</v>
      </c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R500" s="194" t="s">
        <v>207</v>
      </c>
      <c r="AT500" s="194" t="s">
        <v>135</v>
      </c>
      <c r="AU500" s="194" t="s">
        <v>83</v>
      </c>
      <c r="AY500" s="16" t="s">
        <v>133</v>
      </c>
      <c r="BE500" s="195">
        <f>IF(N500="základní",J500,0)</f>
        <v>172000</v>
      </c>
      <c r="BF500" s="195">
        <f>IF(N500="snížená",J500,0)</f>
        <v>0</v>
      </c>
      <c r="BG500" s="195">
        <f>IF(N500="zákl. přenesená",J500,0)</f>
        <v>0</v>
      </c>
      <c r="BH500" s="195">
        <f>IF(N500="sníž. přenesená",J500,0)</f>
        <v>0</v>
      </c>
      <c r="BI500" s="195">
        <f>IF(N500="nulová",J500,0)</f>
        <v>0</v>
      </c>
      <c r="BJ500" s="16" t="s">
        <v>81</v>
      </c>
      <c r="BK500" s="195">
        <f>ROUND(I500*H500,2)</f>
        <v>172000</v>
      </c>
      <c r="BL500" s="16" t="s">
        <v>207</v>
      </c>
      <c r="BM500" s="194" t="s">
        <v>795</v>
      </c>
    </row>
    <row r="501" spans="1:65" s="2" customFormat="1" ht="14.45" customHeight="1">
      <c r="A501" s="33"/>
      <c r="B501" s="34"/>
      <c r="C501" s="182" t="s">
        <v>796</v>
      </c>
      <c r="D501" s="182" t="s">
        <v>135</v>
      </c>
      <c r="E501" s="183" t="s">
        <v>797</v>
      </c>
      <c r="F501" s="184" t="s">
        <v>798</v>
      </c>
      <c r="G501" s="185" t="s">
        <v>566</v>
      </c>
      <c r="H501" s="186">
        <v>1</v>
      </c>
      <c r="I501" s="235">
        <v>115000</v>
      </c>
      <c r="J501" s="188">
        <f>ROUND(I501*H501,2)</f>
        <v>115000</v>
      </c>
      <c r="K501" s="189"/>
      <c r="L501" s="38"/>
      <c r="M501" s="190" t="s">
        <v>1</v>
      </c>
      <c r="N501" s="191" t="s">
        <v>38</v>
      </c>
      <c r="O501" s="70"/>
      <c r="P501" s="192">
        <f>O501*H501</f>
        <v>0</v>
      </c>
      <c r="Q501" s="192">
        <v>0</v>
      </c>
      <c r="R501" s="192">
        <f>Q501*H501</f>
        <v>0</v>
      </c>
      <c r="S501" s="192">
        <v>0</v>
      </c>
      <c r="T501" s="193">
        <f>S501*H501</f>
        <v>0</v>
      </c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R501" s="194" t="s">
        <v>207</v>
      </c>
      <c r="AT501" s="194" t="s">
        <v>135</v>
      </c>
      <c r="AU501" s="194" t="s">
        <v>83</v>
      </c>
      <c r="AY501" s="16" t="s">
        <v>133</v>
      </c>
      <c r="BE501" s="195">
        <f>IF(N501="základní",J501,0)</f>
        <v>115000</v>
      </c>
      <c r="BF501" s="195">
        <f>IF(N501="snížená",J501,0)</f>
        <v>0</v>
      </c>
      <c r="BG501" s="195">
        <f>IF(N501="zákl. přenesená",J501,0)</f>
        <v>0</v>
      </c>
      <c r="BH501" s="195">
        <f>IF(N501="sníž. přenesená",J501,0)</f>
        <v>0</v>
      </c>
      <c r="BI501" s="195">
        <f>IF(N501="nulová",J501,0)</f>
        <v>0</v>
      </c>
      <c r="BJ501" s="16" t="s">
        <v>81</v>
      </c>
      <c r="BK501" s="195">
        <f>ROUND(I501*H501,2)</f>
        <v>115000</v>
      </c>
      <c r="BL501" s="16" t="s">
        <v>207</v>
      </c>
      <c r="BM501" s="194" t="s">
        <v>799</v>
      </c>
    </row>
    <row r="502" spans="1:65" s="2" customFormat="1" ht="14.45" customHeight="1">
      <c r="A502" s="33"/>
      <c r="B502" s="34"/>
      <c r="C502" s="182" t="s">
        <v>800</v>
      </c>
      <c r="D502" s="182" t="s">
        <v>135</v>
      </c>
      <c r="E502" s="183" t="s">
        <v>801</v>
      </c>
      <c r="F502" s="184" t="s">
        <v>802</v>
      </c>
      <c r="G502" s="185" t="s">
        <v>566</v>
      </c>
      <c r="H502" s="186">
        <v>1</v>
      </c>
      <c r="I502" s="235">
        <v>8900</v>
      </c>
      <c r="J502" s="188">
        <f>ROUND(I502*H502,2)</f>
        <v>8900</v>
      </c>
      <c r="K502" s="189"/>
      <c r="L502" s="38"/>
      <c r="M502" s="190" t="s">
        <v>1</v>
      </c>
      <c r="N502" s="191" t="s">
        <v>38</v>
      </c>
      <c r="O502" s="70"/>
      <c r="P502" s="192">
        <f>O502*H502</f>
        <v>0</v>
      </c>
      <c r="Q502" s="192">
        <v>0</v>
      </c>
      <c r="R502" s="192">
        <f>Q502*H502</f>
        <v>0</v>
      </c>
      <c r="S502" s="192">
        <v>0</v>
      </c>
      <c r="T502" s="193">
        <f>S502*H502</f>
        <v>0</v>
      </c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R502" s="194" t="s">
        <v>207</v>
      </c>
      <c r="AT502" s="194" t="s">
        <v>135</v>
      </c>
      <c r="AU502" s="194" t="s">
        <v>83</v>
      </c>
      <c r="AY502" s="16" t="s">
        <v>133</v>
      </c>
      <c r="BE502" s="195">
        <f>IF(N502="základní",J502,0)</f>
        <v>8900</v>
      </c>
      <c r="BF502" s="195">
        <f>IF(N502="snížená",J502,0)</f>
        <v>0</v>
      </c>
      <c r="BG502" s="195">
        <f>IF(N502="zákl. přenesená",J502,0)</f>
        <v>0</v>
      </c>
      <c r="BH502" s="195">
        <f>IF(N502="sníž. přenesená",J502,0)</f>
        <v>0</v>
      </c>
      <c r="BI502" s="195">
        <f>IF(N502="nulová",J502,0)</f>
        <v>0</v>
      </c>
      <c r="BJ502" s="16" t="s">
        <v>81</v>
      </c>
      <c r="BK502" s="195">
        <f>ROUND(I502*H502,2)</f>
        <v>8900</v>
      </c>
      <c r="BL502" s="16" t="s">
        <v>207</v>
      </c>
      <c r="BM502" s="194" t="s">
        <v>803</v>
      </c>
    </row>
    <row r="503" spans="1:65" s="2" customFormat="1" ht="24.2" customHeight="1">
      <c r="A503" s="33"/>
      <c r="B503" s="34"/>
      <c r="C503" s="182" t="s">
        <v>804</v>
      </c>
      <c r="D503" s="182" t="s">
        <v>135</v>
      </c>
      <c r="E503" s="183" t="s">
        <v>805</v>
      </c>
      <c r="F503" s="184" t="s">
        <v>806</v>
      </c>
      <c r="G503" s="185" t="s">
        <v>566</v>
      </c>
      <c r="H503" s="186">
        <v>1</v>
      </c>
      <c r="I503" s="235">
        <v>14000</v>
      </c>
      <c r="J503" s="188">
        <f>ROUND(I503*H503,2)</f>
        <v>14000</v>
      </c>
      <c r="K503" s="189"/>
      <c r="L503" s="38"/>
      <c r="M503" s="190" t="s">
        <v>1</v>
      </c>
      <c r="N503" s="191" t="s">
        <v>38</v>
      </c>
      <c r="O503" s="70"/>
      <c r="P503" s="192">
        <f>O503*H503</f>
        <v>0</v>
      </c>
      <c r="Q503" s="192">
        <v>0</v>
      </c>
      <c r="R503" s="192">
        <f>Q503*H503</f>
        <v>0</v>
      </c>
      <c r="S503" s="192">
        <v>0</v>
      </c>
      <c r="T503" s="193">
        <f>S503*H503</f>
        <v>0</v>
      </c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R503" s="194" t="s">
        <v>207</v>
      </c>
      <c r="AT503" s="194" t="s">
        <v>135</v>
      </c>
      <c r="AU503" s="194" t="s">
        <v>83</v>
      </c>
      <c r="AY503" s="16" t="s">
        <v>133</v>
      </c>
      <c r="BE503" s="195">
        <f>IF(N503="základní",J503,0)</f>
        <v>14000</v>
      </c>
      <c r="BF503" s="195">
        <f>IF(N503="snížená",J503,0)</f>
        <v>0</v>
      </c>
      <c r="BG503" s="195">
        <f>IF(N503="zákl. přenesená",J503,0)</f>
        <v>0</v>
      </c>
      <c r="BH503" s="195">
        <f>IF(N503="sníž. přenesená",J503,0)</f>
        <v>0</v>
      </c>
      <c r="BI503" s="195">
        <f>IF(N503="nulová",J503,0)</f>
        <v>0</v>
      </c>
      <c r="BJ503" s="16" t="s">
        <v>81</v>
      </c>
      <c r="BK503" s="195">
        <f>ROUND(I503*H503,2)</f>
        <v>14000</v>
      </c>
      <c r="BL503" s="16" t="s">
        <v>207</v>
      </c>
      <c r="BM503" s="194" t="s">
        <v>807</v>
      </c>
    </row>
    <row r="504" spans="1:65" s="2" customFormat="1" ht="14.45" customHeight="1">
      <c r="A504" s="33"/>
      <c r="B504" s="34"/>
      <c r="C504" s="182" t="s">
        <v>808</v>
      </c>
      <c r="D504" s="182" t="s">
        <v>135</v>
      </c>
      <c r="E504" s="183" t="s">
        <v>809</v>
      </c>
      <c r="F504" s="184" t="s">
        <v>810</v>
      </c>
      <c r="G504" s="185" t="s">
        <v>566</v>
      </c>
      <c r="H504" s="186">
        <v>1</v>
      </c>
      <c r="I504" s="235">
        <v>6500</v>
      </c>
      <c r="J504" s="188">
        <f>ROUND(I504*H504,2)</f>
        <v>6500</v>
      </c>
      <c r="K504" s="189"/>
      <c r="L504" s="38"/>
      <c r="M504" s="190" t="s">
        <v>1</v>
      </c>
      <c r="N504" s="191" t="s">
        <v>38</v>
      </c>
      <c r="O504" s="70"/>
      <c r="P504" s="192">
        <f>O504*H504</f>
        <v>0</v>
      </c>
      <c r="Q504" s="192">
        <v>0</v>
      </c>
      <c r="R504" s="192">
        <f>Q504*H504</f>
        <v>0</v>
      </c>
      <c r="S504" s="192">
        <v>0</v>
      </c>
      <c r="T504" s="193">
        <f>S504*H504</f>
        <v>0</v>
      </c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R504" s="194" t="s">
        <v>207</v>
      </c>
      <c r="AT504" s="194" t="s">
        <v>135</v>
      </c>
      <c r="AU504" s="194" t="s">
        <v>83</v>
      </c>
      <c r="AY504" s="16" t="s">
        <v>133</v>
      </c>
      <c r="BE504" s="195">
        <f>IF(N504="základní",J504,0)</f>
        <v>6500</v>
      </c>
      <c r="BF504" s="195">
        <f>IF(N504="snížená",J504,0)</f>
        <v>0</v>
      </c>
      <c r="BG504" s="195">
        <f>IF(N504="zákl. přenesená",J504,0)</f>
        <v>0</v>
      </c>
      <c r="BH504" s="195">
        <f>IF(N504="sníž. přenesená",J504,0)</f>
        <v>0</v>
      </c>
      <c r="BI504" s="195">
        <f>IF(N504="nulová",J504,0)</f>
        <v>0</v>
      </c>
      <c r="BJ504" s="16" t="s">
        <v>81</v>
      </c>
      <c r="BK504" s="195">
        <f>ROUND(I504*H504,2)</f>
        <v>6500</v>
      </c>
      <c r="BL504" s="16" t="s">
        <v>207</v>
      </c>
      <c r="BM504" s="194" t="s">
        <v>811</v>
      </c>
    </row>
    <row r="505" spans="1:65" s="12" customFormat="1" ht="22.9" customHeight="1">
      <c r="B505" s="166"/>
      <c r="C505" s="167"/>
      <c r="D505" s="168" t="s">
        <v>72</v>
      </c>
      <c r="E505" s="180" t="s">
        <v>812</v>
      </c>
      <c r="F505" s="180" t="s">
        <v>813</v>
      </c>
      <c r="G505" s="167"/>
      <c r="H505" s="167"/>
      <c r="I505" s="170"/>
      <c r="J505" s="181">
        <f>BK505</f>
        <v>85900</v>
      </c>
      <c r="K505" s="167"/>
      <c r="L505" s="172"/>
      <c r="M505" s="173"/>
      <c r="N505" s="174"/>
      <c r="O505" s="174"/>
      <c r="P505" s="175">
        <f>SUM(P506:P510)</f>
        <v>0</v>
      </c>
      <c r="Q505" s="174"/>
      <c r="R505" s="175">
        <f>SUM(R506:R510)</f>
        <v>0</v>
      </c>
      <c r="S505" s="174"/>
      <c r="T505" s="176">
        <f>SUM(T506:T510)</f>
        <v>0</v>
      </c>
      <c r="AR505" s="177" t="s">
        <v>83</v>
      </c>
      <c r="AT505" s="178" t="s">
        <v>72</v>
      </c>
      <c r="AU505" s="178" t="s">
        <v>81</v>
      </c>
      <c r="AY505" s="177" t="s">
        <v>133</v>
      </c>
      <c r="BK505" s="179">
        <f>SUM(BK506:BK510)</f>
        <v>85900</v>
      </c>
    </row>
    <row r="506" spans="1:65" s="2" customFormat="1" ht="14.45" customHeight="1">
      <c r="A506" s="33"/>
      <c r="B506" s="34"/>
      <c r="C506" s="182" t="s">
        <v>814</v>
      </c>
      <c r="D506" s="182" t="s">
        <v>135</v>
      </c>
      <c r="E506" s="183" t="s">
        <v>815</v>
      </c>
      <c r="F506" s="184" t="s">
        <v>816</v>
      </c>
      <c r="G506" s="185" t="s">
        <v>566</v>
      </c>
      <c r="H506" s="186">
        <v>1</v>
      </c>
      <c r="I506" s="235">
        <v>28000</v>
      </c>
      <c r="J506" s="188">
        <f>ROUND(I506*H506,2)</f>
        <v>28000</v>
      </c>
      <c r="K506" s="189"/>
      <c r="L506" s="38"/>
      <c r="M506" s="190" t="s">
        <v>1</v>
      </c>
      <c r="N506" s="191" t="s">
        <v>38</v>
      </c>
      <c r="O506" s="70"/>
      <c r="P506" s="192">
        <f>O506*H506</f>
        <v>0</v>
      </c>
      <c r="Q506" s="192">
        <v>0</v>
      </c>
      <c r="R506" s="192">
        <f>Q506*H506</f>
        <v>0</v>
      </c>
      <c r="S506" s="192">
        <v>0</v>
      </c>
      <c r="T506" s="193">
        <f>S506*H506</f>
        <v>0</v>
      </c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R506" s="194" t="s">
        <v>207</v>
      </c>
      <c r="AT506" s="194" t="s">
        <v>135</v>
      </c>
      <c r="AU506" s="194" t="s">
        <v>83</v>
      </c>
      <c r="AY506" s="16" t="s">
        <v>133</v>
      </c>
      <c r="BE506" s="195">
        <f>IF(N506="základní",J506,0)</f>
        <v>28000</v>
      </c>
      <c r="BF506" s="195">
        <f>IF(N506="snížená",J506,0)</f>
        <v>0</v>
      </c>
      <c r="BG506" s="195">
        <f>IF(N506="zákl. přenesená",J506,0)</f>
        <v>0</v>
      </c>
      <c r="BH506" s="195">
        <f>IF(N506="sníž. přenesená",J506,0)</f>
        <v>0</v>
      </c>
      <c r="BI506" s="195">
        <f>IF(N506="nulová",J506,0)</f>
        <v>0</v>
      </c>
      <c r="BJ506" s="16" t="s">
        <v>81</v>
      </c>
      <c r="BK506" s="195">
        <f>ROUND(I506*H506,2)</f>
        <v>28000</v>
      </c>
      <c r="BL506" s="16" t="s">
        <v>207</v>
      </c>
      <c r="BM506" s="194" t="s">
        <v>817</v>
      </c>
    </row>
    <row r="507" spans="1:65" s="2" customFormat="1" ht="14.45" customHeight="1">
      <c r="A507" s="33"/>
      <c r="B507" s="34"/>
      <c r="C507" s="182" t="s">
        <v>818</v>
      </c>
      <c r="D507" s="182" t="s">
        <v>135</v>
      </c>
      <c r="E507" s="183" t="s">
        <v>819</v>
      </c>
      <c r="F507" s="184" t="s">
        <v>820</v>
      </c>
      <c r="G507" s="185" t="s">
        <v>566</v>
      </c>
      <c r="H507" s="186">
        <v>1</v>
      </c>
      <c r="I507" s="235">
        <v>39600</v>
      </c>
      <c r="J507" s="188">
        <f>ROUND(I507*H507,2)</f>
        <v>39600</v>
      </c>
      <c r="K507" s="189"/>
      <c r="L507" s="38"/>
      <c r="M507" s="190" t="s">
        <v>1</v>
      </c>
      <c r="N507" s="191" t="s">
        <v>38</v>
      </c>
      <c r="O507" s="70"/>
      <c r="P507" s="192">
        <f>O507*H507</f>
        <v>0</v>
      </c>
      <c r="Q507" s="192">
        <v>0</v>
      </c>
      <c r="R507" s="192">
        <f>Q507*H507</f>
        <v>0</v>
      </c>
      <c r="S507" s="192">
        <v>0</v>
      </c>
      <c r="T507" s="193">
        <f>S507*H507</f>
        <v>0</v>
      </c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R507" s="194" t="s">
        <v>207</v>
      </c>
      <c r="AT507" s="194" t="s">
        <v>135</v>
      </c>
      <c r="AU507" s="194" t="s">
        <v>83</v>
      </c>
      <c r="AY507" s="16" t="s">
        <v>133</v>
      </c>
      <c r="BE507" s="195">
        <f>IF(N507="základní",J507,0)</f>
        <v>39600</v>
      </c>
      <c r="BF507" s="195">
        <f>IF(N507="snížená",J507,0)</f>
        <v>0</v>
      </c>
      <c r="BG507" s="195">
        <f>IF(N507="zákl. přenesená",J507,0)</f>
        <v>0</v>
      </c>
      <c r="BH507" s="195">
        <f>IF(N507="sníž. přenesená",J507,0)</f>
        <v>0</v>
      </c>
      <c r="BI507" s="195">
        <f>IF(N507="nulová",J507,0)</f>
        <v>0</v>
      </c>
      <c r="BJ507" s="16" t="s">
        <v>81</v>
      </c>
      <c r="BK507" s="195">
        <f>ROUND(I507*H507,2)</f>
        <v>39600</v>
      </c>
      <c r="BL507" s="16" t="s">
        <v>207</v>
      </c>
      <c r="BM507" s="194" t="s">
        <v>821</v>
      </c>
    </row>
    <row r="508" spans="1:65" s="2" customFormat="1" ht="24.2" customHeight="1">
      <c r="A508" s="33"/>
      <c r="B508" s="34"/>
      <c r="C508" s="182" t="s">
        <v>822</v>
      </c>
      <c r="D508" s="182" t="s">
        <v>135</v>
      </c>
      <c r="E508" s="183" t="s">
        <v>823</v>
      </c>
      <c r="F508" s="184" t="s">
        <v>824</v>
      </c>
      <c r="G508" s="185" t="s">
        <v>566</v>
      </c>
      <c r="H508" s="186">
        <v>1</v>
      </c>
      <c r="I508" s="235">
        <v>10000</v>
      </c>
      <c r="J508" s="188">
        <f>ROUND(I508*H508,2)</f>
        <v>10000</v>
      </c>
      <c r="K508" s="189"/>
      <c r="L508" s="38"/>
      <c r="M508" s="190" t="s">
        <v>1</v>
      </c>
      <c r="N508" s="191" t="s">
        <v>38</v>
      </c>
      <c r="O508" s="70"/>
      <c r="P508" s="192">
        <f>O508*H508</f>
        <v>0</v>
      </c>
      <c r="Q508" s="192">
        <v>0</v>
      </c>
      <c r="R508" s="192">
        <f>Q508*H508</f>
        <v>0</v>
      </c>
      <c r="S508" s="192">
        <v>0</v>
      </c>
      <c r="T508" s="193">
        <f>S508*H508</f>
        <v>0</v>
      </c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R508" s="194" t="s">
        <v>207</v>
      </c>
      <c r="AT508" s="194" t="s">
        <v>135</v>
      </c>
      <c r="AU508" s="194" t="s">
        <v>83</v>
      </c>
      <c r="AY508" s="16" t="s">
        <v>133</v>
      </c>
      <c r="BE508" s="195">
        <f>IF(N508="základní",J508,0)</f>
        <v>10000</v>
      </c>
      <c r="BF508" s="195">
        <f>IF(N508="snížená",J508,0)</f>
        <v>0</v>
      </c>
      <c r="BG508" s="195">
        <f>IF(N508="zákl. přenesená",J508,0)</f>
        <v>0</v>
      </c>
      <c r="BH508" s="195">
        <f>IF(N508="sníž. přenesená",J508,0)</f>
        <v>0</v>
      </c>
      <c r="BI508" s="195">
        <f>IF(N508="nulová",J508,0)</f>
        <v>0</v>
      </c>
      <c r="BJ508" s="16" t="s">
        <v>81</v>
      </c>
      <c r="BK508" s="195">
        <f>ROUND(I508*H508,2)</f>
        <v>10000</v>
      </c>
      <c r="BL508" s="16" t="s">
        <v>207</v>
      </c>
      <c r="BM508" s="194" t="s">
        <v>825</v>
      </c>
    </row>
    <row r="509" spans="1:65" s="2" customFormat="1" ht="24.2" customHeight="1">
      <c r="A509" s="33"/>
      <c r="B509" s="34"/>
      <c r="C509" s="182" t="s">
        <v>826</v>
      </c>
      <c r="D509" s="182" t="s">
        <v>135</v>
      </c>
      <c r="E509" s="183" t="s">
        <v>827</v>
      </c>
      <c r="F509" s="184" t="s">
        <v>806</v>
      </c>
      <c r="G509" s="185" t="s">
        <v>566</v>
      </c>
      <c r="H509" s="186">
        <v>1</v>
      </c>
      <c r="I509" s="235">
        <v>4500</v>
      </c>
      <c r="J509" s="188">
        <f>ROUND(I509*H509,2)</f>
        <v>4500</v>
      </c>
      <c r="K509" s="189"/>
      <c r="L509" s="38"/>
      <c r="M509" s="190" t="s">
        <v>1</v>
      </c>
      <c r="N509" s="191" t="s">
        <v>38</v>
      </c>
      <c r="O509" s="70"/>
      <c r="P509" s="192">
        <f>O509*H509</f>
        <v>0</v>
      </c>
      <c r="Q509" s="192">
        <v>0</v>
      </c>
      <c r="R509" s="192">
        <f>Q509*H509</f>
        <v>0</v>
      </c>
      <c r="S509" s="192">
        <v>0</v>
      </c>
      <c r="T509" s="193">
        <f>S509*H509</f>
        <v>0</v>
      </c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R509" s="194" t="s">
        <v>207</v>
      </c>
      <c r="AT509" s="194" t="s">
        <v>135</v>
      </c>
      <c r="AU509" s="194" t="s">
        <v>83</v>
      </c>
      <c r="AY509" s="16" t="s">
        <v>133</v>
      </c>
      <c r="BE509" s="195">
        <f>IF(N509="základní",J509,0)</f>
        <v>4500</v>
      </c>
      <c r="BF509" s="195">
        <f>IF(N509="snížená",J509,0)</f>
        <v>0</v>
      </c>
      <c r="BG509" s="195">
        <f>IF(N509="zákl. přenesená",J509,0)</f>
        <v>0</v>
      </c>
      <c r="BH509" s="195">
        <f>IF(N509="sníž. přenesená",J509,0)</f>
        <v>0</v>
      </c>
      <c r="BI509" s="195">
        <f>IF(N509="nulová",J509,0)</f>
        <v>0</v>
      </c>
      <c r="BJ509" s="16" t="s">
        <v>81</v>
      </c>
      <c r="BK509" s="195">
        <f>ROUND(I509*H509,2)</f>
        <v>4500</v>
      </c>
      <c r="BL509" s="16" t="s">
        <v>207</v>
      </c>
      <c r="BM509" s="194" t="s">
        <v>828</v>
      </c>
    </row>
    <row r="510" spans="1:65" s="2" customFormat="1" ht="14.45" customHeight="1">
      <c r="A510" s="33"/>
      <c r="B510" s="34"/>
      <c r="C510" s="182" t="s">
        <v>829</v>
      </c>
      <c r="D510" s="182" t="s">
        <v>135</v>
      </c>
      <c r="E510" s="183" t="s">
        <v>830</v>
      </c>
      <c r="F510" s="184" t="s">
        <v>831</v>
      </c>
      <c r="G510" s="185" t="s">
        <v>566</v>
      </c>
      <c r="H510" s="186">
        <v>1</v>
      </c>
      <c r="I510" s="235">
        <v>3800</v>
      </c>
      <c r="J510" s="188">
        <f>ROUND(I510*H510,2)</f>
        <v>3800</v>
      </c>
      <c r="K510" s="189"/>
      <c r="L510" s="38"/>
      <c r="M510" s="190" t="s">
        <v>1</v>
      </c>
      <c r="N510" s="191" t="s">
        <v>38</v>
      </c>
      <c r="O510" s="70"/>
      <c r="P510" s="192">
        <f>O510*H510</f>
        <v>0</v>
      </c>
      <c r="Q510" s="192">
        <v>0</v>
      </c>
      <c r="R510" s="192">
        <f>Q510*H510</f>
        <v>0</v>
      </c>
      <c r="S510" s="192">
        <v>0</v>
      </c>
      <c r="T510" s="193">
        <f>S510*H510</f>
        <v>0</v>
      </c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R510" s="194" t="s">
        <v>207</v>
      </c>
      <c r="AT510" s="194" t="s">
        <v>135</v>
      </c>
      <c r="AU510" s="194" t="s">
        <v>83</v>
      </c>
      <c r="AY510" s="16" t="s">
        <v>133</v>
      </c>
      <c r="BE510" s="195">
        <f>IF(N510="základní",J510,0)</f>
        <v>3800</v>
      </c>
      <c r="BF510" s="195">
        <f>IF(N510="snížená",J510,0)</f>
        <v>0</v>
      </c>
      <c r="BG510" s="195">
        <f>IF(N510="zákl. přenesená",J510,0)</f>
        <v>0</v>
      </c>
      <c r="BH510" s="195">
        <f>IF(N510="sníž. přenesená",J510,0)</f>
        <v>0</v>
      </c>
      <c r="BI510" s="195">
        <f>IF(N510="nulová",J510,0)</f>
        <v>0</v>
      </c>
      <c r="BJ510" s="16" t="s">
        <v>81</v>
      </c>
      <c r="BK510" s="195">
        <f>ROUND(I510*H510,2)</f>
        <v>3800</v>
      </c>
      <c r="BL510" s="16" t="s">
        <v>207</v>
      </c>
      <c r="BM510" s="194" t="s">
        <v>832</v>
      </c>
    </row>
    <row r="511" spans="1:65" s="12" customFormat="1" ht="22.9" customHeight="1">
      <c r="B511" s="166"/>
      <c r="C511" s="167"/>
      <c r="D511" s="168" t="s">
        <v>72</v>
      </c>
      <c r="E511" s="180" t="s">
        <v>833</v>
      </c>
      <c r="F511" s="180" t="s">
        <v>834</v>
      </c>
      <c r="G511" s="167"/>
      <c r="H511" s="167"/>
      <c r="I511" s="170"/>
      <c r="J511" s="181">
        <f>BK511</f>
        <v>366500</v>
      </c>
      <c r="K511" s="167"/>
      <c r="L511" s="172"/>
      <c r="M511" s="173"/>
      <c r="N511" s="174"/>
      <c r="O511" s="174"/>
      <c r="P511" s="175">
        <f>SUM(P512:P518)</f>
        <v>0</v>
      </c>
      <c r="Q511" s="174"/>
      <c r="R511" s="175">
        <f>SUM(R512:R518)</f>
        <v>0</v>
      </c>
      <c r="S511" s="174"/>
      <c r="T511" s="176">
        <f>SUM(T512:T518)</f>
        <v>0</v>
      </c>
      <c r="AR511" s="177" t="s">
        <v>83</v>
      </c>
      <c r="AT511" s="178" t="s">
        <v>72</v>
      </c>
      <c r="AU511" s="178" t="s">
        <v>81</v>
      </c>
      <c r="AY511" s="177" t="s">
        <v>133</v>
      </c>
      <c r="BK511" s="179">
        <f>SUM(BK512:BK518)</f>
        <v>366500</v>
      </c>
    </row>
    <row r="512" spans="1:65" s="2" customFormat="1" ht="14.45" customHeight="1">
      <c r="A512" s="33"/>
      <c r="B512" s="34"/>
      <c r="C512" s="182" t="s">
        <v>835</v>
      </c>
      <c r="D512" s="182" t="s">
        <v>135</v>
      </c>
      <c r="E512" s="183" t="s">
        <v>836</v>
      </c>
      <c r="F512" s="184" t="s">
        <v>837</v>
      </c>
      <c r="G512" s="185" t="s">
        <v>566</v>
      </c>
      <c r="H512" s="186">
        <v>1</v>
      </c>
      <c r="I512" s="235">
        <v>258000</v>
      </c>
      <c r="J512" s="188">
        <f t="shared" ref="J512:J518" si="0">ROUND(I512*H512,2)</f>
        <v>258000</v>
      </c>
      <c r="K512" s="189"/>
      <c r="L512" s="38"/>
      <c r="M512" s="190" t="s">
        <v>1</v>
      </c>
      <c r="N512" s="191" t="s">
        <v>38</v>
      </c>
      <c r="O512" s="70"/>
      <c r="P512" s="192">
        <f t="shared" ref="P512:P518" si="1">O512*H512</f>
        <v>0</v>
      </c>
      <c r="Q512" s="192">
        <v>0</v>
      </c>
      <c r="R512" s="192">
        <f t="shared" ref="R512:R518" si="2">Q512*H512</f>
        <v>0</v>
      </c>
      <c r="S512" s="192">
        <v>0</v>
      </c>
      <c r="T512" s="193">
        <f t="shared" ref="T512:T518" si="3">S512*H512</f>
        <v>0</v>
      </c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R512" s="194" t="s">
        <v>207</v>
      </c>
      <c r="AT512" s="194" t="s">
        <v>135</v>
      </c>
      <c r="AU512" s="194" t="s">
        <v>83</v>
      </c>
      <c r="AY512" s="16" t="s">
        <v>133</v>
      </c>
      <c r="BE512" s="195">
        <f t="shared" ref="BE512:BE518" si="4">IF(N512="základní",J512,0)</f>
        <v>258000</v>
      </c>
      <c r="BF512" s="195">
        <f t="shared" ref="BF512:BF518" si="5">IF(N512="snížená",J512,0)</f>
        <v>0</v>
      </c>
      <c r="BG512" s="195">
        <f t="shared" ref="BG512:BG518" si="6">IF(N512="zákl. přenesená",J512,0)</f>
        <v>0</v>
      </c>
      <c r="BH512" s="195">
        <f t="shared" ref="BH512:BH518" si="7">IF(N512="sníž. přenesená",J512,0)</f>
        <v>0</v>
      </c>
      <c r="BI512" s="195">
        <f t="shared" ref="BI512:BI518" si="8">IF(N512="nulová",J512,0)</f>
        <v>0</v>
      </c>
      <c r="BJ512" s="16" t="s">
        <v>81</v>
      </c>
      <c r="BK512" s="195">
        <f t="shared" ref="BK512:BK518" si="9">ROUND(I512*H512,2)</f>
        <v>258000</v>
      </c>
      <c r="BL512" s="16" t="s">
        <v>207</v>
      </c>
      <c r="BM512" s="194" t="s">
        <v>838</v>
      </c>
    </row>
    <row r="513" spans="1:65" s="2" customFormat="1" ht="14.45" customHeight="1">
      <c r="A513" s="33"/>
      <c r="B513" s="34"/>
      <c r="C513" s="182" t="s">
        <v>839</v>
      </c>
      <c r="D513" s="182" t="s">
        <v>135</v>
      </c>
      <c r="E513" s="183" t="s">
        <v>840</v>
      </c>
      <c r="F513" s="184" t="s">
        <v>841</v>
      </c>
      <c r="G513" s="185" t="s">
        <v>566</v>
      </c>
      <c r="H513" s="186">
        <v>1</v>
      </c>
      <c r="I513" s="235">
        <v>53000</v>
      </c>
      <c r="J513" s="188">
        <f t="shared" si="0"/>
        <v>53000</v>
      </c>
      <c r="K513" s="189"/>
      <c r="L513" s="38"/>
      <c r="M513" s="190" t="s">
        <v>1</v>
      </c>
      <c r="N513" s="191" t="s">
        <v>38</v>
      </c>
      <c r="O513" s="70"/>
      <c r="P513" s="192">
        <f t="shared" si="1"/>
        <v>0</v>
      </c>
      <c r="Q513" s="192">
        <v>0</v>
      </c>
      <c r="R513" s="192">
        <f t="shared" si="2"/>
        <v>0</v>
      </c>
      <c r="S513" s="192">
        <v>0</v>
      </c>
      <c r="T513" s="193">
        <f t="shared" si="3"/>
        <v>0</v>
      </c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R513" s="194" t="s">
        <v>207</v>
      </c>
      <c r="AT513" s="194" t="s">
        <v>135</v>
      </c>
      <c r="AU513" s="194" t="s">
        <v>83</v>
      </c>
      <c r="AY513" s="16" t="s">
        <v>133</v>
      </c>
      <c r="BE513" s="195">
        <f t="shared" si="4"/>
        <v>53000</v>
      </c>
      <c r="BF513" s="195">
        <f t="shared" si="5"/>
        <v>0</v>
      </c>
      <c r="BG513" s="195">
        <f t="shared" si="6"/>
        <v>0</v>
      </c>
      <c r="BH513" s="195">
        <f t="shared" si="7"/>
        <v>0</v>
      </c>
      <c r="BI513" s="195">
        <f t="shared" si="8"/>
        <v>0</v>
      </c>
      <c r="BJ513" s="16" t="s">
        <v>81</v>
      </c>
      <c r="BK513" s="195">
        <f t="shared" si="9"/>
        <v>53000</v>
      </c>
      <c r="BL513" s="16" t="s">
        <v>207</v>
      </c>
      <c r="BM513" s="194" t="s">
        <v>842</v>
      </c>
    </row>
    <row r="514" spans="1:65" s="2" customFormat="1" ht="14.45" customHeight="1">
      <c r="A514" s="33"/>
      <c r="B514" s="34"/>
      <c r="C514" s="182" t="s">
        <v>785</v>
      </c>
      <c r="D514" s="182" t="s">
        <v>135</v>
      </c>
      <c r="E514" s="183" t="s">
        <v>843</v>
      </c>
      <c r="F514" s="184" t="s">
        <v>844</v>
      </c>
      <c r="G514" s="185" t="s">
        <v>566</v>
      </c>
      <c r="H514" s="186">
        <v>1</v>
      </c>
      <c r="I514" s="235">
        <v>15000</v>
      </c>
      <c r="J514" s="188">
        <f t="shared" si="0"/>
        <v>15000</v>
      </c>
      <c r="K514" s="189"/>
      <c r="L514" s="38"/>
      <c r="M514" s="190" t="s">
        <v>1</v>
      </c>
      <c r="N514" s="191" t="s">
        <v>38</v>
      </c>
      <c r="O514" s="70"/>
      <c r="P514" s="192">
        <f t="shared" si="1"/>
        <v>0</v>
      </c>
      <c r="Q514" s="192">
        <v>0</v>
      </c>
      <c r="R514" s="192">
        <f t="shared" si="2"/>
        <v>0</v>
      </c>
      <c r="S514" s="192">
        <v>0</v>
      </c>
      <c r="T514" s="193">
        <f t="shared" si="3"/>
        <v>0</v>
      </c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R514" s="194" t="s">
        <v>207</v>
      </c>
      <c r="AT514" s="194" t="s">
        <v>135</v>
      </c>
      <c r="AU514" s="194" t="s">
        <v>83</v>
      </c>
      <c r="AY514" s="16" t="s">
        <v>133</v>
      </c>
      <c r="BE514" s="195">
        <f t="shared" si="4"/>
        <v>15000</v>
      </c>
      <c r="BF514" s="195">
        <f t="shared" si="5"/>
        <v>0</v>
      </c>
      <c r="BG514" s="195">
        <f t="shared" si="6"/>
        <v>0</v>
      </c>
      <c r="BH514" s="195">
        <f t="shared" si="7"/>
        <v>0</v>
      </c>
      <c r="BI514" s="195">
        <f t="shared" si="8"/>
        <v>0</v>
      </c>
      <c r="BJ514" s="16" t="s">
        <v>81</v>
      </c>
      <c r="BK514" s="195">
        <f t="shared" si="9"/>
        <v>15000</v>
      </c>
      <c r="BL514" s="16" t="s">
        <v>207</v>
      </c>
      <c r="BM514" s="194" t="s">
        <v>845</v>
      </c>
    </row>
    <row r="515" spans="1:65" s="2" customFormat="1" ht="14.45" customHeight="1">
      <c r="A515" s="33"/>
      <c r="B515" s="34"/>
      <c r="C515" s="182" t="s">
        <v>846</v>
      </c>
      <c r="D515" s="182" t="s">
        <v>135</v>
      </c>
      <c r="E515" s="183" t="s">
        <v>847</v>
      </c>
      <c r="F515" s="184" t="s">
        <v>848</v>
      </c>
      <c r="G515" s="185" t="s">
        <v>566</v>
      </c>
      <c r="H515" s="186">
        <v>1</v>
      </c>
      <c r="I515" s="235">
        <v>13000</v>
      </c>
      <c r="J515" s="188">
        <f t="shared" si="0"/>
        <v>13000</v>
      </c>
      <c r="K515" s="189"/>
      <c r="L515" s="38"/>
      <c r="M515" s="190" t="s">
        <v>1</v>
      </c>
      <c r="N515" s="191" t="s">
        <v>38</v>
      </c>
      <c r="O515" s="70"/>
      <c r="P515" s="192">
        <f t="shared" si="1"/>
        <v>0</v>
      </c>
      <c r="Q515" s="192">
        <v>0</v>
      </c>
      <c r="R515" s="192">
        <f t="shared" si="2"/>
        <v>0</v>
      </c>
      <c r="S515" s="192">
        <v>0</v>
      </c>
      <c r="T515" s="193">
        <f t="shared" si="3"/>
        <v>0</v>
      </c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R515" s="194" t="s">
        <v>207</v>
      </c>
      <c r="AT515" s="194" t="s">
        <v>135</v>
      </c>
      <c r="AU515" s="194" t="s">
        <v>83</v>
      </c>
      <c r="AY515" s="16" t="s">
        <v>133</v>
      </c>
      <c r="BE515" s="195">
        <f t="shared" si="4"/>
        <v>13000</v>
      </c>
      <c r="BF515" s="195">
        <f t="shared" si="5"/>
        <v>0</v>
      </c>
      <c r="BG515" s="195">
        <f t="shared" si="6"/>
        <v>0</v>
      </c>
      <c r="BH515" s="195">
        <f t="shared" si="7"/>
        <v>0</v>
      </c>
      <c r="BI515" s="195">
        <f t="shared" si="8"/>
        <v>0</v>
      </c>
      <c r="BJ515" s="16" t="s">
        <v>81</v>
      </c>
      <c r="BK515" s="195">
        <f t="shared" si="9"/>
        <v>13000</v>
      </c>
      <c r="BL515" s="16" t="s">
        <v>207</v>
      </c>
      <c r="BM515" s="194" t="s">
        <v>849</v>
      </c>
    </row>
    <row r="516" spans="1:65" s="2" customFormat="1" ht="14.45" customHeight="1">
      <c r="A516" s="33"/>
      <c r="B516" s="34"/>
      <c r="C516" s="182" t="s">
        <v>850</v>
      </c>
      <c r="D516" s="182" t="s">
        <v>135</v>
      </c>
      <c r="E516" s="183" t="s">
        <v>851</v>
      </c>
      <c r="F516" s="184" t="s">
        <v>852</v>
      </c>
      <c r="G516" s="185" t="s">
        <v>566</v>
      </c>
      <c r="H516" s="186">
        <v>1</v>
      </c>
      <c r="I516" s="235">
        <v>8500</v>
      </c>
      <c r="J516" s="188">
        <f t="shared" si="0"/>
        <v>8500</v>
      </c>
      <c r="K516" s="189"/>
      <c r="L516" s="38"/>
      <c r="M516" s="190" t="s">
        <v>1</v>
      </c>
      <c r="N516" s="191" t="s">
        <v>38</v>
      </c>
      <c r="O516" s="70"/>
      <c r="P516" s="192">
        <f t="shared" si="1"/>
        <v>0</v>
      </c>
      <c r="Q516" s="192">
        <v>0</v>
      </c>
      <c r="R516" s="192">
        <f t="shared" si="2"/>
        <v>0</v>
      </c>
      <c r="S516" s="192">
        <v>0</v>
      </c>
      <c r="T516" s="193">
        <f t="shared" si="3"/>
        <v>0</v>
      </c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R516" s="194" t="s">
        <v>207</v>
      </c>
      <c r="AT516" s="194" t="s">
        <v>135</v>
      </c>
      <c r="AU516" s="194" t="s">
        <v>83</v>
      </c>
      <c r="AY516" s="16" t="s">
        <v>133</v>
      </c>
      <c r="BE516" s="195">
        <f t="shared" si="4"/>
        <v>8500</v>
      </c>
      <c r="BF516" s="195">
        <f t="shared" si="5"/>
        <v>0</v>
      </c>
      <c r="BG516" s="195">
        <f t="shared" si="6"/>
        <v>0</v>
      </c>
      <c r="BH516" s="195">
        <f t="shared" si="7"/>
        <v>0</v>
      </c>
      <c r="BI516" s="195">
        <f t="shared" si="8"/>
        <v>0</v>
      </c>
      <c r="BJ516" s="16" t="s">
        <v>81</v>
      </c>
      <c r="BK516" s="195">
        <f t="shared" si="9"/>
        <v>8500</v>
      </c>
      <c r="BL516" s="16" t="s">
        <v>207</v>
      </c>
      <c r="BM516" s="194" t="s">
        <v>853</v>
      </c>
    </row>
    <row r="517" spans="1:65" s="2" customFormat="1" ht="24.2" customHeight="1">
      <c r="A517" s="33"/>
      <c r="B517" s="34"/>
      <c r="C517" s="182" t="s">
        <v>854</v>
      </c>
      <c r="D517" s="182" t="s">
        <v>135</v>
      </c>
      <c r="E517" s="183" t="s">
        <v>855</v>
      </c>
      <c r="F517" s="184" t="s">
        <v>806</v>
      </c>
      <c r="G517" s="185" t="s">
        <v>566</v>
      </c>
      <c r="H517" s="186">
        <v>1</v>
      </c>
      <c r="I517" s="235">
        <v>12000</v>
      </c>
      <c r="J517" s="188">
        <f t="shared" si="0"/>
        <v>12000</v>
      </c>
      <c r="K517" s="189"/>
      <c r="L517" s="38"/>
      <c r="M517" s="190" t="s">
        <v>1</v>
      </c>
      <c r="N517" s="191" t="s">
        <v>38</v>
      </c>
      <c r="O517" s="70"/>
      <c r="P517" s="192">
        <f t="shared" si="1"/>
        <v>0</v>
      </c>
      <c r="Q517" s="192">
        <v>0</v>
      </c>
      <c r="R517" s="192">
        <f t="shared" si="2"/>
        <v>0</v>
      </c>
      <c r="S517" s="192">
        <v>0</v>
      </c>
      <c r="T517" s="193">
        <f t="shared" si="3"/>
        <v>0</v>
      </c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R517" s="194" t="s">
        <v>207</v>
      </c>
      <c r="AT517" s="194" t="s">
        <v>135</v>
      </c>
      <c r="AU517" s="194" t="s">
        <v>83</v>
      </c>
      <c r="AY517" s="16" t="s">
        <v>133</v>
      </c>
      <c r="BE517" s="195">
        <f t="shared" si="4"/>
        <v>12000</v>
      </c>
      <c r="BF517" s="195">
        <f t="shared" si="5"/>
        <v>0</v>
      </c>
      <c r="BG517" s="195">
        <f t="shared" si="6"/>
        <v>0</v>
      </c>
      <c r="BH517" s="195">
        <f t="shared" si="7"/>
        <v>0</v>
      </c>
      <c r="BI517" s="195">
        <f t="shared" si="8"/>
        <v>0</v>
      </c>
      <c r="BJ517" s="16" t="s">
        <v>81</v>
      </c>
      <c r="BK517" s="195">
        <f t="shared" si="9"/>
        <v>12000</v>
      </c>
      <c r="BL517" s="16" t="s">
        <v>207</v>
      </c>
      <c r="BM517" s="194" t="s">
        <v>856</v>
      </c>
    </row>
    <row r="518" spans="1:65" s="2" customFormat="1" ht="14.45" customHeight="1">
      <c r="A518" s="33"/>
      <c r="B518" s="34"/>
      <c r="C518" s="182" t="s">
        <v>857</v>
      </c>
      <c r="D518" s="182" t="s">
        <v>135</v>
      </c>
      <c r="E518" s="183" t="s">
        <v>858</v>
      </c>
      <c r="F518" s="184" t="s">
        <v>859</v>
      </c>
      <c r="G518" s="185" t="s">
        <v>566</v>
      </c>
      <c r="H518" s="186">
        <v>1</v>
      </c>
      <c r="I518" s="235">
        <v>7000</v>
      </c>
      <c r="J518" s="188">
        <f t="shared" si="0"/>
        <v>7000</v>
      </c>
      <c r="K518" s="189"/>
      <c r="L518" s="38"/>
      <c r="M518" s="190" t="s">
        <v>1</v>
      </c>
      <c r="N518" s="191" t="s">
        <v>38</v>
      </c>
      <c r="O518" s="70"/>
      <c r="P518" s="192">
        <f t="shared" si="1"/>
        <v>0</v>
      </c>
      <c r="Q518" s="192">
        <v>0</v>
      </c>
      <c r="R518" s="192">
        <f t="shared" si="2"/>
        <v>0</v>
      </c>
      <c r="S518" s="192">
        <v>0</v>
      </c>
      <c r="T518" s="193">
        <f t="shared" si="3"/>
        <v>0</v>
      </c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R518" s="194" t="s">
        <v>207</v>
      </c>
      <c r="AT518" s="194" t="s">
        <v>135</v>
      </c>
      <c r="AU518" s="194" t="s">
        <v>83</v>
      </c>
      <c r="AY518" s="16" t="s">
        <v>133</v>
      </c>
      <c r="BE518" s="195">
        <f t="shared" si="4"/>
        <v>7000</v>
      </c>
      <c r="BF518" s="195">
        <f t="shared" si="5"/>
        <v>0</v>
      </c>
      <c r="BG518" s="195">
        <f t="shared" si="6"/>
        <v>0</v>
      </c>
      <c r="BH518" s="195">
        <f t="shared" si="7"/>
        <v>0</v>
      </c>
      <c r="BI518" s="195">
        <f t="shared" si="8"/>
        <v>0</v>
      </c>
      <c r="BJ518" s="16" t="s">
        <v>81</v>
      </c>
      <c r="BK518" s="195">
        <f t="shared" si="9"/>
        <v>7000</v>
      </c>
      <c r="BL518" s="16" t="s">
        <v>207</v>
      </c>
      <c r="BM518" s="194" t="s">
        <v>860</v>
      </c>
    </row>
    <row r="519" spans="1:65" s="12" customFormat="1" ht="22.9" customHeight="1">
      <c r="B519" s="166"/>
      <c r="C519" s="167"/>
      <c r="D519" s="168" t="s">
        <v>72</v>
      </c>
      <c r="E519" s="180" t="s">
        <v>861</v>
      </c>
      <c r="F519" s="180" t="s">
        <v>862</v>
      </c>
      <c r="G519" s="167"/>
      <c r="H519" s="167"/>
      <c r="I519" s="170"/>
      <c r="J519" s="181">
        <f>BK519</f>
        <v>0</v>
      </c>
      <c r="K519" s="167"/>
      <c r="L519" s="172"/>
      <c r="M519" s="173"/>
      <c r="N519" s="174"/>
      <c r="O519" s="174"/>
      <c r="P519" s="175">
        <f>SUM(P520:P526)</f>
        <v>0</v>
      </c>
      <c r="Q519" s="174"/>
      <c r="R519" s="175">
        <f>SUM(R520:R526)</f>
        <v>0</v>
      </c>
      <c r="S519" s="174"/>
      <c r="T519" s="176">
        <f>SUM(T520:T526)</f>
        <v>0</v>
      </c>
      <c r="AR519" s="177" t="s">
        <v>83</v>
      </c>
      <c r="AT519" s="178" t="s">
        <v>72</v>
      </c>
      <c r="AU519" s="178" t="s">
        <v>81</v>
      </c>
      <c r="AY519" s="177" t="s">
        <v>133</v>
      </c>
      <c r="BK519" s="179">
        <f>SUM(BK520:BK526)</f>
        <v>0</v>
      </c>
    </row>
    <row r="520" spans="1:65" s="2" customFormat="1" ht="14.45" customHeight="1">
      <c r="A520" s="33"/>
      <c r="B520" s="34"/>
      <c r="C520" s="182" t="s">
        <v>863</v>
      </c>
      <c r="D520" s="182" t="s">
        <v>135</v>
      </c>
      <c r="E520" s="183" t="s">
        <v>864</v>
      </c>
      <c r="F520" s="184" t="s">
        <v>865</v>
      </c>
      <c r="G520" s="185" t="s">
        <v>566</v>
      </c>
      <c r="H520" s="186">
        <v>1</v>
      </c>
      <c r="I520" s="187"/>
      <c r="J520" s="188">
        <f>ROUND(I520*H520,2)</f>
        <v>0</v>
      </c>
      <c r="K520" s="189"/>
      <c r="L520" s="38"/>
      <c r="M520" s="190" t="s">
        <v>1</v>
      </c>
      <c r="N520" s="191" t="s">
        <v>38</v>
      </c>
      <c r="O520" s="70"/>
      <c r="P520" s="192">
        <f>O520*H520</f>
        <v>0</v>
      </c>
      <c r="Q520" s="192">
        <v>0</v>
      </c>
      <c r="R520" s="192">
        <f>Q520*H520</f>
        <v>0</v>
      </c>
      <c r="S520" s="192">
        <v>0</v>
      </c>
      <c r="T520" s="193">
        <f>S520*H520</f>
        <v>0</v>
      </c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R520" s="194" t="s">
        <v>207</v>
      </c>
      <c r="AT520" s="194" t="s">
        <v>135</v>
      </c>
      <c r="AU520" s="194" t="s">
        <v>83</v>
      </c>
      <c r="AY520" s="16" t="s">
        <v>133</v>
      </c>
      <c r="BE520" s="195">
        <f>IF(N520="základní",J520,0)</f>
        <v>0</v>
      </c>
      <c r="BF520" s="195">
        <f>IF(N520="snížená",J520,0)</f>
        <v>0</v>
      </c>
      <c r="BG520" s="195">
        <f>IF(N520="zákl. přenesená",J520,0)</f>
        <v>0</v>
      </c>
      <c r="BH520" s="195">
        <f>IF(N520="sníž. přenesená",J520,0)</f>
        <v>0</v>
      </c>
      <c r="BI520" s="195">
        <f>IF(N520="nulová",J520,0)</f>
        <v>0</v>
      </c>
      <c r="BJ520" s="16" t="s">
        <v>81</v>
      </c>
      <c r="BK520" s="195">
        <f>ROUND(I520*H520,2)</f>
        <v>0</v>
      </c>
      <c r="BL520" s="16" t="s">
        <v>207</v>
      </c>
      <c r="BM520" s="194" t="s">
        <v>866</v>
      </c>
    </row>
    <row r="521" spans="1:65" s="13" customFormat="1">
      <c r="B521" s="196"/>
      <c r="C521" s="197"/>
      <c r="D521" s="198" t="s">
        <v>141</v>
      </c>
      <c r="E521" s="199" t="s">
        <v>1</v>
      </c>
      <c r="F521" s="200" t="s">
        <v>142</v>
      </c>
      <c r="G521" s="197"/>
      <c r="H521" s="199" t="s">
        <v>1</v>
      </c>
      <c r="I521" s="201"/>
      <c r="J521" s="197"/>
      <c r="K521" s="197"/>
      <c r="L521" s="202"/>
      <c r="M521" s="203"/>
      <c r="N521" s="204"/>
      <c r="O521" s="204"/>
      <c r="P521" s="204"/>
      <c r="Q521" s="204"/>
      <c r="R521" s="204"/>
      <c r="S521" s="204"/>
      <c r="T521" s="205"/>
      <c r="AT521" s="206" t="s">
        <v>141</v>
      </c>
      <c r="AU521" s="206" t="s">
        <v>83</v>
      </c>
      <c r="AV521" s="13" t="s">
        <v>81</v>
      </c>
      <c r="AW521" s="13" t="s">
        <v>30</v>
      </c>
      <c r="AX521" s="13" t="s">
        <v>73</v>
      </c>
      <c r="AY521" s="206" t="s">
        <v>133</v>
      </c>
    </row>
    <row r="522" spans="1:65" s="14" customFormat="1">
      <c r="B522" s="207"/>
      <c r="C522" s="208"/>
      <c r="D522" s="198" t="s">
        <v>141</v>
      </c>
      <c r="E522" s="209" t="s">
        <v>1</v>
      </c>
      <c r="F522" s="210" t="s">
        <v>81</v>
      </c>
      <c r="G522" s="208"/>
      <c r="H522" s="211">
        <v>1</v>
      </c>
      <c r="I522" s="212"/>
      <c r="J522" s="208"/>
      <c r="K522" s="208"/>
      <c r="L522" s="213"/>
      <c r="M522" s="214"/>
      <c r="N522" s="215"/>
      <c r="O522" s="215"/>
      <c r="P522" s="215"/>
      <c r="Q522" s="215"/>
      <c r="R522" s="215"/>
      <c r="S522" s="215"/>
      <c r="T522" s="216"/>
      <c r="AT522" s="217" t="s">
        <v>141</v>
      </c>
      <c r="AU522" s="217" t="s">
        <v>83</v>
      </c>
      <c r="AV522" s="14" t="s">
        <v>83</v>
      </c>
      <c r="AW522" s="14" t="s">
        <v>30</v>
      </c>
      <c r="AX522" s="14" t="s">
        <v>73</v>
      </c>
      <c r="AY522" s="217" t="s">
        <v>133</v>
      </c>
    </row>
    <row r="523" spans="1:65" s="2" customFormat="1" ht="14.45" customHeight="1">
      <c r="A523" s="33"/>
      <c r="B523" s="34"/>
      <c r="C523" s="182" t="s">
        <v>867</v>
      </c>
      <c r="D523" s="182" t="s">
        <v>135</v>
      </c>
      <c r="E523" s="183" t="s">
        <v>868</v>
      </c>
      <c r="F523" s="184" t="s">
        <v>869</v>
      </c>
      <c r="G523" s="185" t="s">
        <v>566</v>
      </c>
      <c r="H523" s="186">
        <v>1</v>
      </c>
      <c r="I523" s="187"/>
      <c r="J523" s="188">
        <f>ROUND(I523*H523,2)</f>
        <v>0</v>
      </c>
      <c r="K523" s="189"/>
      <c r="L523" s="38"/>
      <c r="M523" s="190" t="s">
        <v>1</v>
      </c>
      <c r="N523" s="191" t="s">
        <v>38</v>
      </c>
      <c r="O523" s="70"/>
      <c r="P523" s="192">
        <f>O523*H523</f>
        <v>0</v>
      </c>
      <c r="Q523" s="192">
        <v>0</v>
      </c>
      <c r="R523" s="192">
        <f>Q523*H523</f>
        <v>0</v>
      </c>
      <c r="S523" s="192">
        <v>0</v>
      </c>
      <c r="T523" s="193">
        <f>S523*H523</f>
        <v>0</v>
      </c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R523" s="194" t="s">
        <v>207</v>
      </c>
      <c r="AT523" s="194" t="s">
        <v>135</v>
      </c>
      <c r="AU523" s="194" t="s">
        <v>83</v>
      </c>
      <c r="AY523" s="16" t="s">
        <v>133</v>
      </c>
      <c r="BE523" s="195">
        <f>IF(N523="základní",J523,0)</f>
        <v>0</v>
      </c>
      <c r="BF523" s="195">
        <f>IF(N523="snížená",J523,0)</f>
        <v>0</v>
      </c>
      <c r="BG523" s="195">
        <f>IF(N523="zákl. přenesená",J523,0)</f>
        <v>0</v>
      </c>
      <c r="BH523" s="195">
        <f>IF(N523="sníž. přenesená",J523,0)</f>
        <v>0</v>
      </c>
      <c r="BI523" s="195">
        <f>IF(N523="nulová",J523,0)</f>
        <v>0</v>
      </c>
      <c r="BJ523" s="16" t="s">
        <v>81</v>
      </c>
      <c r="BK523" s="195">
        <f>ROUND(I523*H523,2)</f>
        <v>0</v>
      </c>
      <c r="BL523" s="16" t="s">
        <v>207</v>
      </c>
      <c r="BM523" s="194" t="s">
        <v>870</v>
      </c>
    </row>
    <row r="524" spans="1:65" s="13" customFormat="1">
      <c r="B524" s="196"/>
      <c r="C524" s="197"/>
      <c r="D524" s="198" t="s">
        <v>141</v>
      </c>
      <c r="E524" s="199" t="s">
        <v>1</v>
      </c>
      <c r="F524" s="200" t="s">
        <v>142</v>
      </c>
      <c r="G524" s="197"/>
      <c r="H524" s="199" t="s">
        <v>1</v>
      </c>
      <c r="I524" s="201"/>
      <c r="J524" s="197"/>
      <c r="K524" s="197"/>
      <c r="L524" s="202"/>
      <c r="M524" s="203"/>
      <c r="N524" s="204"/>
      <c r="O524" s="204"/>
      <c r="P524" s="204"/>
      <c r="Q524" s="204"/>
      <c r="R524" s="204"/>
      <c r="S524" s="204"/>
      <c r="T524" s="205"/>
      <c r="AT524" s="206" t="s">
        <v>141</v>
      </c>
      <c r="AU524" s="206" t="s">
        <v>83</v>
      </c>
      <c r="AV524" s="13" t="s">
        <v>81</v>
      </c>
      <c r="AW524" s="13" t="s">
        <v>30</v>
      </c>
      <c r="AX524" s="13" t="s">
        <v>73</v>
      </c>
      <c r="AY524" s="206" t="s">
        <v>133</v>
      </c>
    </row>
    <row r="525" spans="1:65" s="14" customFormat="1">
      <c r="B525" s="207"/>
      <c r="C525" s="208"/>
      <c r="D525" s="198" t="s">
        <v>141</v>
      </c>
      <c r="E525" s="209" t="s">
        <v>1</v>
      </c>
      <c r="F525" s="210" t="s">
        <v>81</v>
      </c>
      <c r="G525" s="208"/>
      <c r="H525" s="211">
        <v>1</v>
      </c>
      <c r="I525" s="212"/>
      <c r="J525" s="208"/>
      <c r="K525" s="208"/>
      <c r="L525" s="213"/>
      <c r="M525" s="214"/>
      <c r="N525" s="215"/>
      <c r="O525" s="215"/>
      <c r="P525" s="215"/>
      <c r="Q525" s="215"/>
      <c r="R525" s="215"/>
      <c r="S525" s="215"/>
      <c r="T525" s="216"/>
      <c r="AT525" s="217" t="s">
        <v>141</v>
      </c>
      <c r="AU525" s="217" t="s">
        <v>83</v>
      </c>
      <c r="AV525" s="14" t="s">
        <v>83</v>
      </c>
      <c r="AW525" s="14" t="s">
        <v>30</v>
      </c>
      <c r="AX525" s="14" t="s">
        <v>73</v>
      </c>
      <c r="AY525" s="217" t="s">
        <v>133</v>
      </c>
    </row>
    <row r="526" spans="1:65" s="2" customFormat="1" ht="24.2" customHeight="1">
      <c r="A526" s="33"/>
      <c r="B526" s="34"/>
      <c r="C526" s="182" t="s">
        <v>871</v>
      </c>
      <c r="D526" s="182" t="s">
        <v>135</v>
      </c>
      <c r="E526" s="183" t="s">
        <v>872</v>
      </c>
      <c r="F526" s="184" t="s">
        <v>873</v>
      </c>
      <c r="G526" s="185" t="s">
        <v>765</v>
      </c>
      <c r="H526" s="229"/>
      <c r="I526" s="187"/>
      <c r="J526" s="188">
        <f>ROUND(I526*H526,2)</f>
        <v>0</v>
      </c>
      <c r="K526" s="189"/>
      <c r="L526" s="38"/>
      <c r="M526" s="190" t="s">
        <v>1</v>
      </c>
      <c r="N526" s="191" t="s">
        <v>38</v>
      </c>
      <c r="O526" s="70"/>
      <c r="P526" s="192">
        <f>O526*H526</f>
        <v>0</v>
      </c>
      <c r="Q526" s="192">
        <v>0</v>
      </c>
      <c r="R526" s="192">
        <f>Q526*H526</f>
        <v>0</v>
      </c>
      <c r="S526" s="192">
        <v>0</v>
      </c>
      <c r="T526" s="193">
        <f>S526*H526</f>
        <v>0</v>
      </c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R526" s="194" t="s">
        <v>207</v>
      </c>
      <c r="AT526" s="194" t="s">
        <v>135</v>
      </c>
      <c r="AU526" s="194" t="s">
        <v>83</v>
      </c>
      <c r="AY526" s="16" t="s">
        <v>133</v>
      </c>
      <c r="BE526" s="195">
        <f>IF(N526="základní",J526,0)</f>
        <v>0</v>
      </c>
      <c r="BF526" s="195">
        <f>IF(N526="snížená",J526,0)</f>
        <v>0</v>
      </c>
      <c r="BG526" s="195">
        <f>IF(N526="zákl. přenesená",J526,0)</f>
        <v>0</v>
      </c>
      <c r="BH526" s="195">
        <f>IF(N526="sníž. přenesená",J526,0)</f>
        <v>0</v>
      </c>
      <c r="BI526" s="195">
        <f>IF(N526="nulová",J526,0)</f>
        <v>0</v>
      </c>
      <c r="BJ526" s="16" t="s">
        <v>81</v>
      </c>
      <c r="BK526" s="195">
        <f>ROUND(I526*H526,2)</f>
        <v>0</v>
      </c>
      <c r="BL526" s="16" t="s">
        <v>207</v>
      </c>
      <c r="BM526" s="194" t="s">
        <v>874</v>
      </c>
    </row>
    <row r="527" spans="1:65" s="12" customFormat="1" ht="22.9" customHeight="1">
      <c r="B527" s="166"/>
      <c r="C527" s="167"/>
      <c r="D527" s="168" t="s">
        <v>72</v>
      </c>
      <c r="E527" s="180" t="s">
        <v>875</v>
      </c>
      <c r="F527" s="180" t="s">
        <v>876</v>
      </c>
      <c r="G527" s="167"/>
      <c r="H527" s="167"/>
      <c r="I527" s="170"/>
      <c r="J527" s="181">
        <f>BK527</f>
        <v>39250</v>
      </c>
      <c r="K527" s="167"/>
      <c r="L527" s="172"/>
      <c r="M527" s="173"/>
      <c r="N527" s="174"/>
      <c r="O527" s="174"/>
      <c r="P527" s="175">
        <f>SUM(P528:P539)</f>
        <v>0</v>
      </c>
      <c r="Q527" s="174"/>
      <c r="R527" s="175">
        <f>SUM(R528:R539)</f>
        <v>8.1899999999999994E-3</v>
      </c>
      <c r="S527" s="174"/>
      <c r="T527" s="176">
        <f>SUM(T528:T539)</f>
        <v>5.8450000000000004E-3</v>
      </c>
      <c r="AR527" s="177" t="s">
        <v>83</v>
      </c>
      <c r="AT527" s="178" t="s">
        <v>72</v>
      </c>
      <c r="AU527" s="178" t="s">
        <v>81</v>
      </c>
      <c r="AY527" s="177" t="s">
        <v>133</v>
      </c>
      <c r="BK527" s="179">
        <f>SUM(BK528:BK539)</f>
        <v>39250</v>
      </c>
    </row>
    <row r="528" spans="1:65" s="2" customFormat="1" ht="14.45" customHeight="1">
      <c r="A528" s="33"/>
      <c r="B528" s="34"/>
      <c r="C528" s="182" t="s">
        <v>877</v>
      </c>
      <c r="D528" s="182" t="s">
        <v>135</v>
      </c>
      <c r="E528" s="183" t="s">
        <v>878</v>
      </c>
      <c r="F528" s="184" t="s">
        <v>879</v>
      </c>
      <c r="G528" s="185" t="s">
        <v>566</v>
      </c>
      <c r="H528" s="186">
        <v>1</v>
      </c>
      <c r="I528" s="187"/>
      <c r="J528" s="188">
        <f>ROUND(I528*H528,2)</f>
        <v>0</v>
      </c>
      <c r="K528" s="189"/>
      <c r="L528" s="38"/>
      <c r="M528" s="190" t="s">
        <v>1</v>
      </c>
      <c r="N528" s="191" t="s">
        <v>38</v>
      </c>
      <c r="O528" s="70"/>
      <c r="P528" s="192">
        <f>O528*H528</f>
        <v>0</v>
      </c>
      <c r="Q528" s="192">
        <v>0</v>
      </c>
      <c r="R528" s="192">
        <f>Q528*H528</f>
        <v>0</v>
      </c>
      <c r="S528" s="192">
        <v>0</v>
      </c>
      <c r="T528" s="193">
        <f>S528*H528</f>
        <v>0</v>
      </c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R528" s="194" t="s">
        <v>207</v>
      </c>
      <c r="AT528" s="194" t="s">
        <v>135</v>
      </c>
      <c r="AU528" s="194" t="s">
        <v>83</v>
      </c>
      <c r="AY528" s="16" t="s">
        <v>133</v>
      </c>
      <c r="BE528" s="195">
        <f>IF(N528="základní",J528,0)</f>
        <v>0</v>
      </c>
      <c r="BF528" s="195">
        <f>IF(N528="snížená",J528,0)</f>
        <v>0</v>
      </c>
      <c r="BG528" s="195">
        <f>IF(N528="zákl. přenesená",J528,0)</f>
        <v>0</v>
      </c>
      <c r="BH528" s="195">
        <f>IF(N528="sníž. přenesená",J528,0)</f>
        <v>0</v>
      </c>
      <c r="BI528" s="195">
        <f>IF(N528="nulová",J528,0)</f>
        <v>0</v>
      </c>
      <c r="BJ528" s="16" t="s">
        <v>81</v>
      </c>
      <c r="BK528" s="195">
        <f>ROUND(I528*H528,2)</f>
        <v>0</v>
      </c>
      <c r="BL528" s="16" t="s">
        <v>207</v>
      </c>
      <c r="BM528" s="194" t="s">
        <v>880</v>
      </c>
    </row>
    <row r="529" spans="1:65" s="13" customFormat="1">
      <c r="B529" s="196"/>
      <c r="C529" s="197"/>
      <c r="D529" s="198" t="s">
        <v>141</v>
      </c>
      <c r="E529" s="199" t="s">
        <v>1</v>
      </c>
      <c r="F529" s="200" t="s">
        <v>142</v>
      </c>
      <c r="G529" s="197"/>
      <c r="H529" s="199" t="s">
        <v>1</v>
      </c>
      <c r="I529" s="201"/>
      <c r="J529" s="197"/>
      <c r="K529" s="197"/>
      <c r="L529" s="202"/>
      <c r="M529" s="203"/>
      <c r="N529" s="204"/>
      <c r="O529" s="204"/>
      <c r="P529" s="204"/>
      <c r="Q529" s="204"/>
      <c r="R529" s="204"/>
      <c r="S529" s="204"/>
      <c r="T529" s="205"/>
      <c r="AT529" s="206" t="s">
        <v>141</v>
      </c>
      <c r="AU529" s="206" t="s">
        <v>83</v>
      </c>
      <c r="AV529" s="13" t="s">
        <v>81</v>
      </c>
      <c r="AW529" s="13" t="s">
        <v>30</v>
      </c>
      <c r="AX529" s="13" t="s">
        <v>73</v>
      </c>
      <c r="AY529" s="206" t="s">
        <v>133</v>
      </c>
    </row>
    <row r="530" spans="1:65" s="14" customFormat="1">
      <c r="B530" s="207"/>
      <c r="C530" s="208"/>
      <c r="D530" s="198" t="s">
        <v>141</v>
      </c>
      <c r="E530" s="209" t="s">
        <v>1</v>
      </c>
      <c r="F530" s="210" t="s">
        <v>81</v>
      </c>
      <c r="G530" s="208"/>
      <c r="H530" s="211">
        <v>1</v>
      </c>
      <c r="I530" s="212"/>
      <c r="J530" s="208"/>
      <c r="K530" s="208"/>
      <c r="L530" s="213"/>
      <c r="M530" s="214"/>
      <c r="N530" s="215"/>
      <c r="O530" s="215"/>
      <c r="P530" s="215"/>
      <c r="Q530" s="215"/>
      <c r="R530" s="215"/>
      <c r="S530" s="215"/>
      <c r="T530" s="216"/>
      <c r="AT530" s="217" t="s">
        <v>141</v>
      </c>
      <c r="AU530" s="217" t="s">
        <v>83</v>
      </c>
      <c r="AV530" s="14" t="s">
        <v>83</v>
      </c>
      <c r="AW530" s="14" t="s">
        <v>30</v>
      </c>
      <c r="AX530" s="14" t="s">
        <v>73</v>
      </c>
      <c r="AY530" s="217" t="s">
        <v>133</v>
      </c>
    </row>
    <row r="531" spans="1:65" s="2" customFormat="1" ht="14.45" customHeight="1">
      <c r="A531" s="33"/>
      <c r="B531" s="34"/>
      <c r="C531" s="182" t="s">
        <v>881</v>
      </c>
      <c r="D531" s="182" t="s">
        <v>135</v>
      </c>
      <c r="E531" s="183" t="s">
        <v>882</v>
      </c>
      <c r="F531" s="184" t="s">
        <v>883</v>
      </c>
      <c r="G531" s="185" t="s">
        <v>566</v>
      </c>
      <c r="H531" s="186">
        <v>1</v>
      </c>
      <c r="I531" s="235">
        <v>39250</v>
      </c>
      <c r="J531" s="188">
        <f>ROUND(I531*H531,2)</f>
        <v>39250</v>
      </c>
      <c r="K531" s="189"/>
      <c r="L531" s="38"/>
      <c r="M531" s="190" t="s">
        <v>1</v>
      </c>
      <c r="N531" s="191" t="s">
        <v>38</v>
      </c>
      <c r="O531" s="70"/>
      <c r="P531" s="192">
        <f>O531*H531</f>
        <v>0</v>
      </c>
      <c r="Q531" s="192">
        <v>0</v>
      </c>
      <c r="R531" s="192">
        <f>Q531*H531</f>
        <v>0</v>
      </c>
      <c r="S531" s="192">
        <v>0</v>
      </c>
      <c r="T531" s="193">
        <f>S531*H531</f>
        <v>0</v>
      </c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R531" s="194" t="s">
        <v>207</v>
      </c>
      <c r="AT531" s="194" t="s">
        <v>135</v>
      </c>
      <c r="AU531" s="194" t="s">
        <v>83</v>
      </c>
      <c r="AY531" s="16" t="s">
        <v>133</v>
      </c>
      <c r="BE531" s="195">
        <f>IF(N531="základní",J531,0)</f>
        <v>39250</v>
      </c>
      <c r="BF531" s="195">
        <f>IF(N531="snížená",J531,0)</f>
        <v>0</v>
      </c>
      <c r="BG531" s="195">
        <f>IF(N531="zákl. přenesená",J531,0)</f>
        <v>0</v>
      </c>
      <c r="BH531" s="195">
        <f>IF(N531="sníž. přenesená",J531,0)</f>
        <v>0</v>
      </c>
      <c r="BI531" s="195">
        <f>IF(N531="nulová",J531,0)</f>
        <v>0</v>
      </c>
      <c r="BJ531" s="16" t="s">
        <v>81</v>
      </c>
      <c r="BK531" s="195">
        <f>ROUND(I531*H531,2)</f>
        <v>39250</v>
      </c>
      <c r="BL531" s="16" t="s">
        <v>207</v>
      </c>
      <c r="BM531" s="194" t="s">
        <v>884</v>
      </c>
    </row>
    <row r="532" spans="1:65" s="13" customFormat="1">
      <c r="B532" s="196"/>
      <c r="C532" s="197"/>
      <c r="D532" s="198" t="s">
        <v>141</v>
      </c>
      <c r="E532" s="199" t="s">
        <v>1</v>
      </c>
      <c r="F532" s="200" t="s">
        <v>142</v>
      </c>
      <c r="G532" s="197"/>
      <c r="H532" s="199" t="s">
        <v>1</v>
      </c>
      <c r="I532" s="201"/>
      <c r="J532" s="197"/>
      <c r="K532" s="197"/>
      <c r="L532" s="202"/>
      <c r="M532" s="203"/>
      <c r="N532" s="204"/>
      <c r="O532" s="204"/>
      <c r="P532" s="204"/>
      <c r="Q532" s="204"/>
      <c r="R532" s="204"/>
      <c r="S532" s="204"/>
      <c r="T532" s="205"/>
      <c r="AT532" s="206" t="s">
        <v>141</v>
      </c>
      <c r="AU532" s="206" t="s">
        <v>83</v>
      </c>
      <c r="AV532" s="13" t="s">
        <v>81</v>
      </c>
      <c r="AW532" s="13" t="s">
        <v>30</v>
      </c>
      <c r="AX532" s="13" t="s">
        <v>73</v>
      </c>
      <c r="AY532" s="206" t="s">
        <v>133</v>
      </c>
    </row>
    <row r="533" spans="1:65" s="14" customFormat="1">
      <c r="B533" s="207"/>
      <c r="C533" s="208"/>
      <c r="D533" s="198" t="s">
        <v>141</v>
      </c>
      <c r="E533" s="209" t="s">
        <v>1</v>
      </c>
      <c r="F533" s="210" t="s">
        <v>81</v>
      </c>
      <c r="G533" s="208"/>
      <c r="H533" s="211">
        <v>1</v>
      </c>
      <c r="I533" s="212"/>
      <c r="J533" s="208"/>
      <c r="K533" s="208"/>
      <c r="L533" s="213"/>
      <c r="M533" s="214"/>
      <c r="N533" s="215"/>
      <c r="O533" s="215"/>
      <c r="P533" s="215"/>
      <c r="Q533" s="215"/>
      <c r="R533" s="215"/>
      <c r="S533" s="215"/>
      <c r="T533" s="216"/>
      <c r="AT533" s="217" t="s">
        <v>141</v>
      </c>
      <c r="AU533" s="217" t="s">
        <v>83</v>
      </c>
      <c r="AV533" s="14" t="s">
        <v>83</v>
      </c>
      <c r="AW533" s="14" t="s">
        <v>30</v>
      </c>
      <c r="AX533" s="14" t="s">
        <v>73</v>
      </c>
      <c r="AY533" s="217" t="s">
        <v>133</v>
      </c>
    </row>
    <row r="534" spans="1:65" s="2" customFormat="1" ht="14.45" customHeight="1">
      <c r="A534" s="33"/>
      <c r="B534" s="34"/>
      <c r="C534" s="182" t="s">
        <v>885</v>
      </c>
      <c r="D534" s="182" t="s">
        <v>135</v>
      </c>
      <c r="E534" s="183" t="s">
        <v>886</v>
      </c>
      <c r="F534" s="184" t="s">
        <v>887</v>
      </c>
      <c r="G534" s="185" t="s">
        <v>265</v>
      </c>
      <c r="H534" s="186">
        <v>3.5</v>
      </c>
      <c r="I534" s="187"/>
      <c r="J534" s="188">
        <f>ROUND(I534*H534,2)</f>
        <v>0</v>
      </c>
      <c r="K534" s="189"/>
      <c r="L534" s="38"/>
      <c r="M534" s="190" t="s">
        <v>1</v>
      </c>
      <c r="N534" s="191" t="s">
        <v>38</v>
      </c>
      <c r="O534" s="70"/>
      <c r="P534" s="192">
        <f>O534*H534</f>
        <v>0</v>
      </c>
      <c r="Q534" s="192">
        <v>0</v>
      </c>
      <c r="R534" s="192">
        <f>Q534*H534</f>
        <v>0</v>
      </c>
      <c r="S534" s="192">
        <v>1.67E-3</v>
      </c>
      <c r="T534" s="193">
        <f>S534*H534</f>
        <v>5.8450000000000004E-3</v>
      </c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R534" s="194" t="s">
        <v>207</v>
      </c>
      <c r="AT534" s="194" t="s">
        <v>135</v>
      </c>
      <c r="AU534" s="194" t="s">
        <v>83</v>
      </c>
      <c r="AY534" s="16" t="s">
        <v>133</v>
      </c>
      <c r="BE534" s="195">
        <f>IF(N534="základní",J534,0)</f>
        <v>0</v>
      </c>
      <c r="BF534" s="195">
        <f>IF(N534="snížená",J534,0)</f>
        <v>0</v>
      </c>
      <c r="BG534" s="195">
        <f>IF(N534="zákl. přenesená",J534,0)</f>
        <v>0</v>
      </c>
      <c r="BH534" s="195">
        <f>IF(N534="sníž. přenesená",J534,0)</f>
        <v>0</v>
      </c>
      <c r="BI534" s="195">
        <f>IF(N534="nulová",J534,0)</f>
        <v>0</v>
      </c>
      <c r="BJ534" s="16" t="s">
        <v>81</v>
      </c>
      <c r="BK534" s="195">
        <f>ROUND(I534*H534,2)</f>
        <v>0</v>
      </c>
      <c r="BL534" s="16" t="s">
        <v>207</v>
      </c>
      <c r="BM534" s="194" t="s">
        <v>888</v>
      </c>
    </row>
    <row r="535" spans="1:65" s="13" customFormat="1">
      <c r="B535" s="196"/>
      <c r="C535" s="197"/>
      <c r="D535" s="198" t="s">
        <v>141</v>
      </c>
      <c r="E535" s="199" t="s">
        <v>1</v>
      </c>
      <c r="F535" s="200" t="s">
        <v>665</v>
      </c>
      <c r="G535" s="197"/>
      <c r="H535" s="199" t="s">
        <v>1</v>
      </c>
      <c r="I535" s="201"/>
      <c r="J535" s="197"/>
      <c r="K535" s="197"/>
      <c r="L535" s="202"/>
      <c r="M535" s="203"/>
      <c r="N535" s="204"/>
      <c r="O535" s="204"/>
      <c r="P535" s="204"/>
      <c r="Q535" s="204"/>
      <c r="R535" s="204"/>
      <c r="S535" s="204"/>
      <c r="T535" s="205"/>
      <c r="AT535" s="206" t="s">
        <v>141</v>
      </c>
      <c r="AU535" s="206" t="s">
        <v>83</v>
      </c>
      <c r="AV535" s="13" t="s">
        <v>81</v>
      </c>
      <c r="AW535" s="13" t="s">
        <v>30</v>
      </c>
      <c r="AX535" s="13" t="s">
        <v>73</v>
      </c>
      <c r="AY535" s="206" t="s">
        <v>133</v>
      </c>
    </row>
    <row r="536" spans="1:65" s="14" customFormat="1">
      <c r="B536" s="207"/>
      <c r="C536" s="208"/>
      <c r="D536" s="198" t="s">
        <v>141</v>
      </c>
      <c r="E536" s="209" t="s">
        <v>1</v>
      </c>
      <c r="F536" s="210" t="s">
        <v>889</v>
      </c>
      <c r="G536" s="208"/>
      <c r="H536" s="211">
        <v>3.5</v>
      </c>
      <c r="I536" s="212"/>
      <c r="J536" s="208"/>
      <c r="K536" s="208"/>
      <c r="L536" s="213"/>
      <c r="M536" s="214"/>
      <c r="N536" s="215"/>
      <c r="O536" s="215"/>
      <c r="P536" s="215"/>
      <c r="Q536" s="215"/>
      <c r="R536" s="215"/>
      <c r="S536" s="215"/>
      <c r="T536" s="216"/>
      <c r="AT536" s="217" t="s">
        <v>141</v>
      </c>
      <c r="AU536" s="217" t="s">
        <v>83</v>
      </c>
      <c r="AV536" s="14" t="s">
        <v>83</v>
      </c>
      <c r="AW536" s="14" t="s">
        <v>30</v>
      </c>
      <c r="AX536" s="14" t="s">
        <v>73</v>
      </c>
      <c r="AY536" s="217" t="s">
        <v>133</v>
      </c>
    </row>
    <row r="537" spans="1:65" s="2" customFormat="1" ht="24.2" customHeight="1">
      <c r="A537" s="33"/>
      <c r="B537" s="34"/>
      <c r="C537" s="182" t="s">
        <v>890</v>
      </c>
      <c r="D537" s="182" t="s">
        <v>135</v>
      </c>
      <c r="E537" s="183" t="s">
        <v>891</v>
      </c>
      <c r="F537" s="184" t="s">
        <v>892</v>
      </c>
      <c r="G537" s="185" t="s">
        <v>265</v>
      </c>
      <c r="H537" s="186">
        <v>3.5</v>
      </c>
      <c r="I537" s="187"/>
      <c r="J537" s="188">
        <f>ROUND(I537*H537,2)</f>
        <v>0</v>
      </c>
      <c r="K537" s="189"/>
      <c r="L537" s="38"/>
      <c r="M537" s="190" t="s">
        <v>1</v>
      </c>
      <c r="N537" s="191" t="s">
        <v>38</v>
      </c>
      <c r="O537" s="70"/>
      <c r="P537" s="192">
        <f>O537*H537</f>
        <v>0</v>
      </c>
      <c r="Q537" s="192">
        <v>2.3400000000000001E-3</v>
      </c>
      <c r="R537" s="192">
        <f>Q537*H537</f>
        <v>8.1899999999999994E-3</v>
      </c>
      <c r="S537" s="192">
        <v>0</v>
      </c>
      <c r="T537" s="193">
        <f>S537*H537</f>
        <v>0</v>
      </c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R537" s="194" t="s">
        <v>207</v>
      </c>
      <c r="AT537" s="194" t="s">
        <v>135</v>
      </c>
      <c r="AU537" s="194" t="s">
        <v>83</v>
      </c>
      <c r="AY537" s="16" t="s">
        <v>133</v>
      </c>
      <c r="BE537" s="195">
        <f>IF(N537="základní",J537,0)</f>
        <v>0</v>
      </c>
      <c r="BF537" s="195">
        <f>IF(N537="snížená",J537,0)</f>
        <v>0</v>
      </c>
      <c r="BG537" s="195">
        <f>IF(N537="zákl. přenesená",J537,0)</f>
        <v>0</v>
      </c>
      <c r="BH537" s="195">
        <f>IF(N537="sníž. přenesená",J537,0)</f>
        <v>0</v>
      </c>
      <c r="BI537" s="195">
        <f>IF(N537="nulová",J537,0)</f>
        <v>0</v>
      </c>
      <c r="BJ537" s="16" t="s">
        <v>81</v>
      </c>
      <c r="BK537" s="195">
        <f>ROUND(I537*H537,2)</f>
        <v>0</v>
      </c>
      <c r="BL537" s="16" t="s">
        <v>207</v>
      </c>
      <c r="BM537" s="194" t="s">
        <v>893</v>
      </c>
    </row>
    <row r="538" spans="1:65" s="14" customFormat="1">
      <c r="B538" s="207"/>
      <c r="C538" s="208"/>
      <c r="D538" s="198" t="s">
        <v>141</v>
      </c>
      <c r="E538" s="209" t="s">
        <v>1</v>
      </c>
      <c r="F538" s="210" t="s">
        <v>889</v>
      </c>
      <c r="G538" s="208"/>
      <c r="H538" s="211">
        <v>3.5</v>
      </c>
      <c r="I538" s="212"/>
      <c r="J538" s="208"/>
      <c r="K538" s="208"/>
      <c r="L538" s="213"/>
      <c r="M538" s="214"/>
      <c r="N538" s="215"/>
      <c r="O538" s="215"/>
      <c r="P538" s="215"/>
      <c r="Q538" s="215"/>
      <c r="R538" s="215"/>
      <c r="S538" s="215"/>
      <c r="T538" s="216"/>
      <c r="AT538" s="217" t="s">
        <v>141</v>
      </c>
      <c r="AU538" s="217" t="s">
        <v>83</v>
      </c>
      <c r="AV538" s="14" t="s">
        <v>83</v>
      </c>
      <c r="AW538" s="14" t="s">
        <v>30</v>
      </c>
      <c r="AX538" s="14" t="s">
        <v>73</v>
      </c>
      <c r="AY538" s="217" t="s">
        <v>133</v>
      </c>
    </row>
    <row r="539" spans="1:65" s="2" customFormat="1" ht="24.2" customHeight="1">
      <c r="A539" s="33"/>
      <c r="B539" s="34"/>
      <c r="C539" s="182" t="s">
        <v>894</v>
      </c>
      <c r="D539" s="182" t="s">
        <v>135</v>
      </c>
      <c r="E539" s="183" t="s">
        <v>895</v>
      </c>
      <c r="F539" s="184" t="s">
        <v>896</v>
      </c>
      <c r="G539" s="185" t="s">
        <v>765</v>
      </c>
      <c r="H539" s="229"/>
      <c r="I539" s="187"/>
      <c r="J539" s="188">
        <f>ROUND(I539*H539,2)</f>
        <v>0</v>
      </c>
      <c r="K539" s="189"/>
      <c r="L539" s="38"/>
      <c r="M539" s="190" t="s">
        <v>1</v>
      </c>
      <c r="N539" s="191" t="s">
        <v>38</v>
      </c>
      <c r="O539" s="70"/>
      <c r="P539" s="192">
        <f>O539*H539</f>
        <v>0</v>
      </c>
      <c r="Q539" s="192">
        <v>0</v>
      </c>
      <c r="R539" s="192">
        <f>Q539*H539</f>
        <v>0</v>
      </c>
      <c r="S539" s="192">
        <v>0</v>
      </c>
      <c r="T539" s="193">
        <f>S539*H539</f>
        <v>0</v>
      </c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R539" s="194" t="s">
        <v>207</v>
      </c>
      <c r="AT539" s="194" t="s">
        <v>135</v>
      </c>
      <c r="AU539" s="194" t="s">
        <v>83</v>
      </c>
      <c r="AY539" s="16" t="s">
        <v>133</v>
      </c>
      <c r="BE539" s="195">
        <f>IF(N539="základní",J539,0)</f>
        <v>0</v>
      </c>
      <c r="BF539" s="195">
        <f>IF(N539="snížená",J539,0)</f>
        <v>0</v>
      </c>
      <c r="BG539" s="195">
        <f>IF(N539="zákl. přenesená",J539,0)</f>
        <v>0</v>
      </c>
      <c r="BH539" s="195">
        <f>IF(N539="sníž. přenesená",J539,0)</f>
        <v>0</v>
      </c>
      <c r="BI539" s="195">
        <f>IF(N539="nulová",J539,0)</f>
        <v>0</v>
      </c>
      <c r="BJ539" s="16" t="s">
        <v>81</v>
      </c>
      <c r="BK539" s="195">
        <f>ROUND(I539*H539,2)</f>
        <v>0</v>
      </c>
      <c r="BL539" s="16" t="s">
        <v>207</v>
      </c>
      <c r="BM539" s="194" t="s">
        <v>897</v>
      </c>
    </row>
    <row r="540" spans="1:65" s="12" customFormat="1" ht="22.9" customHeight="1">
      <c r="B540" s="166"/>
      <c r="C540" s="167"/>
      <c r="D540" s="168" t="s">
        <v>72</v>
      </c>
      <c r="E540" s="180" t="s">
        <v>898</v>
      </c>
      <c r="F540" s="180" t="s">
        <v>899</v>
      </c>
      <c r="G540" s="167"/>
      <c r="H540" s="167"/>
      <c r="I540" s="170"/>
      <c r="J540" s="181">
        <f>BK540</f>
        <v>26000</v>
      </c>
      <c r="K540" s="167"/>
      <c r="L540" s="172"/>
      <c r="M540" s="173"/>
      <c r="N540" s="174"/>
      <c r="O540" s="174"/>
      <c r="P540" s="175">
        <f>SUM(P541:P547)</f>
        <v>0</v>
      </c>
      <c r="Q540" s="174"/>
      <c r="R540" s="175">
        <f>SUM(R541:R547)</f>
        <v>0</v>
      </c>
      <c r="S540" s="174"/>
      <c r="T540" s="176">
        <f>SUM(T541:T547)</f>
        <v>0</v>
      </c>
      <c r="AR540" s="177" t="s">
        <v>83</v>
      </c>
      <c r="AT540" s="178" t="s">
        <v>72</v>
      </c>
      <c r="AU540" s="178" t="s">
        <v>81</v>
      </c>
      <c r="AY540" s="177" t="s">
        <v>133</v>
      </c>
      <c r="BK540" s="179">
        <f>SUM(BK541:BK547)</f>
        <v>26000</v>
      </c>
    </row>
    <row r="541" spans="1:65" s="2" customFormat="1" ht="14.45" customHeight="1">
      <c r="A541" s="33"/>
      <c r="B541" s="34"/>
      <c r="C541" s="182" t="s">
        <v>900</v>
      </c>
      <c r="D541" s="182" t="s">
        <v>135</v>
      </c>
      <c r="E541" s="183" t="s">
        <v>901</v>
      </c>
      <c r="F541" s="184" t="s">
        <v>902</v>
      </c>
      <c r="G541" s="185" t="s">
        <v>566</v>
      </c>
      <c r="H541" s="186">
        <v>1</v>
      </c>
      <c r="I541" s="187"/>
      <c r="J541" s="188">
        <f>ROUND(I541*H541,2)</f>
        <v>0</v>
      </c>
      <c r="K541" s="189"/>
      <c r="L541" s="38"/>
      <c r="M541" s="190" t="s">
        <v>1</v>
      </c>
      <c r="N541" s="191" t="s">
        <v>38</v>
      </c>
      <c r="O541" s="70"/>
      <c r="P541" s="192">
        <f>O541*H541</f>
        <v>0</v>
      </c>
      <c r="Q541" s="192">
        <v>0</v>
      </c>
      <c r="R541" s="192">
        <f>Q541*H541</f>
        <v>0</v>
      </c>
      <c r="S541" s="192">
        <v>0</v>
      </c>
      <c r="T541" s="193">
        <f>S541*H541</f>
        <v>0</v>
      </c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R541" s="194" t="s">
        <v>207</v>
      </c>
      <c r="AT541" s="194" t="s">
        <v>135</v>
      </c>
      <c r="AU541" s="194" t="s">
        <v>83</v>
      </c>
      <c r="AY541" s="16" t="s">
        <v>133</v>
      </c>
      <c r="BE541" s="195">
        <f>IF(N541="základní",J541,0)</f>
        <v>0</v>
      </c>
      <c r="BF541" s="195">
        <f>IF(N541="snížená",J541,0)</f>
        <v>0</v>
      </c>
      <c r="BG541" s="195">
        <f>IF(N541="zákl. přenesená",J541,0)</f>
        <v>0</v>
      </c>
      <c r="BH541" s="195">
        <f>IF(N541="sníž. přenesená",J541,0)</f>
        <v>0</v>
      </c>
      <c r="BI541" s="195">
        <f>IF(N541="nulová",J541,0)</f>
        <v>0</v>
      </c>
      <c r="BJ541" s="16" t="s">
        <v>81</v>
      </c>
      <c r="BK541" s="195">
        <f>ROUND(I541*H541,2)</f>
        <v>0</v>
      </c>
      <c r="BL541" s="16" t="s">
        <v>207</v>
      </c>
      <c r="BM541" s="194" t="s">
        <v>903</v>
      </c>
    </row>
    <row r="542" spans="1:65" s="13" customFormat="1">
      <c r="B542" s="196"/>
      <c r="C542" s="197"/>
      <c r="D542" s="198" t="s">
        <v>141</v>
      </c>
      <c r="E542" s="199" t="s">
        <v>1</v>
      </c>
      <c r="F542" s="200" t="s">
        <v>142</v>
      </c>
      <c r="G542" s="197"/>
      <c r="H542" s="199" t="s">
        <v>1</v>
      </c>
      <c r="I542" s="201"/>
      <c r="J542" s="197"/>
      <c r="K542" s="197"/>
      <c r="L542" s="202"/>
      <c r="M542" s="203"/>
      <c r="N542" s="204"/>
      <c r="O542" s="204"/>
      <c r="P542" s="204"/>
      <c r="Q542" s="204"/>
      <c r="R542" s="204"/>
      <c r="S542" s="204"/>
      <c r="T542" s="205"/>
      <c r="AT542" s="206" t="s">
        <v>141</v>
      </c>
      <c r="AU542" s="206" t="s">
        <v>83</v>
      </c>
      <c r="AV542" s="13" t="s">
        <v>81</v>
      </c>
      <c r="AW542" s="13" t="s">
        <v>30</v>
      </c>
      <c r="AX542" s="13" t="s">
        <v>73</v>
      </c>
      <c r="AY542" s="206" t="s">
        <v>133</v>
      </c>
    </row>
    <row r="543" spans="1:65" s="14" customFormat="1">
      <c r="B543" s="207"/>
      <c r="C543" s="208"/>
      <c r="D543" s="198" t="s">
        <v>141</v>
      </c>
      <c r="E543" s="209" t="s">
        <v>1</v>
      </c>
      <c r="F543" s="210" t="s">
        <v>81</v>
      </c>
      <c r="G543" s="208"/>
      <c r="H543" s="211">
        <v>1</v>
      </c>
      <c r="I543" s="212"/>
      <c r="J543" s="208"/>
      <c r="K543" s="208"/>
      <c r="L543" s="213"/>
      <c r="M543" s="214"/>
      <c r="N543" s="215"/>
      <c r="O543" s="215"/>
      <c r="P543" s="215"/>
      <c r="Q543" s="215"/>
      <c r="R543" s="215"/>
      <c r="S543" s="215"/>
      <c r="T543" s="216"/>
      <c r="AT543" s="217" t="s">
        <v>141</v>
      </c>
      <c r="AU543" s="217" t="s">
        <v>83</v>
      </c>
      <c r="AV543" s="14" t="s">
        <v>83</v>
      </c>
      <c r="AW543" s="14" t="s">
        <v>30</v>
      </c>
      <c r="AX543" s="14" t="s">
        <v>73</v>
      </c>
      <c r="AY543" s="217" t="s">
        <v>133</v>
      </c>
    </row>
    <row r="544" spans="1:65" s="2" customFormat="1" ht="14.45" customHeight="1">
      <c r="A544" s="33"/>
      <c r="B544" s="34"/>
      <c r="C544" s="182" t="s">
        <v>904</v>
      </c>
      <c r="D544" s="182" t="s">
        <v>135</v>
      </c>
      <c r="E544" s="183" t="s">
        <v>905</v>
      </c>
      <c r="F544" s="184" t="s">
        <v>906</v>
      </c>
      <c r="G544" s="185" t="s">
        <v>566</v>
      </c>
      <c r="H544" s="186">
        <v>1</v>
      </c>
      <c r="I544" s="235">
        <v>26000</v>
      </c>
      <c r="J544" s="188">
        <f>ROUND(I544*H544,2)</f>
        <v>26000</v>
      </c>
      <c r="K544" s="189"/>
      <c r="L544" s="38"/>
      <c r="M544" s="190" t="s">
        <v>1</v>
      </c>
      <c r="N544" s="191" t="s">
        <v>38</v>
      </c>
      <c r="O544" s="70"/>
      <c r="P544" s="192">
        <f>O544*H544</f>
        <v>0</v>
      </c>
      <c r="Q544" s="192">
        <v>0</v>
      </c>
      <c r="R544" s="192">
        <f>Q544*H544</f>
        <v>0</v>
      </c>
      <c r="S544" s="192">
        <v>0</v>
      </c>
      <c r="T544" s="193">
        <f>S544*H544</f>
        <v>0</v>
      </c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R544" s="194" t="s">
        <v>207</v>
      </c>
      <c r="AT544" s="194" t="s">
        <v>135</v>
      </c>
      <c r="AU544" s="194" t="s">
        <v>83</v>
      </c>
      <c r="AY544" s="16" t="s">
        <v>133</v>
      </c>
      <c r="BE544" s="195">
        <f>IF(N544="základní",J544,0)</f>
        <v>26000</v>
      </c>
      <c r="BF544" s="195">
        <f>IF(N544="snížená",J544,0)</f>
        <v>0</v>
      </c>
      <c r="BG544" s="195">
        <f>IF(N544="zákl. přenesená",J544,0)</f>
        <v>0</v>
      </c>
      <c r="BH544" s="195">
        <f>IF(N544="sníž. přenesená",J544,0)</f>
        <v>0</v>
      </c>
      <c r="BI544" s="195">
        <f>IF(N544="nulová",J544,0)</f>
        <v>0</v>
      </c>
      <c r="BJ544" s="16" t="s">
        <v>81</v>
      </c>
      <c r="BK544" s="195">
        <f>ROUND(I544*H544,2)</f>
        <v>26000</v>
      </c>
      <c r="BL544" s="16" t="s">
        <v>207</v>
      </c>
      <c r="BM544" s="194" t="s">
        <v>907</v>
      </c>
    </row>
    <row r="545" spans="1:65" s="13" customFormat="1">
      <c r="B545" s="196"/>
      <c r="C545" s="197"/>
      <c r="D545" s="198" t="s">
        <v>141</v>
      </c>
      <c r="E545" s="199" t="s">
        <v>1</v>
      </c>
      <c r="F545" s="200" t="s">
        <v>142</v>
      </c>
      <c r="G545" s="197"/>
      <c r="H545" s="199" t="s">
        <v>1</v>
      </c>
      <c r="I545" s="201"/>
      <c r="J545" s="197"/>
      <c r="K545" s="197"/>
      <c r="L545" s="202"/>
      <c r="M545" s="203"/>
      <c r="N545" s="204"/>
      <c r="O545" s="204"/>
      <c r="P545" s="204"/>
      <c r="Q545" s="204"/>
      <c r="R545" s="204"/>
      <c r="S545" s="204"/>
      <c r="T545" s="205"/>
      <c r="AT545" s="206" t="s">
        <v>141</v>
      </c>
      <c r="AU545" s="206" t="s">
        <v>83</v>
      </c>
      <c r="AV545" s="13" t="s">
        <v>81</v>
      </c>
      <c r="AW545" s="13" t="s">
        <v>30</v>
      </c>
      <c r="AX545" s="13" t="s">
        <v>73</v>
      </c>
      <c r="AY545" s="206" t="s">
        <v>133</v>
      </c>
    </row>
    <row r="546" spans="1:65" s="14" customFormat="1">
      <c r="B546" s="207"/>
      <c r="C546" s="208"/>
      <c r="D546" s="198" t="s">
        <v>141</v>
      </c>
      <c r="E546" s="209" t="s">
        <v>1</v>
      </c>
      <c r="F546" s="210" t="s">
        <v>81</v>
      </c>
      <c r="G546" s="208"/>
      <c r="H546" s="211">
        <v>1</v>
      </c>
      <c r="I546" s="212"/>
      <c r="J546" s="208"/>
      <c r="K546" s="208"/>
      <c r="L546" s="213"/>
      <c r="M546" s="214"/>
      <c r="N546" s="215"/>
      <c r="O546" s="215"/>
      <c r="P546" s="215"/>
      <c r="Q546" s="215"/>
      <c r="R546" s="215"/>
      <c r="S546" s="215"/>
      <c r="T546" s="216"/>
      <c r="AT546" s="217" t="s">
        <v>141</v>
      </c>
      <c r="AU546" s="217" t="s">
        <v>83</v>
      </c>
      <c r="AV546" s="14" t="s">
        <v>83</v>
      </c>
      <c r="AW546" s="14" t="s">
        <v>30</v>
      </c>
      <c r="AX546" s="14" t="s">
        <v>73</v>
      </c>
      <c r="AY546" s="217" t="s">
        <v>133</v>
      </c>
    </row>
    <row r="547" spans="1:65" s="2" customFormat="1" ht="24.2" customHeight="1">
      <c r="A547" s="33"/>
      <c r="B547" s="34"/>
      <c r="C547" s="182" t="s">
        <v>908</v>
      </c>
      <c r="D547" s="182" t="s">
        <v>135</v>
      </c>
      <c r="E547" s="183" t="s">
        <v>909</v>
      </c>
      <c r="F547" s="184" t="s">
        <v>910</v>
      </c>
      <c r="G547" s="185" t="s">
        <v>765</v>
      </c>
      <c r="H547" s="229"/>
      <c r="I547" s="187"/>
      <c r="J547" s="188">
        <f>ROUND(I547*H547,2)</f>
        <v>0</v>
      </c>
      <c r="K547" s="189"/>
      <c r="L547" s="38"/>
      <c r="M547" s="190" t="s">
        <v>1</v>
      </c>
      <c r="N547" s="191" t="s">
        <v>38</v>
      </c>
      <c r="O547" s="70"/>
      <c r="P547" s="192">
        <f>O547*H547</f>
        <v>0</v>
      </c>
      <c r="Q547" s="192">
        <v>0</v>
      </c>
      <c r="R547" s="192">
        <f>Q547*H547</f>
        <v>0</v>
      </c>
      <c r="S547" s="192">
        <v>0</v>
      </c>
      <c r="T547" s="193">
        <f>S547*H547</f>
        <v>0</v>
      </c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R547" s="194" t="s">
        <v>207</v>
      </c>
      <c r="AT547" s="194" t="s">
        <v>135</v>
      </c>
      <c r="AU547" s="194" t="s">
        <v>83</v>
      </c>
      <c r="AY547" s="16" t="s">
        <v>133</v>
      </c>
      <c r="BE547" s="195">
        <f>IF(N547="základní",J547,0)</f>
        <v>0</v>
      </c>
      <c r="BF547" s="195">
        <f>IF(N547="snížená",J547,0)</f>
        <v>0</v>
      </c>
      <c r="BG547" s="195">
        <f>IF(N547="zákl. přenesená",J547,0)</f>
        <v>0</v>
      </c>
      <c r="BH547" s="195">
        <f>IF(N547="sníž. přenesená",J547,0)</f>
        <v>0</v>
      </c>
      <c r="BI547" s="195">
        <f>IF(N547="nulová",J547,0)</f>
        <v>0</v>
      </c>
      <c r="BJ547" s="16" t="s">
        <v>81</v>
      </c>
      <c r="BK547" s="195">
        <f>ROUND(I547*H547,2)</f>
        <v>0</v>
      </c>
      <c r="BL547" s="16" t="s">
        <v>207</v>
      </c>
      <c r="BM547" s="194" t="s">
        <v>911</v>
      </c>
    </row>
    <row r="548" spans="1:65" s="12" customFormat="1" ht="22.9" customHeight="1">
      <c r="B548" s="166"/>
      <c r="C548" s="167"/>
      <c r="D548" s="168" t="s">
        <v>72</v>
      </c>
      <c r="E548" s="180" t="s">
        <v>912</v>
      </c>
      <c r="F548" s="180" t="s">
        <v>913</v>
      </c>
      <c r="G548" s="167"/>
      <c r="H548" s="167"/>
      <c r="I548" s="170"/>
      <c r="J548" s="181">
        <f>BK548</f>
        <v>0</v>
      </c>
      <c r="K548" s="167"/>
      <c r="L548" s="172"/>
      <c r="M548" s="173"/>
      <c r="N548" s="174"/>
      <c r="O548" s="174"/>
      <c r="P548" s="175">
        <f>SUM(P549:P590)</f>
        <v>0</v>
      </c>
      <c r="Q548" s="174"/>
      <c r="R548" s="175">
        <f>SUM(R549:R590)</f>
        <v>9.4350000000000017E-2</v>
      </c>
      <c r="S548" s="174"/>
      <c r="T548" s="176">
        <f>SUM(T549:T590)</f>
        <v>0</v>
      </c>
      <c r="AR548" s="177" t="s">
        <v>83</v>
      </c>
      <c r="AT548" s="178" t="s">
        <v>72</v>
      </c>
      <c r="AU548" s="178" t="s">
        <v>81</v>
      </c>
      <c r="AY548" s="177" t="s">
        <v>133</v>
      </c>
      <c r="BK548" s="179">
        <f>SUM(BK549:BK590)</f>
        <v>0</v>
      </c>
    </row>
    <row r="549" spans="1:65" s="2" customFormat="1" ht="37.9" customHeight="1">
      <c r="A549" s="33"/>
      <c r="B549" s="34"/>
      <c r="C549" s="182" t="s">
        <v>914</v>
      </c>
      <c r="D549" s="182" t="s">
        <v>135</v>
      </c>
      <c r="E549" s="183" t="s">
        <v>915</v>
      </c>
      <c r="F549" s="184" t="s">
        <v>916</v>
      </c>
      <c r="G549" s="185" t="s">
        <v>283</v>
      </c>
      <c r="H549" s="186">
        <v>1</v>
      </c>
      <c r="I549" s="187"/>
      <c r="J549" s="188">
        <f>ROUND(I549*H549,2)</f>
        <v>0</v>
      </c>
      <c r="K549" s="189"/>
      <c r="L549" s="38"/>
      <c r="M549" s="190" t="s">
        <v>1</v>
      </c>
      <c r="N549" s="191" t="s">
        <v>38</v>
      </c>
      <c r="O549" s="70"/>
      <c r="P549" s="192">
        <f>O549*H549</f>
        <v>0</v>
      </c>
      <c r="Q549" s="192">
        <v>0</v>
      </c>
      <c r="R549" s="192">
        <f>Q549*H549</f>
        <v>0</v>
      </c>
      <c r="S549" s="192">
        <v>0</v>
      </c>
      <c r="T549" s="193">
        <f>S549*H549</f>
        <v>0</v>
      </c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R549" s="194" t="s">
        <v>207</v>
      </c>
      <c r="AT549" s="194" t="s">
        <v>135</v>
      </c>
      <c r="AU549" s="194" t="s">
        <v>83</v>
      </c>
      <c r="AY549" s="16" t="s">
        <v>133</v>
      </c>
      <c r="BE549" s="195">
        <f>IF(N549="základní",J549,0)</f>
        <v>0</v>
      </c>
      <c r="BF549" s="195">
        <f>IF(N549="snížená",J549,0)</f>
        <v>0</v>
      </c>
      <c r="BG549" s="195">
        <f>IF(N549="zákl. přenesená",J549,0)</f>
        <v>0</v>
      </c>
      <c r="BH549" s="195">
        <f>IF(N549="sníž. přenesená",J549,0)</f>
        <v>0</v>
      </c>
      <c r="BI549" s="195">
        <f>IF(N549="nulová",J549,0)</f>
        <v>0</v>
      </c>
      <c r="BJ549" s="16" t="s">
        <v>81</v>
      </c>
      <c r="BK549" s="195">
        <f>ROUND(I549*H549,2)</f>
        <v>0</v>
      </c>
      <c r="BL549" s="16" t="s">
        <v>207</v>
      </c>
      <c r="BM549" s="194" t="s">
        <v>917</v>
      </c>
    </row>
    <row r="550" spans="1:65" s="13" customFormat="1">
      <c r="B550" s="196"/>
      <c r="C550" s="197"/>
      <c r="D550" s="198" t="s">
        <v>141</v>
      </c>
      <c r="E550" s="199" t="s">
        <v>1</v>
      </c>
      <c r="F550" s="200" t="s">
        <v>321</v>
      </c>
      <c r="G550" s="197"/>
      <c r="H550" s="199" t="s">
        <v>1</v>
      </c>
      <c r="I550" s="201"/>
      <c r="J550" s="197"/>
      <c r="K550" s="197"/>
      <c r="L550" s="202"/>
      <c r="M550" s="203"/>
      <c r="N550" s="204"/>
      <c r="O550" s="204"/>
      <c r="P550" s="204"/>
      <c r="Q550" s="204"/>
      <c r="R550" s="204"/>
      <c r="S550" s="204"/>
      <c r="T550" s="205"/>
      <c r="AT550" s="206" t="s">
        <v>141</v>
      </c>
      <c r="AU550" s="206" t="s">
        <v>83</v>
      </c>
      <c r="AV550" s="13" t="s">
        <v>81</v>
      </c>
      <c r="AW550" s="13" t="s">
        <v>30</v>
      </c>
      <c r="AX550" s="13" t="s">
        <v>73</v>
      </c>
      <c r="AY550" s="206" t="s">
        <v>133</v>
      </c>
    </row>
    <row r="551" spans="1:65" s="14" customFormat="1">
      <c r="B551" s="207"/>
      <c r="C551" s="208"/>
      <c r="D551" s="198" t="s">
        <v>141</v>
      </c>
      <c r="E551" s="209" t="s">
        <v>1</v>
      </c>
      <c r="F551" s="210" t="s">
        <v>81</v>
      </c>
      <c r="G551" s="208"/>
      <c r="H551" s="211">
        <v>1</v>
      </c>
      <c r="I551" s="212"/>
      <c r="J551" s="208"/>
      <c r="K551" s="208"/>
      <c r="L551" s="213"/>
      <c r="M551" s="214"/>
      <c r="N551" s="215"/>
      <c r="O551" s="215"/>
      <c r="P551" s="215"/>
      <c r="Q551" s="215"/>
      <c r="R551" s="215"/>
      <c r="S551" s="215"/>
      <c r="T551" s="216"/>
      <c r="AT551" s="217" t="s">
        <v>141</v>
      </c>
      <c r="AU551" s="217" t="s">
        <v>83</v>
      </c>
      <c r="AV551" s="14" t="s">
        <v>83</v>
      </c>
      <c r="AW551" s="14" t="s">
        <v>30</v>
      </c>
      <c r="AX551" s="14" t="s">
        <v>73</v>
      </c>
      <c r="AY551" s="217" t="s">
        <v>133</v>
      </c>
    </row>
    <row r="552" spans="1:65" s="2" customFormat="1" ht="37.9" customHeight="1">
      <c r="A552" s="33"/>
      <c r="B552" s="34"/>
      <c r="C552" s="182" t="s">
        <v>918</v>
      </c>
      <c r="D552" s="182" t="s">
        <v>135</v>
      </c>
      <c r="E552" s="183" t="s">
        <v>919</v>
      </c>
      <c r="F552" s="184" t="s">
        <v>920</v>
      </c>
      <c r="G552" s="185" t="s">
        <v>283</v>
      </c>
      <c r="H552" s="186">
        <v>2</v>
      </c>
      <c r="I552" s="187"/>
      <c r="J552" s="188">
        <f>ROUND(I552*H552,2)</f>
        <v>0</v>
      </c>
      <c r="K552" s="189"/>
      <c r="L552" s="38"/>
      <c r="M552" s="190" t="s">
        <v>1</v>
      </c>
      <c r="N552" s="191" t="s">
        <v>38</v>
      </c>
      <c r="O552" s="70"/>
      <c r="P552" s="192">
        <f>O552*H552</f>
        <v>0</v>
      </c>
      <c r="Q552" s="192">
        <v>0</v>
      </c>
      <c r="R552" s="192">
        <f>Q552*H552</f>
        <v>0</v>
      </c>
      <c r="S552" s="192">
        <v>0</v>
      </c>
      <c r="T552" s="193">
        <f>S552*H552</f>
        <v>0</v>
      </c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R552" s="194" t="s">
        <v>207</v>
      </c>
      <c r="AT552" s="194" t="s">
        <v>135</v>
      </c>
      <c r="AU552" s="194" t="s">
        <v>83</v>
      </c>
      <c r="AY552" s="16" t="s">
        <v>133</v>
      </c>
      <c r="BE552" s="195">
        <f>IF(N552="základní",J552,0)</f>
        <v>0</v>
      </c>
      <c r="BF552" s="195">
        <f>IF(N552="snížená",J552,0)</f>
        <v>0</v>
      </c>
      <c r="BG552" s="195">
        <f>IF(N552="zákl. přenesená",J552,0)</f>
        <v>0</v>
      </c>
      <c r="BH552" s="195">
        <f>IF(N552="sníž. přenesená",J552,0)</f>
        <v>0</v>
      </c>
      <c r="BI552" s="195">
        <f>IF(N552="nulová",J552,0)</f>
        <v>0</v>
      </c>
      <c r="BJ552" s="16" t="s">
        <v>81</v>
      </c>
      <c r="BK552" s="195">
        <f>ROUND(I552*H552,2)</f>
        <v>0</v>
      </c>
      <c r="BL552" s="16" t="s">
        <v>207</v>
      </c>
      <c r="BM552" s="194" t="s">
        <v>921</v>
      </c>
    </row>
    <row r="553" spans="1:65" s="13" customFormat="1">
      <c r="B553" s="196"/>
      <c r="C553" s="197"/>
      <c r="D553" s="198" t="s">
        <v>141</v>
      </c>
      <c r="E553" s="199" t="s">
        <v>1</v>
      </c>
      <c r="F553" s="200" t="s">
        <v>321</v>
      </c>
      <c r="G553" s="197"/>
      <c r="H553" s="199" t="s">
        <v>1</v>
      </c>
      <c r="I553" s="201"/>
      <c r="J553" s="197"/>
      <c r="K553" s="197"/>
      <c r="L553" s="202"/>
      <c r="M553" s="203"/>
      <c r="N553" s="204"/>
      <c r="O553" s="204"/>
      <c r="P553" s="204"/>
      <c r="Q553" s="204"/>
      <c r="R553" s="204"/>
      <c r="S553" s="204"/>
      <c r="T553" s="205"/>
      <c r="AT553" s="206" t="s">
        <v>141</v>
      </c>
      <c r="AU553" s="206" t="s">
        <v>83</v>
      </c>
      <c r="AV553" s="13" t="s">
        <v>81</v>
      </c>
      <c r="AW553" s="13" t="s">
        <v>30</v>
      </c>
      <c r="AX553" s="13" t="s">
        <v>73</v>
      </c>
      <c r="AY553" s="206" t="s">
        <v>133</v>
      </c>
    </row>
    <row r="554" spans="1:65" s="14" customFormat="1">
      <c r="B554" s="207"/>
      <c r="C554" s="208"/>
      <c r="D554" s="198" t="s">
        <v>141</v>
      </c>
      <c r="E554" s="209" t="s">
        <v>1</v>
      </c>
      <c r="F554" s="210" t="s">
        <v>83</v>
      </c>
      <c r="G554" s="208"/>
      <c r="H554" s="211">
        <v>2</v>
      </c>
      <c r="I554" s="212"/>
      <c r="J554" s="208"/>
      <c r="K554" s="208"/>
      <c r="L554" s="213"/>
      <c r="M554" s="214"/>
      <c r="N554" s="215"/>
      <c r="O554" s="215"/>
      <c r="P554" s="215"/>
      <c r="Q554" s="215"/>
      <c r="R554" s="215"/>
      <c r="S554" s="215"/>
      <c r="T554" s="216"/>
      <c r="AT554" s="217" t="s">
        <v>141</v>
      </c>
      <c r="AU554" s="217" t="s">
        <v>83</v>
      </c>
      <c r="AV554" s="14" t="s">
        <v>83</v>
      </c>
      <c r="AW554" s="14" t="s">
        <v>30</v>
      </c>
      <c r="AX554" s="14" t="s">
        <v>73</v>
      </c>
      <c r="AY554" s="217" t="s">
        <v>133</v>
      </c>
    </row>
    <row r="555" spans="1:65" s="2" customFormat="1" ht="37.9" customHeight="1">
      <c r="A555" s="33"/>
      <c r="B555" s="34"/>
      <c r="C555" s="182" t="s">
        <v>922</v>
      </c>
      <c r="D555" s="182" t="s">
        <v>135</v>
      </c>
      <c r="E555" s="183" t="s">
        <v>923</v>
      </c>
      <c r="F555" s="184" t="s">
        <v>924</v>
      </c>
      <c r="G555" s="185" t="s">
        <v>283</v>
      </c>
      <c r="H555" s="186">
        <v>1</v>
      </c>
      <c r="I555" s="187"/>
      <c r="J555" s="188">
        <f>ROUND(I555*H555,2)</f>
        <v>0</v>
      </c>
      <c r="K555" s="189"/>
      <c r="L555" s="38"/>
      <c r="M555" s="190" t="s">
        <v>1</v>
      </c>
      <c r="N555" s="191" t="s">
        <v>38</v>
      </c>
      <c r="O555" s="70"/>
      <c r="P555" s="192">
        <f>O555*H555</f>
        <v>0</v>
      </c>
      <c r="Q555" s="192">
        <v>0</v>
      </c>
      <c r="R555" s="192">
        <f>Q555*H555</f>
        <v>0</v>
      </c>
      <c r="S555" s="192">
        <v>0</v>
      </c>
      <c r="T555" s="193">
        <f>S555*H555</f>
        <v>0</v>
      </c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R555" s="194" t="s">
        <v>207</v>
      </c>
      <c r="AT555" s="194" t="s">
        <v>135</v>
      </c>
      <c r="AU555" s="194" t="s">
        <v>83</v>
      </c>
      <c r="AY555" s="16" t="s">
        <v>133</v>
      </c>
      <c r="BE555" s="195">
        <f>IF(N555="základní",J555,0)</f>
        <v>0</v>
      </c>
      <c r="BF555" s="195">
        <f>IF(N555="snížená",J555,0)</f>
        <v>0</v>
      </c>
      <c r="BG555" s="195">
        <f>IF(N555="zákl. přenesená",J555,0)</f>
        <v>0</v>
      </c>
      <c r="BH555" s="195">
        <f>IF(N555="sníž. přenesená",J555,0)</f>
        <v>0</v>
      </c>
      <c r="BI555" s="195">
        <f>IF(N555="nulová",J555,0)</f>
        <v>0</v>
      </c>
      <c r="BJ555" s="16" t="s">
        <v>81</v>
      </c>
      <c r="BK555" s="195">
        <f>ROUND(I555*H555,2)</f>
        <v>0</v>
      </c>
      <c r="BL555" s="16" t="s">
        <v>207</v>
      </c>
      <c r="BM555" s="194" t="s">
        <v>925</v>
      </c>
    </row>
    <row r="556" spans="1:65" s="13" customFormat="1">
      <c r="B556" s="196"/>
      <c r="C556" s="197"/>
      <c r="D556" s="198" t="s">
        <v>141</v>
      </c>
      <c r="E556" s="199" t="s">
        <v>1</v>
      </c>
      <c r="F556" s="200" t="s">
        <v>321</v>
      </c>
      <c r="G556" s="197"/>
      <c r="H556" s="199" t="s">
        <v>1</v>
      </c>
      <c r="I556" s="201"/>
      <c r="J556" s="197"/>
      <c r="K556" s="197"/>
      <c r="L556" s="202"/>
      <c r="M556" s="203"/>
      <c r="N556" s="204"/>
      <c r="O556" s="204"/>
      <c r="P556" s="204"/>
      <c r="Q556" s="204"/>
      <c r="R556" s="204"/>
      <c r="S556" s="204"/>
      <c r="T556" s="205"/>
      <c r="AT556" s="206" t="s">
        <v>141</v>
      </c>
      <c r="AU556" s="206" t="s">
        <v>83</v>
      </c>
      <c r="AV556" s="13" t="s">
        <v>81</v>
      </c>
      <c r="AW556" s="13" t="s">
        <v>30</v>
      </c>
      <c r="AX556" s="13" t="s">
        <v>73</v>
      </c>
      <c r="AY556" s="206" t="s">
        <v>133</v>
      </c>
    </row>
    <row r="557" spans="1:65" s="14" customFormat="1">
      <c r="B557" s="207"/>
      <c r="C557" s="208"/>
      <c r="D557" s="198" t="s">
        <v>141</v>
      </c>
      <c r="E557" s="209" t="s">
        <v>1</v>
      </c>
      <c r="F557" s="210" t="s">
        <v>81</v>
      </c>
      <c r="G557" s="208"/>
      <c r="H557" s="211">
        <v>1</v>
      </c>
      <c r="I557" s="212"/>
      <c r="J557" s="208"/>
      <c r="K557" s="208"/>
      <c r="L557" s="213"/>
      <c r="M557" s="214"/>
      <c r="N557" s="215"/>
      <c r="O557" s="215"/>
      <c r="P557" s="215"/>
      <c r="Q557" s="215"/>
      <c r="R557" s="215"/>
      <c r="S557" s="215"/>
      <c r="T557" s="216"/>
      <c r="AT557" s="217" t="s">
        <v>141</v>
      </c>
      <c r="AU557" s="217" t="s">
        <v>83</v>
      </c>
      <c r="AV557" s="14" t="s">
        <v>83</v>
      </c>
      <c r="AW557" s="14" t="s">
        <v>30</v>
      </c>
      <c r="AX557" s="14" t="s">
        <v>73</v>
      </c>
      <c r="AY557" s="217" t="s">
        <v>133</v>
      </c>
    </row>
    <row r="558" spans="1:65" s="2" customFormat="1" ht="24.2" customHeight="1">
      <c r="A558" s="33"/>
      <c r="B558" s="34"/>
      <c r="C558" s="182" t="s">
        <v>926</v>
      </c>
      <c r="D558" s="182" t="s">
        <v>135</v>
      </c>
      <c r="E558" s="183" t="s">
        <v>927</v>
      </c>
      <c r="F558" s="184" t="s">
        <v>928</v>
      </c>
      <c r="G558" s="185" t="s">
        <v>283</v>
      </c>
      <c r="H558" s="186">
        <v>1</v>
      </c>
      <c r="I558" s="187"/>
      <c r="J558" s="188">
        <f>ROUND(I558*H558,2)</f>
        <v>0</v>
      </c>
      <c r="K558" s="189"/>
      <c r="L558" s="38"/>
      <c r="M558" s="190" t="s">
        <v>1</v>
      </c>
      <c r="N558" s="191" t="s">
        <v>38</v>
      </c>
      <c r="O558" s="70"/>
      <c r="P558" s="192">
        <f>O558*H558</f>
        <v>0</v>
      </c>
      <c r="Q558" s="192">
        <v>0</v>
      </c>
      <c r="R558" s="192">
        <f>Q558*H558</f>
        <v>0</v>
      </c>
      <c r="S558" s="192">
        <v>0</v>
      </c>
      <c r="T558" s="193">
        <f>S558*H558</f>
        <v>0</v>
      </c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R558" s="194" t="s">
        <v>207</v>
      </c>
      <c r="AT558" s="194" t="s">
        <v>135</v>
      </c>
      <c r="AU558" s="194" t="s">
        <v>83</v>
      </c>
      <c r="AY558" s="16" t="s">
        <v>133</v>
      </c>
      <c r="BE558" s="195">
        <f>IF(N558="základní",J558,0)</f>
        <v>0</v>
      </c>
      <c r="BF558" s="195">
        <f>IF(N558="snížená",J558,0)</f>
        <v>0</v>
      </c>
      <c r="BG558" s="195">
        <f>IF(N558="zákl. přenesená",J558,0)</f>
        <v>0</v>
      </c>
      <c r="BH558" s="195">
        <f>IF(N558="sníž. přenesená",J558,0)</f>
        <v>0</v>
      </c>
      <c r="BI558" s="195">
        <f>IF(N558="nulová",J558,0)</f>
        <v>0</v>
      </c>
      <c r="BJ558" s="16" t="s">
        <v>81</v>
      </c>
      <c r="BK558" s="195">
        <f>ROUND(I558*H558,2)</f>
        <v>0</v>
      </c>
      <c r="BL558" s="16" t="s">
        <v>207</v>
      </c>
      <c r="BM558" s="194" t="s">
        <v>929</v>
      </c>
    </row>
    <row r="559" spans="1:65" s="13" customFormat="1">
      <c r="B559" s="196"/>
      <c r="C559" s="197"/>
      <c r="D559" s="198" t="s">
        <v>141</v>
      </c>
      <c r="E559" s="199" t="s">
        <v>1</v>
      </c>
      <c r="F559" s="200" t="s">
        <v>321</v>
      </c>
      <c r="G559" s="197"/>
      <c r="H559" s="199" t="s">
        <v>1</v>
      </c>
      <c r="I559" s="201"/>
      <c r="J559" s="197"/>
      <c r="K559" s="197"/>
      <c r="L559" s="202"/>
      <c r="M559" s="203"/>
      <c r="N559" s="204"/>
      <c r="O559" s="204"/>
      <c r="P559" s="204"/>
      <c r="Q559" s="204"/>
      <c r="R559" s="204"/>
      <c r="S559" s="204"/>
      <c r="T559" s="205"/>
      <c r="AT559" s="206" t="s">
        <v>141</v>
      </c>
      <c r="AU559" s="206" t="s">
        <v>83</v>
      </c>
      <c r="AV559" s="13" t="s">
        <v>81</v>
      </c>
      <c r="AW559" s="13" t="s">
        <v>30</v>
      </c>
      <c r="AX559" s="13" t="s">
        <v>73</v>
      </c>
      <c r="AY559" s="206" t="s">
        <v>133</v>
      </c>
    </row>
    <row r="560" spans="1:65" s="14" customFormat="1">
      <c r="B560" s="207"/>
      <c r="C560" s="208"/>
      <c r="D560" s="198" t="s">
        <v>141</v>
      </c>
      <c r="E560" s="209" t="s">
        <v>1</v>
      </c>
      <c r="F560" s="210" t="s">
        <v>81</v>
      </c>
      <c r="G560" s="208"/>
      <c r="H560" s="211">
        <v>1</v>
      </c>
      <c r="I560" s="212"/>
      <c r="J560" s="208"/>
      <c r="K560" s="208"/>
      <c r="L560" s="213"/>
      <c r="M560" s="214"/>
      <c r="N560" s="215"/>
      <c r="O560" s="215"/>
      <c r="P560" s="215"/>
      <c r="Q560" s="215"/>
      <c r="R560" s="215"/>
      <c r="S560" s="215"/>
      <c r="T560" s="216"/>
      <c r="AT560" s="217" t="s">
        <v>141</v>
      </c>
      <c r="AU560" s="217" t="s">
        <v>83</v>
      </c>
      <c r="AV560" s="14" t="s">
        <v>83</v>
      </c>
      <c r="AW560" s="14" t="s">
        <v>30</v>
      </c>
      <c r="AX560" s="14" t="s">
        <v>73</v>
      </c>
      <c r="AY560" s="217" t="s">
        <v>133</v>
      </c>
    </row>
    <row r="561" spans="1:65" s="2" customFormat="1" ht="14.45" customHeight="1">
      <c r="A561" s="33"/>
      <c r="B561" s="34"/>
      <c r="C561" s="182" t="s">
        <v>930</v>
      </c>
      <c r="D561" s="182" t="s">
        <v>135</v>
      </c>
      <c r="E561" s="183" t="s">
        <v>931</v>
      </c>
      <c r="F561" s="184" t="s">
        <v>932</v>
      </c>
      <c r="G561" s="185" t="s">
        <v>265</v>
      </c>
      <c r="H561" s="186">
        <v>4</v>
      </c>
      <c r="I561" s="187"/>
      <c r="J561" s="188">
        <f>ROUND(I561*H561,2)</f>
        <v>0</v>
      </c>
      <c r="K561" s="189"/>
      <c r="L561" s="38"/>
      <c r="M561" s="190" t="s">
        <v>1</v>
      </c>
      <c r="N561" s="191" t="s">
        <v>38</v>
      </c>
      <c r="O561" s="70"/>
      <c r="P561" s="192">
        <f>O561*H561</f>
        <v>0</v>
      </c>
      <c r="Q561" s="192">
        <v>0</v>
      </c>
      <c r="R561" s="192">
        <f>Q561*H561</f>
        <v>0</v>
      </c>
      <c r="S561" s="192">
        <v>0</v>
      </c>
      <c r="T561" s="193">
        <f>S561*H561</f>
        <v>0</v>
      </c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R561" s="194" t="s">
        <v>207</v>
      </c>
      <c r="AT561" s="194" t="s">
        <v>135</v>
      </c>
      <c r="AU561" s="194" t="s">
        <v>83</v>
      </c>
      <c r="AY561" s="16" t="s">
        <v>133</v>
      </c>
      <c r="BE561" s="195">
        <f>IF(N561="základní",J561,0)</f>
        <v>0</v>
      </c>
      <c r="BF561" s="195">
        <f>IF(N561="snížená",J561,0)</f>
        <v>0</v>
      </c>
      <c r="BG561" s="195">
        <f>IF(N561="zákl. přenesená",J561,0)</f>
        <v>0</v>
      </c>
      <c r="BH561" s="195">
        <f>IF(N561="sníž. přenesená",J561,0)</f>
        <v>0</v>
      </c>
      <c r="BI561" s="195">
        <f>IF(N561="nulová",J561,0)</f>
        <v>0</v>
      </c>
      <c r="BJ561" s="16" t="s">
        <v>81</v>
      </c>
      <c r="BK561" s="195">
        <f>ROUND(I561*H561,2)</f>
        <v>0</v>
      </c>
      <c r="BL561" s="16" t="s">
        <v>207</v>
      </c>
      <c r="BM561" s="194" t="s">
        <v>933</v>
      </c>
    </row>
    <row r="562" spans="1:65" s="13" customFormat="1">
      <c r="B562" s="196"/>
      <c r="C562" s="197"/>
      <c r="D562" s="198" t="s">
        <v>141</v>
      </c>
      <c r="E562" s="199" t="s">
        <v>1</v>
      </c>
      <c r="F562" s="200" t="s">
        <v>321</v>
      </c>
      <c r="G562" s="197"/>
      <c r="H562" s="199" t="s">
        <v>1</v>
      </c>
      <c r="I562" s="201"/>
      <c r="J562" s="197"/>
      <c r="K562" s="197"/>
      <c r="L562" s="202"/>
      <c r="M562" s="203"/>
      <c r="N562" s="204"/>
      <c r="O562" s="204"/>
      <c r="P562" s="204"/>
      <c r="Q562" s="204"/>
      <c r="R562" s="204"/>
      <c r="S562" s="204"/>
      <c r="T562" s="205"/>
      <c r="AT562" s="206" t="s">
        <v>141</v>
      </c>
      <c r="AU562" s="206" t="s">
        <v>83</v>
      </c>
      <c r="AV562" s="13" t="s">
        <v>81</v>
      </c>
      <c r="AW562" s="13" t="s">
        <v>30</v>
      </c>
      <c r="AX562" s="13" t="s">
        <v>73</v>
      </c>
      <c r="AY562" s="206" t="s">
        <v>133</v>
      </c>
    </row>
    <row r="563" spans="1:65" s="14" customFormat="1">
      <c r="B563" s="207"/>
      <c r="C563" s="208"/>
      <c r="D563" s="198" t="s">
        <v>141</v>
      </c>
      <c r="E563" s="209" t="s">
        <v>1</v>
      </c>
      <c r="F563" s="210" t="s">
        <v>934</v>
      </c>
      <c r="G563" s="208"/>
      <c r="H563" s="211">
        <v>4</v>
      </c>
      <c r="I563" s="212"/>
      <c r="J563" s="208"/>
      <c r="K563" s="208"/>
      <c r="L563" s="213"/>
      <c r="M563" s="214"/>
      <c r="N563" s="215"/>
      <c r="O563" s="215"/>
      <c r="P563" s="215"/>
      <c r="Q563" s="215"/>
      <c r="R563" s="215"/>
      <c r="S563" s="215"/>
      <c r="T563" s="216"/>
      <c r="AT563" s="217" t="s">
        <v>141</v>
      </c>
      <c r="AU563" s="217" t="s">
        <v>83</v>
      </c>
      <c r="AV563" s="14" t="s">
        <v>83</v>
      </c>
      <c r="AW563" s="14" t="s">
        <v>30</v>
      </c>
      <c r="AX563" s="14" t="s">
        <v>73</v>
      </c>
      <c r="AY563" s="217" t="s">
        <v>133</v>
      </c>
    </row>
    <row r="564" spans="1:65" s="2" customFormat="1" ht="24.2" customHeight="1">
      <c r="A564" s="33"/>
      <c r="B564" s="34"/>
      <c r="C564" s="182" t="s">
        <v>935</v>
      </c>
      <c r="D564" s="182" t="s">
        <v>135</v>
      </c>
      <c r="E564" s="183" t="s">
        <v>936</v>
      </c>
      <c r="F564" s="184" t="s">
        <v>937</v>
      </c>
      <c r="G564" s="185" t="s">
        <v>566</v>
      </c>
      <c r="H564" s="186">
        <v>1</v>
      </c>
      <c r="I564" s="187"/>
      <c r="J564" s="188">
        <f>ROUND(I564*H564,2)</f>
        <v>0</v>
      </c>
      <c r="K564" s="189"/>
      <c r="L564" s="38"/>
      <c r="M564" s="190" t="s">
        <v>1</v>
      </c>
      <c r="N564" s="191" t="s">
        <v>38</v>
      </c>
      <c r="O564" s="70"/>
      <c r="P564" s="192">
        <f>O564*H564</f>
        <v>0</v>
      </c>
      <c r="Q564" s="192">
        <v>0</v>
      </c>
      <c r="R564" s="192">
        <f>Q564*H564</f>
        <v>0</v>
      </c>
      <c r="S564" s="192">
        <v>0</v>
      </c>
      <c r="T564" s="193">
        <f>S564*H564</f>
        <v>0</v>
      </c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R564" s="194" t="s">
        <v>207</v>
      </c>
      <c r="AT564" s="194" t="s">
        <v>135</v>
      </c>
      <c r="AU564" s="194" t="s">
        <v>83</v>
      </c>
      <c r="AY564" s="16" t="s">
        <v>133</v>
      </c>
      <c r="BE564" s="195">
        <f>IF(N564="základní",J564,0)</f>
        <v>0</v>
      </c>
      <c r="BF564" s="195">
        <f>IF(N564="snížená",J564,0)</f>
        <v>0</v>
      </c>
      <c r="BG564" s="195">
        <f>IF(N564="zákl. přenesená",J564,0)</f>
        <v>0</v>
      </c>
      <c r="BH564" s="195">
        <f>IF(N564="sníž. přenesená",J564,0)</f>
        <v>0</v>
      </c>
      <c r="BI564" s="195">
        <f>IF(N564="nulová",J564,0)</f>
        <v>0</v>
      </c>
      <c r="BJ564" s="16" t="s">
        <v>81</v>
      </c>
      <c r="BK564" s="195">
        <f>ROUND(I564*H564,2)</f>
        <v>0</v>
      </c>
      <c r="BL564" s="16" t="s">
        <v>207</v>
      </c>
      <c r="BM564" s="194" t="s">
        <v>938</v>
      </c>
    </row>
    <row r="565" spans="1:65" s="13" customFormat="1">
      <c r="B565" s="196"/>
      <c r="C565" s="197"/>
      <c r="D565" s="198" t="s">
        <v>141</v>
      </c>
      <c r="E565" s="199" t="s">
        <v>1</v>
      </c>
      <c r="F565" s="200" t="s">
        <v>142</v>
      </c>
      <c r="G565" s="197"/>
      <c r="H565" s="199" t="s">
        <v>1</v>
      </c>
      <c r="I565" s="201"/>
      <c r="J565" s="197"/>
      <c r="K565" s="197"/>
      <c r="L565" s="202"/>
      <c r="M565" s="203"/>
      <c r="N565" s="204"/>
      <c r="O565" s="204"/>
      <c r="P565" s="204"/>
      <c r="Q565" s="204"/>
      <c r="R565" s="204"/>
      <c r="S565" s="204"/>
      <c r="T565" s="205"/>
      <c r="AT565" s="206" t="s">
        <v>141</v>
      </c>
      <c r="AU565" s="206" t="s">
        <v>83</v>
      </c>
      <c r="AV565" s="13" t="s">
        <v>81</v>
      </c>
      <c r="AW565" s="13" t="s">
        <v>30</v>
      </c>
      <c r="AX565" s="13" t="s">
        <v>73</v>
      </c>
      <c r="AY565" s="206" t="s">
        <v>133</v>
      </c>
    </row>
    <row r="566" spans="1:65" s="14" customFormat="1">
      <c r="B566" s="207"/>
      <c r="C566" s="208"/>
      <c r="D566" s="198" t="s">
        <v>141</v>
      </c>
      <c r="E566" s="209" t="s">
        <v>1</v>
      </c>
      <c r="F566" s="210" t="s">
        <v>81</v>
      </c>
      <c r="G566" s="208"/>
      <c r="H566" s="211">
        <v>1</v>
      </c>
      <c r="I566" s="212"/>
      <c r="J566" s="208"/>
      <c r="K566" s="208"/>
      <c r="L566" s="213"/>
      <c r="M566" s="214"/>
      <c r="N566" s="215"/>
      <c r="O566" s="215"/>
      <c r="P566" s="215"/>
      <c r="Q566" s="215"/>
      <c r="R566" s="215"/>
      <c r="S566" s="215"/>
      <c r="T566" s="216"/>
      <c r="AT566" s="217" t="s">
        <v>141</v>
      </c>
      <c r="AU566" s="217" t="s">
        <v>83</v>
      </c>
      <c r="AV566" s="14" t="s">
        <v>83</v>
      </c>
      <c r="AW566" s="14" t="s">
        <v>30</v>
      </c>
      <c r="AX566" s="14" t="s">
        <v>73</v>
      </c>
      <c r="AY566" s="217" t="s">
        <v>133</v>
      </c>
    </row>
    <row r="567" spans="1:65" s="2" customFormat="1" ht="24.2" customHeight="1">
      <c r="A567" s="33"/>
      <c r="B567" s="34"/>
      <c r="C567" s="182" t="s">
        <v>939</v>
      </c>
      <c r="D567" s="182" t="s">
        <v>135</v>
      </c>
      <c r="E567" s="183" t="s">
        <v>940</v>
      </c>
      <c r="F567" s="184" t="s">
        <v>941</v>
      </c>
      <c r="G567" s="185" t="s">
        <v>283</v>
      </c>
      <c r="H567" s="186">
        <v>6</v>
      </c>
      <c r="I567" s="187"/>
      <c r="J567" s="188">
        <f>ROUND(I567*H567,2)</f>
        <v>0</v>
      </c>
      <c r="K567" s="189"/>
      <c r="L567" s="38"/>
      <c r="M567" s="190" t="s">
        <v>1</v>
      </c>
      <c r="N567" s="191" t="s">
        <v>38</v>
      </c>
      <c r="O567" s="70"/>
      <c r="P567" s="192">
        <f>O567*H567</f>
        <v>0</v>
      </c>
      <c r="Q567" s="192">
        <v>0</v>
      </c>
      <c r="R567" s="192">
        <f>Q567*H567</f>
        <v>0</v>
      </c>
      <c r="S567" s="192">
        <v>0</v>
      </c>
      <c r="T567" s="193">
        <f>S567*H567</f>
        <v>0</v>
      </c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R567" s="194" t="s">
        <v>207</v>
      </c>
      <c r="AT567" s="194" t="s">
        <v>135</v>
      </c>
      <c r="AU567" s="194" t="s">
        <v>83</v>
      </c>
      <c r="AY567" s="16" t="s">
        <v>133</v>
      </c>
      <c r="BE567" s="195">
        <f>IF(N567="základní",J567,0)</f>
        <v>0</v>
      </c>
      <c r="BF567" s="195">
        <f>IF(N567="snížená",J567,0)</f>
        <v>0</v>
      </c>
      <c r="BG567" s="195">
        <f>IF(N567="zákl. přenesená",J567,0)</f>
        <v>0</v>
      </c>
      <c r="BH567" s="195">
        <f>IF(N567="sníž. přenesená",J567,0)</f>
        <v>0</v>
      </c>
      <c r="BI567" s="195">
        <f>IF(N567="nulová",J567,0)</f>
        <v>0</v>
      </c>
      <c r="BJ567" s="16" t="s">
        <v>81</v>
      </c>
      <c r="BK567" s="195">
        <f>ROUND(I567*H567,2)</f>
        <v>0</v>
      </c>
      <c r="BL567" s="16" t="s">
        <v>207</v>
      </c>
      <c r="BM567" s="194" t="s">
        <v>942</v>
      </c>
    </row>
    <row r="568" spans="1:65" s="13" customFormat="1">
      <c r="B568" s="196"/>
      <c r="C568" s="197"/>
      <c r="D568" s="198" t="s">
        <v>141</v>
      </c>
      <c r="E568" s="199" t="s">
        <v>1</v>
      </c>
      <c r="F568" s="200" t="s">
        <v>321</v>
      </c>
      <c r="G568" s="197"/>
      <c r="H568" s="199" t="s">
        <v>1</v>
      </c>
      <c r="I568" s="201"/>
      <c r="J568" s="197"/>
      <c r="K568" s="197"/>
      <c r="L568" s="202"/>
      <c r="M568" s="203"/>
      <c r="N568" s="204"/>
      <c r="O568" s="204"/>
      <c r="P568" s="204"/>
      <c r="Q568" s="204"/>
      <c r="R568" s="204"/>
      <c r="S568" s="204"/>
      <c r="T568" s="205"/>
      <c r="AT568" s="206" t="s">
        <v>141</v>
      </c>
      <c r="AU568" s="206" t="s">
        <v>83</v>
      </c>
      <c r="AV568" s="13" t="s">
        <v>81</v>
      </c>
      <c r="AW568" s="13" t="s">
        <v>30</v>
      </c>
      <c r="AX568" s="13" t="s">
        <v>73</v>
      </c>
      <c r="AY568" s="206" t="s">
        <v>133</v>
      </c>
    </row>
    <row r="569" spans="1:65" s="14" customFormat="1">
      <c r="B569" s="207"/>
      <c r="C569" s="208"/>
      <c r="D569" s="198" t="s">
        <v>141</v>
      </c>
      <c r="E569" s="209" t="s">
        <v>1</v>
      </c>
      <c r="F569" s="210" t="s">
        <v>162</v>
      </c>
      <c r="G569" s="208"/>
      <c r="H569" s="211">
        <v>6</v>
      </c>
      <c r="I569" s="212"/>
      <c r="J569" s="208"/>
      <c r="K569" s="208"/>
      <c r="L569" s="213"/>
      <c r="M569" s="214"/>
      <c r="N569" s="215"/>
      <c r="O569" s="215"/>
      <c r="P569" s="215"/>
      <c r="Q569" s="215"/>
      <c r="R569" s="215"/>
      <c r="S569" s="215"/>
      <c r="T569" s="216"/>
      <c r="AT569" s="217" t="s">
        <v>141</v>
      </c>
      <c r="AU569" s="217" t="s">
        <v>83</v>
      </c>
      <c r="AV569" s="14" t="s">
        <v>83</v>
      </c>
      <c r="AW569" s="14" t="s">
        <v>30</v>
      </c>
      <c r="AX569" s="14" t="s">
        <v>73</v>
      </c>
      <c r="AY569" s="217" t="s">
        <v>133</v>
      </c>
    </row>
    <row r="570" spans="1:65" s="2" customFormat="1" ht="24.2" customHeight="1">
      <c r="A570" s="33"/>
      <c r="B570" s="34"/>
      <c r="C570" s="218" t="s">
        <v>943</v>
      </c>
      <c r="D570" s="218" t="s">
        <v>241</v>
      </c>
      <c r="E570" s="219" t="s">
        <v>944</v>
      </c>
      <c r="F570" s="220" t="s">
        <v>945</v>
      </c>
      <c r="G570" s="221" t="s">
        <v>283</v>
      </c>
      <c r="H570" s="222">
        <v>1</v>
      </c>
      <c r="I570" s="223"/>
      <c r="J570" s="224">
        <f>ROUND(I570*H570,2)</f>
        <v>0</v>
      </c>
      <c r="K570" s="225"/>
      <c r="L570" s="226"/>
      <c r="M570" s="227" t="s">
        <v>1</v>
      </c>
      <c r="N570" s="228" t="s">
        <v>38</v>
      </c>
      <c r="O570" s="70"/>
      <c r="P570" s="192">
        <f>O570*H570</f>
        <v>0</v>
      </c>
      <c r="Q570" s="192">
        <v>1.2999999999999999E-2</v>
      </c>
      <c r="R570" s="192">
        <f>Q570*H570</f>
        <v>1.2999999999999999E-2</v>
      </c>
      <c r="S570" s="192">
        <v>0</v>
      </c>
      <c r="T570" s="193">
        <f>S570*H570</f>
        <v>0</v>
      </c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R570" s="194" t="s">
        <v>285</v>
      </c>
      <c r="AT570" s="194" t="s">
        <v>241</v>
      </c>
      <c r="AU570" s="194" t="s">
        <v>83</v>
      </c>
      <c r="AY570" s="16" t="s">
        <v>133</v>
      </c>
      <c r="BE570" s="195">
        <f>IF(N570="základní",J570,0)</f>
        <v>0</v>
      </c>
      <c r="BF570" s="195">
        <f>IF(N570="snížená",J570,0)</f>
        <v>0</v>
      </c>
      <c r="BG570" s="195">
        <f>IF(N570="zákl. přenesená",J570,0)</f>
        <v>0</v>
      </c>
      <c r="BH570" s="195">
        <f>IF(N570="sníž. přenesená",J570,0)</f>
        <v>0</v>
      </c>
      <c r="BI570" s="195">
        <f>IF(N570="nulová",J570,0)</f>
        <v>0</v>
      </c>
      <c r="BJ570" s="16" t="s">
        <v>81</v>
      </c>
      <c r="BK570" s="195">
        <f>ROUND(I570*H570,2)</f>
        <v>0</v>
      </c>
      <c r="BL570" s="16" t="s">
        <v>207</v>
      </c>
      <c r="BM570" s="194" t="s">
        <v>946</v>
      </c>
    </row>
    <row r="571" spans="1:65" s="14" customFormat="1">
      <c r="B571" s="207"/>
      <c r="C571" s="208"/>
      <c r="D571" s="198" t="s">
        <v>141</v>
      </c>
      <c r="E571" s="209" t="s">
        <v>1</v>
      </c>
      <c r="F571" s="210" t="s">
        <v>81</v>
      </c>
      <c r="G571" s="208"/>
      <c r="H571" s="211">
        <v>1</v>
      </c>
      <c r="I571" s="212"/>
      <c r="J571" s="208"/>
      <c r="K571" s="208"/>
      <c r="L571" s="213"/>
      <c r="M571" s="214"/>
      <c r="N571" s="215"/>
      <c r="O571" s="215"/>
      <c r="P571" s="215"/>
      <c r="Q571" s="215"/>
      <c r="R571" s="215"/>
      <c r="S571" s="215"/>
      <c r="T571" s="216"/>
      <c r="AT571" s="217" t="s">
        <v>141</v>
      </c>
      <c r="AU571" s="217" t="s">
        <v>83</v>
      </c>
      <c r="AV571" s="14" t="s">
        <v>83</v>
      </c>
      <c r="AW571" s="14" t="s">
        <v>30</v>
      </c>
      <c r="AX571" s="14" t="s">
        <v>73</v>
      </c>
      <c r="AY571" s="217" t="s">
        <v>133</v>
      </c>
    </row>
    <row r="572" spans="1:65" s="2" customFormat="1" ht="24.2" customHeight="1">
      <c r="A572" s="33"/>
      <c r="B572" s="34"/>
      <c r="C572" s="218" t="s">
        <v>947</v>
      </c>
      <c r="D572" s="218" t="s">
        <v>241</v>
      </c>
      <c r="E572" s="219" t="s">
        <v>948</v>
      </c>
      <c r="F572" s="220" t="s">
        <v>949</v>
      </c>
      <c r="G572" s="221" t="s">
        <v>283</v>
      </c>
      <c r="H572" s="222">
        <v>4</v>
      </c>
      <c r="I572" s="223"/>
      <c r="J572" s="224">
        <f>ROUND(I572*H572,2)</f>
        <v>0</v>
      </c>
      <c r="K572" s="225"/>
      <c r="L572" s="226"/>
      <c r="M572" s="227" t="s">
        <v>1</v>
      </c>
      <c r="N572" s="228" t="s">
        <v>38</v>
      </c>
      <c r="O572" s="70"/>
      <c r="P572" s="192">
        <f>O572*H572</f>
        <v>0</v>
      </c>
      <c r="Q572" s="192">
        <v>1.4500000000000001E-2</v>
      </c>
      <c r="R572" s="192">
        <f>Q572*H572</f>
        <v>5.8000000000000003E-2</v>
      </c>
      <c r="S572" s="192">
        <v>0</v>
      </c>
      <c r="T572" s="193">
        <f>S572*H572</f>
        <v>0</v>
      </c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R572" s="194" t="s">
        <v>285</v>
      </c>
      <c r="AT572" s="194" t="s">
        <v>241</v>
      </c>
      <c r="AU572" s="194" t="s">
        <v>83</v>
      </c>
      <c r="AY572" s="16" t="s">
        <v>133</v>
      </c>
      <c r="BE572" s="195">
        <f>IF(N572="základní",J572,0)</f>
        <v>0</v>
      </c>
      <c r="BF572" s="195">
        <f>IF(N572="snížená",J572,0)</f>
        <v>0</v>
      </c>
      <c r="BG572" s="195">
        <f>IF(N572="zákl. přenesená",J572,0)</f>
        <v>0</v>
      </c>
      <c r="BH572" s="195">
        <f>IF(N572="sníž. přenesená",J572,0)</f>
        <v>0</v>
      </c>
      <c r="BI572" s="195">
        <f>IF(N572="nulová",J572,0)</f>
        <v>0</v>
      </c>
      <c r="BJ572" s="16" t="s">
        <v>81</v>
      </c>
      <c r="BK572" s="195">
        <f>ROUND(I572*H572,2)</f>
        <v>0</v>
      </c>
      <c r="BL572" s="16" t="s">
        <v>207</v>
      </c>
      <c r="BM572" s="194" t="s">
        <v>950</v>
      </c>
    </row>
    <row r="573" spans="1:65" s="14" customFormat="1">
      <c r="B573" s="207"/>
      <c r="C573" s="208"/>
      <c r="D573" s="198" t="s">
        <v>141</v>
      </c>
      <c r="E573" s="209" t="s">
        <v>1</v>
      </c>
      <c r="F573" s="210" t="s">
        <v>139</v>
      </c>
      <c r="G573" s="208"/>
      <c r="H573" s="211">
        <v>4</v>
      </c>
      <c r="I573" s="212"/>
      <c r="J573" s="208"/>
      <c r="K573" s="208"/>
      <c r="L573" s="213"/>
      <c r="M573" s="214"/>
      <c r="N573" s="215"/>
      <c r="O573" s="215"/>
      <c r="P573" s="215"/>
      <c r="Q573" s="215"/>
      <c r="R573" s="215"/>
      <c r="S573" s="215"/>
      <c r="T573" s="216"/>
      <c r="AT573" s="217" t="s">
        <v>141</v>
      </c>
      <c r="AU573" s="217" t="s">
        <v>83</v>
      </c>
      <c r="AV573" s="14" t="s">
        <v>83</v>
      </c>
      <c r="AW573" s="14" t="s">
        <v>30</v>
      </c>
      <c r="AX573" s="14" t="s">
        <v>73</v>
      </c>
      <c r="AY573" s="217" t="s">
        <v>133</v>
      </c>
    </row>
    <row r="574" spans="1:65" s="2" customFormat="1" ht="24.2" customHeight="1">
      <c r="A574" s="33"/>
      <c r="B574" s="34"/>
      <c r="C574" s="218" t="s">
        <v>951</v>
      </c>
      <c r="D574" s="218" t="s">
        <v>241</v>
      </c>
      <c r="E574" s="219" t="s">
        <v>952</v>
      </c>
      <c r="F574" s="220" t="s">
        <v>953</v>
      </c>
      <c r="G574" s="221" t="s">
        <v>283</v>
      </c>
      <c r="H574" s="222">
        <v>1</v>
      </c>
      <c r="I574" s="223"/>
      <c r="J574" s="224">
        <f>ROUND(I574*H574,2)</f>
        <v>0</v>
      </c>
      <c r="K574" s="225"/>
      <c r="L574" s="226"/>
      <c r="M574" s="227" t="s">
        <v>1</v>
      </c>
      <c r="N574" s="228" t="s">
        <v>38</v>
      </c>
      <c r="O574" s="70"/>
      <c r="P574" s="192">
        <f>O574*H574</f>
        <v>0</v>
      </c>
      <c r="Q574" s="192">
        <v>1.6E-2</v>
      </c>
      <c r="R574" s="192">
        <f>Q574*H574</f>
        <v>1.6E-2</v>
      </c>
      <c r="S574" s="192">
        <v>0</v>
      </c>
      <c r="T574" s="193">
        <f>S574*H574</f>
        <v>0</v>
      </c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R574" s="194" t="s">
        <v>285</v>
      </c>
      <c r="AT574" s="194" t="s">
        <v>241</v>
      </c>
      <c r="AU574" s="194" t="s">
        <v>83</v>
      </c>
      <c r="AY574" s="16" t="s">
        <v>133</v>
      </c>
      <c r="BE574" s="195">
        <f>IF(N574="základní",J574,0)</f>
        <v>0</v>
      </c>
      <c r="BF574" s="195">
        <f>IF(N574="snížená",J574,0)</f>
        <v>0</v>
      </c>
      <c r="BG574" s="195">
        <f>IF(N574="zákl. přenesená",J574,0)</f>
        <v>0</v>
      </c>
      <c r="BH574" s="195">
        <f>IF(N574="sníž. přenesená",J574,0)</f>
        <v>0</v>
      </c>
      <c r="BI574" s="195">
        <f>IF(N574="nulová",J574,0)</f>
        <v>0</v>
      </c>
      <c r="BJ574" s="16" t="s">
        <v>81</v>
      </c>
      <c r="BK574" s="195">
        <f>ROUND(I574*H574,2)</f>
        <v>0</v>
      </c>
      <c r="BL574" s="16" t="s">
        <v>207</v>
      </c>
      <c r="BM574" s="194" t="s">
        <v>954</v>
      </c>
    </row>
    <row r="575" spans="1:65" s="14" customFormat="1">
      <c r="B575" s="207"/>
      <c r="C575" s="208"/>
      <c r="D575" s="198" t="s">
        <v>141</v>
      </c>
      <c r="E575" s="209" t="s">
        <v>1</v>
      </c>
      <c r="F575" s="210" t="s">
        <v>81</v>
      </c>
      <c r="G575" s="208"/>
      <c r="H575" s="211">
        <v>1</v>
      </c>
      <c r="I575" s="212"/>
      <c r="J575" s="208"/>
      <c r="K575" s="208"/>
      <c r="L575" s="213"/>
      <c r="M575" s="214"/>
      <c r="N575" s="215"/>
      <c r="O575" s="215"/>
      <c r="P575" s="215"/>
      <c r="Q575" s="215"/>
      <c r="R575" s="215"/>
      <c r="S575" s="215"/>
      <c r="T575" s="216"/>
      <c r="AT575" s="217" t="s">
        <v>141</v>
      </c>
      <c r="AU575" s="217" t="s">
        <v>83</v>
      </c>
      <c r="AV575" s="14" t="s">
        <v>83</v>
      </c>
      <c r="AW575" s="14" t="s">
        <v>30</v>
      </c>
      <c r="AX575" s="14" t="s">
        <v>73</v>
      </c>
      <c r="AY575" s="217" t="s">
        <v>133</v>
      </c>
    </row>
    <row r="576" spans="1:65" s="2" customFormat="1" ht="14.45" customHeight="1">
      <c r="A576" s="33"/>
      <c r="B576" s="34"/>
      <c r="C576" s="182" t="s">
        <v>955</v>
      </c>
      <c r="D576" s="182" t="s">
        <v>135</v>
      </c>
      <c r="E576" s="183" t="s">
        <v>956</v>
      </c>
      <c r="F576" s="184" t="s">
        <v>957</v>
      </c>
      <c r="G576" s="185" t="s">
        <v>283</v>
      </c>
      <c r="H576" s="186">
        <v>6</v>
      </c>
      <c r="I576" s="187"/>
      <c r="J576" s="188">
        <f>ROUND(I576*H576,2)</f>
        <v>0</v>
      </c>
      <c r="K576" s="189"/>
      <c r="L576" s="38"/>
      <c r="M576" s="190" t="s">
        <v>1</v>
      </c>
      <c r="N576" s="191" t="s">
        <v>38</v>
      </c>
      <c r="O576" s="70"/>
      <c r="P576" s="192">
        <f>O576*H576</f>
        <v>0</v>
      </c>
      <c r="Q576" s="192">
        <v>0</v>
      </c>
      <c r="R576" s="192">
        <f>Q576*H576</f>
        <v>0</v>
      </c>
      <c r="S576" s="192">
        <v>0</v>
      </c>
      <c r="T576" s="193">
        <f>S576*H576</f>
        <v>0</v>
      </c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R576" s="194" t="s">
        <v>207</v>
      </c>
      <c r="AT576" s="194" t="s">
        <v>135</v>
      </c>
      <c r="AU576" s="194" t="s">
        <v>83</v>
      </c>
      <c r="AY576" s="16" t="s">
        <v>133</v>
      </c>
      <c r="BE576" s="195">
        <f>IF(N576="základní",J576,0)</f>
        <v>0</v>
      </c>
      <c r="BF576" s="195">
        <f>IF(N576="snížená",J576,0)</f>
        <v>0</v>
      </c>
      <c r="BG576" s="195">
        <f>IF(N576="zákl. přenesená",J576,0)</f>
        <v>0</v>
      </c>
      <c r="BH576" s="195">
        <f>IF(N576="sníž. přenesená",J576,0)</f>
        <v>0</v>
      </c>
      <c r="BI576" s="195">
        <f>IF(N576="nulová",J576,0)</f>
        <v>0</v>
      </c>
      <c r="BJ576" s="16" t="s">
        <v>81</v>
      </c>
      <c r="BK576" s="195">
        <f>ROUND(I576*H576,2)</f>
        <v>0</v>
      </c>
      <c r="BL576" s="16" t="s">
        <v>207</v>
      </c>
      <c r="BM576" s="194" t="s">
        <v>958</v>
      </c>
    </row>
    <row r="577" spans="1:65" s="14" customFormat="1">
      <c r="B577" s="207"/>
      <c r="C577" s="208"/>
      <c r="D577" s="198" t="s">
        <v>141</v>
      </c>
      <c r="E577" s="209" t="s">
        <v>1</v>
      </c>
      <c r="F577" s="210" t="s">
        <v>162</v>
      </c>
      <c r="G577" s="208"/>
      <c r="H577" s="211">
        <v>6</v>
      </c>
      <c r="I577" s="212"/>
      <c r="J577" s="208"/>
      <c r="K577" s="208"/>
      <c r="L577" s="213"/>
      <c r="M577" s="214"/>
      <c r="N577" s="215"/>
      <c r="O577" s="215"/>
      <c r="P577" s="215"/>
      <c r="Q577" s="215"/>
      <c r="R577" s="215"/>
      <c r="S577" s="215"/>
      <c r="T577" s="216"/>
      <c r="AT577" s="217" t="s">
        <v>141</v>
      </c>
      <c r="AU577" s="217" t="s">
        <v>83</v>
      </c>
      <c r="AV577" s="14" t="s">
        <v>83</v>
      </c>
      <c r="AW577" s="14" t="s">
        <v>30</v>
      </c>
      <c r="AX577" s="14" t="s">
        <v>73</v>
      </c>
      <c r="AY577" s="217" t="s">
        <v>133</v>
      </c>
    </row>
    <row r="578" spans="1:65" s="2" customFormat="1" ht="24.2" customHeight="1">
      <c r="A578" s="33"/>
      <c r="B578" s="34"/>
      <c r="C578" s="218" t="s">
        <v>959</v>
      </c>
      <c r="D578" s="218" t="s">
        <v>241</v>
      </c>
      <c r="E578" s="219" t="s">
        <v>960</v>
      </c>
      <c r="F578" s="220" t="s">
        <v>961</v>
      </c>
      <c r="G578" s="221" t="s">
        <v>283</v>
      </c>
      <c r="H578" s="222">
        <v>1</v>
      </c>
      <c r="I578" s="223"/>
      <c r="J578" s="224">
        <f>ROUND(I578*H578,2)</f>
        <v>0</v>
      </c>
      <c r="K578" s="225"/>
      <c r="L578" s="226"/>
      <c r="M578" s="227" t="s">
        <v>1</v>
      </c>
      <c r="N578" s="228" t="s">
        <v>38</v>
      </c>
      <c r="O578" s="70"/>
      <c r="P578" s="192">
        <f>O578*H578</f>
        <v>0</v>
      </c>
      <c r="Q578" s="192">
        <v>1.1999999999999999E-3</v>
      </c>
      <c r="R578" s="192">
        <f>Q578*H578</f>
        <v>1.1999999999999999E-3</v>
      </c>
      <c r="S578" s="192">
        <v>0</v>
      </c>
      <c r="T578" s="193">
        <f>S578*H578</f>
        <v>0</v>
      </c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R578" s="194" t="s">
        <v>285</v>
      </c>
      <c r="AT578" s="194" t="s">
        <v>241</v>
      </c>
      <c r="AU578" s="194" t="s">
        <v>83</v>
      </c>
      <c r="AY578" s="16" t="s">
        <v>133</v>
      </c>
      <c r="BE578" s="195">
        <f>IF(N578="základní",J578,0)</f>
        <v>0</v>
      </c>
      <c r="BF578" s="195">
        <f>IF(N578="snížená",J578,0)</f>
        <v>0</v>
      </c>
      <c r="BG578" s="195">
        <f>IF(N578="zákl. přenesená",J578,0)</f>
        <v>0</v>
      </c>
      <c r="BH578" s="195">
        <f>IF(N578="sníž. přenesená",J578,0)</f>
        <v>0</v>
      </c>
      <c r="BI578" s="195">
        <f>IF(N578="nulová",J578,0)</f>
        <v>0</v>
      </c>
      <c r="BJ578" s="16" t="s">
        <v>81</v>
      </c>
      <c r="BK578" s="195">
        <f>ROUND(I578*H578,2)</f>
        <v>0</v>
      </c>
      <c r="BL578" s="16" t="s">
        <v>207</v>
      </c>
      <c r="BM578" s="194" t="s">
        <v>962</v>
      </c>
    </row>
    <row r="579" spans="1:65" s="14" customFormat="1">
      <c r="B579" s="207"/>
      <c r="C579" s="208"/>
      <c r="D579" s="198" t="s">
        <v>141</v>
      </c>
      <c r="E579" s="209" t="s">
        <v>1</v>
      </c>
      <c r="F579" s="210" t="s">
        <v>81</v>
      </c>
      <c r="G579" s="208"/>
      <c r="H579" s="211">
        <v>1</v>
      </c>
      <c r="I579" s="212"/>
      <c r="J579" s="208"/>
      <c r="K579" s="208"/>
      <c r="L579" s="213"/>
      <c r="M579" s="214"/>
      <c r="N579" s="215"/>
      <c r="O579" s="215"/>
      <c r="P579" s="215"/>
      <c r="Q579" s="215"/>
      <c r="R579" s="215"/>
      <c r="S579" s="215"/>
      <c r="T579" s="216"/>
      <c r="AT579" s="217" t="s">
        <v>141</v>
      </c>
      <c r="AU579" s="217" t="s">
        <v>83</v>
      </c>
      <c r="AV579" s="14" t="s">
        <v>83</v>
      </c>
      <c r="AW579" s="14" t="s">
        <v>30</v>
      </c>
      <c r="AX579" s="14" t="s">
        <v>73</v>
      </c>
      <c r="AY579" s="217" t="s">
        <v>133</v>
      </c>
    </row>
    <row r="580" spans="1:65" s="2" customFormat="1" ht="24.2" customHeight="1">
      <c r="A580" s="33"/>
      <c r="B580" s="34"/>
      <c r="C580" s="218" t="s">
        <v>963</v>
      </c>
      <c r="D580" s="218" t="s">
        <v>241</v>
      </c>
      <c r="E580" s="219" t="s">
        <v>964</v>
      </c>
      <c r="F580" s="220" t="s">
        <v>965</v>
      </c>
      <c r="G580" s="221" t="s">
        <v>283</v>
      </c>
      <c r="H580" s="222">
        <v>5</v>
      </c>
      <c r="I580" s="223"/>
      <c r="J580" s="224">
        <f>ROUND(I580*H580,2)</f>
        <v>0</v>
      </c>
      <c r="K580" s="225"/>
      <c r="L580" s="226"/>
      <c r="M580" s="227" t="s">
        <v>1</v>
      </c>
      <c r="N580" s="228" t="s">
        <v>38</v>
      </c>
      <c r="O580" s="70"/>
      <c r="P580" s="192">
        <f>O580*H580</f>
        <v>0</v>
      </c>
      <c r="Q580" s="192">
        <v>1.1999999999999999E-3</v>
      </c>
      <c r="R580" s="192">
        <f>Q580*H580</f>
        <v>5.9999999999999993E-3</v>
      </c>
      <c r="S580" s="192">
        <v>0</v>
      </c>
      <c r="T580" s="193">
        <f>S580*H580</f>
        <v>0</v>
      </c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R580" s="194" t="s">
        <v>285</v>
      </c>
      <c r="AT580" s="194" t="s">
        <v>241</v>
      </c>
      <c r="AU580" s="194" t="s">
        <v>83</v>
      </c>
      <c r="AY580" s="16" t="s">
        <v>133</v>
      </c>
      <c r="BE580" s="195">
        <f>IF(N580="základní",J580,0)</f>
        <v>0</v>
      </c>
      <c r="BF580" s="195">
        <f>IF(N580="snížená",J580,0)</f>
        <v>0</v>
      </c>
      <c r="BG580" s="195">
        <f>IF(N580="zákl. přenesená",J580,0)</f>
        <v>0</v>
      </c>
      <c r="BH580" s="195">
        <f>IF(N580="sníž. přenesená",J580,0)</f>
        <v>0</v>
      </c>
      <c r="BI580" s="195">
        <f>IF(N580="nulová",J580,0)</f>
        <v>0</v>
      </c>
      <c r="BJ580" s="16" t="s">
        <v>81</v>
      </c>
      <c r="BK580" s="195">
        <f>ROUND(I580*H580,2)</f>
        <v>0</v>
      </c>
      <c r="BL580" s="16" t="s">
        <v>207</v>
      </c>
      <c r="BM580" s="194" t="s">
        <v>966</v>
      </c>
    </row>
    <row r="581" spans="1:65" s="14" customFormat="1">
      <c r="B581" s="207"/>
      <c r="C581" s="208"/>
      <c r="D581" s="198" t="s">
        <v>141</v>
      </c>
      <c r="E581" s="209" t="s">
        <v>1</v>
      </c>
      <c r="F581" s="210" t="s">
        <v>158</v>
      </c>
      <c r="G581" s="208"/>
      <c r="H581" s="211">
        <v>5</v>
      </c>
      <c r="I581" s="212"/>
      <c r="J581" s="208"/>
      <c r="K581" s="208"/>
      <c r="L581" s="213"/>
      <c r="M581" s="214"/>
      <c r="N581" s="215"/>
      <c r="O581" s="215"/>
      <c r="P581" s="215"/>
      <c r="Q581" s="215"/>
      <c r="R581" s="215"/>
      <c r="S581" s="215"/>
      <c r="T581" s="216"/>
      <c r="AT581" s="217" t="s">
        <v>141</v>
      </c>
      <c r="AU581" s="217" t="s">
        <v>83</v>
      </c>
      <c r="AV581" s="14" t="s">
        <v>83</v>
      </c>
      <c r="AW581" s="14" t="s">
        <v>30</v>
      </c>
      <c r="AX581" s="14" t="s">
        <v>73</v>
      </c>
      <c r="AY581" s="217" t="s">
        <v>133</v>
      </c>
    </row>
    <row r="582" spans="1:65" s="2" customFormat="1" ht="14.45" customHeight="1">
      <c r="A582" s="33"/>
      <c r="B582" s="34"/>
      <c r="C582" s="218" t="s">
        <v>967</v>
      </c>
      <c r="D582" s="218" t="s">
        <v>241</v>
      </c>
      <c r="E582" s="219" t="s">
        <v>968</v>
      </c>
      <c r="F582" s="220" t="s">
        <v>969</v>
      </c>
      <c r="G582" s="221" t="s">
        <v>283</v>
      </c>
      <c r="H582" s="222">
        <v>1</v>
      </c>
      <c r="I582" s="223"/>
      <c r="J582" s="224">
        <f>ROUND(I582*H582,2)</f>
        <v>0</v>
      </c>
      <c r="K582" s="225"/>
      <c r="L582" s="226"/>
      <c r="M582" s="227" t="s">
        <v>1</v>
      </c>
      <c r="N582" s="228" t="s">
        <v>38</v>
      </c>
      <c r="O582" s="70"/>
      <c r="P582" s="192">
        <f>O582*H582</f>
        <v>0</v>
      </c>
      <c r="Q582" s="192">
        <v>1.4999999999999999E-4</v>
      </c>
      <c r="R582" s="192">
        <f>Q582*H582</f>
        <v>1.4999999999999999E-4</v>
      </c>
      <c r="S582" s="192">
        <v>0</v>
      </c>
      <c r="T582" s="193">
        <f>S582*H582</f>
        <v>0</v>
      </c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R582" s="194" t="s">
        <v>285</v>
      </c>
      <c r="AT582" s="194" t="s">
        <v>241</v>
      </c>
      <c r="AU582" s="194" t="s">
        <v>83</v>
      </c>
      <c r="AY582" s="16" t="s">
        <v>133</v>
      </c>
      <c r="BE582" s="195">
        <f>IF(N582="základní",J582,0)</f>
        <v>0</v>
      </c>
      <c r="BF582" s="195">
        <f>IF(N582="snížená",J582,0)</f>
        <v>0</v>
      </c>
      <c r="BG582" s="195">
        <f>IF(N582="zákl. přenesená",J582,0)</f>
        <v>0</v>
      </c>
      <c r="BH582" s="195">
        <f>IF(N582="sníž. přenesená",J582,0)</f>
        <v>0</v>
      </c>
      <c r="BI582" s="195">
        <f>IF(N582="nulová",J582,0)</f>
        <v>0</v>
      </c>
      <c r="BJ582" s="16" t="s">
        <v>81</v>
      </c>
      <c r="BK582" s="195">
        <f>ROUND(I582*H582,2)</f>
        <v>0</v>
      </c>
      <c r="BL582" s="16" t="s">
        <v>207</v>
      </c>
      <c r="BM582" s="194" t="s">
        <v>970</v>
      </c>
    </row>
    <row r="583" spans="1:65" s="14" customFormat="1">
      <c r="B583" s="207"/>
      <c r="C583" s="208"/>
      <c r="D583" s="198" t="s">
        <v>141</v>
      </c>
      <c r="E583" s="209" t="s">
        <v>1</v>
      </c>
      <c r="F583" s="210" t="s">
        <v>81</v>
      </c>
      <c r="G583" s="208"/>
      <c r="H583" s="211">
        <v>1</v>
      </c>
      <c r="I583" s="212"/>
      <c r="J583" s="208"/>
      <c r="K583" s="208"/>
      <c r="L583" s="213"/>
      <c r="M583" s="214"/>
      <c r="N583" s="215"/>
      <c r="O583" s="215"/>
      <c r="P583" s="215"/>
      <c r="Q583" s="215"/>
      <c r="R583" s="215"/>
      <c r="S583" s="215"/>
      <c r="T583" s="216"/>
      <c r="AT583" s="217" t="s">
        <v>141</v>
      </c>
      <c r="AU583" s="217" t="s">
        <v>83</v>
      </c>
      <c r="AV583" s="14" t="s">
        <v>83</v>
      </c>
      <c r="AW583" s="14" t="s">
        <v>30</v>
      </c>
      <c r="AX583" s="14" t="s">
        <v>73</v>
      </c>
      <c r="AY583" s="217" t="s">
        <v>133</v>
      </c>
    </row>
    <row r="584" spans="1:65" s="2" customFormat="1" ht="14.45" customHeight="1">
      <c r="A584" s="33"/>
      <c r="B584" s="34"/>
      <c r="C584" s="182" t="s">
        <v>971</v>
      </c>
      <c r="D584" s="182" t="s">
        <v>135</v>
      </c>
      <c r="E584" s="183" t="s">
        <v>972</v>
      </c>
      <c r="F584" s="184" t="s">
        <v>973</v>
      </c>
      <c r="G584" s="185" t="s">
        <v>138</v>
      </c>
      <c r="H584" s="186">
        <v>50</v>
      </c>
      <c r="I584" s="187"/>
      <c r="J584" s="188">
        <f>ROUND(I584*H584,2)</f>
        <v>0</v>
      </c>
      <c r="K584" s="189"/>
      <c r="L584" s="38"/>
      <c r="M584" s="190" t="s">
        <v>1</v>
      </c>
      <c r="N584" s="191" t="s">
        <v>38</v>
      </c>
      <c r="O584" s="70"/>
      <c r="P584" s="192">
        <f>O584*H584</f>
        <v>0</v>
      </c>
      <c r="Q584" s="192">
        <v>0</v>
      </c>
      <c r="R584" s="192">
        <f>Q584*H584</f>
        <v>0</v>
      </c>
      <c r="S584" s="192">
        <v>0</v>
      </c>
      <c r="T584" s="193">
        <f>S584*H584</f>
        <v>0</v>
      </c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R584" s="194" t="s">
        <v>207</v>
      </c>
      <c r="AT584" s="194" t="s">
        <v>135</v>
      </c>
      <c r="AU584" s="194" t="s">
        <v>83</v>
      </c>
      <c r="AY584" s="16" t="s">
        <v>133</v>
      </c>
      <c r="BE584" s="195">
        <f>IF(N584="základní",J584,0)</f>
        <v>0</v>
      </c>
      <c r="BF584" s="195">
        <f>IF(N584="snížená",J584,0)</f>
        <v>0</v>
      </c>
      <c r="BG584" s="195">
        <f>IF(N584="zákl. přenesená",J584,0)</f>
        <v>0</v>
      </c>
      <c r="BH584" s="195">
        <f>IF(N584="sníž. přenesená",J584,0)</f>
        <v>0</v>
      </c>
      <c r="BI584" s="195">
        <f>IF(N584="nulová",J584,0)</f>
        <v>0</v>
      </c>
      <c r="BJ584" s="16" t="s">
        <v>81</v>
      </c>
      <c r="BK584" s="195">
        <f>ROUND(I584*H584,2)</f>
        <v>0</v>
      </c>
      <c r="BL584" s="16" t="s">
        <v>207</v>
      </c>
      <c r="BM584" s="194" t="s">
        <v>974</v>
      </c>
    </row>
    <row r="585" spans="1:65" s="13" customFormat="1">
      <c r="B585" s="196"/>
      <c r="C585" s="197"/>
      <c r="D585" s="198" t="s">
        <v>141</v>
      </c>
      <c r="E585" s="199" t="s">
        <v>1</v>
      </c>
      <c r="F585" s="200" t="s">
        <v>142</v>
      </c>
      <c r="G585" s="197"/>
      <c r="H585" s="199" t="s">
        <v>1</v>
      </c>
      <c r="I585" s="201"/>
      <c r="J585" s="197"/>
      <c r="K585" s="197"/>
      <c r="L585" s="202"/>
      <c r="M585" s="203"/>
      <c r="N585" s="204"/>
      <c r="O585" s="204"/>
      <c r="P585" s="204"/>
      <c r="Q585" s="204"/>
      <c r="R585" s="204"/>
      <c r="S585" s="204"/>
      <c r="T585" s="205"/>
      <c r="AT585" s="206" t="s">
        <v>141</v>
      </c>
      <c r="AU585" s="206" t="s">
        <v>83</v>
      </c>
      <c r="AV585" s="13" t="s">
        <v>81</v>
      </c>
      <c r="AW585" s="13" t="s">
        <v>30</v>
      </c>
      <c r="AX585" s="13" t="s">
        <v>73</v>
      </c>
      <c r="AY585" s="206" t="s">
        <v>133</v>
      </c>
    </row>
    <row r="586" spans="1:65" s="14" customFormat="1">
      <c r="B586" s="207"/>
      <c r="C586" s="208"/>
      <c r="D586" s="198" t="s">
        <v>141</v>
      </c>
      <c r="E586" s="209" t="s">
        <v>1</v>
      </c>
      <c r="F586" s="210" t="s">
        <v>381</v>
      </c>
      <c r="G586" s="208"/>
      <c r="H586" s="211">
        <v>50</v>
      </c>
      <c r="I586" s="212"/>
      <c r="J586" s="208"/>
      <c r="K586" s="208"/>
      <c r="L586" s="213"/>
      <c r="M586" s="214"/>
      <c r="N586" s="215"/>
      <c r="O586" s="215"/>
      <c r="P586" s="215"/>
      <c r="Q586" s="215"/>
      <c r="R586" s="215"/>
      <c r="S586" s="215"/>
      <c r="T586" s="216"/>
      <c r="AT586" s="217" t="s">
        <v>141</v>
      </c>
      <c r="AU586" s="217" t="s">
        <v>83</v>
      </c>
      <c r="AV586" s="14" t="s">
        <v>83</v>
      </c>
      <c r="AW586" s="14" t="s">
        <v>30</v>
      </c>
      <c r="AX586" s="14" t="s">
        <v>73</v>
      </c>
      <c r="AY586" s="217" t="s">
        <v>133</v>
      </c>
    </row>
    <row r="587" spans="1:65" s="2" customFormat="1" ht="14.45" customHeight="1">
      <c r="A587" s="33"/>
      <c r="B587" s="34"/>
      <c r="C587" s="182" t="s">
        <v>975</v>
      </c>
      <c r="D587" s="182" t="s">
        <v>135</v>
      </c>
      <c r="E587" s="183" t="s">
        <v>976</v>
      </c>
      <c r="F587" s="184" t="s">
        <v>977</v>
      </c>
      <c r="G587" s="185" t="s">
        <v>138</v>
      </c>
      <c r="H587" s="186">
        <v>22</v>
      </c>
      <c r="I587" s="187"/>
      <c r="J587" s="188">
        <f>ROUND(I587*H587,2)</f>
        <v>0</v>
      </c>
      <c r="K587" s="189"/>
      <c r="L587" s="38"/>
      <c r="M587" s="190" t="s">
        <v>1</v>
      </c>
      <c r="N587" s="191" t="s">
        <v>38</v>
      </c>
      <c r="O587" s="70"/>
      <c r="P587" s="192">
        <f>O587*H587</f>
        <v>0</v>
      </c>
      <c r="Q587" s="192">
        <v>0</v>
      </c>
      <c r="R587" s="192">
        <f>Q587*H587</f>
        <v>0</v>
      </c>
      <c r="S587" s="192">
        <v>0</v>
      </c>
      <c r="T587" s="193">
        <f>S587*H587</f>
        <v>0</v>
      </c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R587" s="194" t="s">
        <v>207</v>
      </c>
      <c r="AT587" s="194" t="s">
        <v>135</v>
      </c>
      <c r="AU587" s="194" t="s">
        <v>83</v>
      </c>
      <c r="AY587" s="16" t="s">
        <v>133</v>
      </c>
      <c r="BE587" s="195">
        <f>IF(N587="základní",J587,0)</f>
        <v>0</v>
      </c>
      <c r="BF587" s="195">
        <f>IF(N587="snížená",J587,0)</f>
        <v>0</v>
      </c>
      <c r="BG587" s="195">
        <f>IF(N587="zákl. přenesená",J587,0)</f>
        <v>0</v>
      </c>
      <c r="BH587" s="195">
        <f>IF(N587="sníž. přenesená",J587,0)</f>
        <v>0</v>
      </c>
      <c r="BI587" s="195">
        <f>IF(N587="nulová",J587,0)</f>
        <v>0</v>
      </c>
      <c r="BJ587" s="16" t="s">
        <v>81</v>
      </c>
      <c r="BK587" s="195">
        <f>ROUND(I587*H587,2)</f>
        <v>0</v>
      </c>
      <c r="BL587" s="16" t="s">
        <v>207</v>
      </c>
      <c r="BM587" s="194" t="s">
        <v>978</v>
      </c>
    </row>
    <row r="588" spans="1:65" s="13" customFormat="1">
      <c r="B588" s="196"/>
      <c r="C588" s="197"/>
      <c r="D588" s="198" t="s">
        <v>141</v>
      </c>
      <c r="E588" s="199" t="s">
        <v>1</v>
      </c>
      <c r="F588" s="200" t="s">
        <v>142</v>
      </c>
      <c r="G588" s="197"/>
      <c r="H588" s="199" t="s">
        <v>1</v>
      </c>
      <c r="I588" s="201"/>
      <c r="J588" s="197"/>
      <c r="K588" s="197"/>
      <c r="L588" s="202"/>
      <c r="M588" s="203"/>
      <c r="N588" s="204"/>
      <c r="O588" s="204"/>
      <c r="P588" s="204"/>
      <c r="Q588" s="204"/>
      <c r="R588" s="204"/>
      <c r="S588" s="204"/>
      <c r="T588" s="205"/>
      <c r="AT588" s="206" t="s">
        <v>141</v>
      </c>
      <c r="AU588" s="206" t="s">
        <v>83</v>
      </c>
      <c r="AV588" s="13" t="s">
        <v>81</v>
      </c>
      <c r="AW588" s="13" t="s">
        <v>30</v>
      </c>
      <c r="AX588" s="13" t="s">
        <v>73</v>
      </c>
      <c r="AY588" s="206" t="s">
        <v>133</v>
      </c>
    </row>
    <row r="589" spans="1:65" s="14" customFormat="1">
      <c r="B589" s="207"/>
      <c r="C589" s="208"/>
      <c r="D589" s="198" t="s">
        <v>141</v>
      </c>
      <c r="E589" s="209" t="s">
        <v>1</v>
      </c>
      <c r="F589" s="210" t="s">
        <v>231</v>
      </c>
      <c r="G589" s="208"/>
      <c r="H589" s="211">
        <v>22</v>
      </c>
      <c r="I589" s="212"/>
      <c r="J589" s="208"/>
      <c r="K589" s="208"/>
      <c r="L589" s="213"/>
      <c r="M589" s="214"/>
      <c r="N589" s="215"/>
      <c r="O589" s="215"/>
      <c r="P589" s="215"/>
      <c r="Q589" s="215"/>
      <c r="R589" s="215"/>
      <c r="S589" s="215"/>
      <c r="T589" s="216"/>
      <c r="AT589" s="217" t="s">
        <v>141</v>
      </c>
      <c r="AU589" s="217" t="s">
        <v>83</v>
      </c>
      <c r="AV589" s="14" t="s">
        <v>83</v>
      </c>
      <c r="AW589" s="14" t="s">
        <v>30</v>
      </c>
      <c r="AX589" s="14" t="s">
        <v>73</v>
      </c>
      <c r="AY589" s="217" t="s">
        <v>133</v>
      </c>
    </row>
    <row r="590" spans="1:65" s="2" customFormat="1" ht="24.2" customHeight="1">
      <c r="A590" s="33"/>
      <c r="B590" s="34"/>
      <c r="C590" s="182" t="s">
        <v>979</v>
      </c>
      <c r="D590" s="182" t="s">
        <v>135</v>
      </c>
      <c r="E590" s="183" t="s">
        <v>980</v>
      </c>
      <c r="F590" s="184" t="s">
        <v>981</v>
      </c>
      <c r="G590" s="185" t="s">
        <v>765</v>
      </c>
      <c r="H590" s="229"/>
      <c r="I590" s="187"/>
      <c r="J590" s="188">
        <f>ROUND(I590*H590,2)</f>
        <v>0</v>
      </c>
      <c r="K590" s="189"/>
      <c r="L590" s="38"/>
      <c r="M590" s="190" t="s">
        <v>1</v>
      </c>
      <c r="N590" s="191" t="s">
        <v>38</v>
      </c>
      <c r="O590" s="70"/>
      <c r="P590" s="192">
        <f>O590*H590</f>
        <v>0</v>
      </c>
      <c r="Q590" s="192">
        <v>0</v>
      </c>
      <c r="R590" s="192">
        <f>Q590*H590</f>
        <v>0</v>
      </c>
      <c r="S590" s="192">
        <v>0</v>
      </c>
      <c r="T590" s="193">
        <f>S590*H590</f>
        <v>0</v>
      </c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R590" s="194" t="s">
        <v>207</v>
      </c>
      <c r="AT590" s="194" t="s">
        <v>135</v>
      </c>
      <c r="AU590" s="194" t="s">
        <v>83</v>
      </c>
      <c r="AY590" s="16" t="s">
        <v>133</v>
      </c>
      <c r="BE590" s="195">
        <f>IF(N590="základní",J590,0)</f>
        <v>0</v>
      </c>
      <c r="BF590" s="195">
        <f>IF(N590="snížená",J590,0)</f>
        <v>0</v>
      </c>
      <c r="BG590" s="195">
        <f>IF(N590="zákl. přenesená",J590,0)</f>
        <v>0</v>
      </c>
      <c r="BH590" s="195">
        <f>IF(N590="sníž. přenesená",J590,0)</f>
        <v>0</v>
      </c>
      <c r="BI590" s="195">
        <f>IF(N590="nulová",J590,0)</f>
        <v>0</v>
      </c>
      <c r="BJ590" s="16" t="s">
        <v>81</v>
      </c>
      <c r="BK590" s="195">
        <f>ROUND(I590*H590,2)</f>
        <v>0</v>
      </c>
      <c r="BL590" s="16" t="s">
        <v>207</v>
      </c>
      <c r="BM590" s="194" t="s">
        <v>982</v>
      </c>
    </row>
    <row r="591" spans="1:65" s="12" customFormat="1" ht="22.9" customHeight="1">
      <c r="B591" s="166"/>
      <c r="C591" s="167"/>
      <c r="D591" s="168" t="s">
        <v>72</v>
      </c>
      <c r="E591" s="180" t="s">
        <v>983</v>
      </c>
      <c r="F591" s="180" t="s">
        <v>984</v>
      </c>
      <c r="G591" s="167"/>
      <c r="H591" s="167"/>
      <c r="I591" s="170"/>
      <c r="J591" s="181">
        <f>BK591</f>
        <v>0</v>
      </c>
      <c r="K591" s="167"/>
      <c r="L591" s="172"/>
      <c r="M591" s="173"/>
      <c r="N591" s="174"/>
      <c r="O591" s="174"/>
      <c r="P591" s="175">
        <f>SUM(P592:P604)</f>
        <v>0</v>
      </c>
      <c r="Q591" s="174"/>
      <c r="R591" s="175">
        <f>SUM(R592:R604)</f>
        <v>0</v>
      </c>
      <c r="S591" s="174"/>
      <c r="T591" s="176">
        <f>SUM(T592:T604)</f>
        <v>0</v>
      </c>
      <c r="AR591" s="177" t="s">
        <v>83</v>
      </c>
      <c r="AT591" s="178" t="s">
        <v>72</v>
      </c>
      <c r="AU591" s="178" t="s">
        <v>81</v>
      </c>
      <c r="AY591" s="177" t="s">
        <v>133</v>
      </c>
      <c r="BK591" s="179">
        <f>SUM(BK592:BK604)</f>
        <v>0</v>
      </c>
    </row>
    <row r="592" spans="1:65" s="2" customFormat="1" ht="14.45" customHeight="1">
      <c r="A592" s="33"/>
      <c r="B592" s="34"/>
      <c r="C592" s="182" t="s">
        <v>985</v>
      </c>
      <c r="D592" s="182" t="s">
        <v>135</v>
      </c>
      <c r="E592" s="183" t="s">
        <v>986</v>
      </c>
      <c r="F592" s="184" t="s">
        <v>987</v>
      </c>
      <c r="G592" s="185" t="s">
        <v>566</v>
      </c>
      <c r="H592" s="186">
        <v>1</v>
      </c>
      <c r="I592" s="187"/>
      <c r="J592" s="188">
        <f>ROUND(I592*H592,2)</f>
        <v>0</v>
      </c>
      <c r="K592" s="189"/>
      <c r="L592" s="38"/>
      <c r="M592" s="190" t="s">
        <v>1</v>
      </c>
      <c r="N592" s="191" t="s">
        <v>38</v>
      </c>
      <c r="O592" s="70"/>
      <c r="P592" s="192">
        <f>O592*H592</f>
        <v>0</v>
      </c>
      <c r="Q592" s="192">
        <v>0</v>
      </c>
      <c r="R592" s="192">
        <f>Q592*H592</f>
        <v>0</v>
      </c>
      <c r="S592" s="192">
        <v>0</v>
      </c>
      <c r="T592" s="193">
        <f>S592*H592</f>
        <v>0</v>
      </c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R592" s="194" t="s">
        <v>207</v>
      </c>
      <c r="AT592" s="194" t="s">
        <v>135</v>
      </c>
      <c r="AU592" s="194" t="s">
        <v>83</v>
      </c>
      <c r="AY592" s="16" t="s">
        <v>133</v>
      </c>
      <c r="BE592" s="195">
        <f>IF(N592="základní",J592,0)</f>
        <v>0</v>
      </c>
      <c r="BF592" s="195">
        <f>IF(N592="snížená",J592,0)</f>
        <v>0</v>
      </c>
      <c r="BG592" s="195">
        <f>IF(N592="zákl. přenesená",J592,0)</f>
        <v>0</v>
      </c>
      <c r="BH592" s="195">
        <f>IF(N592="sníž. přenesená",J592,0)</f>
        <v>0</v>
      </c>
      <c r="BI592" s="195">
        <f>IF(N592="nulová",J592,0)</f>
        <v>0</v>
      </c>
      <c r="BJ592" s="16" t="s">
        <v>81</v>
      </c>
      <c r="BK592" s="195">
        <f>ROUND(I592*H592,2)</f>
        <v>0</v>
      </c>
      <c r="BL592" s="16" t="s">
        <v>207</v>
      </c>
      <c r="BM592" s="194" t="s">
        <v>988</v>
      </c>
    </row>
    <row r="593" spans="1:65" s="13" customFormat="1">
      <c r="B593" s="196"/>
      <c r="C593" s="197"/>
      <c r="D593" s="198" t="s">
        <v>141</v>
      </c>
      <c r="E593" s="199" t="s">
        <v>1</v>
      </c>
      <c r="F593" s="200" t="s">
        <v>142</v>
      </c>
      <c r="G593" s="197"/>
      <c r="H593" s="199" t="s">
        <v>1</v>
      </c>
      <c r="I593" s="201"/>
      <c r="J593" s="197"/>
      <c r="K593" s="197"/>
      <c r="L593" s="202"/>
      <c r="M593" s="203"/>
      <c r="N593" s="204"/>
      <c r="O593" s="204"/>
      <c r="P593" s="204"/>
      <c r="Q593" s="204"/>
      <c r="R593" s="204"/>
      <c r="S593" s="204"/>
      <c r="T593" s="205"/>
      <c r="AT593" s="206" t="s">
        <v>141</v>
      </c>
      <c r="AU593" s="206" t="s">
        <v>83</v>
      </c>
      <c r="AV593" s="13" t="s">
        <v>81</v>
      </c>
      <c r="AW593" s="13" t="s">
        <v>30</v>
      </c>
      <c r="AX593" s="13" t="s">
        <v>73</v>
      </c>
      <c r="AY593" s="206" t="s">
        <v>133</v>
      </c>
    </row>
    <row r="594" spans="1:65" s="14" customFormat="1">
      <c r="B594" s="207"/>
      <c r="C594" s="208"/>
      <c r="D594" s="198" t="s">
        <v>141</v>
      </c>
      <c r="E594" s="209" t="s">
        <v>1</v>
      </c>
      <c r="F594" s="210" t="s">
        <v>81</v>
      </c>
      <c r="G594" s="208"/>
      <c r="H594" s="211">
        <v>1</v>
      </c>
      <c r="I594" s="212"/>
      <c r="J594" s="208"/>
      <c r="K594" s="208"/>
      <c r="L594" s="213"/>
      <c r="M594" s="214"/>
      <c r="N594" s="215"/>
      <c r="O594" s="215"/>
      <c r="P594" s="215"/>
      <c r="Q594" s="215"/>
      <c r="R594" s="215"/>
      <c r="S594" s="215"/>
      <c r="T594" s="216"/>
      <c r="AT594" s="217" t="s">
        <v>141</v>
      </c>
      <c r="AU594" s="217" t="s">
        <v>83</v>
      </c>
      <c r="AV594" s="14" t="s">
        <v>83</v>
      </c>
      <c r="AW594" s="14" t="s">
        <v>30</v>
      </c>
      <c r="AX594" s="14" t="s">
        <v>73</v>
      </c>
      <c r="AY594" s="217" t="s">
        <v>133</v>
      </c>
    </row>
    <row r="595" spans="1:65" s="2" customFormat="1" ht="14.45" customHeight="1">
      <c r="A595" s="33"/>
      <c r="B595" s="34"/>
      <c r="C595" s="182" t="s">
        <v>989</v>
      </c>
      <c r="D595" s="182" t="s">
        <v>135</v>
      </c>
      <c r="E595" s="183" t="s">
        <v>990</v>
      </c>
      <c r="F595" s="184" t="s">
        <v>991</v>
      </c>
      <c r="G595" s="185" t="s">
        <v>265</v>
      </c>
      <c r="H595" s="186">
        <v>20.9</v>
      </c>
      <c r="I595" s="187"/>
      <c r="J595" s="188">
        <f>ROUND(I595*H595,2)</f>
        <v>0</v>
      </c>
      <c r="K595" s="189"/>
      <c r="L595" s="38"/>
      <c r="M595" s="190" t="s">
        <v>1</v>
      </c>
      <c r="N595" s="191" t="s">
        <v>38</v>
      </c>
      <c r="O595" s="70"/>
      <c r="P595" s="192">
        <f>O595*H595</f>
        <v>0</v>
      </c>
      <c r="Q595" s="192">
        <v>0</v>
      </c>
      <c r="R595" s="192">
        <f>Q595*H595</f>
        <v>0</v>
      </c>
      <c r="S595" s="192">
        <v>0</v>
      </c>
      <c r="T595" s="193">
        <f>S595*H595</f>
        <v>0</v>
      </c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R595" s="194" t="s">
        <v>207</v>
      </c>
      <c r="AT595" s="194" t="s">
        <v>135</v>
      </c>
      <c r="AU595" s="194" t="s">
        <v>83</v>
      </c>
      <c r="AY595" s="16" t="s">
        <v>133</v>
      </c>
      <c r="BE595" s="195">
        <f>IF(N595="základní",J595,0)</f>
        <v>0</v>
      </c>
      <c r="BF595" s="195">
        <f>IF(N595="snížená",J595,0)</f>
        <v>0</v>
      </c>
      <c r="BG595" s="195">
        <f>IF(N595="zákl. přenesená",J595,0)</f>
        <v>0</v>
      </c>
      <c r="BH595" s="195">
        <f>IF(N595="sníž. přenesená",J595,0)</f>
        <v>0</v>
      </c>
      <c r="BI595" s="195">
        <f>IF(N595="nulová",J595,0)</f>
        <v>0</v>
      </c>
      <c r="BJ595" s="16" t="s">
        <v>81</v>
      </c>
      <c r="BK595" s="195">
        <f>ROUND(I595*H595,2)</f>
        <v>0</v>
      </c>
      <c r="BL595" s="16" t="s">
        <v>207</v>
      </c>
      <c r="BM595" s="194" t="s">
        <v>992</v>
      </c>
    </row>
    <row r="596" spans="1:65" s="13" customFormat="1">
      <c r="B596" s="196"/>
      <c r="C596" s="197"/>
      <c r="D596" s="198" t="s">
        <v>141</v>
      </c>
      <c r="E596" s="199" t="s">
        <v>1</v>
      </c>
      <c r="F596" s="200" t="s">
        <v>321</v>
      </c>
      <c r="G596" s="197"/>
      <c r="H596" s="199" t="s">
        <v>1</v>
      </c>
      <c r="I596" s="201"/>
      <c r="J596" s="197"/>
      <c r="K596" s="197"/>
      <c r="L596" s="202"/>
      <c r="M596" s="203"/>
      <c r="N596" s="204"/>
      <c r="O596" s="204"/>
      <c r="P596" s="204"/>
      <c r="Q596" s="204"/>
      <c r="R596" s="204"/>
      <c r="S596" s="204"/>
      <c r="T596" s="205"/>
      <c r="AT596" s="206" t="s">
        <v>141</v>
      </c>
      <c r="AU596" s="206" t="s">
        <v>83</v>
      </c>
      <c r="AV596" s="13" t="s">
        <v>81</v>
      </c>
      <c r="AW596" s="13" t="s">
        <v>30</v>
      </c>
      <c r="AX596" s="13" t="s">
        <v>73</v>
      </c>
      <c r="AY596" s="206" t="s">
        <v>133</v>
      </c>
    </row>
    <row r="597" spans="1:65" s="14" customFormat="1">
      <c r="B597" s="207"/>
      <c r="C597" s="208"/>
      <c r="D597" s="198" t="s">
        <v>141</v>
      </c>
      <c r="E597" s="209" t="s">
        <v>1</v>
      </c>
      <c r="F597" s="210" t="s">
        <v>993</v>
      </c>
      <c r="G597" s="208"/>
      <c r="H597" s="211">
        <v>20.9</v>
      </c>
      <c r="I597" s="212"/>
      <c r="J597" s="208"/>
      <c r="K597" s="208"/>
      <c r="L597" s="213"/>
      <c r="M597" s="214"/>
      <c r="N597" s="215"/>
      <c r="O597" s="215"/>
      <c r="P597" s="215"/>
      <c r="Q597" s="215"/>
      <c r="R597" s="215"/>
      <c r="S597" s="215"/>
      <c r="T597" s="216"/>
      <c r="AT597" s="217" t="s">
        <v>141</v>
      </c>
      <c r="AU597" s="217" t="s">
        <v>83</v>
      </c>
      <c r="AV597" s="14" t="s">
        <v>83</v>
      </c>
      <c r="AW597" s="14" t="s">
        <v>30</v>
      </c>
      <c r="AX597" s="14" t="s">
        <v>73</v>
      </c>
      <c r="AY597" s="217" t="s">
        <v>133</v>
      </c>
    </row>
    <row r="598" spans="1:65" s="2" customFormat="1" ht="14.45" customHeight="1">
      <c r="A598" s="33"/>
      <c r="B598" s="34"/>
      <c r="C598" s="182" t="s">
        <v>994</v>
      </c>
      <c r="D598" s="182" t="s">
        <v>135</v>
      </c>
      <c r="E598" s="183" t="s">
        <v>995</v>
      </c>
      <c r="F598" s="184" t="s">
        <v>996</v>
      </c>
      <c r="G598" s="185" t="s">
        <v>283</v>
      </c>
      <c r="H598" s="186">
        <v>1</v>
      </c>
      <c r="I598" s="187"/>
      <c r="J598" s="188">
        <f>ROUND(I598*H598,2)</f>
        <v>0</v>
      </c>
      <c r="K598" s="189"/>
      <c r="L598" s="38"/>
      <c r="M598" s="190" t="s">
        <v>1</v>
      </c>
      <c r="N598" s="191" t="s">
        <v>38</v>
      </c>
      <c r="O598" s="70"/>
      <c r="P598" s="192">
        <f>O598*H598</f>
        <v>0</v>
      </c>
      <c r="Q598" s="192">
        <v>0</v>
      </c>
      <c r="R598" s="192">
        <f>Q598*H598</f>
        <v>0</v>
      </c>
      <c r="S598" s="192">
        <v>0</v>
      </c>
      <c r="T598" s="193">
        <f>S598*H598</f>
        <v>0</v>
      </c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R598" s="194" t="s">
        <v>207</v>
      </c>
      <c r="AT598" s="194" t="s">
        <v>135</v>
      </c>
      <c r="AU598" s="194" t="s">
        <v>83</v>
      </c>
      <c r="AY598" s="16" t="s">
        <v>133</v>
      </c>
      <c r="BE598" s="195">
        <f>IF(N598="základní",J598,0)</f>
        <v>0</v>
      </c>
      <c r="BF598" s="195">
        <f>IF(N598="snížená",J598,0)</f>
        <v>0</v>
      </c>
      <c r="BG598" s="195">
        <f>IF(N598="zákl. přenesená",J598,0)</f>
        <v>0</v>
      </c>
      <c r="BH598" s="195">
        <f>IF(N598="sníž. přenesená",J598,0)</f>
        <v>0</v>
      </c>
      <c r="BI598" s="195">
        <f>IF(N598="nulová",J598,0)</f>
        <v>0</v>
      </c>
      <c r="BJ598" s="16" t="s">
        <v>81</v>
      </c>
      <c r="BK598" s="195">
        <f>ROUND(I598*H598,2)</f>
        <v>0</v>
      </c>
      <c r="BL598" s="16" t="s">
        <v>207</v>
      </c>
      <c r="BM598" s="194" t="s">
        <v>997</v>
      </c>
    </row>
    <row r="599" spans="1:65" s="13" customFormat="1">
      <c r="B599" s="196"/>
      <c r="C599" s="197"/>
      <c r="D599" s="198" t="s">
        <v>141</v>
      </c>
      <c r="E599" s="199" t="s">
        <v>1</v>
      </c>
      <c r="F599" s="200" t="s">
        <v>289</v>
      </c>
      <c r="G599" s="197"/>
      <c r="H599" s="199" t="s">
        <v>1</v>
      </c>
      <c r="I599" s="201"/>
      <c r="J599" s="197"/>
      <c r="K599" s="197"/>
      <c r="L599" s="202"/>
      <c r="M599" s="203"/>
      <c r="N599" s="204"/>
      <c r="O599" s="204"/>
      <c r="P599" s="204"/>
      <c r="Q599" s="204"/>
      <c r="R599" s="204"/>
      <c r="S599" s="204"/>
      <c r="T599" s="205"/>
      <c r="AT599" s="206" t="s">
        <v>141</v>
      </c>
      <c r="AU599" s="206" t="s">
        <v>83</v>
      </c>
      <c r="AV599" s="13" t="s">
        <v>81</v>
      </c>
      <c r="AW599" s="13" t="s">
        <v>30</v>
      </c>
      <c r="AX599" s="13" t="s">
        <v>73</v>
      </c>
      <c r="AY599" s="206" t="s">
        <v>133</v>
      </c>
    </row>
    <row r="600" spans="1:65" s="14" customFormat="1">
      <c r="B600" s="207"/>
      <c r="C600" s="208"/>
      <c r="D600" s="198" t="s">
        <v>141</v>
      </c>
      <c r="E600" s="209" t="s">
        <v>1</v>
      </c>
      <c r="F600" s="210" t="s">
        <v>81</v>
      </c>
      <c r="G600" s="208"/>
      <c r="H600" s="211">
        <v>1</v>
      </c>
      <c r="I600" s="212"/>
      <c r="J600" s="208"/>
      <c r="K600" s="208"/>
      <c r="L600" s="213"/>
      <c r="M600" s="214"/>
      <c r="N600" s="215"/>
      <c r="O600" s="215"/>
      <c r="P600" s="215"/>
      <c r="Q600" s="215"/>
      <c r="R600" s="215"/>
      <c r="S600" s="215"/>
      <c r="T600" s="216"/>
      <c r="AT600" s="217" t="s">
        <v>141</v>
      </c>
      <c r="AU600" s="217" t="s">
        <v>83</v>
      </c>
      <c r="AV600" s="14" t="s">
        <v>83</v>
      </c>
      <c r="AW600" s="14" t="s">
        <v>30</v>
      </c>
      <c r="AX600" s="14" t="s">
        <v>73</v>
      </c>
      <c r="AY600" s="217" t="s">
        <v>133</v>
      </c>
    </row>
    <row r="601" spans="1:65" s="2" customFormat="1" ht="14.45" customHeight="1">
      <c r="A601" s="33"/>
      <c r="B601" s="34"/>
      <c r="C601" s="182" t="s">
        <v>998</v>
      </c>
      <c r="D601" s="182" t="s">
        <v>135</v>
      </c>
      <c r="E601" s="183" t="s">
        <v>999</v>
      </c>
      <c r="F601" s="184" t="s">
        <v>1000</v>
      </c>
      <c r="G601" s="185" t="s">
        <v>265</v>
      </c>
      <c r="H601" s="186">
        <v>41.25</v>
      </c>
      <c r="I601" s="187"/>
      <c r="J601" s="188">
        <f>ROUND(I601*H601,2)</f>
        <v>0</v>
      </c>
      <c r="K601" s="189"/>
      <c r="L601" s="38"/>
      <c r="M601" s="190" t="s">
        <v>1</v>
      </c>
      <c r="N601" s="191" t="s">
        <v>38</v>
      </c>
      <c r="O601" s="70"/>
      <c r="P601" s="192">
        <f>O601*H601</f>
        <v>0</v>
      </c>
      <c r="Q601" s="192">
        <v>0</v>
      </c>
      <c r="R601" s="192">
        <f>Q601*H601</f>
        <v>0</v>
      </c>
      <c r="S601" s="192">
        <v>0</v>
      </c>
      <c r="T601" s="193">
        <f>S601*H601</f>
        <v>0</v>
      </c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R601" s="194" t="s">
        <v>207</v>
      </c>
      <c r="AT601" s="194" t="s">
        <v>135</v>
      </c>
      <c r="AU601" s="194" t="s">
        <v>83</v>
      </c>
      <c r="AY601" s="16" t="s">
        <v>133</v>
      </c>
      <c r="BE601" s="195">
        <f>IF(N601="základní",J601,0)</f>
        <v>0</v>
      </c>
      <c r="BF601" s="195">
        <f>IF(N601="snížená",J601,0)</f>
        <v>0</v>
      </c>
      <c r="BG601" s="195">
        <f>IF(N601="zákl. přenesená",J601,0)</f>
        <v>0</v>
      </c>
      <c r="BH601" s="195">
        <f>IF(N601="sníž. přenesená",J601,0)</f>
        <v>0</v>
      </c>
      <c r="BI601" s="195">
        <f>IF(N601="nulová",J601,0)</f>
        <v>0</v>
      </c>
      <c r="BJ601" s="16" t="s">
        <v>81</v>
      </c>
      <c r="BK601" s="195">
        <f>ROUND(I601*H601,2)</f>
        <v>0</v>
      </c>
      <c r="BL601" s="16" t="s">
        <v>207</v>
      </c>
      <c r="BM601" s="194" t="s">
        <v>1001</v>
      </c>
    </row>
    <row r="602" spans="1:65" s="13" customFormat="1">
      <c r="B602" s="196"/>
      <c r="C602" s="197"/>
      <c r="D602" s="198" t="s">
        <v>141</v>
      </c>
      <c r="E602" s="199" t="s">
        <v>1</v>
      </c>
      <c r="F602" s="200" t="s">
        <v>142</v>
      </c>
      <c r="G602" s="197"/>
      <c r="H602" s="199" t="s">
        <v>1</v>
      </c>
      <c r="I602" s="201"/>
      <c r="J602" s="197"/>
      <c r="K602" s="197"/>
      <c r="L602" s="202"/>
      <c r="M602" s="203"/>
      <c r="N602" s="204"/>
      <c r="O602" s="204"/>
      <c r="P602" s="204"/>
      <c r="Q602" s="204"/>
      <c r="R602" s="204"/>
      <c r="S602" s="204"/>
      <c r="T602" s="205"/>
      <c r="AT602" s="206" t="s">
        <v>141</v>
      </c>
      <c r="AU602" s="206" t="s">
        <v>83</v>
      </c>
      <c r="AV602" s="13" t="s">
        <v>81</v>
      </c>
      <c r="AW602" s="13" t="s">
        <v>30</v>
      </c>
      <c r="AX602" s="13" t="s">
        <v>73</v>
      </c>
      <c r="AY602" s="206" t="s">
        <v>133</v>
      </c>
    </row>
    <row r="603" spans="1:65" s="14" customFormat="1">
      <c r="B603" s="207"/>
      <c r="C603" s="208"/>
      <c r="D603" s="198" t="s">
        <v>141</v>
      </c>
      <c r="E603" s="209" t="s">
        <v>1</v>
      </c>
      <c r="F603" s="210" t="s">
        <v>1002</v>
      </c>
      <c r="G603" s="208"/>
      <c r="H603" s="211">
        <v>41.25</v>
      </c>
      <c r="I603" s="212"/>
      <c r="J603" s="208"/>
      <c r="K603" s="208"/>
      <c r="L603" s="213"/>
      <c r="M603" s="214"/>
      <c r="N603" s="215"/>
      <c r="O603" s="215"/>
      <c r="P603" s="215"/>
      <c r="Q603" s="215"/>
      <c r="R603" s="215"/>
      <c r="S603" s="215"/>
      <c r="T603" s="216"/>
      <c r="AT603" s="217" t="s">
        <v>141</v>
      </c>
      <c r="AU603" s="217" t="s">
        <v>83</v>
      </c>
      <c r="AV603" s="14" t="s">
        <v>83</v>
      </c>
      <c r="AW603" s="14" t="s">
        <v>30</v>
      </c>
      <c r="AX603" s="14" t="s">
        <v>73</v>
      </c>
      <c r="AY603" s="217" t="s">
        <v>133</v>
      </c>
    </row>
    <row r="604" spans="1:65" s="2" customFormat="1" ht="24.2" customHeight="1">
      <c r="A604" s="33"/>
      <c r="B604" s="34"/>
      <c r="C604" s="182" t="s">
        <v>1003</v>
      </c>
      <c r="D604" s="182" t="s">
        <v>135</v>
      </c>
      <c r="E604" s="183" t="s">
        <v>1004</v>
      </c>
      <c r="F604" s="184" t="s">
        <v>1005</v>
      </c>
      <c r="G604" s="185" t="s">
        <v>765</v>
      </c>
      <c r="H604" s="229"/>
      <c r="I604" s="187"/>
      <c r="J604" s="188">
        <f>ROUND(I604*H604,2)</f>
        <v>0</v>
      </c>
      <c r="K604" s="189"/>
      <c r="L604" s="38"/>
      <c r="M604" s="190" t="s">
        <v>1</v>
      </c>
      <c r="N604" s="191" t="s">
        <v>38</v>
      </c>
      <c r="O604" s="70"/>
      <c r="P604" s="192">
        <f>O604*H604</f>
        <v>0</v>
      </c>
      <c r="Q604" s="192">
        <v>0</v>
      </c>
      <c r="R604" s="192">
        <f>Q604*H604</f>
        <v>0</v>
      </c>
      <c r="S604" s="192">
        <v>0</v>
      </c>
      <c r="T604" s="193">
        <f>S604*H604</f>
        <v>0</v>
      </c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R604" s="194" t="s">
        <v>207</v>
      </c>
      <c r="AT604" s="194" t="s">
        <v>135</v>
      </c>
      <c r="AU604" s="194" t="s">
        <v>83</v>
      </c>
      <c r="AY604" s="16" t="s">
        <v>133</v>
      </c>
      <c r="BE604" s="195">
        <f>IF(N604="základní",J604,0)</f>
        <v>0</v>
      </c>
      <c r="BF604" s="195">
        <f>IF(N604="snížená",J604,0)</f>
        <v>0</v>
      </c>
      <c r="BG604" s="195">
        <f>IF(N604="zákl. přenesená",J604,0)</f>
        <v>0</v>
      </c>
      <c r="BH604" s="195">
        <f>IF(N604="sníž. přenesená",J604,0)</f>
        <v>0</v>
      </c>
      <c r="BI604" s="195">
        <f>IF(N604="nulová",J604,0)</f>
        <v>0</v>
      </c>
      <c r="BJ604" s="16" t="s">
        <v>81</v>
      </c>
      <c r="BK604" s="195">
        <f>ROUND(I604*H604,2)</f>
        <v>0</v>
      </c>
      <c r="BL604" s="16" t="s">
        <v>207</v>
      </c>
      <c r="BM604" s="194" t="s">
        <v>1006</v>
      </c>
    </row>
    <row r="605" spans="1:65" s="12" customFormat="1" ht="22.9" customHeight="1">
      <c r="B605" s="166"/>
      <c r="C605" s="167"/>
      <c r="D605" s="168" t="s">
        <v>72</v>
      </c>
      <c r="E605" s="180" t="s">
        <v>1007</v>
      </c>
      <c r="F605" s="180" t="s">
        <v>1008</v>
      </c>
      <c r="G605" s="167"/>
      <c r="H605" s="167"/>
      <c r="I605" s="170"/>
      <c r="J605" s="181">
        <f>BK605</f>
        <v>0</v>
      </c>
      <c r="K605" s="167"/>
      <c r="L605" s="172"/>
      <c r="M605" s="173"/>
      <c r="N605" s="174"/>
      <c r="O605" s="174"/>
      <c r="P605" s="175">
        <f>SUM(P606:P617)</f>
        <v>0</v>
      </c>
      <c r="Q605" s="174"/>
      <c r="R605" s="175">
        <f>SUM(R606:R617)</f>
        <v>0.87448799999999993</v>
      </c>
      <c r="S605" s="174"/>
      <c r="T605" s="176">
        <f>SUM(T606:T617)</f>
        <v>0</v>
      </c>
      <c r="AR605" s="177" t="s">
        <v>83</v>
      </c>
      <c r="AT605" s="178" t="s">
        <v>72</v>
      </c>
      <c r="AU605" s="178" t="s">
        <v>81</v>
      </c>
      <c r="AY605" s="177" t="s">
        <v>133</v>
      </c>
      <c r="BK605" s="179">
        <f>SUM(BK606:BK617)</f>
        <v>0</v>
      </c>
    </row>
    <row r="606" spans="1:65" s="2" customFormat="1" ht="14.45" customHeight="1">
      <c r="A606" s="33"/>
      <c r="B606" s="34"/>
      <c r="C606" s="182" t="s">
        <v>1009</v>
      </c>
      <c r="D606" s="182" t="s">
        <v>135</v>
      </c>
      <c r="E606" s="183" t="s">
        <v>1010</v>
      </c>
      <c r="F606" s="184" t="s">
        <v>1011</v>
      </c>
      <c r="G606" s="185" t="s">
        <v>138</v>
      </c>
      <c r="H606" s="186">
        <v>19.54</v>
      </c>
      <c r="I606" s="187"/>
      <c r="J606" s="188">
        <f>ROUND(I606*H606,2)</f>
        <v>0</v>
      </c>
      <c r="K606" s="189"/>
      <c r="L606" s="38"/>
      <c r="M606" s="190" t="s">
        <v>1</v>
      </c>
      <c r="N606" s="191" t="s">
        <v>38</v>
      </c>
      <c r="O606" s="70"/>
      <c r="P606" s="192">
        <f>O606*H606</f>
        <v>0</v>
      </c>
      <c r="Q606" s="192">
        <v>2.9999999999999997E-4</v>
      </c>
      <c r="R606" s="192">
        <f>Q606*H606</f>
        <v>5.8619999999999992E-3</v>
      </c>
      <c r="S606" s="192">
        <v>0</v>
      </c>
      <c r="T606" s="193">
        <f>S606*H606</f>
        <v>0</v>
      </c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R606" s="194" t="s">
        <v>207</v>
      </c>
      <c r="AT606" s="194" t="s">
        <v>135</v>
      </c>
      <c r="AU606" s="194" t="s">
        <v>83</v>
      </c>
      <c r="AY606" s="16" t="s">
        <v>133</v>
      </c>
      <c r="BE606" s="195">
        <f>IF(N606="základní",J606,0)</f>
        <v>0</v>
      </c>
      <c r="BF606" s="195">
        <f>IF(N606="snížená",J606,0)</f>
        <v>0</v>
      </c>
      <c r="BG606" s="195">
        <f>IF(N606="zákl. přenesená",J606,0)</f>
        <v>0</v>
      </c>
      <c r="BH606" s="195">
        <f>IF(N606="sníž. přenesená",J606,0)</f>
        <v>0</v>
      </c>
      <c r="BI606" s="195">
        <f>IF(N606="nulová",J606,0)</f>
        <v>0</v>
      </c>
      <c r="BJ606" s="16" t="s">
        <v>81</v>
      </c>
      <c r="BK606" s="195">
        <f>ROUND(I606*H606,2)</f>
        <v>0</v>
      </c>
      <c r="BL606" s="16" t="s">
        <v>207</v>
      </c>
      <c r="BM606" s="194" t="s">
        <v>1012</v>
      </c>
    </row>
    <row r="607" spans="1:65" s="13" customFormat="1">
      <c r="B607" s="196"/>
      <c r="C607" s="197"/>
      <c r="D607" s="198" t="s">
        <v>141</v>
      </c>
      <c r="E607" s="199" t="s">
        <v>1</v>
      </c>
      <c r="F607" s="200" t="s">
        <v>321</v>
      </c>
      <c r="G607" s="197"/>
      <c r="H607" s="199" t="s">
        <v>1</v>
      </c>
      <c r="I607" s="201"/>
      <c r="J607" s="197"/>
      <c r="K607" s="197"/>
      <c r="L607" s="202"/>
      <c r="M607" s="203"/>
      <c r="N607" s="204"/>
      <c r="O607" s="204"/>
      <c r="P607" s="204"/>
      <c r="Q607" s="204"/>
      <c r="R607" s="204"/>
      <c r="S607" s="204"/>
      <c r="T607" s="205"/>
      <c r="AT607" s="206" t="s">
        <v>141</v>
      </c>
      <c r="AU607" s="206" t="s">
        <v>83</v>
      </c>
      <c r="AV607" s="13" t="s">
        <v>81</v>
      </c>
      <c r="AW607" s="13" t="s">
        <v>30</v>
      </c>
      <c r="AX607" s="13" t="s">
        <v>73</v>
      </c>
      <c r="AY607" s="206" t="s">
        <v>133</v>
      </c>
    </row>
    <row r="608" spans="1:65" s="14" customFormat="1">
      <c r="B608" s="207"/>
      <c r="C608" s="208"/>
      <c r="D608" s="198" t="s">
        <v>141</v>
      </c>
      <c r="E608" s="209" t="s">
        <v>1</v>
      </c>
      <c r="F608" s="210" t="s">
        <v>742</v>
      </c>
      <c r="G608" s="208"/>
      <c r="H608" s="211">
        <v>19.54</v>
      </c>
      <c r="I608" s="212"/>
      <c r="J608" s="208"/>
      <c r="K608" s="208"/>
      <c r="L608" s="213"/>
      <c r="M608" s="214"/>
      <c r="N608" s="215"/>
      <c r="O608" s="215"/>
      <c r="P608" s="215"/>
      <c r="Q608" s="215"/>
      <c r="R608" s="215"/>
      <c r="S608" s="215"/>
      <c r="T608" s="216"/>
      <c r="AT608" s="217" t="s">
        <v>141</v>
      </c>
      <c r="AU608" s="217" t="s">
        <v>83</v>
      </c>
      <c r="AV608" s="14" t="s">
        <v>83</v>
      </c>
      <c r="AW608" s="14" t="s">
        <v>30</v>
      </c>
      <c r="AX608" s="14" t="s">
        <v>73</v>
      </c>
      <c r="AY608" s="217" t="s">
        <v>133</v>
      </c>
    </row>
    <row r="609" spans="1:65" s="2" customFormat="1" ht="14.45" customHeight="1">
      <c r="A609" s="33"/>
      <c r="B609" s="34"/>
      <c r="C609" s="182" t="s">
        <v>1013</v>
      </c>
      <c r="D609" s="182" t="s">
        <v>135</v>
      </c>
      <c r="E609" s="183" t="s">
        <v>1014</v>
      </c>
      <c r="F609" s="184" t="s">
        <v>1015</v>
      </c>
      <c r="G609" s="185" t="s">
        <v>138</v>
      </c>
      <c r="H609" s="186">
        <v>19.54</v>
      </c>
      <c r="I609" s="187"/>
      <c r="J609" s="188">
        <f>ROUND(I609*H609,2)</f>
        <v>0</v>
      </c>
      <c r="K609" s="189"/>
      <c r="L609" s="38"/>
      <c r="M609" s="190" t="s">
        <v>1</v>
      </c>
      <c r="N609" s="191" t="s">
        <v>38</v>
      </c>
      <c r="O609" s="70"/>
      <c r="P609" s="192">
        <f>O609*H609</f>
        <v>0</v>
      </c>
      <c r="Q609" s="192">
        <v>7.5799999999999999E-3</v>
      </c>
      <c r="R609" s="192">
        <f>Q609*H609</f>
        <v>0.1481132</v>
      </c>
      <c r="S609" s="192">
        <v>0</v>
      </c>
      <c r="T609" s="193">
        <f>S609*H609</f>
        <v>0</v>
      </c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R609" s="194" t="s">
        <v>207</v>
      </c>
      <c r="AT609" s="194" t="s">
        <v>135</v>
      </c>
      <c r="AU609" s="194" t="s">
        <v>83</v>
      </c>
      <c r="AY609" s="16" t="s">
        <v>133</v>
      </c>
      <c r="BE609" s="195">
        <f>IF(N609="základní",J609,0)</f>
        <v>0</v>
      </c>
      <c r="BF609" s="195">
        <f>IF(N609="snížená",J609,0)</f>
        <v>0</v>
      </c>
      <c r="BG609" s="195">
        <f>IF(N609="zákl. přenesená",J609,0)</f>
        <v>0</v>
      </c>
      <c r="BH609" s="195">
        <f>IF(N609="sníž. přenesená",J609,0)</f>
        <v>0</v>
      </c>
      <c r="BI609" s="195">
        <f>IF(N609="nulová",J609,0)</f>
        <v>0</v>
      </c>
      <c r="BJ609" s="16" t="s">
        <v>81</v>
      </c>
      <c r="BK609" s="195">
        <f>ROUND(I609*H609,2)</f>
        <v>0</v>
      </c>
      <c r="BL609" s="16" t="s">
        <v>207</v>
      </c>
      <c r="BM609" s="194" t="s">
        <v>1016</v>
      </c>
    </row>
    <row r="610" spans="1:65" s="14" customFormat="1">
      <c r="B610" s="207"/>
      <c r="C610" s="208"/>
      <c r="D610" s="198" t="s">
        <v>141</v>
      </c>
      <c r="E610" s="209" t="s">
        <v>1</v>
      </c>
      <c r="F610" s="210" t="s">
        <v>742</v>
      </c>
      <c r="G610" s="208"/>
      <c r="H610" s="211">
        <v>19.54</v>
      </c>
      <c r="I610" s="212"/>
      <c r="J610" s="208"/>
      <c r="K610" s="208"/>
      <c r="L610" s="213"/>
      <c r="M610" s="214"/>
      <c r="N610" s="215"/>
      <c r="O610" s="215"/>
      <c r="P610" s="215"/>
      <c r="Q610" s="215"/>
      <c r="R610" s="215"/>
      <c r="S610" s="215"/>
      <c r="T610" s="216"/>
      <c r="AT610" s="217" t="s">
        <v>141</v>
      </c>
      <c r="AU610" s="217" t="s">
        <v>83</v>
      </c>
      <c r="AV610" s="14" t="s">
        <v>83</v>
      </c>
      <c r="AW610" s="14" t="s">
        <v>30</v>
      </c>
      <c r="AX610" s="14" t="s">
        <v>73</v>
      </c>
      <c r="AY610" s="217" t="s">
        <v>133</v>
      </c>
    </row>
    <row r="611" spans="1:65" s="2" customFormat="1" ht="37.9" customHeight="1">
      <c r="A611" s="33"/>
      <c r="B611" s="34"/>
      <c r="C611" s="182" t="s">
        <v>1017</v>
      </c>
      <c r="D611" s="182" t="s">
        <v>135</v>
      </c>
      <c r="E611" s="183" t="s">
        <v>1018</v>
      </c>
      <c r="F611" s="184" t="s">
        <v>1019</v>
      </c>
      <c r="G611" s="185" t="s">
        <v>138</v>
      </c>
      <c r="H611" s="186">
        <v>19.54</v>
      </c>
      <c r="I611" s="187"/>
      <c r="J611" s="188">
        <f>ROUND(I611*H611,2)</f>
        <v>0</v>
      </c>
      <c r="K611" s="189"/>
      <c r="L611" s="38"/>
      <c r="M611" s="190" t="s">
        <v>1</v>
      </c>
      <c r="N611" s="191" t="s">
        <v>38</v>
      </c>
      <c r="O611" s="70"/>
      <c r="P611" s="192">
        <f>O611*H611</f>
        <v>0</v>
      </c>
      <c r="Q611" s="192">
        <v>8.9999999999999993E-3</v>
      </c>
      <c r="R611" s="192">
        <f>Q611*H611</f>
        <v>0.17585999999999999</v>
      </c>
      <c r="S611" s="192">
        <v>0</v>
      </c>
      <c r="T611" s="193">
        <f>S611*H611</f>
        <v>0</v>
      </c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R611" s="194" t="s">
        <v>207</v>
      </c>
      <c r="AT611" s="194" t="s">
        <v>135</v>
      </c>
      <c r="AU611" s="194" t="s">
        <v>83</v>
      </c>
      <c r="AY611" s="16" t="s">
        <v>133</v>
      </c>
      <c r="BE611" s="195">
        <f>IF(N611="základní",J611,0)</f>
        <v>0</v>
      </c>
      <c r="BF611" s="195">
        <f>IF(N611="snížená",J611,0)</f>
        <v>0</v>
      </c>
      <c r="BG611" s="195">
        <f>IF(N611="zákl. přenesená",J611,0)</f>
        <v>0</v>
      </c>
      <c r="BH611" s="195">
        <f>IF(N611="sníž. přenesená",J611,0)</f>
        <v>0</v>
      </c>
      <c r="BI611" s="195">
        <f>IF(N611="nulová",J611,0)</f>
        <v>0</v>
      </c>
      <c r="BJ611" s="16" t="s">
        <v>81</v>
      </c>
      <c r="BK611" s="195">
        <f>ROUND(I611*H611,2)</f>
        <v>0</v>
      </c>
      <c r="BL611" s="16" t="s">
        <v>207</v>
      </c>
      <c r="BM611" s="194" t="s">
        <v>1020</v>
      </c>
    </row>
    <row r="612" spans="1:65" s="14" customFormat="1">
      <c r="B612" s="207"/>
      <c r="C612" s="208"/>
      <c r="D612" s="198" t="s">
        <v>141</v>
      </c>
      <c r="E612" s="209" t="s">
        <v>1</v>
      </c>
      <c r="F612" s="210" t="s">
        <v>742</v>
      </c>
      <c r="G612" s="208"/>
      <c r="H612" s="211">
        <v>19.54</v>
      </c>
      <c r="I612" s="212"/>
      <c r="J612" s="208"/>
      <c r="K612" s="208"/>
      <c r="L612" s="213"/>
      <c r="M612" s="214"/>
      <c r="N612" s="215"/>
      <c r="O612" s="215"/>
      <c r="P612" s="215"/>
      <c r="Q612" s="215"/>
      <c r="R612" s="215"/>
      <c r="S612" s="215"/>
      <c r="T612" s="216"/>
      <c r="AT612" s="217" t="s">
        <v>141</v>
      </c>
      <c r="AU612" s="217" t="s">
        <v>83</v>
      </c>
      <c r="AV612" s="14" t="s">
        <v>83</v>
      </c>
      <c r="AW612" s="14" t="s">
        <v>30</v>
      </c>
      <c r="AX612" s="14" t="s">
        <v>73</v>
      </c>
      <c r="AY612" s="217" t="s">
        <v>133</v>
      </c>
    </row>
    <row r="613" spans="1:65" s="2" customFormat="1" ht="24.2" customHeight="1">
      <c r="A613" s="33"/>
      <c r="B613" s="34"/>
      <c r="C613" s="182" t="s">
        <v>1021</v>
      </c>
      <c r="D613" s="182" t="s">
        <v>135</v>
      </c>
      <c r="E613" s="183" t="s">
        <v>1022</v>
      </c>
      <c r="F613" s="184" t="s">
        <v>1023</v>
      </c>
      <c r="G613" s="185" t="s">
        <v>265</v>
      </c>
      <c r="H613" s="186">
        <v>12.16</v>
      </c>
      <c r="I613" s="187"/>
      <c r="J613" s="188">
        <f>ROUND(I613*H613,2)</f>
        <v>0</v>
      </c>
      <c r="K613" s="189"/>
      <c r="L613" s="38"/>
      <c r="M613" s="190" t="s">
        <v>1</v>
      </c>
      <c r="N613" s="191" t="s">
        <v>38</v>
      </c>
      <c r="O613" s="70"/>
      <c r="P613" s="192">
        <f>O613*H613</f>
        <v>0</v>
      </c>
      <c r="Q613" s="192">
        <v>5.8E-4</v>
      </c>
      <c r="R613" s="192">
        <f>Q613*H613</f>
        <v>7.0527999999999997E-3</v>
      </c>
      <c r="S613" s="192">
        <v>0</v>
      </c>
      <c r="T613" s="193">
        <f>S613*H613</f>
        <v>0</v>
      </c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R613" s="194" t="s">
        <v>207</v>
      </c>
      <c r="AT613" s="194" t="s">
        <v>135</v>
      </c>
      <c r="AU613" s="194" t="s">
        <v>83</v>
      </c>
      <c r="AY613" s="16" t="s">
        <v>133</v>
      </c>
      <c r="BE613" s="195">
        <f>IF(N613="základní",J613,0)</f>
        <v>0</v>
      </c>
      <c r="BF613" s="195">
        <f>IF(N613="snížená",J613,0)</f>
        <v>0</v>
      </c>
      <c r="BG613" s="195">
        <f>IF(N613="zákl. přenesená",J613,0)</f>
        <v>0</v>
      </c>
      <c r="BH613" s="195">
        <f>IF(N613="sníž. přenesená",J613,0)</f>
        <v>0</v>
      </c>
      <c r="BI613" s="195">
        <f>IF(N613="nulová",J613,0)</f>
        <v>0</v>
      </c>
      <c r="BJ613" s="16" t="s">
        <v>81</v>
      </c>
      <c r="BK613" s="195">
        <f>ROUND(I613*H613,2)</f>
        <v>0</v>
      </c>
      <c r="BL613" s="16" t="s">
        <v>207</v>
      </c>
      <c r="BM613" s="194" t="s">
        <v>1024</v>
      </c>
    </row>
    <row r="614" spans="1:65" s="13" customFormat="1">
      <c r="B614" s="196"/>
      <c r="C614" s="197"/>
      <c r="D614" s="198" t="s">
        <v>141</v>
      </c>
      <c r="E614" s="199" t="s">
        <v>1</v>
      </c>
      <c r="F614" s="200" t="s">
        <v>321</v>
      </c>
      <c r="G614" s="197"/>
      <c r="H614" s="199" t="s">
        <v>1</v>
      </c>
      <c r="I614" s="201"/>
      <c r="J614" s="197"/>
      <c r="K614" s="197"/>
      <c r="L614" s="202"/>
      <c r="M614" s="203"/>
      <c r="N614" s="204"/>
      <c r="O614" s="204"/>
      <c r="P614" s="204"/>
      <c r="Q614" s="204"/>
      <c r="R614" s="204"/>
      <c r="S614" s="204"/>
      <c r="T614" s="205"/>
      <c r="AT614" s="206" t="s">
        <v>141</v>
      </c>
      <c r="AU614" s="206" t="s">
        <v>83</v>
      </c>
      <c r="AV614" s="13" t="s">
        <v>81</v>
      </c>
      <c r="AW614" s="13" t="s">
        <v>30</v>
      </c>
      <c r="AX614" s="13" t="s">
        <v>73</v>
      </c>
      <c r="AY614" s="206" t="s">
        <v>133</v>
      </c>
    </row>
    <row r="615" spans="1:65" s="14" customFormat="1">
      <c r="B615" s="207"/>
      <c r="C615" s="208"/>
      <c r="D615" s="198" t="s">
        <v>141</v>
      </c>
      <c r="E615" s="209" t="s">
        <v>1</v>
      </c>
      <c r="F615" s="210" t="s">
        <v>1025</v>
      </c>
      <c r="G615" s="208"/>
      <c r="H615" s="211">
        <v>12.16</v>
      </c>
      <c r="I615" s="212"/>
      <c r="J615" s="208"/>
      <c r="K615" s="208"/>
      <c r="L615" s="213"/>
      <c r="M615" s="214"/>
      <c r="N615" s="215"/>
      <c r="O615" s="215"/>
      <c r="P615" s="215"/>
      <c r="Q615" s="215"/>
      <c r="R615" s="215"/>
      <c r="S615" s="215"/>
      <c r="T615" s="216"/>
      <c r="AT615" s="217" t="s">
        <v>141</v>
      </c>
      <c r="AU615" s="217" t="s">
        <v>83</v>
      </c>
      <c r="AV615" s="14" t="s">
        <v>83</v>
      </c>
      <c r="AW615" s="14" t="s">
        <v>30</v>
      </c>
      <c r="AX615" s="14" t="s">
        <v>73</v>
      </c>
      <c r="AY615" s="217" t="s">
        <v>133</v>
      </c>
    </row>
    <row r="616" spans="1:65" s="2" customFormat="1" ht="24.2" customHeight="1">
      <c r="A616" s="33"/>
      <c r="B616" s="34"/>
      <c r="C616" s="218" t="s">
        <v>1026</v>
      </c>
      <c r="D616" s="218" t="s">
        <v>241</v>
      </c>
      <c r="E616" s="219" t="s">
        <v>1027</v>
      </c>
      <c r="F616" s="220" t="s">
        <v>1028</v>
      </c>
      <c r="G616" s="221" t="s">
        <v>138</v>
      </c>
      <c r="H616" s="222">
        <v>28</v>
      </c>
      <c r="I616" s="223"/>
      <c r="J616" s="224">
        <f>ROUND(I616*H616,2)</f>
        <v>0</v>
      </c>
      <c r="K616" s="225"/>
      <c r="L616" s="226"/>
      <c r="M616" s="227" t="s">
        <v>1</v>
      </c>
      <c r="N616" s="228" t="s">
        <v>38</v>
      </c>
      <c r="O616" s="70"/>
      <c r="P616" s="192">
        <f>O616*H616</f>
        <v>0</v>
      </c>
      <c r="Q616" s="192">
        <v>1.9199999999999998E-2</v>
      </c>
      <c r="R616" s="192">
        <f>Q616*H616</f>
        <v>0.53759999999999997</v>
      </c>
      <c r="S616" s="192">
        <v>0</v>
      </c>
      <c r="T616" s="193">
        <f>S616*H616</f>
        <v>0</v>
      </c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R616" s="194" t="s">
        <v>285</v>
      </c>
      <c r="AT616" s="194" t="s">
        <v>241</v>
      </c>
      <c r="AU616" s="194" t="s">
        <v>83</v>
      </c>
      <c r="AY616" s="16" t="s">
        <v>133</v>
      </c>
      <c r="BE616" s="195">
        <f>IF(N616="základní",J616,0)</f>
        <v>0</v>
      </c>
      <c r="BF616" s="195">
        <f>IF(N616="snížená",J616,0)</f>
        <v>0</v>
      </c>
      <c r="BG616" s="195">
        <f>IF(N616="zákl. přenesená",J616,0)</f>
        <v>0</v>
      </c>
      <c r="BH616" s="195">
        <f>IF(N616="sníž. přenesená",J616,0)</f>
        <v>0</v>
      </c>
      <c r="BI616" s="195">
        <f>IF(N616="nulová",J616,0)</f>
        <v>0</v>
      </c>
      <c r="BJ616" s="16" t="s">
        <v>81</v>
      </c>
      <c r="BK616" s="195">
        <f>ROUND(I616*H616,2)</f>
        <v>0</v>
      </c>
      <c r="BL616" s="16" t="s">
        <v>207</v>
      </c>
      <c r="BM616" s="194" t="s">
        <v>1029</v>
      </c>
    </row>
    <row r="617" spans="1:65" s="2" customFormat="1" ht="24.2" customHeight="1">
      <c r="A617" s="33"/>
      <c r="B617" s="34"/>
      <c r="C617" s="182" t="s">
        <v>1030</v>
      </c>
      <c r="D617" s="182" t="s">
        <v>135</v>
      </c>
      <c r="E617" s="183" t="s">
        <v>1031</v>
      </c>
      <c r="F617" s="184" t="s">
        <v>1032</v>
      </c>
      <c r="G617" s="185" t="s">
        <v>765</v>
      </c>
      <c r="H617" s="229"/>
      <c r="I617" s="187"/>
      <c r="J617" s="188">
        <f>ROUND(I617*H617,2)</f>
        <v>0</v>
      </c>
      <c r="K617" s="189"/>
      <c r="L617" s="38"/>
      <c r="M617" s="190" t="s">
        <v>1</v>
      </c>
      <c r="N617" s="191" t="s">
        <v>38</v>
      </c>
      <c r="O617" s="70"/>
      <c r="P617" s="192">
        <f>O617*H617</f>
        <v>0</v>
      </c>
      <c r="Q617" s="192">
        <v>0</v>
      </c>
      <c r="R617" s="192">
        <f>Q617*H617</f>
        <v>0</v>
      </c>
      <c r="S617" s="192">
        <v>0</v>
      </c>
      <c r="T617" s="193">
        <f>S617*H617</f>
        <v>0</v>
      </c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R617" s="194" t="s">
        <v>207</v>
      </c>
      <c r="AT617" s="194" t="s">
        <v>135</v>
      </c>
      <c r="AU617" s="194" t="s">
        <v>83</v>
      </c>
      <c r="AY617" s="16" t="s">
        <v>133</v>
      </c>
      <c r="BE617" s="195">
        <f>IF(N617="základní",J617,0)</f>
        <v>0</v>
      </c>
      <c r="BF617" s="195">
        <f>IF(N617="snížená",J617,0)</f>
        <v>0</v>
      </c>
      <c r="BG617" s="195">
        <f>IF(N617="zákl. přenesená",J617,0)</f>
        <v>0</v>
      </c>
      <c r="BH617" s="195">
        <f>IF(N617="sníž. přenesená",J617,0)</f>
        <v>0</v>
      </c>
      <c r="BI617" s="195">
        <f>IF(N617="nulová",J617,0)</f>
        <v>0</v>
      </c>
      <c r="BJ617" s="16" t="s">
        <v>81</v>
      </c>
      <c r="BK617" s="195">
        <f>ROUND(I617*H617,2)</f>
        <v>0</v>
      </c>
      <c r="BL617" s="16" t="s">
        <v>207</v>
      </c>
      <c r="BM617" s="194" t="s">
        <v>1033</v>
      </c>
    </row>
    <row r="618" spans="1:65" s="12" customFormat="1" ht="22.9" customHeight="1">
      <c r="B618" s="166"/>
      <c r="C618" s="167"/>
      <c r="D618" s="168" t="s">
        <v>72</v>
      </c>
      <c r="E618" s="180" t="s">
        <v>1034</v>
      </c>
      <c r="F618" s="180" t="s">
        <v>1035</v>
      </c>
      <c r="G618" s="167"/>
      <c r="H618" s="167"/>
      <c r="I618" s="170"/>
      <c r="J618" s="181">
        <f>BK618</f>
        <v>0</v>
      </c>
      <c r="K618" s="167"/>
      <c r="L618" s="172"/>
      <c r="M618" s="173"/>
      <c r="N618" s="174"/>
      <c r="O618" s="174"/>
      <c r="P618" s="175">
        <f>SUM(P619:P638)</f>
        <v>0</v>
      </c>
      <c r="Q618" s="174"/>
      <c r="R618" s="175">
        <f>SUM(R619:R638)</f>
        <v>1.0257119599999998</v>
      </c>
      <c r="S618" s="174"/>
      <c r="T618" s="176">
        <f>SUM(T619:T638)</f>
        <v>0</v>
      </c>
      <c r="AR618" s="177" t="s">
        <v>83</v>
      </c>
      <c r="AT618" s="178" t="s">
        <v>72</v>
      </c>
      <c r="AU618" s="178" t="s">
        <v>81</v>
      </c>
      <c r="AY618" s="177" t="s">
        <v>133</v>
      </c>
      <c r="BK618" s="179">
        <f>SUM(BK619:BK638)</f>
        <v>0</v>
      </c>
    </row>
    <row r="619" spans="1:65" s="2" customFormat="1" ht="14.45" customHeight="1">
      <c r="A619" s="33"/>
      <c r="B619" s="34"/>
      <c r="C619" s="182" t="s">
        <v>1036</v>
      </c>
      <c r="D619" s="182" t="s">
        <v>135</v>
      </c>
      <c r="E619" s="183" t="s">
        <v>1037</v>
      </c>
      <c r="F619" s="184" t="s">
        <v>1038</v>
      </c>
      <c r="G619" s="185" t="s">
        <v>138</v>
      </c>
      <c r="H619" s="186">
        <v>90.01</v>
      </c>
      <c r="I619" s="187"/>
      <c r="J619" s="188">
        <f>ROUND(I619*H619,2)</f>
        <v>0</v>
      </c>
      <c r="K619" s="189"/>
      <c r="L619" s="38"/>
      <c r="M619" s="190" t="s">
        <v>1</v>
      </c>
      <c r="N619" s="191" t="s">
        <v>38</v>
      </c>
      <c r="O619" s="70"/>
      <c r="P619" s="192">
        <f>O619*H619</f>
        <v>0</v>
      </c>
      <c r="Q619" s="192">
        <v>3.0000000000000001E-5</v>
      </c>
      <c r="R619" s="192">
        <f>Q619*H619</f>
        <v>2.7003000000000001E-3</v>
      </c>
      <c r="S619" s="192">
        <v>0</v>
      </c>
      <c r="T619" s="193">
        <f>S619*H619</f>
        <v>0</v>
      </c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R619" s="194" t="s">
        <v>207</v>
      </c>
      <c r="AT619" s="194" t="s">
        <v>135</v>
      </c>
      <c r="AU619" s="194" t="s">
        <v>83</v>
      </c>
      <c r="AY619" s="16" t="s">
        <v>133</v>
      </c>
      <c r="BE619" s="195">
        <f>IF(N619="základní",J619,0)</f>
        <v>0</v>
      </c>
      <c r="BF619" s="195">
        <f>IF(N619="snížená",J619,0)</f>
        <v>0</v>
      </c>
      <c r="BG619" s="195">
        <f>IF(N619="zákl. přenesená",J619,0)</f>
        <v>0</v>
      </c>
      <c r="BH619" s="195">
        <f>IF(N619="sníž. přenesená",J619,0)</f>
        <v>0</v>
      </c>
      <c r="BI619" s="195">
        <f>IF(N619="nulová",J619,0)</f>
        <v>0</v>
      </c>
      <c r="BJ619" s="16" t="s">
        <v>81</v>
      </c>
      <c r="BK619" s="195">
        <f>ROUND(I619*H619,2)</f>
        <v>0</v>
      </c>
      <c r="BL619" s="16" t="s">
        <v>207</v>
      </c>
      <c r="BM619" s="194" t="s">
        <v>1039</v>
      </c>
    </row>
    <row r="620" spans="1:65" s="13" customFormat="1">
      <c r="B620" s="196"/>
      <c r="C620" s="197"/>
      <c r="D620" s="198" t="s">
        <v>141</v>
      </c>
      <c r="E620" s="199" t="s">
        <v>1</v>
      </c>
      <c r="F620" s="200" t="s">
        <v>321</v>
      </c>
      <c r="G620" s="197"/>
      <c r="H620" s="199" t="s">
        <v>1</v>
      </c>
      <c r="I620" s="201"/>
      <c r="J620" s="197"/>
      <c r="K620" s="197"/>
      <c r="L620" s="202"/>
      <c r="M620" s="203"/>
      <c r="N620" s="204"/>
      <c r="O620" s="204"/>
      <c r="P620" s="204"/>
      <c r="Q620" s="204"/>
      <c r="R620" s="204"/>
      <c r="S620" s="204"/>
      <c r="T620" s="205"/>
      <c r="AT620" s="206" t="s">
        <v>141</v>
      </c>
      <c r="AU620" s="206" t="s">
        <v>83</v>
      </c>
      <c r="AV620" s="13" t="s">
        <v>81</v>
      </c>
      <c r="AW620" s="13" t="s">
        <v>30</v>
      </c>
      <c r="AX620" s="13" t="s">
        <v>73</v>
      </c>
      <c r="AY620" s="206" t="s">
        <v>133</v>
      </c>
    </row>
    <row r="621" spans="1:65" s="14" customFormat="1">
      <c r="B621" s="207"/>
      <c r="C621" s="208"/>
      <c r="D621" s="198" t="s">
        <v>141</v>
      </c>
      <c r="E621" s="209" t="s">
        <v>1</v>
      </c>
      <c r="F621" s="210" t="s">
        <v>1040</v>
      </c>
      <c r="G621" s="208"/>
      <c r="H621" s="211">
        <v>90.01</v>
      </c>
      <c r="I621" s="212"/>
      <c r="J621" s="208"/>
      <c r="K621" s="208"/>
      <c r="L621" s="213"/>
      <c r="M621" s="214"/>
      <c r="N621" s="215"/>
      <c r="O621" s="215"/>
      <c r="P621" s="215"/>
      <c r="Q621" s="215"/>
      <c r="R621" s="215"/>
      <c r="S621" s="215"/>
      <c r="T621" s="216"/>
      <c r="AT621" s="217" t="s">
        <v>141</v>
      </c>
      <c r="AU621" s="217" t="s">
        <v>83</v>
      </c>
      <c r="AV621" s="14" t="s">
        <v>83</v>
      </c>
      <c r="AW621" s="14" t="s">
        <v>30</v>
      </c>
      <c r="AX621" s="14" t="s">
        <v>73</v>
      </c>
      <c r="AY621" s="217" t="s">
        <v>133</v>
      </c>
    </row>
    <row r="622" spans="1:65" s="2" customFormat="1" ht="24.2" customHeight="1">
      <c r="A622" s="33"/>
      <c r="B622" s="34"/>
      <c r="C622" s="182" t="s">
        <v>1041</v>
      </c>
      <c r="D622" s="182" t="s">
        <v>135</v>
      </c>
      <c r="E622" s="183" t="s">
        <v>1042</v>
      </c>
      <c r="F622" s="184" t="s">
        <v>1043</v>
      </c>
      <c r="G622" s="185" t="s">
        <v>138</v>
      </c>
      <c r="H622" s="186">
        <v>90.01</v>
      </c>
      <c r="I622" s="187"/>
      <c r="J622" s="188">
        <f>ROUND(I622*H622,2)</f>
        <v>0</v>
      </c>
      <c r="K622" s="189"/>
      <c r="L622" s="38"/>
      <c r="M622" s="190" t="s">
        <v>1</v>
      </c>
      <c r="N622" s="191" t="s">
        <v>38</v>
      </c>
      <c r="O622" s="70"/>
      <c r="P622" s="192">
        <f>O622*H622</f>
        <v>0</v>
      </c>
      <c r="Q622" s="192">
        <v>7.5799999999999999E-3</v>
      </c>
      <c r="R622" s="192">
        <f>Q622*H622</f>
        <v>0.68227579999999999</v>
      </c>
      <c r="S622" s="192">
        <v>0</v>
      </c>
      <c r="T622" s="193">
        <f>S622*H622</f>
        <v>0</v>
      </c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R622" s="194" t="s">
        <v>207</v>
      </c>
      <c r="AT622" s="194" t="s">
        <v>135</v>
      </c>
      <c r="AU622" s="194" t="s">
        <v>83</v>
      </c>
      <c r="AY622" s="16" t="s">
        <v>133</v>
      </c>
      <c r="BE622" s="195">
        <f>IF(N622="základní",J622,0)</f>
        <v>0</v>
      </c>
      <c r="BF622" s="195">
        <f>IF(N622="snížená",J622,0)</f>
        <v>0</v>
      </c>
      <c r="BG622" s="195">
        <f>IF(N622="zákl. přenesená",J622,0)</f>
        <v>0</v>
      </c>
      <c r="BH622" s="195">
        <f>IF(N622="sníž. přenesená",J622,0)</f>
        <v>0</v>
      </c>
      <c r="BI622" s="195">
        <f>IF(N622="nulová",J622,0)</f>
        <v>0</v>
      </c>
      <c r="BJ622" s="16" t="s">
        <v>81</v>
      </c>
      <c r="BK622" s="195">
        <f>ROUND(I622*H622,2)</f>
        <v>0</v>
      </c>
      <c r="BL622" s="16" t="s">
        <v>207</v>
      </c>
      <c r="BM622" s="194" t="s">
        <v>1044</v>
      </c>
    </row>
    <row r="623" spans="1:65" s="14" customFormat="1">
      <c r="B623" s="207"/>
      <c r="C623" s="208"/>
      <c r="D623" s="198" t="s">
        <v>141</v>
      </c>
      <c r="E623" s="209" t="s">
        <v>1</v>
      </c>
      <c r="F623" s="210" t="s">
        <v>1040</v>
      </c>
      <c r="G623" s="208"/>
      <c r="H623" s="211">
        <v>90.01</v>
      </c>
      <c r="I623" s="212"/>
      <c r="J623" s="208"/>
      <c r="K623" s="208"/>
      <c r="L623" s="213"/>
      <c r="M623" s="214"/>
      <c r="N623" s="215"/>
      <c r="O623" s="215"/>
      <c r="P623" s="215"/>
      <c r="Q623" s="215"/>
      <c r="R623" s="215"/>
      <c r="S623" s="215"/>
      <c r="T623" s="216"/>
      <c r="AT623" s="217" t="s">
        <v>141</v>
      </c>
      <c r="AU623" s="217" t="s">
        <v>83</v>
      </c>
      <c r="AV623" s="14" t="s">
        <v>83</v>
      </c>
      <c r="AW623" s="14" t="s">
        <v>30</v>
      </c>
      <c r="AX623" s="14" t="s">
        <v>73</v>
      </c>
      <c r="AY623" s="217" t="s">
        <v>133</v>
      </c>
    </row>
    <row r="624" spans="1:65" s="2" customFormat="1" ht="14.45" customHeight="1">
      <c r="A624" s="33"/>
      <c r="B624" s="34"/>
      <c r="C624" s="182" t="s">
        <v>1045</v>
      </c>
      <c r="D624" s="182" t="s">
        <v>135</v>
      </c>
      <c r="E624" s="183" t="s">
        <v>1046</v>
      </c>
      <c r="F624" s="184" t="s">
        <v>1047</v>
      </c>
      <c r="G624" s="185" t="s">
        <v>138</v>
      </c>
      <c r="H624" s="186">
        <v>90.01</v>
      </c>
      <c r="I624" s="187"/>
      <c r="J624" s="188">
        <f>ROUND(I624*H624,2)</f>
        <v>0</v>
      </c>
      <c r="K624" s="189"/>
      <c r="L624" s="38"/>
      <c r="M624" s="190" t="s">
        <v>1</v>
      </c>
      <c r="N624" s="191" t="s">
        <v>38</v>
      </c>
      <c r="O624" s="70"/>
      <c r="P624" s="192">
        <f>O624*H624</f>
        <v>0</v>
      </c>
      <c r="Q624" s="192">
        <v>2.9999999999999997E-4</v>
      </c>
      <c r="R624" s="192">
        <f>Q624*H624</f>
        <v>2.7002999999999999E-2</v>
      </c>
      <c r="S624" s="192">
        <v>0</v>
      </c>
      <c r="T624" s="193">
        <f>S624*H624</f>
        <v>0</v>
      </c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R624" s="194" t="s">
        <v>207</v>
      </c>
      <c r="AT624" s="194" t="s">
        <v>135</v>
      </c>
      <c r="AU624" s="194" t="s">
        <v>83</v>
      </c>
      <c r="AY624" s="16" t="s">
        <v>133</v>
      </c>
      <c r="BE624" s="195">
        <f>IF(N624="základní",J624,0)</f>
        <v>0</v>
      </c>
      <c r="BF624" s="195">
        <f>IF(N624="snížená",J624,0)</f>
        <v>0</v>
      </c>
      <c r="BG624" s="195">
        <f>IF(N624="zákl. přenesená",J624,0)</f>
        <v>0</v>
      </c>
      <c r="BH624" s="195">
        <f>IF(N624="sníž. přenesená",J624,0)</f>
        <v>0</v>
      </c>
      <c r="BI624" s="195">
        <f>IF(N624="nulová",J624,0)</f>
        <v>0</v>
      </c>
      <c r="BJ624" s="16" t="s">
        <v>81</v>
      </c>
      <c r="BK624" s="195">
        <f>ROUND(I624*H624,2)</f>
        <v>0</v>
      </c>
      <c r="BL624" s="16" t="s">
        <v>207</v>
      </c>
      <c r="BM624" s="194" t="s">
        <v>1048</v>
      </c>
    </row>
    <row r="625" spans="1:65" s="14" customFormat="1">
      <c r="B625" s="207"/>
      <c r="C625" s="208"/>
      <c r="D625" s="198" t="s">
        <v>141</v>
      </c>
      <c r="E625" s="209" t="s">
        <v>1</v>
      </c>
      <c r="F625" s="210" t="s">
        <v>1040</v>
      </c>
      <c r="G625" s="208"/>
      <c r="H625" s="211">
        <v>90.01</v>
      </c>
      <c r="I625" s="212"/>
      <c r="J625" s="208"/>
      <c r="K625" s="208"/>
      <c r="L625" s="213"/>
      <c r="M625" s="214"/>
      <c r="N625" s="215"/>
      <c r="O625" s="215"/>
      <c r="P625" s="215"/>
      <c r="Q625" s="215"/>
      <c r="R625" s="215"/>
      <c r="S625" s="215"/>
      <c r="T625" s="216"/>
      <c r="AT625" s="217" t="s">
        <v>141</v>
      </c>
      <c r="AU625" s="217" t="s">
        <v>83</v>
      </c>
      <c r="AV625" s="14" t="s">
        <v>83</v>
      </c>
      <c r="AW625" s="14" t="s">
        <v>30</v>
      </c>
      <c r="AX625" s="14" t="s">
        <v>73</v>
      </c>
      <c r="AY625" s="217" t="s">
        <v>133</v>
      </c>
    </row>
    <row r="626" spans="1:65" s="2" customFormat="1" ht="24.2" customHeight="1">
      <c r="A626" s="33"/>
      <c r="B626" s="34"/>
      <c r="C626" s="218" t="s">
        <v>1049</v>
      </c>
      <c r="D626" s="218" t="s">
        <v>241</v>
      </c>
      <c r="E626" s="219" t="s">
        <v>1050</v>
      </c>
      <c r="F626" s="220" t="s">
        <v>1051</v>
      </c>
      <c r="G626" s="221" t="s">
        <v>138</v>
      </c>
      <c r="H626" s="222">
        <v>112.5</v>
      </c>
      <c r="I626" s="223"/>
      <c r="J626" s="224">
        <f>ROUND(I626*H626,2)</f>
        <v>0</v>
      </c>
      <c r="K626" s="225"/>
      <c r="L626" s="226"/>
      <c r="M626" s="227" t="s">
        <v>1</v>
      </c>
      <c r="N626" s="228" t="s">
        <v>38</v>
      </c>
      <c r="O626" s="70"/>
      <c r="P626" s="192">
        <f>O626*H626</f>
        <v>0</v>
      </c>
      <c r="Q626" s="192">
        <v>2.7499999999999998E-3</v>
      </c>
      <c r="R626" s="192">
        <f>Q626*H626</f>
        <v>0.30937499999999996</v>
      </c>
      <c r="S626" s="192">
        <v>0</v>
      </c>
      <c r="T626" s="193">
        <f>S626*H626</f>
        <v>0</v>
      </c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R626" s="194" t="s">
        <v>285</v>
      </c>
      <c r="AT626" s="194" t="s">
        <v>241</v>
      </c>
      <c r="AU626" s="194" t="s">
        <v>83</v>
      </c>
      <c r="AY626" s="16" t="s">
        <v>133</v>
      </c>
      <c r="BE626" s="195">
        <f>IF(N626="základní",J626,0)</f>
        <v>0</v>
      </c>
      <c r="BF626" s="195">
        <f>IF(N626="snížená",J626,0)</f>
        <v>0</v>
      </c>
      <c r="BG626" s="195">
        <f>IF(N626="zákl. přenesená",J626,0)</f>
        <v>0</v>
      </c>
      <c r="BH626" s="195">
        <f>IF(N626="sníž. přenesená",J626,0)</f>
        <v>0</v>
      </c>
      <c r="BI626" s="195">
        <f>IF(N626="nulová",J626,0)</f>
        <v>0</v>
      </c>
      <c r="BJ626" s="16" t="s">
        <v>81</v>
      </c>
      <c r="BK626" s="195">
        <f>ROUND(I626*H626,2)</f>
        <v>0</v>
      </c>
      <c r="BL626" s="16" t="s">
        <v>207</v>
      </c>
      <c r="BM626" s="194" t="s">
        <v>1052</v>
      </c>
    </row>
    <row r="627" spans="1:65" s="14" customFormat="1">
      <c r="B627" s="207"/>
      <c r="C627" s="208"/>
      <c r="D627" s="198" t="s">
        <v>141</v>
      </c>
      <c r="E627" s="209" t="s">
        <v>1</v>
      </c>
      <c r="F627" s="210" t="s">
        <v>1053</v>
      </c>
      <c r="G627" s="208"/>
      <c r="H627" s="211">
        <v>112.5</v>
      </c>
      <c r="I627" s="212"/>
      <c r="J627" s="208"/>
      <c r="K627" s="208"/>
      <c r="L627" s="213"/>
      <c r="M627" s="214"/>
      <c r="N627" s="215"/>
      <c r="O627" s="215"/>
      <c r="P627" s="215"/>
      <c r="Q627" s="215"/>
      <c r="R627" s="215"/>
      <c r="S627" s="215"/>
      <c r="T627" s="216"/>
      <c r="AT627" s="217" t="s">
        <v>141</v>
      </c>
      <c r="AU627" s="217" t="s">
        <v>83</v>
      </c>
      <c r="AV627" s="14" t="s">
        <v>83</v>
      </c>
      <c r="AW627" s="14" t="s">
        <v>30</v>
      </c>
      <c r="AX627" s="14" t="s">
        <v>73</v>
      </c>
      <c r="AY627" s="217" t="s">
        <v>133</v>
      </c>
    </row>
    <row r="628" spans="1:65" s="2" customFormat="1" ht="14.45" customHeight="1">
      <c r="A628" s="33"/>
      <c r="B628" s="34"/>
      <c r="C628" s="182" t="s">
        <v>1054</v>
      </c>
      <c r="D628" s="182" t="s">
        <v>135</v>
      </c>
      <c r="E628" s="183" t="s">
        <v>1055</v>
      </c>
      <c r="F628" s="184" t="s">
        <v>1056</v>
      </c>
      <c r="G628" s="185" t="s">
        <v>265</v>
      </c>
      <c r="H628" s="186">
        <v>103.986</v>
      </c>
      <c r="I628" s="187"/>
      <c r="J628" s="188">
        <f>ROUND(I628*H628,2)</f>
        <v>0</v>
      </c>
      <c r="K628" s="189"/>
      <c r="L628" s="38"/>
      <c r="M628" s="190" t="s">
        <v>1</v>
      </c>
      <c r="N628" s="191" t="s">
        <v>38</v>
      </c>
      <c r="O628" s="70"/>
      <c r="P628" s="192">
        <f>O628*H628</f>
        <v>0</v>
      </c>
      <c r="Q628" s="192">
        <v>1.0000000000000001E-5</v>
      </c>
      <c r="R628" s="192">
        <f>Q628*H628</f>
        <v>1.0398600000000001E-3</v>
      </c>
      <c r="S628" s="192">
        <v>0</v>
      </c>
      <c r="T628" s="193">
        <f>S628*H628</f>
        <v>0</v>
      </c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R628" s="194" t="s">
        <v>207</v>
      </c>
      <c r="AT628" s="194" t="s">
        <v>135</v>
      </c>
      <c r="AU628" s="194" t="s">
        <v>83</v>
      </c>
      <c r="AY628" s="16" t="s">
        <v>133</v>
      </c>
      <c r="BE628" s="195">
        <f>IF(N628="základní",J628,0)</f>
        <v>0</v>
      </c>
      <c r="BF628" s="195">
        <f>IF(N628="snížená",J628,0)</f>
        <v>0</v>
      </c>
      <c r="BG628" s="195">
        <f>IF(N628="zákl. přenesená",J628,0)</f>
        <v>0</v>
      </c>
      <c r="BH628" s="195">
        <f>IF(N628="sníž. přenesená",J628,0)</f>
        <v>0</v>
      </c>
      <c r="BI628" s="195">
        <f>IF(N628="nulová",J628,0)</f>
        <v>0</v>
      </c>
      <c r="BJ628" s="16" t="s">
        <v>81</v>
      </c>
      <c r="BK628" s="195">
        <f>ROUND(I628*H628,2)</f>
        <v>0</v>
      </c>
      <c r="BL628" s="16" t="s">
        <v>207</v>
      </c>
      <c r="BM628" s="194" t="s">
        <v>1057</v>
      </c>
    </row>
    <row r="629" spans="1:65" s="13" customFormat="1">
      <c r="B629" s="196"/>
      <c r="C629" s="197"/>
      <c r="D629" s="198" t="s">
        <v>141</v>
      </c>
      <c r="E629" s="199" t="s">
        <v>1</v>
      </c>
      <c r="F629" s="200" t="s">
        <v>321</v>
      </c>
      <c r="G629" s="197"/>
      <c r="H629" s="199" t="s">
        <v>1</v>
      </c>
      <c r="I629" s="201"/>
      <c r="J629" s="197"/>
      <c r="K629" s="197"/>
      <c r="L629" s="202"/>
      <c r="M629" s="203"/>
      <c r="N629" s="204"/>
      <c r="O629" s="204"/>
      <c r="P629" s="204"/>
      <c r="Q629" s="204"/>
      <c r="R629" s="204"/>
      <c r="S629" s="204"/>
      <c r="T629" s="205"/>
      <c r="AT629" s="206" t="s">
        <v>141</v>
      </c>
      <c r="AU629" s="206" t="s">
        <v>83</v>
      </c>
      <c r="AV629" s="13" t="s">
        <v>81</v>
      </c>
      <c r="AW629" s="13" t="s">
        <v>30</v>
      </c>
      <c r="AX629" s="13" t="s">
        <v>73</v>
      </c>
      <c r="AY629" s="206" t="s">
        <v>133</v>
      </c>
    </row>
    <row r="630" spans="1:65" s="14" customFormat="1">
      <c r="B630" s="207"/>
      <c r="C630" s="208"/>
      <c r="D630" s="198" t="s">
        <v>141</v>
      </c>
      <c r="E630" s="209" t="s">
        <v>1</v>
      </c>
      <c r="F630" s="210" t="s">
        <v>1058</v>
      </c>
      <c r="G630" s="208"/>
      <c r="H630" s="211">
        <v>103.986</v>
      </c>
      <c r="I630" s="212"/>
      <c r="J630" s="208"/>
      <c r="K630" s="208"/>
      <c r="L630" s="213"/>
      <c r="M630" s="214"/>
      <c r="N630" s="215"/>
      <c r="O630" s="215"/>
      <c r="P630" s="215"/>
      <c r="Q630" s="215"/>
      <c r="R630" s="215"/>
      <c r="S630" s="215"/>
      <c r="T630" s="216"/>
      <c r="AT630" s="217" t="s">
        <v>141</v>
      </c>
      <c r="AU630" s="217" t="s">
        <v>83</v>
      </c>
      <c r="AV630" s="14" t="s">
        <v>83</v>
      </c>
      <c r="AW630" s="14" t="s">
        <v>30</v>
      </c>
      <c r="AX630" s="14" t="s">
        <v>73</v>
      </c>
      <c r="AY630" s="217" t="s">
        <v>133</v>
      </c>
    </row>
    <row r="631" spans="1:65" s="2" customFormat="1" ht="14.45" customHeight="1">
      <c r="A631" s="33"/>
      <c r="B631" s="34"/>
      <c r="C631" s="218" t="s">
        <v>1059</v>
      </c>
      <c r="D631" s="218" t="s">
        <v>241</v>
      </c>
      <c r="E631" s="219" t="s">
        <v>1060</v>
      </c>
      <c r="F631" s="220" t="s">
        <v>1061</v>
      </c>
      <c r="G631" s="221" t="s">
        <v>265</v>
      </c>
      <c r="H631" s="222">
        <v>120</v>
      </c>
      <c r="I631" s="223"/>
      <c r="J631" s="224">
        <f>ROUND(I631*H631,2)</f>
        <v>0</v>
      </c>
      <c r="K631" s="225"/>
      <c r="L631" s="226"/>
      <c r="M631" s="227" t="s">
        <v>1</v>
      </c>
      <c r="N631" s="228" t="s">
        <v>38</v>
      </c>
      <c r="O631" s="70"/>
      <c r="P631" s="192">
        <f>O631*H631</f>
        <v>0</v>
      </c>
      <c r="Q631" s="192">
        <v>2.0000000000000002E-5</v>
      </c>
      <c r="R631" s="192">
        <f>Q631*H631</f>
        <v>2.4000000000000002E-3</v>
      </c>
      <c r="S631" s="192">
        <v>0</v>
      </c>
      <c r="T631" s="193">
        <f>S631*H631</f>
        <v>0</v>
      </c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R631" s="194" t="s">
        <v>285</v>
      </c>
      <c r="AT631" s="194" t="s">
        <v>241</v>
      </c>
      <c r="AU631" s="194" t="s">
        <v>83</v>
      </c>
      <c r="AY631" s="16" t="s">
        <v>133</v>
      </c>
      <c r="BE631" s="195">
        <f>IF(N631="základní",J631,0)</f>
        <v>0</v>
      </c>
      <c r="BF631" s="195">
        <f>IF(N631="snížená",J631,0)</f>
        <v>0</v>
      </c>
      <c r="BG631" s="195">
        <f>IF(N631="zákl. přenesená",J631,0)</f>
        <v>0</v>
      </c>
      <c r="BH631" s="195">
        <f>IF(N631="sníž. přenesená",J631,0)</f>
        <v>0</v>
      </c>
      <c r="BI631" s="195">
        <f>IF(N631="nulová",J631,0)</f>
        <v>0</v>
      </c>
      <c r="BJ631" s="16" t="s">
        <v>81</v>
      </c>
      <c r="BK631" s="195">
        <f>ROUND(I631*H631,2)</f>
        <v>0</v>
      </c>
      <c r="BL631" s="16" t="s">
        <v>207</v>
      </c>
      <c r="BM631" s="194" t="s">
        <v>1062</v>
      </c>
    </row>
    <row r="632" spans="1:65" s="14" customFormat="1">
      <c r="B632" s="207"/>
      <c r="C632" s="208"/>
      <c r="D632" s="198" t="s">
        <v>141</v>
      </c>
      <c r="E632" s="209" t="s">
        <v>1</v>
      </c>
      <c r="F632" s="210" t="s">
        <v>716</v>
      </c>
      <c r="G632" s="208"/>
      <c r="H632" s="211">
        <v>120</v>
      </c>
      <c r="I632" s="212"/>
      <c r="J632" s="208"/>
      <c r="K632" s="208"/>
      <c r="L632" s="213"/>
      <c r="M632" s="214"/>
      <c r="N632" s="215"/>
      <c r="O632" s="215"/>
      <c r="P632" s="215"/>
      <c r="Q632" s="215"/>
      <c r="R632" s="215"/>
      <c r="S632" s="215"/>
      <c r="T632" s="216"/>
      <c r="AT632" s="217" t="s">
        <v>141</v>
      </c>
      <c r="AU632" s="217" t="s">
        <v>83</v>
      </c>
      <c r="AV632" s="14" t="s">
        <v>83</v>
      </c>
      <c r="AW632" s="14" t="s">
        <v>30</v>
      </c>
      <c r="AX632" s="14" t="s">
        <v>73</v>
      </c>
      <c r="AY632" s="217" t="s">
        <v>133</v>
      </c>
    </row>
    <row r="633" spans="1:65" s="2" customFormat="1" ht="14.45" customHeight="1">
      <c r="A633" s="33"/>
      <c r="B633" s="34"/>
      <c r="C633" s="182" t="s">
        <v>1063</v>
      </c>
      <c r="D633" s="182" t="s">
        <v>135</v>
      </c>
      <c r="E633" s="183" t="s">
        <v>1064</v>
      </c>
      <c r="F633" s="184" t="s">
        <v>1065</v>
      </c>
      <c r="G633" s="185" t="s">
        <v>265</v>
      </c>
      <c r="H633" s="186">
        <v>4.5</v>
      </c>
      <c r="I633" s="187"/>
      <c r="J633" s="188">
        <f>ROUND(I633*H633,2)</f>
        <v>0</v>
      </c>
      <c r="K633" s="189"/>
      <c r="L633" s="38"/>
      <c r="M633" s="190" t="s">
        <v>1</v>
      </c>
      <c r="N633" s="191" t="s">
        <v>38</v>
      </c>
      <c r="O633" s="70"/>
      <c r="P633" s="192">
        <f>O633*H633</f>
        <v>0</v>
      </c>
      <c r="Q633" s="192">
        <v>0</v>
      </c>
      <c r="R633" s="192">
        <f>Q633*H633</f>
        <v>0</v>
      </c>
      <c r="S633" s="192">
        <v>0</v>
      </c>
      <c r="T633" s="193">
        <f>S633*H633</f>
        <v>0</v>
      </c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R633" s="194" t="s">
        <v>207</v>
      </c>
      <c r="AT633" s="194" t="s">
        <v>135</v>
      </c>
      <c r="AU633" s="194" t="s">
        <v>83</v>
      </c>
      <c r="AY633" s="16" t="s">
        <v>133</v>
      </c>
      <c r="BE633" s="195">
        <f>IF(N633="základní",J633,0)</f>
        <v>0</v>
      </c>
      <c r="BF633" s="195">
        <f>IF(N633="snížená",J633,0)</f>
        <v>0</v>
      </c>
      <c r="BG633" s="195">
        <f>IF(N633="zákl. přenesená",J633,0)</f>
        <v>0</v>
      </c>
      <c r="BH633" s="195">
        <f>IF(N633="sníž. přenesená",J633,0)</f>
        <v>0</v>
      </c>
      <c r="BI633" s="195">
        <f>IF(N633="nulová",J633,0)</f>
        <v>0</v>
      </c>
      <c r="BJ633" s="16" t="s">
        <v>81</v>
      </c>
      <c r="BK633" s="195">
        <f>ROUND(I633*H633,2)</f>
        <v>0</v>
      </c>
      <c r="BL633" s="16" t="s">
        <v>207</v>
      </c>
      <c r="BM633" s="194" t="s">
        <v>1066</v>
      </c>
    </row>
    <row r="634" spans="1:65" s="13" customFormat="1">
      <c r="B634" s="196"/>
      <c r="C634" s="197"/>
      <c r="D634" s="198" t="s">
        <v>141</v>
      </c>
      <c r="E634" s="199" t="s">
        <v>1</v>
      </c>
      <c r="F634" s="200" t="s">
        <v>321</v>
      </c>
      <c r="G634" s="197"/>
      <c r="H634" s="199" t="s">
        <v>1</v>
      </c>
      <c r="I634" s="201"/>
      <c r="J634" s="197"/>
      <c r="K634" s="197"/>
      <c r="L634" s="202"/>
      <c r="M634" s="203"/>
      <c r="N634" s="204"/>
      <c r="O634" s="204"/>
      <c r="P634" s="204"/>
      <c r="Q634" s="204"/>
      <c r="R634" s="204"/>
      <c r="S634" s="204"/>
      <c r="T634" s="205"/>
      <c r="AT634" s="206" t="s">
        <v>141</v>
      </c>
      <c r="AU634" s="206" t="s">
        <v>83</v>
      </c>
      <c r="AV634" s="13" t="s">
        <v>81</v>
      </c>
      <c r="AW634" s="13" t="s">
        <v>30</v>
      </c>
      <c r="AX634" s="13" t="s">
        <v>73</v>
      </c>
      <c r="AY634" s="206" t="s">
        <v>133</v>
      </c>
    </row>
    <row r="635" spans="1:65" s="14" customFormat="1">
      <c r="B635" s="207"/>
      <c r="C635" s="208"/>
      <c r="D635" s="198" t="s">
        <v>141</v>
      </c>
      <c r="E635" s="209" t="s">
        <v>1</v>
      </c>
      <c r="F635" s="210" t="s">
        <v>1067</v>
      </c>
      <c r="G635" s="208"/>
      <c r="H635" s="211">
        <v>4.5</v>
      </c>
      <c r="I635" s="212"/>
      <c r="J635" s="208"/>
      <c r="K635" s="208"/>
      <c r="L635" s="213"/>
      <c r="M635" s="214"/>
      <c r="N635" s="215"/>
      <c r="O635" s="215"/>
      <c r="P635" s="215"/>
      <c r="Q635" s="215"/>
      <c r="R635" s="215"/>
      <c r="S635" s="215"/>
      <c r="T635" s="216"/>
      <c r="AT635" s="217" t="s">
        <v>141</v>
      </c>
      <c r="AU635" s="217" t="s">
        <v>83</v>
      </c>
      <c r="AV635" s="14" t="s">
        <v>83</v>
      </c>
      <c r="AW635" s="14" t="s">
        <v>30</v>
      </c>
      <c r="AX635" s="14" t="s">
        <v>73</v>
      </c>
      <c r="AY635" s="217" t="s">
        <v>133</v>
      </c>
    </row>
    <row r="636" spans="1:65" s="2" customFormat="1" ht="14.45" customHeight="1">
      <c r="A636" s="33"/>
      <c r="B636" s="34"/>
      <c r="C636" s="218" t="s">
        <v>1068</v>
      </c>
      <c r="D636" s="218" t="s">
        <v>241</v>
      </c>
      <c r="E636" s="219" t="s">
        <v>1069</v>
      </c>
      <c r="F636" s="220" t="s">
        <v>1070</v>
      </c>
      <c r="G636" s="221" t="s">
        <v>265</v>
      </c>
      <c r="H636" s="222">
        <v>5.4</v>
      </c>
      <c r="I636" s="223"/>
      <c r="J636" s="224">
        <f>ROUND(I636*H636,2)</f>
        <v>0</v>
      </c>
      <c r="K636" s="225"/>
      <c r="L636" s="226"/>
      <c r="M636" s="227" t="s">
        <v>1</v>
      </c>
      <c r="N636" s="228" t="s">
        <v>38</v>
      </c>
      <c r="O636" s="70"/>
      <c r="P636" s="192">
        <f>O636*H636</f>
        <v>0</v>
      </c>
      <c r="Q636" s="192">
        <v>1.7000000000000001E-4</v>
      </c>
      <c r="R636" s="192">
        <f>Q636*H636</f>
        <v>9.1800000000000009E-4</v>
      </c>
      <c r="S636" s="192">
        <v>0</v>
      </c>
      <c r="T636" s="193">
        <f>S636*H636</f>
        <v>0</v>
      </c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R636" s="194" t="s">
        <v>285</v>
      </c>
      <c r="AT636" s="194" t="s">
        <v>241</v>
      </c>
      <c r="AU636" s="194" t="s">
        <v>83</v>
      </c>
      <c r="AY636" s="16" t="s">
        <v>133</v>
      </c>
      <c r="BE636" s="195">
        <f>IF(N636="základní",J636,0)</f>
        <v>0</v>
      </c>
      <c r="BF636" s="195">
        <f>IF(N636="snížená",J636,0)</f>
        <v>0</v>
      </c>
      <c r="BG636" s="195">
        <f>IF(N636="zákl. přenesená",J636,0)</f>
        <v>0</v>
      </c>
      <c r="BH636" s="195">
        <f>IF(N636="sníž. přenesená",J636,0)</f>
        <v>0</v>
      </c>
      <c r="BI636" s="195">
        <f>IF(N636="nulová",J636,0)</f>
        <v>0</v>
      </c>
      <c r="BJ636" s="16" t="s">
        <v>81</v>
      </c>
      <c r="BK636" s="195">
        <f>ROUND(I636*H636,2)</f>
        <v>0</v>
      </c>
      <c r="BL636" s="16" t="s">
        <v>207</v>
      </c>
      <c r="BM636" s="194" t="s">
        <v>1071</v>
      </c>
    </row>
    <row r="637" spans="1:65" s="14" customFormat="1">
      <c r="B637" s="207"/>
      <c r="C637" s="208"/>
      <c r="D637" s="198" t="s">
        <v>141</v>
      </c>
      <c r="E637" s="209" t="s">
        <v>1</v>
      </c>
      <c r="F637" s="210" t="s">
        <v>1072</v>
      </c>
      <c r="G637" s="208"/>
      <c r="H637" s="211">
        <v>5.4</v>
      </c>
      <c r="I637" s="212"/>
      <c r="J637" s="208"/>
      <c r="K637" s="208"/>
      <c r="L637" s="213"/>
      <c r="M637" s="214"/>
      <c r="N637" s="215"/>
      <c r="O637" s="215"/>
      <c r="P637" s="215"/>
      <c r="Q637" s="215"/>
      <c r="R637" s="215"/>
      <c r="S637" s="215"/>
      <c r="T637" s="216"/>
      <c r="AT637" s="217" t="s">
        <v>141</v>
      </c>
      <c r="AU637" s="217" t="s">
        <v>83</v>
      </c>
      <c r="AV637" s="14" t="s">
        <v>83</v>
      </c>
      <c r="AW637" s="14" t="s">
        <v>30</v>
      </c>
      <c r="AX637" s="14" t="s">
        <v>73</v>
      </c>
      <c r="AY637" s="217" t="s">
        <v>133</v>
      </c>
    </row>
    <row r="638" spans="1:65" s="2" customFormat="1" ht="24.2" customHeight="1">
      <c r="A638" s="33"/>
      <c r="B638" s="34"/>
      <c r="C638" s="182" t="s">
        <v>1073</v>
      </c>
      <c r="D638" s="182" t="s">
        <v>135</v>
      </c>
      <c r="E638" s="183" t="s">
        <v>1074</v>
      </c>
      <c r="F638" s="184" t="s">
        <v>1075</v>
      </c>
      <c r="G638" s="185" t="s">
        <v>765</v>
      </c>
      <c r="H638" s="229"/>
      <c r="I638" s="187"/>
      <c r="J638" s="188">
        <f>ROUND(I638*H638,2)</f>
        <v>0</v>
      </c>
      <c r="K638" s="189"/>
      <c r="L638" s="38"/>
      <c r="M638" s="190" t="s">
        <v>1</v>
      </c>
      <c r="N638" s="191" t="s">
        <v>38</v>
      </c>
      <c r="O638" s="70"/>
      <c r="P638" s="192">
        <f>O638*H638</f>
        <v>0</v>
      </c>
      <c r="Q638" s="192">
        <v>0</v>
      </c>
      <c r="R638" s="192">
        <f>Q638*H638</f>
        <v>0</v>
      </c>
      <c r="S638" s="192">
        <v>0</v>
      </c>
      <c r="T638" s="193">
        <f>S638*H638</f>
        <v>0</v>
      </c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R638" s="194" t="s">
        <v>207</v>
      </c>
      <c r="AT638" s="194" t="s">
        <v>135</v>
      </c>
      <c r="AU638" s="194" t="s">
        <v>83</v>
      </c>
      <c r="AY638" s="16" t="s">
        <v>133</v>
      </c>
      <c r="BE638" s="195">
        <f>IF(N638="základní",J638,0)</f>
        <v>0</v>
      </c>
      <c r="BF638" s="195">
        <f>IF(N638="snížená",J638,0)</f>
        <v>0</v>
      </c>
      <c r="BG638" s="195">
        <f>IF(N638="zákl. přenesená",J638,0)</f>
        <v>0</v>
      </c>
      <c r="BH638" s="195">
        <f>IF(N638="sníž. přenesená",J638,0)</f>
        <v>0</v>
      </c>
      <c r="BI638" s="195">
        <f>IF(N638="nulová",J638,0)</f>
        <v>0</v>
      </c>
      <c r="BJ638" s="16" t="s">
        <v>81</v>
      </c>
      <c r="BK638" s="195">
        <f>ROUND(I638*H638,2)</f>
        <v>0</v>
      </c>
      <c r="BL638" s="16" t="s">
        <v>207</v>
      </c>
      <c r="BM638" s="194" t="s">
        <v>1076</v>
      </c>
    </row>
    <row r="639" spans="1:65" s="12" customFormat="1" ht="22.9" customHeight="1">
      <c r="B639" s="166"/>
      <c r="C639" s="167"/>
      <c r="D639" s="168" t="s">
        <v>72</v>
      </c>
      <c r="E639" s="180" t="s">
        <v>1077</v>
      </c>
      <c r="F639" s="180" t="s">
        <v>1078</v>
      </c>
      <c r="G639" s="167"/>
      <c r="H639" s="167"/>
      <c r="I639" s="170"/>
      <c r="J639" s="181">
        <f>BK639</f>
        <v>0</v>
      </c>
      <c r="K639" s="167"/>
      <c r="L639" s="172"/>
      <c r="M639" s="173"/>
      <c r="N639" s="174"/>
      <c r="O639" s="174"/>
      <c r="P639" s="175">
        <f>SUM(P640:P649)</f>
        <v>0</v>
      </c>
      <c r="Q639" s="174"/>
      <c r="R639" s="175">
        <f>SUM(R640:R649)</f>
        <v>2.86605</v>
      </c>
      <c r="S639" s="174"/>
      <c r="T639" s="176">
        <f>SUM(T640:T649)</f>
        <v>0</v>
      </c>
      <c r="AR639" s="177" t="s">
        <v>83</v>
      </c>
      <c r="AT639" s="178" t="s">
        <v>72</v>
      </c>
      <c r="AU639" s="178" t="s">
        <v>81</v>
      </c>
      <c r="AY639" s="177" t="s">
        <v>133</v>
      </c>
      <c r="BK639" s="179">
        <f>SUM(BK640:BK649)</f>
        <v>0</v>
      </c>
    </row>
    <row r="640" spans="1:65" s="2" customFormat="1" ht="14.45" customHeight="1">
      <c r="A640" s="33"/>
      <c r="B640" s="34"/>
      <c r="C640" s="182" t="s">
        <v>1079</v>
      </c>
      <c r="D640" s="182" t="s">
        <v>135</v>
      </c>
      <c r="E640" s="183" t="s">
        <v>1080</v>
      </c>
      <c r="F640" s="184" t="s">
        <v>1081</v>
      </c>
      <c r="G640" s="185" t="s">
        <v>138</v>
      </c>
      <c r="H640" s="186">
        <v>77.25</v>
      </c>
      <c r="I640" s="187"/>
      <c r="J640" s="188">
        <f>ROUND(I640*H640,2)</f>
        <v>0</v>
      </c>
      <c r="K640" s="189"/>
      <c r="L640" s="38"/>
      <c r="M640" s="190" t="s">
        <v>1</v>
      </c>
      <c r="N640" s="191" t="s">
        <v>38</v>
      </c>
      <c r="O640" s="70"/>
      <c r="P640" s="192">
        <f>O640*H640</f>
        <v>0</v>
      </c>
      <c r="Q640" s="192">
        <v>2.9999999999999997E-4</v>
      </c>
      <c r="R640" s="192">
        <f>Q640*H640</f>
        <v>2.3174999999999998E-2</v>
      </c>
      <c r="S640" s="192">
        <v>0</v>
      </c>
      <c r="T640" s="193">
        <f>S640*H640</f>
        <v>0</v>
      </c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R640" s="194" t="s">
        <v>207</v>
      </c>
      <c r="AT640" s="194" t="s">
        <v>135</v>
      </c>
      <c r="AU640" s="194" t="s">
        <v>83</v>
      </c>
      <c r="AY640" s="16" t="s">
        <v>133</v>
      </c>
      <c r="BE640" s="195">
        <f>IF(N640="základní",J640,0)</f>
        <v>0</v>
      </c>
      <c r="BF640" s="195">
        <f>IF(N640="snížená",J640,0)</f>
        <v>0</v>
      </c>
      <c r="BG640" s="195">
        <f>IF(N640="zákl. přenesená",J640,0)</f>
        <v>0</v>
      </c>
      <c r="BH640" s="195">
        <f>IF(N640="sníž. přenesená",J640,0)</f>
        <v>0</v>
      </c>
      <c r="BI640" s="195">
        <f>IF(N640="nulová",J640,0)</f>
        <v>0</v>
      </c>
      <c r="BJ640" s="16" t="s">
        <v>81</v>
      </c>
      <c r="BK640" s="195">
        <f>ROUND(I640*H640,2)</f>
        <v>0</v>
      </c>
      <c r="BL640" s="16" t="s">
        <v>207</v>
      </c>
      <c r="BM640" s="194" t="s">
        <v>1082</v>
      </c>
    </row>
    <row r="641" spans="1:65" s="13" customFormat="1">
      <c r="B641" s="196"/>
      <c r="C641" s="197"/>
      <c r="D641" s="198" t="s">
        <v>141</v>
      </c>
      <c r="E641" s="199" t="s">
        <v>1</v>
      </c>
      <c r="F641" s="200" t="s">
        <v>289</v>
      </c>
      <c r="G641" s="197"/>
      <c r="H641" s="199" t="s">
        <v>1</v>
      </c>
      <c r="I641" s="201"/>
      <c r="J641" s="197"/>
      <c r="K641" s="197"/>
      <c r="L641" s="202"/>
      <c r="M641" s="203"/>
      <c r="N641" s="204"/>
      <c r="O641" s="204"/>
      <c r="P641" s="204"/>
      <c r="Q641" s="204"/>
      <c r="R641" s="204"/>
      <c r="S641" s="204"/>
      <c r="T641" s="205"/>
      <c r="AT641" s="206" t="s">
        <v>141</v>
      </c>
      <c r="AU641" s="206" t="s">
        <v>83</v>
      </c>
      <c r="AV641" s="13" t="s">
        <v>81</v>
      </c>
      <c r="AW641" s="13" t="s">
        <v>30</v>
      </c>
      <c r="AX641" s="13" t="s">
        <v>73</v>
      </c>
      <c r="AY641" s="206" t="s">
        <v>133</v>
      </c>
    </row>
    <row r="642" spans="1:65" s="14" customFormat="1">
      <c r="B642" s="207"/>
      <c r="C642" s="208"/>
      <c r="D642" s="198" t="s">
        <v>141</v>
      </c>
      <c r="E642" s="209" t="s">
        <v>1</v>
      </c>
      <c r="F642" s="210" t="s">
        <v>1083</v>
      </c>
      <c r="G642" s="208"/>
      <c r="H642" s="211">
        <v>77.25</v>
      </c>
      <c r="I642" s="212"/>
      <c r="J642" s="208"/>
      <c r="K642" s="208"/>
      <c r="L642" s="213"/>
      <c r="M642" s="214"/>
      <c r="N642" s="215"/>
      <c r="O642" s="215"/>
      <c r="P642" s="215"/>
      <c r="Q642" s="215"/>
      <c r="R642" s="215"/>
      <c r="S642" s="215"/>
      <c r="T642" s="216"/>
      <c r="AT642" s="217" t="s">
        <v>141</v>
      </c>
      <c r="AU642" s="217" t="s">
        <v>83</v>
      </c>
      <c r="AV642" s="14" t="s">
        <v>83</v>
      </c>
      <c r="AW642" s="14" t="s">
        <v>30</v>
      </c>
      <c r="AX642" s="14" t="s">
        <v>73</v>
      </c>
      <c r="AY642" s="217" t="s">
        <v>133</v>
      </c>
    </row>
    <row r="643" spans="1:65" s="2" customFormat="1" ht="14.45" customHeight="1">
      <c r="A643" s="33"/>
      <c r="B643" s="34"/>
      <c r="C643" s="182" t="s">
        <v>1084</v>
      </c>
      <c r="D643" s="182" t="s">
        <v>135</v>
      </c>
      <c r="E643" s="183" t="s">
        <v>1085</v>
      </c>
      <c r="F643" s="184" t="s">
        <v>1086</v>
      </c>
      <c r="G643" s="185" t="s">
        <v>138</v>
      </c>
      <c r="H643" s="186">
        <v>77.25</v>
      </c>
      <c r="I643" s="187"/>
      <c r="J643" s="188">
        <f>ROUND(I643*H643,2)</f>
        <v>0</v>
      </c>
      <c r="K643" s="189"/>
      <c r="L643" s="38"/>
      <c r="M643" s="190" t="s">
        <v>1</v>
      </c>
      <c r="N643" s="191" t="s">
        <v>38</v>
      </c>
      <c r="O643" s="70"/>
      <c r="P643" s="192">
        <f>O643*H643</f>
        <v>0</v>
      </c>
      <c r="Q643" s="192">
        <v>4.4999999999999997E-3</v>
      </c>
      <c r="R643" s="192">
        <f>Q643*H643</f>
        <v>0.34762499999999996</v>
      </c>
      <c r="S643" s="192">
        <v>0</v>
      </c>
      <c r="T643" s="193">
        <f>S643*H643</f>
        <v>0</v>
      </c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R643" s="194" t="s">
        <v>207</v>
      </c>
      <c r="AT643" s="194" t="s">
        <v>135</v>
      </c>
      <c r="AU643" s="194" t="s">
        <v>83</v>
      </c>
      <c r="AY643" s="16" t="s">
        <v>133</v>
      </c>
      <c r="BE643" s="195">
        <f>IF(N643="základní",J643,0)</f>
        <v>0</v>
      </c>
      <c r="BF643" s="195">
        <f>IF(N643="snížená",J643,0)</f>
        <v>0</v>
      </c>
      <c r="BG643" s="195">
        <f>IF(N643="zákl. přenesená",J643,0)</f>
        <v>0</v>
      </c>
      <c r="BH643" s="195">
        <f>IF(N643="sníž. přenesená",J643,0)</f>
        <v>0</v>
      </c>
      <c r="BI643" s="195">
        <f>IF(N643="nulová",J643,0)</f>
        <v>0</v>
      </c>
      <c r="BJ643" s="16" t="s">
        <v>81</v>
      </c>
      <c r="BK643" s="195">
        <f>ROUND(I643*H643,2)</f>
        <v>0</v>
      </c>
      <c r="BL643" s="16" t="s">
        <v>207</v>
      </c>
      <c r="BM643" s="194" t="s">
        <v>1087</v>
      </c>
    </row>
    <row r="644" spans="1:65" s="14" customFormat="1">
      <c r="B644" s="207"/>
      <c r="C644" s="208"/>
      <c r="D644" s="198" t="s">
        <v>141</v>
      </c>
      <c r="E644" s="209" t="s">
        <v>1</v>
      </c>
      <c r="F644" s="210" t="s">
        <v>747</v>
      </c>
      <c r="G644" s="208"/>
      <c r="H644" s="211">
        <v>77.25</v>
      </c>
      <c r="I644" s="212"/>
      <c r="J644" s="208"/>
      <c r="K644" s="208"/>
      <c r="L644" s="213"/>
      <c r="M644" s="214"/>
      <c r="N644" s="215"/>
      <c r="O644" s="215"/>
      <c r="P644" s="215"/>
      <c r="Q644" s="215"/>
      <c r="R644" s="215"/>
      <c r="S644" s="215"/>
      <c r="T644" s="216"/>
      <c r="AT644" s="217" t="s">
        <v>141</v>
      </c>
      <c r="AU644" s="217" t="s">
        <v>83</v>
      </c>
      <c r="AV644" s="14" t="s">
        <v>83</v>
      </c>
      <c r="AW644" s="14" t="s">
        <v>30</v>
      </c>
      <c r="AX644" s="14" t="s">
        <v>73</v>
      </c>
      <c r="AY644" s="217" t="s">
        <v>133</v>
      </c>
    </row>
    <row r="645" spans="1:65" s="2" customFormat="1" ht="37.9" customHeight="1">
      <c r="A645" s="33"/>
      <c r="B645" s="34"/>
      <c r="C645" s="182" t="s">
        <v>1088</v>
      </c>
      <c r="D645" s="182" t="s">
        <v>135</v>
      </c>
      <c r="E645" s="183" t="s">
        <v>1089</v>
      </c>
      <c r="F645" s="184" t="s">
        <v>1090</v>
      </c>
      <c r="G645" s="185" t="s">
        <v>138</v>
      </c>
      <c r="H645" s="186">
        <v>77.25</v>
      </c>
      <c r="I645" s="187"/>
      <c r="J645" s="188">
        <f>ROUND(I645*H645,2)</f>
        <v>0</v>
      </c>
      <c r="K645" s="189"/>
      <c r="L645" s="38"/>
      <c r="M645" s="190" t="s">
        <v>1</v>
      </c>
      <c r="N645" s="191" t="s">
        <v>38</v>
      </c>
      <c r="O645" s="70"/>
      <c r="P645" s="192">
        <f>O645*H645</f>
        <v>0</v>
      </c>
      <c r="Q645" s="192">
        <v>8.9999999999999993E-3</v>
      </c>
      <c r="R645" s="192">
        <f>Q645*H645</f>
        <v>0.69524999999999992</v>
      </c>
      <c r="S645" s="192">
        <v>0</v>
      </c>
      <c r="T645" s="193">
        <f>S645*H645</f>
        <v>0</v>
      </c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R645" s="194" t="s">
        <v>207</v>
      </c>
      <c r="AT645" s="194" t="s">
        <v>135</v>
      </c>
      <c r="AU645" s="194" t="s">
        <v>83</v>
      </c>
      <c r="AY645" s="16" t="s">
        <v>133</v>
      </c>
      <c r="BE645" s="195">
        <f>IF(N645="základní",J645,0)</f>
        <v>0</v>
      </c>
      <c r="BF645" s="195">
        <f>IF(N645="snížená",J645,0)</f>
        <v>0</v>
      </c>
      <c r="BG645" s="195">
        <f>IF(N645="zákl. přenesená",J645,0)</f>
        <v>0</v>
      </c>
      <c r="BH645" s="195">
        <f>IF(N645="sníž. přenesená",J645,0)</f>
        <v>0</v>
      </c>
      <c r="BI645" s="195">
        <f>IF(N645="nulová",J645,0)</f>
        <v>0</v>
      </c>
      <c r="BJ645" s="16" t="s">
        <v>81</v>
      </c>
      <c r="BK645" s="195">
        <f>ROUND(I645*H645,2)</f>
        <v>0</v>
      </c>
      <c r="BL645" s="16" t="s">
        <v>207</v>
      </c>
      <c r="BM645" s="194" t="s">
        <v>1091</v>
      </c>
    </row>
    <row r="646" spans="1:65" s="14" customFormat="1">
      <c r="B646" s="207"/>
      <c r="C646" s="208"/>
      <c r="D646" s="198" t="s">
        <v>141</v>
      </c>
      <c r="E646" s="209" t="s">
        <v>1</v>
      </c>
      <c r="F646" s="210" t="s">
        <v>747</v>
      </c>
      <c r="G646" s="208"/>
      <c r="H646" s="211">
        <v>77.25</v>
      </c>
      <c r="I646" s="212"/>
      <c r="J646" s="208"/>
      <c r="K646" s="208"/>
      <c r="L646" s="213"/>
      <c r="M646" s="214"/>
      <c r="N646" s="215"/>
      <c r="O646" s="215"/>
      <c r="P646" s="215"/>
      <c r="Q646" s="215"/>
      <c r="R646" s="215"/>
      <c r="S646" s="215"/>
      <c r="T646" s="216"/>
      <c r="AT646" s="217" t="s">
        <v>141</v>
      </c>
      <c r="AU646" s="217" t="s">
        <v>83</v>
      </c>
      <c r="AV646" s="14" t="s">
        <v>83</v>
      </c>
      <c r="AW646" s="14" t="s">
        <v>30</v>
      </c>
      <c r="AX646" s="14" t="s">
        <v>73</v>
      </c>
      <c r="AY646" s="217" t="s">
        <v>133</v>
      </c>
    </row>
    <row r="647" spans="1:65" s="2" customFormat="1" ht="24.2" customHeight="1">
      <c r="A647" s="33"/>
      <c r="B647" s="34"/>
      <c r="C647" s="218" t="s">
        <v>1092</v>
      </c>
      <c r="D647" s="218" t="s">
        <v>241</v>
      </c>
      <c r="E647" s="219" t="s">
        <v>1093</v>
      </c>
      <c r="F647" s="220" t="s">
        <v>1094</v>
      </c>
      <c r="G647" s="221" t="s">
        <v>138</v>
      </c>
      <c r="H647" s="222">
        <v>90</v>
      </c>
      <c r="I647" s="223"/>
      <c r="J647" s="224">
        <f>ROUND(I647*H647,2)</f>
        <v>0</v>
      </c>
      <c r="K647" s="225"/>
      <c r="L647" s="226"/>
      <c r="M647" s="227" t="s">
        <v>1</v>
      </c>
      <c r="N647" s="228" t="s">
        <v>38</v>
      </c>
      <c r="O647" s="70"/>
      <c r="P647" s="192">
        <f>O647*H647</f>
        <v>0</v>
      </c>
      <c r="Q647" s="192">
        <v>0.02</v>
      </c>
      <c r="R647" s="192">
        <f>Q647*H647</f>
        <v>1.8</v>
      </c>
      <c r="S647" s="192">
        <v>0</v>
      </c>
      <c r="T647" s="193">
        <f>S647*H647</f>
        <v>0</v>
      </c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R647" s="194" t="s">
        <v>285</v>
      </c>
      <c r="AT647" s="194" t="s">
        <v>241</v>
      </c>
      <c r="AU647" s="194" t="s">
        <v>83</v>
      </c>
      <c r="AY647" s="16" t="s">
        <v>133</v>
      </c>
      <c r="BE647" s="195">
        <f>IF(N647="základní",J647,0)</f>
        <v>0</v>
      </c>
      <c r="BF647" s="195">
        <f>IF(N647="snížená",J647,0)</f>
        <v>0</v>
      </c>
      <c r="BG647" s="195">
        <f>IF(N647="zákl. přenesená",J647,0)</f>
        <v>0</v>
      </c>
      <c r="BH647" s="195">
        <f>IF(N647="sníž. přenesená",J647,0)</f>
        <v>0</v>
      </c>
      <c r="BI647" s="195">
        <f>IF(N647="nulová",J647,0)</f>
        <v>0</v>
      </c>
      <c r="BJ647" s="16" t="s">
        <v>81</v>
      </c>
      <c r="BK647" s="195">
        <f>ROUND(I647*H647,2)</f>
        <v>0</v>
      </c>
      <c r="BL647" s="16" t="s">
        <v>207</v>
      </c>
      <c r="BM647" s="194" t="s">
        <v>1095</v>
      </c>
    </row>
    <row r="648" spans="1:65" s="14" customFormat="1">
      <c r="B648" s="207"/>
      <c r="C648" s="208"/>
      <c r="D648" s="198" t="s">
        <v>141</v>
      </c>
      <c r="E648" s="209" t="s">
        <v>1</v>
      </c>
      <c r="F648" s="210" t="s">
        <v>573</v>
      </c>
      <c r="G648" s="208"/>
      <c r="H648" s="211">
        <v>90</v>
      </c>
      <c r="I648" s="212"/>
      <c r="J648" s="208"/>
      <c r="K648" s="208"/>
      <c r="L648" s="213"/>
      <c r="M648" s="214"/>
      <c r="N648" s="215"/>
      <c r="O648" s="215"/>
      <c r="P648" s="215"/>
      <c r="Q648" s="215"/>
      <c r="R648" s="215"/>
      <c r="S648" s="215"/>
      <c r="T648" s="216"/>
      <c r="AT648" s="217" t="s">
        <v>141</v>
      </c>
      <c r="AU648" s="217" t="s">
        <v>83</v>
      </c>
      <c r="AV648" s="14" t="s">
        <v>83</v>
      </c>
      <c r="AW648" s="14" t="s">
        <v>30</v>
      </c>
      <c r="AX648" s="14" t="s">
        <v>73</v>
      </c>
      <c r="AY648" s="217" t="s">
        <v>133</v>
      </c>
    </row>
    <row r="649" spans="1:65" s="2" customFormat="1" ht="24.2" customHeight="1">
      <c r="A649" s="33"/>
      <c r="B649" s="34"/>
      <c r="C649" s="182" t="s">
        <v>1096</v>
      </c>
      <c r="D649" s="182" t="s">
        <v>135</v>
      </c>
      <c r="E649" s="183" t="s">
        <v>1097</v>
      </c>
      <c r="F649" s="184" t="s">
        <v>1098</v>
      </c>
      <c r="G649" s="185" t="s">
        <v>765</v>
      </c>
      <c r="H649" s="229"/>
      <c r="I649" s="187"/>
      <c r="J649" s="188">
        <f>ROUND(I649*H649,2)</f>
        <v>0</v>
      </c>
      <c r="K649" s="189"/>
      <c r="L649" s="38"/>
      <c r="M649" s="190" t="s">
        <v>1</v>
      </c>
      <c r="N649" s="191" t="s">
        <v>38</v>
      </c>
      <c r="O649" s="70"/>
      <c r="P649" s="192">
        <f>O649*H649</f>
        <v>0</v>
      </c>
      <c r="Q649" s="192">
        <v>0</v>
      </c>
      <c r="R649" s="192">
        <f>Q649*H649</f>
        <v>0</v>
      </c>
      <c r="S649" s="192">
        <v>0</v>
      </c>
      <c r="T649" s="193">
        <f>S649*H649</f>
        <v>0</v>
      </c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R649" s="194" t="s">
        <v>207</v>
      </c>
      <c r="AT649" s="194" t="s">
        <v>135</v>
      </c>
      <c r="AU649" s="194" t="s">
        <v>83</v>
      </c>
      <c r="AY649" s="16" t="s">
        <v>133</v>
      </c>
      <c r="BE649" s="195">
        <f>IF(N649="základní",J649,0)</f>
        <v>0</v>
      </c>
      <c r="BF649" s="195">
        <f>IF(N649="snížená",J649,0)</f>
        <v>0</v>
      </c>
      <c r="BG649" s="195">
        <f>IF(N649="zákl. přenesená",J649,0)</f>
        <v>0</v>
      </c>
      <c r="BH649" s="195">
        <f>IF(N649="sníž. přenesená",J649,0)</f>
        <v>0</v>
      </c>
      <c r="BI649" s="195">
        <f>IF(N649="nulová",J649,0)</f>
        <v>0</v>
      </c>
      <c r="BJ649" s="16" t="s">
        <v>81</v>
      </c>
      <c r="BK649" s="195">
        <f>ROUND(I649*H649,2)</f>
        <v>0</v>
      </c>
      <c r="BL649" s="16" t="s">
        <v>207</v>
      </c>
      <c r="BM649" s="194" t="s">
        <v>1099</v>
      </c>
    </row>
    <row r="650" spans="1:65" s="12" customFormat="1" ht="22.9" customHeight="1">
      <c r="B650" s="166"/>
      <c r="C650" s="167"/>
      <c r="D650" s="168" t="s">
        <v>72</v>
      </c>
      <c r="E650" s="180" t="s">
        <v>1100</v>
      </c>
      <c r="F650" s="180" t="s">
        <v>1101</v>
      </c>
      <c r="G650" s="167"/>
      <c r="H650" s="167"/>
      <c r="I650" s="170"/>
      <c r="J650" s="181">
        <f>BK650</f>
        <v>0</v>
      </c>
      <c r="K650" s="167"/>
      <c r="L650" s="172"/>
      <c r="M650" s="173"/>
      <c r="N650" s="174"/>
      <c r="O650" s="174"/>
      <c r="P650" s="175">
        <f>SUM(P651:P681)</f>
        <v>0</v>
      </c>
      <c r="Q650" s="174"/>
      <c r="R650" s="175">
        <f>SUM(R651:R681)</f>
        <v>0.25213000000000002</v>
      </c>
      <c r="S650" s="174"/>
      <c r="T650" s="176">
        <f>SUM(T651:T681)</f>
        <v>0</v>
      </c>
      <c r="AR650" s="177" t="s">
        <v>83</v>
      </c>
      <c r="AT650" s="178" t="s">
        <v>72</v>
      </c>
      <c r="AU650" s="178" t="s">
        <v>81</v>
      </c>
      <c r="AY650" s="177" t="s">
        <v>133</v>
      </c>
      <c r="BK650" s="179">
        <f>SUM(BK651:BK681)</f>
        <v>0</v>
      </c>
    </row>
    <row r="651" spans="1:65" s="2" customFormat="1" ht="24.2" customHeight="1">
      <c r="A651" s="33"/>
      <c r="B651" s="34"/>
      <c r="C651" s="182" t="s">
        <v>1102</v>
      </c>
      <c r="D651" s="182" t="s">
        <v>135</v>
      </c>
      <c r="E651" s="183" t="s">
        <v>1103</v>
      </c>
      <c r="F651" s="184" t="s">
        <v>1104</v>
      </c>
      <c r="G651" s="185" t="s">
        <v>138</v>
      </c>
      <c r="H651" s="186">
        <v>65</v>
      </c>
      <c r="I651" s="187"/>
      <c r="J651" s="188">
        <f>ROUND(I651*H651,2)</f>
        <v>0</v>
      </c>
      <c r="K651" s="189"/>
      <c r="L651" s="38"/>
      <c r="M651" s="190" t="s">
        <v>1</v>
      </c>
      <c r="N651" s="191" t="s">
        <v>38</v>
      </c>
      <c r="O651" s="70"/>
      <c r="P651" s="192">
        <f>O651*H651</f>
        <v>0</v>
      </c>
      <c r="Q651" s="192">
        <v>2.1000000000000001E-4</v>
      </c>
      <c r="R651" s="192">
        <f>Q651*H651</f>
        <v>1.3650000000000001E-2</v>
      </c>
      <c r="S651" s="192">
        <v>0</v>
      </c>
      <c r="T651" s="193">
        <f>S651*H651</f>
        <v>0</v>
      </c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R651" s="194" t="s">
        <v>207</v>
      </c>
      <c r="AT651" s="194" t="s">
        <v>135</v>
      </c>
      <c r="AU651" s="194" t="s">
        <v>83</v>
      </c>
      <c r="AY651" s="16" t="s">
        <v>133</v>
      </c>
      <c r="BE651" s="195">
        <f>IF(N651="základní",J651,0)</f>
        <v>0</v>
      </c>
      <c r="BF651" s="195">
        <f>IF(N651="snížená",J651,0)</f>
        <v>0</v>
      </c>
      <c r="BG651" s="195">
        <f>IF(N651="zákl. přenesená",J651,0)</f>
        <v>0</v>
      </c>
      <c r="BH651" s="195">
        <f>IF(N651="sníž. přenesená",J651,0)</f>
        <v>0</v>
      </c>
      <c r="BI651" s="195">
        <f>IF(N651="nulová",J651,0)</f>
        <v>0</v>
      </c>
      <c r="BJ651" s="16" t="s">
        <v>81</v>
      </c>
      <c r="BK651" s="195">
        <f>ROUND(I651*H651,2)</f>
        <v>0</v>
      </c>
      <c r="BL651" s="16" t="s">
        <v>207</v>
      </c>
      <c r="BM651" s="194" t="s">
        <v>1105</v>
      </c>
    </row>
    <row r="652" spans="1:65" s="13" customFormat="1">
      <c r="B652" s="196"/>
      <c r="C652" s="197"/>
      <c r="D652" s="198" t="s">
        <v>141</v>
      </c>
      <c r="E652" s="199" t="s">
        <v>1</v>
      </c>
      <c r="F652" s="200" t="s">
        <v>142</v>
      </c>
      <c r="G652" s="197"/>
      <c r="H652" s="199" t="s">
        <v>1</v>
      </c>
      <c r="I652" s="201"/>
      <c r="J652" s="197"/>
      <c r="K652" s="197"/>
      <c r="L652" s="202"/>
      <c r="M652" s="203"/>
      <c r="N652" s="204"/>
      <c r="O652" s="204"/>
      <c r="P652" s="204"/>
      <c r="Q652" s="204"/>
      <c r="R652" s="204"/>
      <c r="S652" s="204"/>
      <c r="T652" s="205"/>
      <c r="AT652" s="206" t="s">
        <v>141</v>
      </c>
      <c r="AU652" s="206" t="s">
        <v>83</v>
      </c>
      <c r="AV652" s="13" t="s">
        <v>81</v>
      </c>
      <c r="AW652" s="13" t="s">
        <v>30</v>
      </c>
      <c r="AX652" s="13" t="s">
        <v>73</v>
      </c>
      <c r="AY652" s="206" t="s">
        <v>133</v>
      </c>
    </row>
    <row r="653" spans="1:65" s="14" customFormat="1">
      <c r="B653" s="207"/>
      <c r="C653" s="208"/>
      <c r="D653" s="198" t="s">
        <v>141</v>
      </c>
      <c r="E653" s="209" t="s">
        <v>1</v>
      </c>
      <c r="F653" s="210" t="s">
        <v>456</v>
      </c>
      <c r="G653" s="208"/>
      <c r="H653" s="211">
        <v>65</v>
      </c>
      <c r="I653" s="212"/>
      <c r="J653" s="208"/>
      <c r="K653" s="208"/>
      <c r="L653" s="213"/>
      <c r="M653" s="214"/>
      <c r="N653" s="215"/>
      <c r="O653" s="215"/>
      <c r="P653" s="215"/>
      <c r="Q653" s="215"/>
      <c r="R653" s="215"/>
      <c r="S653" s="215"/>
      <c r="T653" s="216"/>
      <c r="AT653" s="217" t="s">
        <v>141</v>
      </c>
      <c r="AU653" s="217" t="s">
        <v>83</v>
      </c>
      <c r="AV653" s="14" t="s">
        <v>83</v>
      </c>
      <c r="AW653" s="14" t="s">
        <v>30</v>
      </c>
      <c r="AX653" s="14" t="s">
        <v>73</v>
      </c>
      <c r="AY653" s="217" t="s">
        <v>133</v>
      </c>
    </row>
    <row r="654" spans="1:65" s="2" customFormat="1" ht="24.2" customHeight="1">
      <c r="A654" s="33"/>
      <c r="B654" s="34"/>
      <c r="C654" s="182" t="s">
        <v>1106</v>
      </c>
      <c r="D654" s="182" t="s">
        <v>135</v>
      </c>
      <c r="E654" s="183" t="s">
        <v>1107</v>
      </c>
      <c r="F654" s="184" t="s">
        <v>1108</v>
      </c>
      <c r="G654" s="185" t="s">
        <v>138</v>
      </c>
      <c r="H654" s="186">
        <v>65</v>
      </c>
      <c r="I654" s="187"/>
      <c r="J654" s="188">
        <f>ROUND(I654*H654,2)</f>
        <v>0</v>
      </c>
      <c r="K654" s="189"/>
      <c r="L654" s="38"/>
      <c r="M654" s="190" t="s">
        <v>1</v>
      </c>
      <c r="N654" s="191" t="s">
        <v>38</v>
      </c>
      <c r="O654" s="70"/>
      <c r="P654" s="192">
        <f>O654*H654</f>
        <v>0</v>
      </c>
      <c r="Q654" s="192">
        <v>8.3000000000000001E-4</v>
      </c>
      <c r="R654" s="192">
        <f>Q654*H654</f>
        <v>5.3949999999999998E-2</v>
      </c>
      <c r="S654" s="192">
        <v>0</v>
      </c>
      <c r="T654" s="193">
        <f>S654*H654</f>
        <v>0</v>
      </c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R654" s="194" t="s">
        <v>207</v>
      </c>
      <c r="AT654" s="194" t="s">
        <v>135</v>
      </c>
      <c r="AU654" s="194" t="s">
        <v>83</v>
      </c>
      <c r="AY654" s="16" t="s">
        <v>133</v>
      </c>
      <c r="BE654" s="195">
        <f>IF(N654="základní",J654,0)</f>
        <v>0</v>
      </c>
      <c r="BF654" s="195">
        <f>IF(N654="snížená",J654,0)</f>
        <v>0</v>
      </c>
      <c r="BG654" s="195">
        <f>IF(N654="zákl. přenesená",J654,0)</f>
        <v>0</v>
      </c>
      <c r="BH654" s="195">
        <f>IF(N654="sníž. přenesená",J654,0)</f>
        <v>0</v>
      </c>
      <c r="BI654" s="195">
        <f>IF(N654="nulová",J654,0)</f>
        <v>0</v>
      </c>
      <c r="BJ654" s="16" t="s">
        <v>81</v>
      </c>
      <c r="BK654" s="195">
        <f>ROUND(I654*H654,2)</f>
        <v>0</v>
      </c>
      <c r="BL654" s="16" t="s">
        <v>207</v>
      </c>
      <c r="BM654" s="194" t="s">
        <v>1109</v>
      </c>
    </row>
    <row r="655" spans="1:65" s="14" customFormat="1">
      <c r="B655" s="207"/>
      <c r="C655" s="208"/>
      <c r="D655" s="198" t="s">
        <v>141</v>
      </c>
      <c r="E655" s="209" t="s">
        <v>1</v>
      </c>
      <c r="F655" s="210" t="s">
        <v>456</v>
      </c>
      <c r="G655" s="208"/>
      <c r="H655" s="211">
        <v>65</v>
      </c>
      <c r="I655" s="212"/>
      <c r="J655" s="208"/>
      <c r="K655" s="208"/>
      <c r="L655" s="213"/>
      <c r="M655" s="214"/>
      <c r="N655" s="215"/>
      <c r="O655" s="215"/>
      <c r="P655" s="215"/>
      <c r="Q655" s="215"/>
      <c r="R655" s="215"/>
      <c r="S655" s="215"/>
      <c r="T655" s="216"/>
      <c r="AT655" s="217" t="s">
        <v>141</v>
      </c>
      <c r="AU655" s="217" t="s">
        <v>83</v>
      </c>
      <c r="AV655" s="14" t="s">
        <v>83</v>
      </c>
      <c r="AW655" s="14" t="s">
        <v>30</v>
      </c>
      <c r="AX655" s="14" t="s">
        <v>73</v>
      </c>
      <c r="AY655" s="217" t="s">
        <v>133</v>
      </c>
    </row>
    <row r="656" spans="1:65" s="2" customFormat="1" ht="14.45" customHeight="1">
      <c r="A656" s="33"/>
      <c r="B656" s="34"/>
      <c r="C656" s="182" t="s">
        <v>1110</v>
      </c>
      <c r="D656" s="182" t="s">
        <v>135</v>
      </c>
      <c r="E656" s="183" t="s">
        <v>1111</v>
      </c>
      <c r="F656" s="184" t="s">
        <v>1112</v>
      </c>
      <c r="G656" s="185" t="s">
        <v>138</v>
      </c>
      <c r="H656" s="186">
        <v>296</v>
      </c>
      <c r="I656" s="187"/>
      <c r="J656" s="188">
        <f>ROUND(I656*H656,2)</f>
        <v>0</v>
      </c>
      <c r="K656" s="189"/>
      <c r="L656" s="38"/>
      <c r="M656" s="190" t="s">
        <v>1</v>
      </c>
      <c r="N656" s="191" t="s">
        <v>38</v>
      </c>
      <c r="O656" s="70"/>
      <c r="P656" s="192">
        <f>O656*H656</f>
        <v>0</v>
      </c>
      <c r="Q656" s="192">
        <v>6.0000000000000002E-5</v>
      </c>
      <c r="R656" s="192">
        <f>Q656*H656</f>
        <v>1.7760000000000001E-2</v>
      </c>
      <c r="S656" s="192">
        <v>0</v>
      </c>
      <c r="T656" s="193">
        <f>S656*H656</f>
        <v>0</v>
      </c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R656" s="194" t="s">
        <v>207</v>
      </c>
      <c r="AT656" s="194" t="s">
        <v>135</v>
      </c>
      <c r="AU656" s="194" t="s">
        <v>83</v>
      </c>
      <c r="AY656" s="16" t="s">
        <v>133</v>
      </c>
      <c r="BE656" s="195">
        <f>IF(N656="základní",J656,0)</f>
        <v>0</v>
      </c>
      <c r="BF656" s="195">
        <f>IF(N656="snížená",J656,0)</f>
        <v>0</v>
      </c>
      <c r="BG656" s="195">
        <f>IF(N656="zákl. přenesená",J656,0)</f>
        <v>0</v>
      </c>
      <c r="BH656" s="195">
        <f>IF(N656="sníž. přenesená",J656,0)</f>
        <v>0</v>
      </c>
      <c r="BI656" s="195">
        <f>IF(N656="nulová",J656,0)</f>
        <v>0</v>
      </c>
      <c r="BJ656" s="16" t="s">
        <v>81</v>
      </c>
      <c r="BK656" s="195">
        <f>ROUND(I656*H656,2)</f>
        <v>0</v>
      </c>
      <c r="BL656" s="16" t="s">
        <v>207</v>
      </c>
      <c r="BM656" s="194" t="s">
        <v>1113</v>
      </c>
    </row>
    <row r="657" spans="1:65" s="13" customFormat="1">
      <c r="B657" s="196"/>
      <c r="C657" s="197"/>
      <c r="D657" s="198" t="s">
        <v>141</v>
      </c>
      <c r="E657" s="199" t="s">
        <v>1</v>
      </c>
      <c r="F657" s="200" t="s">
        <v>142</v>
      </c>
      <c r="G657" s="197"/>
      <c r="H657" s="199" t="s">
        <v>1</v>
      </c>
      <c r="I657" s="201"/>
      <c r="J657" s="197"/>
      <c r="K657" s="197"/>
      <c r="L657" s="202"/>
      <c r="M657" s="203"/>
      <c r="N657" s="204"/>
      <c r="O657" s="204"/>
      <c r="P657" s="204"/>
      <c r="Q657" s="204"/>
      <c r="R657" s="204"/>
      <c r="S657" s="204"/>
      <c r="T657" s="205"/>
      <c r="AT657" s="206" t="s">
        <v>141</v>
      </c>
      <c r="AU657" s="206" t="s">
        <v>83</v>
      </c>
      <c r="AV657" s="13" t="s">
        <v>81</v>
      </c>
      <c r="AW657" s="13" t="s">
        <v>30</v>
      </c>
      <c r="AX657" s="13" t="s">
        <v>73</v>
      </c>
      <c r="AY657" s="206" t="s">
        <v>133</v>
      </c>
    </row>
    <row r="658" spans="1:65" s="14" customFormat="1">
      <c r="B658" s="207"/>
      <c r="C658" s="208"/>
      <c r="D658" s="198" t="s">
        <v>141</v>
      </c>
      <c r="E658" s="209" t="s">
        <v>1</v>
      </c>
      <c r="F658" s="210" t="s">
        <v>1114</v>
      </c>
      <c r="G658" s="208"/>
      <c r="H658" s="211">
        <v>296</v>
      </c>
      <c r="I658" s="212"/>
      <c r="J658" s="208"/>
      <c r="K658" s="208"/>
      <c r="L658" s="213"/>
      <c r="M658" s="214"/>
      <c r="N658" s="215"/>
      <c r="O658" s="215"/>
      <c r="P658" s="215"/>
      <c r="Q658" s="215"/>
      <c r="R658" s="215"/>
      <c r="S658" s="215"/>
      <c r="T658" s="216"/>
      <c r="AT658" s="217" t="s">
        <v>141</v>
      </c>
      <c r="AU658" s="217" t="s">
        <v>83</v>
      </c>
      <c r="AV658" s="14" t="s">
        <v>83</v>
      </c>
      <c r="AW658" s="14" t="s">
        <v>30</v>
      </c>
      <c r="AX658" s="14" t="s">
        <v>73</v>
      </c>
      <c r="AY658" s="217" t="s">
        <v>133</v>
      </c>
    </row>
    <row r="659" spans="1:65" s="2" customFormat="1" ht="24.2" customHeight="1">
      <c r="A659" s="33"/>
      <c r="B659" s="34"/>
      <c r="C659" s="182" t="s">
        <v>1115</v>
      </c>
      <c r="D659" s="182" t="s">
        <v>135</v>
      </c>
      <c r="E659" s="183" t="s">
        <v>1116</v>
      </c>
      <c r="F659" s="184" t="s">
        <v>1117</v>
      </c>
      <c r="G659" s="185" t="s">
        <v>138</v>
      </c>
      <c r="H659" s="186">
        <v>164</v>
      </c>
      <c r="I659" s="187"/>
      <c r="J659" s="188">
        <f>ROUND(I659*H659,2)</f>
        <v>0</v>
      </c>
      <c r="K659" s="189"/>
      <c r="L659" s="38"/>
      <c r="M659" s="190" t="s">
        <v>1</v>
      </c>
      <c r="N659" s="191" t="s">
        <v>38</v>
      </c>
      <c r="O659" s="70"/>
      <c r="P659" s="192">
        <f>O659*H659</f>
        <v>0</v>
      </c>
      <c r="Q659" s="192">
        <v>1.1E-4</v>
      </c>
      <c r="R659" s="192">
        <f>Q659*H659</f>
        <v>1.804E-2</v>
      </c>
      <c r="S659" s="192">
        <v>0</v>
      </c>
      <c r="T659" s="193">
        <f>S659*H659</f>
        <v>0</v>
      </c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R659" s="194" t="s">
        <v>207</v>
      </c>
      <c r="AT659" s="194" t="s">
        <v>135</v>
      </c>
      <c r="AU659" s="194" t="s">
        <v>83</v>
      </c>
      <c r="AY659" s="16" t="s">
        <v>133</v>
      </c>
      <c r="BE659" s="195">
        <f>IF(N659="základní",J659,0)</f>
        <v>0</v>
      </c>
      <c r="BF659" s="195">
        <f>IF(N659="snížená",J659,0)</f>
        <v>0</v>
      </c>
      <c r="BG659" s="195">
        <f>IF(N659="zákl. přenesená",J659,0)</f>
        <v>0</v>
      </c>
      <c r="BH659" s="195">
        <f>IF(N659="sníž. přenesená",J659,0)</f>
        <v>0</v>
      </c>
      <c r="BI659" s="195">
        <f>IF(N659="nulová",J659,0)</f>
        <v>0</v>
      </c>
      <c r="BJ659" s="16" t="s">
        <v>81</v>
      </c>
      <c r="BK659" s="195">
        <f>ROUND(I659*H659,2)</f>
        <v>0</v>
      </c>
      <c r="BL659" s="16" t="s">
        <v>207</v>
      </c>
      <c r="BM659" s="194" t="s">
        <v>1118</v>
      </c>
    </row>
    <row r="660" spans="1:65" s="13" customFormat="1">
      <c r="B660" s="196"/>
      <c r="C660" s="197"/>
      <c r="D660" s="198" t="s">
        <v>141</v>
      </c>
      <c r="E660" s="199" t="s">
        <v>1</v>
      </c>
      <c r="F660" s="200" t="s">
        <v>142</v>
      </c>
      <c r="G660" s="197"/>
      <c r="H660" s="199" t="s">
        <v>1</v>
      </c>
      <c r="I660" s="201"/>
      <c r="J660" s="197"/>
      <c r="K660" s="197"/>
      <c r="L660" s="202"/>
      <c r="M660" s="203"/>
      <c r="N660" s="204"/>
      <c r="O660" s="204"/>
      <c r="P660" s="204"/>
      <c r="Q660" s="204"/>
      <c r="R660" s="204"/>
      <c r="S660" s="204"/>
      <c r="T660" s="205"/>
      <c r="AT660" s="206" t="s">
        <v>141</v>
      </c>
      <c r="AU660" s="206" t="s">
        <v>83</v>
      </c>
      <c r="AV660" s="13" t="s">
        <v>81</v>
      </c>
      <c r="AW660" s="13" t="s">
        <v>30</v>
      </c>
      <c r="AX660" s="13" t="s">
        <v>73</v>
      </c>
      <c r="AY660" s="206" t="s">
        <v>133</v>
      </c>
    </row>
    <row r="661" spans="1:65" s="14" customFormat="1">
      <c r="B661" s="207"/>
      <c r="C661" s="208"/>
      <c r="D661" s="198" t="s">
        <v>141</v>
      </c>
      <c r="E661" s="209" t="s">
        <v>1</v>
      </c>
      <c r="F661" s="210" t="s">
        <v>918</v>
      </c>
      <c r="G661" s="208"/>
      <c r="H661" s="211">
        <v>164</v>
      </c>
      <c r="I661" s="212"/>
      <c r="J661" s="208"/>
      <c r="K661" s="208"/>
      <c r="L661" s="213"/>
      <c r="M661" s="214"/>
      <c r="N661" s="215"/>
      <c r="O661" s="215"/>
      <c r="P661" s="215"/>
      <c r="Q661" s="215"/>
      <c r="R661" s="215"/>
      <c r="S661" s="215"/>
      <c r="T661" s="216"/>
      <c r="AT661" s="217" t="s">
        <v>141</v>
      </c>
      <c r="AU661" s="217" t="s">
        <v>83</v>
      </c>
      <c r="AV661" s="14" t="s">
        <v>83</v>
      </c>
      <c r="AW661" s="14" t="s">
        <v>30</v>
      </c>
      <c r="AX661" s="14" t="s">
        <v>73</v>
      </c>
      <c r="AY661" s="217" t="s">
        <v>133</v>
      </c>
    </row>
    <row r="662" spans="1:65" s="2" customFormat="1" ht="24.2" customHeight="1">
      <c r="A662" s="33"/>
      <c r="B662" s="34"/>
      <c r="C662" s="182" t="s">
        <v>1119</v>
      </c>
      <c r="D662" s="182" t="s">
        <v>135</v>
      </c>
      <c r="E662" s="183" t="s">
        <v>1120</v>
      </c>
      <c r="F662" s="184" t="s">
        <v>1121</v>
      </c>
      <c r="G662" s="185" t="s">
        <v>138</v>
      </c>
      <c r="H662" s="186">
        <v>164</v>
      </c>
      <c r="I662" s="187"/>
      <c r="J662" s="188">
        <f>ROUND(I662*H662,2)</f>
        <v>0</v>
      </c>
      <c r="K662" s="189"/>
      <c r="L662" s="38"/>
      <c r="M662" s="190" t="s">
        <v>1</v>
      </c>
      <c r="N662" s="191" t="s">
        <v>38</v>
      </c>
      <c r="O662" s="70"/>
      <c r="P662" s="192">
        <f>O662*H662</f>
        <v>0</v>
      </c>
      <c r="Q662" s="192">
        <v>1.7000000000000001E-4</v>
      </c>
      <c r="R662" s="192">
        <f>Q662*H662</f>
        <v>2.7880000000000002E-2</v>
      </c>
      <c r="S662" s="192">
        <v>0</v>
      </c>
      <c r="T662" s="193">
        <f>S662*H662</f>
        <v>0</v>
      </c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R662" s="194" t="s">
        <v>207</v>
      </c>
      <c r="AT662" s="194" t="s">
        <v>135</v>
      </c>
      <c r="AU662" s="194" t="s">
        <v>83</v>
      </c>
      <c r="AY662" s="16" t="s">
        <v>133</v>
      </c>
      <c r="BE662" s="195">
        <f>IF(N662="základní",J662,0)</f>
        <v>0</v>
      </c>
      <c r="BF662" s="195">
        <f>IF(N662="snížená",J662,0)</f>
        <v>0</v>
      </c>
      <c r="BG662" s="195">
        <f>IF(N662="zákl. přenesená",J662,0)</f>
        <v>0</v>
      </c>
      <c r="BH662" s="195">
        <f>IF(N662="sníž. přenesená",J662,0)</f>
        <v>0</v>
      </c>
      <c r="BI662" s="195">
        <f>IF(N662="nulová",J662,0)</f>
        <v>0</v>
      </c>
      <c r="BJ662" s="16" t="s">
        <v>81</v>
      </c>
      <c r="BK662" s="195">
        <f>ROUND(I662*H662,2)</f>
        <v>0</v>
      </c>
      <c r="BL662" s="16" t="s">
        <v>207</v>
      </c>
      <c r="BM662" s="194" t="s">
        <v>1122</v>
      </c>
    </row>
    <row r="663" spans="1:65" s="14" customFormat="1">
      <c r="B663" s="207"/>
      <c r="C663" s="208"/>
      <c r="D663" s="198" t="s">
        <v>141</v>
      </c>
      <c r="E663" s="209" t="s">
        <v>1</v>
      </c>
      <c r="F663" s="210" t="s">
        <v>918</v>
      </c>
      <c r="G663" s="208"/>
      <c r="H663" s="211">
        <v>164</v>
      </c>
      <c r="I663" s="212"/>
      <c r="J663" s="208"/>
      <c r="K663" s="208"/>
      <c r="L663" s="213"/>
      <c r="M663" s="214"/>
      <c r="N663" s="215"/>
      <c r="O663" s="215"/>
      <c r="P663" s="215"/>
      <c r="Q663" s="215"/>
      <c r="R663" s="215"/>
      <c r="S663" s="215"/>
      <c r="T663" s="216"/>
      <c r="AT663" s="217" t="s">
        <v>141</v>
      </c>
      <c r="AU663" s="217" t="s">
        <v>83</v>
      </c>
      <c r="AV663" s="14" t="s">
        <v>83</v>
      </c>
      <c r="AW663" s="14" t="s">
        <v>30</v>
      </c>
      <c r="AX663" s="14" t="s">
        <v>73</v>
      </c>
      <c r="AY663" s="217" t="s">
        <v>133</v>
      </c>
    </row>
    <row r="664" spans="1:65" s="2" customFormat="1" ht="24.2" customHeight="1">
      <c r="A664" s="33"/>
      <c r="B664" s="34"/>
      <c r="C664" s="182" t="s">
        <v>1123</v>
      </c>
      <c r="D664" s="182" t="s">
        <v>135</v>
      </c>
      <c r="E664" s="183" t="s">
        <v>1124</v>
      </c>
      <c r="F664" s="184" t="s">
        <v>1125</v>
      </c>
      <c r="G664" s="185" t="s">
        <v>138</v>
      </c>
      <c r="H664" s="186">
        <v>164</v>
      </c>
      <c r="I664" s="187"/>
      <c r="J664" s="188">
        <f>ROUND(I664*H664,2)</f>
        <v>0</v>
      </c>
      <c r="K664" s="189"/>
      <c r="L664" s="38"/>
      <c r="M664" s="190" t="s">
        <v>1</v>
      </c>
      <c r="N664" s="191" t="s">
        <v>38</v>
      </c>
      <c r="O664" s="70"/>
      <c r="P664" s="192">
        <f>O664*H664</f>
        <v>0</v>
      </c>
      <c r="Q664" s="192">
        <v>1.2999999999999999E-4</v>
      </c>
      <c r="R664" s="192">
        <f>Q664*H664</f>
        <v>2.1319999999999999E-2</v>
      </c>
      <c r="S664" s="192">
        <v>0</v>
      </c>
      <c r="T664" s="193">
        <f>S664*H664</f>
        <v>0</v>
      </c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R664" s="194" t="s">
        <v>207</v>
      </c>
      <c r="AT664" s="194" t="s">
        <v>135</v>
      </c>
      <c r="AU664" s="194" t="s">
        <v>83</v>
      </c>
      <c r="AY664" s="16" t="s">
        <v>133</v>
      </c>
      <c r="BE664" s="195">
        <f>IF(N664="základní",J664,0)</f>
        <v>0</v>
      </c>
      <c r="BF664" s="195">
        <f>IF(N664="snížená",J664,0)</f>
        <v>0</v>
      </c>
      <c r="BG664" s="195">
        <f>IF(N664="zákl. přenesená",J664,0)</f>
        <v>0</v>
      </c>
      <c r="BH664" s="195">
        <f>IF(N664="sníž. přenesená",J664,0)</f>
        <v>0</v>
      </c>
      <c r="BI664" s="195">
        <f>IF(N664="nulová",J664,0)</f>
        <v>0</v>
      </c>
      <c r="BJ664" s="16" t="s">
        <v>81</v>
      </c>
      <c r="BK664" s="195">
        <f>ROUND(I664*H664,2)</f>
        <v>0</v>
      </c>
      <c r="BL664" s="16" t="s">
        <v>207</v>
      </c>
      <c r="BM664" s="194" t="s">
        <v>1126</v>
      </c>
    </row>
    <row r="665" spans="1:65" s="14" customFormat="1">
      <c r="B665" s="207"/>
      <c r="C665" s="208"/>
      <c r="D665" s="198" t="s">
        <v>141</v>
      </c>
      <c r="E665" s="209" t="s">
        <v>1</v>
      </c>
      <c r="F665" s="210" t="s">
        <v>918</v>
      </c>
      <c r="G665" s="208"/>
      <c r="H665" s="211">
        <v>164</v>
      </c>
      <c r="I665" s="212"/>
      <c r="J665" s="208"/>
      <c r="K665" s="208"/>
      <c r="L665" s="213"/>
      <c r="M665" s="214"/>
      <c r="N665" s="215"/>
      <c r="O665" s="215"/>
      <c r="P665" s="215"/>
      <c r="Q665" s="215"/>
      <c r="R665" s="215"/>
      <c r="S665" s="215"/>
      <c r="T665" s="216"/>
      <c r="AT665" s="217" t="s">
        <v>141</v>
      </c>
      <c r="AU665" s="217" t="s">
        <v>83</v>
      </c>
      <c r="AV665" s="14" t="s">
        <v>83</v>
      </c>
      <c r="AW665" s="14" t="s">
        <v>30</v>
      </c>
      <c r="AX665" s="14" t="s">
        <v>73</v>
      </c>
      <c r="AY665" s="217" t="s">
        <v>133</v>
      </c>
    </row>
    <row r="666" spans="1:65" s="2" customFormat="1" ht="24.2" customHeight="1">
      <c r="A666" s="33"/>
      <c r="B666" s="34"/>
      <c r="C666" s="182" t="s">
        <v>1127</v>
      </c>
      <c r="D666" s="182" t="s">
        <v>135</v>
      </c>
      <c r="E666" s="183" t="s">
        <v>1128</v>
      </c>
      <c r="F666" s="184" t="s">
        <v>1129</v>
      </c>
      <c r="G666" s="185" t="s">
        <v>138</v>
      </c>
      <c r="H666" s="186">
        <v>164</v>
      </c>
      <c r="I666" s="187"/>
      <c r="J666" s="188">
        <f>ROUND(I666*H666,2)</f>
        <v>0</v>
      </c>
      <c r="K666" s="189"/>
      <c r="L666" s="38"/>
      <c r="M666" s="190" t="s">
        <v>1</v>
      </c>
      <c r="N666" s="191" t="s">
        <v>38</v>
      </c>
      <c r="O666" s="70"/>
      <c r="P666" s="192">
        <f>O666*H666</f>
        <v>0</v>
      </c>
      <c r="Q666" s="192">
        <v>1.2E-4</v>
      </c>
      <c r="R666" s="192">
        <f>Q666*H666</f>
        <v>1.968E-2</v>
      </c>
      <c r="S666" s="192">
        <v>0</v>
      </c>
      <c r="T666" s="193">
        <f>S666*H666</f>
        <v>0</v>
      </c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R666" s="194" t="s">
        <v>207</v>
      </c>
      <c r="AT666" s="194" t="s">
        <v>135</v>
      </c>
      <c r="AU666" s="194" t="s">
        <v>83</v>
      </c>
      <c r="AY666" s="16" t="s">
        <v>133</v>
      </c>
      <c r="BE666" s="195">
        <f>IF(N666="základní",J666,0)</f>
        <v>0</v>
      </c>
      <c r="BF666" s="195">
        <f>IF(N666="snížená",J666,0)</f>
        <v>0</v>
      </c>
      <c r="BG666" s="195">
        <f>IF(N666="zákl. přenesená",J666,0)</f>
        <v>0</v>
      </c>
      <c r="BH666" s="195">
        <f>IF(N666="sníž. přenesená",J666,0)</f>
        <v>0</v>
      </c>
      <c r="BI666" s="195">
        <f>IF(N666="nulová",J666,0)</f>
        <v>0</v>
      </c>
      <c r="BJ666" s="16" t="s">
        <v>81</v>
      </c>
      <c r="BK666" s="195">
        <f>ROUND(I666*H666,2)</f>
        <v>0</v>
      </c>
      <c r="BL666" s="16" t="s">
        <v>207</v>
      </c>
      <c r="BM666" s="194" t="s">
        <v>1130</v>
      </c>
    </row>
    <row r="667" spans="1:65" s="14" customFormat="1">
      <c r="B667" s="207"/>
      <c r="C667" s="208"/>
      <c r="D667" s="198" t="s">
        <v>141</v>
      </c>
      <c r="E667" s="209" t="s">
        <v>1</v>
      </c>
      <c r="F667" s="210" t="s">
        <v>918</v>
      </c>
      <c r="G667" s="208"/>
      <c r="H667" s="211">
        <v>164</v>
      </c>
      <c r="I667" s="212"/>
      <c r="J667" s="208"/>
      <c r="K667" s="208"/>
      <c r="L667" s="213"/>
      <c r="M667" s="214"/>
      <c r="N667" s="215"/>
      <c r="O667" s="215"/>
      <c r="P667" s="215"/>
      <c r="Q667" s="215"/>
      <c r="R667" s="215"/>
      <c r="S667" s="215"/>
      <c r="T667" s="216"/>
      <c r="AT667" s="217" t="s">
        <v>141</v>
      </c>
      <c r="AU667" s="217" t="s">
        <v>83</v>
      </c>
      <c r="AV667" s="14" t="s">
        <v>83</v>
      </c>
      <c r="AW667" s="14" t="s">
        <v>30</v>
      </c>
      <c r="AX667" s="14" t="s">
        <v>73</v>
      </c>
      <c r="AY667" s="217" t="s">
        <v>133</v>
      </c>
    </row>
    <row r="668" spans="1:65" s="2" customFormat="1" ht="24.2" customHeight="1">
      <c r="A668" s="33"/>
      <c r="B668" s="34"/>
      <c r="C668" s="182" t="s">
        <v>1131</v>
      </c>
      <c r="D668" s="182" t="s">
        <v>135</v>
      </c>
      <c r="E668" s="183" t="s">
        <v>1132</v>
      </c>
      <c r="F668" s="184" t="s">
        <v>1133</v>
      </c>
      <c r="G668" s="185" t="s">
        <v>138</v>
      </c>
      <c r="H668" s="186">
        <v>105</v>
      </c>
      <c r="I668" s="187"/>
      <c r="J668" s="188">
        <f>ROUND(I668*H668,2)</f>
        <v>0</v>
      </c>
      <c r="K668" s="189"/>
      <c r="L668" s="38"/>
      <c r="M668" s="190" t="s">
        <v>1</v>
      </c>
      <c r="N668" s="191" t="s">
        <v>38</v>
      </c>
      <c r="O668" s="70"/>
      <c r="P668" s="192">
        <f>O668*H668</f>
        <v>0</v>
      </c>
      <c r="Q668" s="192">
        <v>1.7000000000000001E-4</v>
      </c>
      <c r="R668" s="192">
        <f>Q668*H668</f>
        <v>1.7850000000000001E-2</v>
      </c>
      <c r="S668" s="192">
        <v>0</v>
      </c>
      <c r="T668" s="193">
        <f>S668*H668</f>
        <v>0</v>
      </c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R668" s="194" t="s">
        <v>207</v>
      </c>
      <c r="AT668" s="194" t="s">
        <v>135</v>
      </c>
      <c r="AU668" s="194" t="s">
        <v>83</v>
      </c>
      <c r="AY668" s="16" t="s">
        <v>133</v>
      </c>
      <c r="BE668" s="195">
        <f>IF(N668="základní",J668,0)</f>
        <v>0</v>
      </c>
      <c r="BF668" s="195">
        <f>IF(N668="snížená",J668,0)</f>
        <v>0</v>
      </c>
      <c r="BG668" s="195">
        <f>IF(N668="zákl. přenesená",J668,0)</f>
        <v>0</v>
      </c>
      <c r="BH668" s="195">
        <f>IF(N668="sníž. přenesená",J668,0)</f>
        <v>0</v>
      </c>
      <c r="BI668" s="195">
        <f>IF(N668="nulová",J668,0)</f>
        <v>0</v>
      </c>
      <c r="BJ668" s="16" t="s">
        <v>81</v>
      </c>
      <c r="BK668" s="195">
        <f>ROUND(I668*H668,2)</f>
        <v>0</v>
      </c>
      <c r="BL668" s="16" t="s">
        <v>207</v>
      </c>
      <c r="BM668" s="194" t="s">
        <v>1134</v>
      </c>
    </row>
    <row r="669" spans="1:65" s="13" customFormat="1">
      <c r="B669" s="196"/>
      <c r="C669" s="197"/>
      <c r="D669" s="198" t="s">
        <v>141</v>
      </c>
      <c r="E669" s="199" t="s">
        <v>1</v>
      </c>
      <c r="F669" s="200" t="s">
        <v>142</v>
      </c>
      <c r="G669" s="197"/>
      <c r="H669" s="199" t="s">
        <v>1</v>
      </c>
      <c r="I669" s="201"/>
      <c r="J669" s="197"/>
      <c r="K669" s="197"/>
      <c r="L669" s="202"/>
      <c r="M669" s="203"/>
      <c r="N669" s="204"/>
      <c r="O669" s="204"/>
      <c r="P669" s="204"/>
      <c r="Q669" s="204"/>
      <c r="R669" s="204"/>
      <c r="S669" s="204"/>
      <c r="T669" s="205"/>
      <c r="AT669" s="206" t="s">
        <v>141</v>
      </c>
      <c r="AU669" s="206" t="s">
        <v>83</v>
      </c>
      <c r="AV669" s="13" t="s">
        <v>81</v>
      </c>
      <c r="AW669" s="13" t="s">
        <v>30</v>
      </c>
      <c r="AX669" s="13" t="s">
        <v>73</v>
      </c>
      <c r="AY669" s="206" t="s">
        <v>133</v>
      </c>
    </row>
    <row r="670" spans="1:65" s="14" customFormat="1">
      <c r="B670" s="207"/>
      <c r="C670" s="208"/>
      <c r="D670" s="198" t="s">
        <v>141</v>
      </c>
      <c r="E670" s="209" t="s">
        <v>1</v>
      </c>
      <c r="F670" s="210" t="s">
        <v>647</v>
      </c>
      <c r="G670" s="208"/>
      <c r="H670" s="211">
        <v>105</v>
      </c>
      <c r="I670" s="212"/>
      <c r="J670" s="208"/>
      <c r="K670" s="208"/>
      <c r="L670" s="213"/>
      <c r="M670" s="214"/>
      <c r="N670" s="215"/>
      <c r="O670" s="215"/>
      <c r="P670" s="215"/>
      <c r="Q670" s="215"/>
      <c r="R670" s="215"/>
      <c r="S670" s="215"/>
      <c r="T670" s="216"/>
      <c r="AT670" s="217" t="s">
        <v>141</v>
      </c>
      <c r="AU670" s="217" t="s">
        <v>83</v>
      </c>
      <c r="AV670" s="14" t="s">
        <v>83</v>
      </c>
      <c r="AW670" s="14" t="s">
        <v>30</v>
      </c>
      <c r="AX670" s="14" t="s">
        <v>73</v>
      </c>
      <c r="AY670" s="217" t="s">
        <v>133</v>
      </c>
    </row>
    <row r="671" spans="1:65" s="2" customFormat="1" ht="24.2" customHeight="1">
      <c r="A671" s="33"/>
      <c r="B671" s="34"/>
      <c r="C671" s="182" t="s">
        <v>1135</v>
      </c>
      <c r="D671" s="182" t="s">
        <v>135</v>
      </c>
      <c r="E671" s="183" t="s">
        <v>1136</v>
      </c>
      <c r="F671" s="184" t="s">
        <v>1137</v>
      </c>
      <c r="G671" s="185" t="s">
        <v>138</v>
      </c>
      <c r="H671" s="186">
        <v>105</v>
      </c>
      <c r="I671" s="187"/>
      <c r="J671" s="188">
        <f>ROUND(I671*H671,2)</f>
        <v>0</v>
      </c>
      <c r="K671" s="189"/>
      <c r="L671" s="38"/>
      <c r="M671" s="190" t="s">
        <v>1</v>
      </c>
      <c r="N671" s="191" t="s">
        <v>38</v>
      </c>
      <c r="O671" s="70"/>
      <c r="P671" s="192">
        <f>O671*H671</f>
        <v>0</v>
      </c>
      <c r="Q671" s="192">
        <v>1.2E-4</v>
      </c>
      <c r="R671" s="192">
        <f>Q671*H671</f>
        <v>1.26E-2</v>
      </c>
      <c r="S671" s="192">
        <v>0</v>
      </c>
      <c r="T671" s="193">
        <f>S671*H671</f>
        <v>0</v>
      </c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R671" s="194" t="s">
        <v>207</v>
      </c>
      <c r="AT671" s="194" t="s">
        <v>135</v>
      </c>
      <c r="AU671" s="194" t="s">
        <v>83</v>
      </c>
      <c r="AY671" s="16" t="s">
        <v>133</v>
      </c>
      <c r="BE671" s="195">
        <f>IF(N671="základní",J671,0)</f>
        <v>0</v>
      </c>
      <c r="BF671" s="195">
        <f>IF(N671="snížená",J671,0)</f>
        <v>0</v>
      </c>
      <c r="BG671" s="195">
        <f>IF(N671="zákl. přenesená",J671,0)</f>
        <v>0</v>
      </c>
      <c r="BH671" s="195">
        <f>IF(N671="sníž. přenesená",J671,0)</f>
        <v>0</v>
      </c>
      <c r="BI671" s="195">
        <f>IF(N671="nulová",J671,0)</f>
        <v>0</v>
      </c>
      <c r="BJ671" s="16" t="s">
        <v>81</v>
      </c>
      <c r="BK671" s="195">
        <f>ROUND(I671*H671,2)</f>
        <v>0</v>
      </c>
      <c r="BL671" s="16" t="s">
        <v>207</v>
      </c>
      <c r="BM671" s="194" t="s">
        <v>1138</v>
      </c>
    </row>
    <row r="672" spans="1:65" s="14" customFormat="1">
      <c r="B672" s="207"/>
      <c r="C672" s="208"/>
      <c r="D672" s="198" t="s">
        <v>141</v>
      </c>
      <c r="E672" s="209" t="s">
        <v>1</v>
      </c>
      <c r="F672" s="210" t="s">
        <v>647</v>
      </c>
      <c r="G672" s="208"/>
      <c r="H672" s="211">
        <v>105</v>
      </c>
      <c r="I672" s="212"/>
      <c r="J672" s="208"/>
      <c r="K672" s="208"/>
      <c r="L672" s="213"/>
      <c r="M672" s="214"/>
      <c r="N672" s="215"/>
      <c r="O672" s="215"/>
      <c r="P672" s="215"/>
      <c r="Q672" s="215"/>
      <c r="R672" s="215"/>
      <c r="S672" s="215"/>
      <c r="T672" s="216"/>
      <c r="AT672" s="217" t="s">
        <v>141</v>
      </c>
      <c r="AU672" s="217" t="s">
        <v>83</v>
      </c>
      <c r="AV672" s="14" t="s">
        <v>83</v>
      </c>
      <c r="AW672" s="14" t="s">
        <v>30</v>
      </c>
      <c r="AX672" s="14" t="s">
        <v>73</v>
      </c>
      <c r="AY672" s="217" t="s">
        <v>133</v>
      </c>
    </row>
    <row r="673" spans="1:65" s="2" customFormat="1" ht="24.2" customHeight="1">
      <c r="A673" s="33"/>
      <c r="B673" s="34"/>
      <c r="C673" s="182" t="s">
        <v>1139</v>
      </c>
      <c r="D673" s="182" t="s">
        <v>135</v>
      </c>
      <c r="E673" s="183" t="s">
        <v>1140</v>
      </c>
      <c r="F673" s="184" t="s">
        <v>1141</v>
      </c>
      <c r="G673" s="185" t="s">
        <v>138</v>
      </c>
      <c r="H673" s="186">
        <v>105</v>
      </c>
      <c r="I673" s="187"/>
      <c r="J673" s="188">
        <f>ROUND(I673*H673,2)</f>
        <v>0</v>
      </c>
      <c r="K673" s="189"/>
      <c r="L673" s="38"/>
      <c r="M673" s="190" t="s">
        <v>1</v>
      </c>
      <c r="N673" s="191" t="s">
        <v>38</v>
      </c>
      <c r="O673" s="70"/>
      <c r="P673" s="192">
        <f>O673*H673</f>
        <v>0</v>
      </c>
      <c r="Q673" s="192">
        <v>1.2E-4</v>
      </c>
      <c r="R673" s="192">
        <f>Q673*H673</f>
        <v>1.26E-2</v>
      </c>
      <c r="S673" s="192">
        <v>0</v>
      </c>
      <c r="T673" s="193">
        <f>S673*H673</f>
        <v>0</v>
      </c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R673" s="194" t="s">
        <v>207</v>
      </c>
      <c r="AT673" s="194" t="s">
        <v>135</v>
      </c>
      <c r="AU673" s="194" t="s">
        <v>83</v>
      </c>
      <c r="AY673" s="16" t="s">
        <v>133</v>
      </c>
      <c r="BE673" s="195">
        <f>IF(N673="základní",J673,0)</f>
        <v>0</v>
      </c>
      <c r="BF673" s="195">
        <f>IF(N673="snížená",J673,0)</f>
        <v>0</v>
      </c>
      <c r="BG673" s="195">
        <f>IF(N673="zákl. přenesená",J673,0)</f>
        <v>0</v>
      </c>
      <c r="BH673" s="195">
        <f>IF(N673="sníž. přenesená",J673,0)</f>
        <v>0</v>
      </c>
      <c r="BI673" s="195">
        <f>IF(N673="nulová",J673,0)</f>
        <v>0</v>
      </c>
      <c r="BJ673" s="16" t="s">
        <v>81</v>
      </c>
      <c r="BK673" s="195">
        <f>ROUND(I673*H673,2)</f>
        <v>0</v>
      </c>
      <c r="BL673" s="16" t="s">
        <v>207</v>
      </c>
      <c r="BM673" s="194" t="s">
        <v>1142</v>
      </c>
    </row>
    <row r="674" spans="1:65" s="14" customFormat="1">
      <c r="B674" s="207"/>
      <c r="C674" s="208"/>
      <c r="D674" s="198" t="s">
        <v>141</v>
      </c>
      <c r="E674" s="209" t="s">
        <v>1</v>
      </c>
      <c r="F674" s="210" t="s">
        <v>647</v>
      </c>
      <c r="G674" s="208"/>
      <c r="H674" s="211">
        <v>105</v>
      </c>
      <c r="I674" s="212"/>
      <c r="J674" s="208"/>
      <c r="K674" s="208"/>
      <c r="L674" s="213"/>
      <c r="M674" s="214"/>
      <c r="N674" s="215"/>
      <c r="O674" s="215"/>
      <c r="P674" s="215"/>
      <c r="Q674" s="215"/>
      <c r="R674" s="215"/>
      <c r="S674" s="215"/>
      <c r="T674" s="216"/>
      <c r="AT674" s="217" t="s">
        <v>141</v>
      </c>
      <c r="AU674" s="217" t="s">
        <v>83</v>
      </c>
      <c r="AV674" s="14" t="s">
        <v>83</v>
      </c>
      <c r="AW674" s="14" t="s">
        <v>30</v>
      </c>
      <c r="AX674" s="14" t="s">
        <v>73</v>
      </c>
      <c r="AY674" s="217" t="s">
        <v>133</v>
      </c>
    </row>
    <row r="675" spans="1:65" s="2" customFormat="1" ht="24.2" customHeight="1">
      <c r="A675" s="33"/>
      <c r="B675" s="34"/>
      <c r="C675" s="182" t="s">
        <v>1143</v>
      </c>
      <c r="D675" s="182" t="s">
        <v>135</v>
      </c>
      <c r="E675" s="183" t="s">
        <v>1144</v>
      </c>
      <c r="F675" s="184" t="s">
        <v>1145</v>
      </c>
      <c r="G675" s="185" t="s">
        <v>138</v>
      </c>
      <c r="H675" s="186">
        <v>92</v>
      </c>
      <c r="I675" s="187"/>
      <c r="J675" s="188">
        <f>ROUND(I675*H675,2)</f>
        <v>0</v>
      </c>
      <c r="K675" s="189"/>
      <c r="L675" s="38"/>
      <c r="M675" s="190" t="s">
        <v>1</v>
      </c>
      <c r="N675" s="191" t="s">
        <v>38</v>
      </c>
      <c r="O675" s="70"/>
      <c r="P675" s="192">
        <f>O675*H675</f>
        <v>0</v>
      </c>
      <c r="Q675" s="192">
        <v>1.3999999999999999E-4</v>
      </c>
      <c r="R675" s="192">
        <f>Q675*H675</f>
        <v>1.2879999999999999E-2</v>
      </c>
      <c r="S675" s="192">
        <v>0</v>
      </c>
      <c r="T675" s="193">
        <f>S675*H675</f>
        <v>0</v>
      </c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R675" s="194" t="s">
        <v>207</v>
      </c>
      <c r="AT675" s="194" t="s">
        <v>135</v>
      </c>
      <c r="AU675" s="194" t="s">
        <v>83</v>
      </c>
      <c r="AY675" s="16" t="s">
        <v>133</v>
      </c>
      <c r="BE675" s="195">
        <f>IF(N675="základní",J675,0)</f>
        <v>0</v>
      </c>
      <c r="BF675" s="195">
        <f>IF(N675="snížená",J675,0)</f>
        <v>0</v>
      </c>
      <c r="BG675" s="195">
        <f>IF(N675="zákl. přenesená",J675,0)</f>
        <v>0</v>
      </c>
      <c r="BH675" s="195">
        <f>IF(N675="sníž. přenesená",J675,0)</f>
        <v>0</v>
      </c>
      <c r="BI675" s="195">
        <f>IF(N675="nulová",J675,0)</f>
        <v>0</v>
      </c>
      <c r="BJ675" s="16" t="s">
        <v>81</v>
      </c>
      <c r="BK675" s="195">
        <f>ROUND(I675*H675,2)</f>
        <v>0</v>
      </c>
      <c r="BL675" s="16" t="s">
        <v>207</v>
      </c>
      <c r="BM675" s="194" t="s">
        <v>1146</v>
      </c>
    </row>
    <row r="676" spans="1:65" s="13" customFormat="1">
      <c r="B676" s="196"/>
      <c r="C676" s="197"/>
      <c r="D676" s="198" t="s">
        <v>141</v>
      </c>
      <c r="E676" s="199" t="s">
        <v>1</v>
      </c>
      <c r="F676" s="200" t="s">
        <v>142</v>
      </c>
      <c r="G676" s="197"/>
      <c r="H676" s="199" t="s">
        <v>1</v>
      </c>
      <c r="I676" s="201"/>
      <c r="J676" s="197"/>
      <c r="K676" s="197"/>
      <c r="L676" s="202"/>
      <c r="M676" s="203"/>
      <c r="N676" s="204"/>
      <c r="O676" s="204"/>
      <c r="P676" s="204"/>
      <c r="Q676" s="204"/>
      <c r="R676" s="204"/>
      <c r="S676" s="204"/>
      <c r="T676" s="205"/>
      <c r="AT676" s="206" t="s">
        <v>141</v>
      </c>
      <c r="AU676" s="206" t="s">
        <v>83</v>
      </c>
      <c r="AV676" s="13" t="s">
        <v>81</v>
      </c>
      <c r="AW676" s="13" t="s">
        <v>30</v>
      </c>
      <c r="AX676" s="13" t="s">
        <v>73</v>
      </c>
      <c r="AY676" s="206" t="s">
        <v>133</v>
      </c>
    </row>
    <row r="677" spans="1:65" s="14" customFormat="1">
      <c r="B677" s="207"/>
      <c r="C677" s="208"/>
      <c r="D677" s="198" t="s">
        <v>141</v>
      </c>
      <c r="E677" s="209" t="s">
        <v>1</v>
      </c>
      <c r="F677" s="210" t="s">
        <v>584</v>
      </c>
      <c r="G677" s="208"/>
      <c r="H677" s="211">
        <v>92</v>
      </c>
      <c r="I677" s="212"/>
      <c r="J677" s="208"/>
      <c r="K677" s="208"/>
      <c r="L677" s="213"/>
      <c r="M677" s="214"/>
      <c r="N677" s="215"/>
      <c r="O677" s="215"/>
      <c r="P677" s="215"/>
      <c r="Q677" s="215"/>
      <c r="R677" s="215"/>
      <c r="S677" s="215"/>
      <c r="T677" s="216"/>
      <c r="AT677" s="217" t="s">
        <v>141</v>
      </c>
      <c r="AU677" s="217" t="s">
        <v>83</v>
      </c>
      <c r="AV677" s="14" t="s">
        <v>83</v>
      </c>
      <c r="AW677" s="14" t="s">
        <v>30</v>
      </c>
      <c r="AX677" s="14" t="s">
        <v>73</v>
      </c>
      <c r="AY677" s="217" t="s">
        <v>133</v>
      </c>
    </row>
    <row r="678" spans="1:65" s="2" customFormat="1" ht="24.2" customHeight="1">
      <c r="A678" s="33"/>
      <c r="B678" s="34"/>
      <c r="C678" s="182" t="s">
        <v>1147</v>
      </c>
      <c r="D678" s="182" t="s">
        <v>135</v>
      </c>
      <c r="E678" s="183" t="s">
        <v>1148</v>
      </c>
      <c r="F678" s="184" t="s">
        <v>1149</v>
      </c>
      <c r="G678" s="185" t="s">
        <v>138</v>
      </c>
      <c r="H678" s="186">
        <v>92</v>
      </c>
      <c r="I678" s="187"/>
      <c r="J678" s="188">
        <f>ROUND(I678*H678,2)</f>
        <v>0</v>
      </c>
      <c r="K678" s="189"/>
      <c r="L678" s="38"/>
      <c r="M678" s="190" t="s">
        <v>1</v>
      </c>
      <c r="N678" s="191" t="s">
        <v>38</v>
      </c>
      <c r="O678" s="70"/>
      <c r="P678" s="192">
        <f>O678*H678</f>
        <v>0</v>
      </c>
      <c r="Q678" s="192">
        <v>1.2999999999999999E-4</v>
      </c>
      <c r="R678" s="192">
        <f>Q678*H678</f>
        <v>1.1959999999999998E-2</v>
      </c>
      <c r="S678" s="192">
        <v>0</v>
      </c>
      <c r="T678" s="193">
        <f>S678*H678</f>
        <v>0</v>
      </c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R678" s="194" t="s">
        <v>207</v>
      </c>
      <c r="AT678" s="194" t="s">
        <v>135</v>
      </c>
      <c r="AU678" s="194" t="s">
        <v>83</v>
      </c>
      <c r="AY678" s="16" t="s">
        <v>133</v>
      </c>
      <c r="BE678" s="195">
        <f>IF(N678="základní",J678,0)</f>
        <v>0</v>
      </c>
      <c r="BF678" s="195">
        <f>IF(N678="snížená",J678,0)</f>
        <v>0</v>
      </c>
      <c r="BG678" s="195">
        <f>IF(N678="zákl. přenesená",J678,0)</f>
        <v>0</v>
      </c>
      <c r="BH678" s="195">
        <f>IF(N678="sníž. přenesená",J678,0)</f>
        <v>0</v>
      </c>
      <c r="BI678" s="195">
        <f>IF(N678="nulová",J678,0)</f>
        <v>0</v>
      </c>
      <c r="BJ678" s="16" t="s">
        <v>81</v>
      </c>
      <c r="BK678" s="195">
        <f>ROUND(I678*H678,2)</f>
        <v>0</v>
      </c>
      <c r="BL678" s="16" t="s">
        <v>207</v>
      </c>
      <c r="BM678" s="194" t="s">
        <v>1150</v>
      </c>
    </row>
    <row r="679" spans="1:65" s="14" customFormat="1">
      <c r="B679" s="207"/>
      <c r="C679" s="208"/>
      <c r="D679" s="198" t="s">
        <v>141</v>
      </c>
      <c r="E679" s="209" t="s">
        <v>1</v>
      </c>
      <c r="F679" s="210" t="s">
        <v>584</v>
      </c>
      <c r="G679" s="208"/>
      <c r="H679" s="211">
        <v>92</v>
      </c>
      <c r="I679" s="212"/>
      <c r="J679" s="208"/>
      <c r="K679" s="208"/>
      <c r="L679" s="213"/>
      <c r="M679" s="214"/>
      <c r="N679" s="215"/>
      <c r="O679" s="215"/>
      <c r="P679" s="215"/>
      <c r="Q679" s="215"/>
      <c r="R679" s="215"/>
      <c r="S679" s="215"/>
      <c r="T679" s="216"/>
      <c r="AT679" s="217" t="s">
        <v>141</v>
      </c>
      <c r="AU679" s="217" t="s">
        <v>83</v>
      </c>
      <c r="AV679" s="14" t="s">
        <v>83</v>
      </c>
      <c r="AW679" s="14" t="s">
        <v>30</v>
      </c>
      <c r="AX679" s="14" t="s">
        <v>73</v>
      </c>
      <c r="AY679" s="217" t="s">
        <v>133</v>
      </c>
    </row>
    <row r="680" spans="1:65" s="2" customFormat="1" ht="24.2" customHeight="1">
      <c r="A680" s="33"/>
      <c r="B680" s="34"/>
      <c r="C680" s="182" t="s">
        <v>1151</v>
      </c>
      <c r="D680" s="182" t="s">
        <v>135</v>
      </c>
      <c r="E680" s="183" t="s">
        <v>1152</v>
      </c>
      <c r="F680" s="184" t="s">
        <v>1153</v>
      </c>
      <c r="G680" s="185" t="s">
        <v>138</v>
      </c>
      <c r="H680" s="186">
        <v>92</v>
      </c>
      <c r="I680" s="187"/>
      <c r="J680" s="188">
        <f>ROUND(I680*H680,2)</f>
        <v>0</v>
      </c>
      <c r="K680" s="189"/>
      <c r="L680" s="38"/>
      <c r="M680" s="190" t="s">
        <v>1</v>
      </c>
      <c r="N680" s="191" t="s">
        <v>38</v>
      </c>
      <c r="O680" s="70"/>
      <c r="P680" s="192">
        <f>O680*H680</f>
        <v>0</v>
      </c>
      <c r="Q680" s="192">
        <v>1.2999999999999999E-4</v>
      </c>
      <c r="R680" s="192">
        <f>Q680*H680</f>
        <v>1.1959999999999998E-2</v>
      </c>
      <c r="S680" s="192">
        <v>0</v>
      </c>
      <c r="T680" s="193">
        <f>S680*H680</f>
        <v>0</v>
      </c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R680" s="194" t="s">
        <v>207</v>
      </c>
      <c r="AT680" s="194" t="s">
        <v>135</v>
      </c>
      <c r="AU680" s="194" t="s">
        <v>83</v>
      </c>
      <c r="AY680" s="16" t="s">
        <v>133</v>
      </c>
      <c r="BE680" s="195">
        <f>IF(N680="základní",J680,0)</f>
        <v>0</v>
      </c>
      <c r="BF680" s="195">
        <f>IF(N680="snížená",J680,0)</f>
        <v>0</v>
      </c>
      <c r="BG680" s="195">
        <f>IF(N680="zákl. přenesená",J680,0)</f>
        <v>0</v>
      </c>
      <c r="BH680" s="195">
        <f>IF(N680="sníž. přenesená",J680,0)</f>
        <v>0</v>
      </c>
      <c r="BI680" s="195">
        <f>IF(N680="nulová",J680,0)</f>
        <v>0</v>
      </c>
      <c r="BJ680" s="16" t="s">
        <v>81</v>
      </c>
      <c r="BK680" s="195">
        <f>ROUND(I680*H680,2)</f>
        <v>0</v>
      </c>
      <c r="BL680" s="16" t="s">
        <v>207</v>
      </c>
      <c r="BM680" s="194" t="s">
        <v>1154</v>
      </c>
    </row>
    <row r="681" spans="1:65" s="14" customFormat="1">
      <c r="B681" s="207"/>
      <c r="C681" s="208"/>
      <c r="D681" s="198" t="s">
        <v>141</v>
      </c>
      <c r="E681" s="209" t="s">
        <v>1</v>
      </c>
      <c r="F681" s="210" t="s">
        <v>584</v>
      </c>
      <c r="G681" s="208"/>
      <c r="H681" s="211">
        <v>92</v>
      </c>
      <c r="I681" s="212"/>
      <c r="J681" s="208"/>
      <c r="K681" s="208"/>
      <c r="L681" s="213"/>
      <c r="M681" s="214"/>
      <c r="N681" s="215"/>
      <c r="O681" s="215"/>
      <c r="P681" s="215"/>
      <c r="Q681" s="215"/>
      <c r="R681" s="215"/>
      <c r="S681" s="215"/>
      <c r="T681" s="216"/>
      <c r="AT681" s="217" t="s">
        <v>141</v>
      </c>
      <c r="AU681" s="217" t="s">
        <v>83</v>
      </c>
      <c r="AV681" s="14" t="s">
        <v>83</v>
      </c>
      <c r="AW681" s="14" t="s">
        <v>30</v>
      </c>
      <c r="AX681" s="14" t="s">
        <v>73</v>
      </c>
      <c r="AY681" s="217" t="s">
        <v>133</v>
      </c>
    </row>
    <row r="682" spans="1:65" s="12" customFormat="1" ht="22.9" customHeight="1">
      <c r="B682" s="166"/>
      <c r="C682" s="167"/>
      <c r="D682" s="168" t="s">
        <v>72</v>
      </c>
      <c r="E682" s="180" t="s">
        <v>1155</v>
      </c>
      <c r="F682" s="180" t="s">
        <v>1156</v>
      </c>
      <c r="G682" s="167"/>
      <c r="H682" s="167"/>
      <c r="I682" s="170"/>
      <c r="J682" s="181">
        <f>BK682</f>
        <v>0</v>
      </c>
      <c r="K682" s="167"/>
      <c r="L682" s="172"/>
      <c r="M682" s="173"/>
      <c r="N682" s="174"/>
      <c r="O682" s="174"/>
      <c r="P682" s="175">
        <f>SUM(P683:P691)</f>
        <v>0</v>
      </c>
      <c r="Q682" s="174"/>
      <c r="R682" s="175">
        <f>SUM(R683:R691)</f>
        <v>2.1686067200000001</v>
      </c>
      <c r="S682" s="174"/>
      <c r="T682" s="176">
        <f>SUM(T683:T691)</f>
        <v>0.66739652000000005</v>
      </c>
      <c r="AR682" s="177" t="s">
        <v>83</v>
      </c>
      <c r="AT682" s="178" t="s">
        <v>72</v>
      </c>
      <c r="AU682" s="178" t="s">
        <v>81</v>
      </c>
      <c r="AY682" s="177" t="s">
        <v>133</v>
      </c>
      <c r="BK682" s="179">
        <f>SUM(BK683:BK691)</f>
        <v>0</v>
      </c>
    </row>
    <row r="683" spans="1:65" s="2" customFormat="1" ht="14.45" customHeight="1">
      <c r="A683" s="33"/>
      <c r="B683" s="34"/>
      <c r="C683" s="182" t="s">
        <v>1157</v>
      </c>
      <c r="D683" s="182" t="s">
        <v>135</v>
      </c>
      <c r="E683" s="183" t="s">
        <v>1158</v>
      </c>
      <c r="F683" s="184" t="s">
        <v>1159</v>
      </c>
      <c r="G683" s="185" t="s">
        <v>138</v>
      </c>
      <c r="H683" s="186">
        <v>1450.8620000000001</v>
      </c>
      <c r="I683" s="187"/>
      <c r="J683" s="188">
        <f>ROUND(I683*H683,2)</f>
        <v>0</v>
      </c>
      <c r="K683" s="189"/>
      <c r="L683" s="38"/>
      <c r="M683" s="190" t="s">
        <v>1</v>
      </c>
      <c r="N683" s="191" t="s">
        <v>38</v>
      </c>
      <c r="O683" s="70"/>
      <c r="P683" s="192">
        <f>O683*H683</f>
        <v>0</v>
      </c>
      <c r="Q683" s="192">
        <v>1E-3</v>
      </c>
      <c r="R683" s="192">
        <f>Q683*H683</f>
        <v>1.4508620000000001</v>
      </c>
      <c r="S683" s="192">
        <v>3.1E-4</v>
      </c>
      <c r="T683" s="193">
        <f>S683*H683</f>
        <v>0.44976722000000002</v>
      </c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R683" s="194" t="s">
        <v>207</v>
      </c>
      <c r="AT683" s="194" t="s">
        <v>135</v>
      </c>
      <c r="AU683" s="194" t="s">
        <v>83</v>
      </c>
      <c r="AY683" s="16" t="s">
        <v>133</v>
      </c>
      <c r="BE683" s="195">
        <f>IF(N683="základní",J683,0)</f>
        <v>0</v>
      </c>
      <c r="BF683" s="195">
        <f>IF(N683="snížená",J683,0)</f>
        <v>0</v>
      </c>
      <c r="BG683" s="195">
        <f>IF(N683="zákl. přenesená",J683,0)</f>
        <v>0</v>
      </c>
      <c r="BH683" s="195">
        <f>IF(N683="sníž. přenesená",J683,0)</f>
        <v>0</v>
      </c>
      <c r="BI683" s="195">
        <f>IF(N683="nulová",J683,0)</f>
        <v>0</v>
      </c>
      <c r="BJ683" s="16" t="s">
        <v>81</v>
      </c>
      <c r="BK683" s="195">
        <f>ROUND(I683*H683,2)</f>
        <v>0</v>
      </c>
      <c r="BL683" s="16" t="s">
        <v>207</v>
      </c>
      <c r="BM683" s="194" t="s">
        <v>1160</v>
      </c>
    </row>
    <row r="684" spans="1:65" s="13" customFormat="1">
      <c r="B684" s="196"/>
      <c r="C684" s="197"/>
      <c r="D684" s="198" t="s">
        <v>141</v>
      </c>
      <c r="E684" s="199" t="s">
        <v>1</v>
      </c>
      <c r="F684" s="200" t="s">
        <v>142</v>
      </c>
      <c r="G684" s="197"/>
      <c r="H684" s="199" t="s">
        <v>1</v>
      </c>
      <c r="I684" s="201"/>
      <c r="J684" s="197"/>
      <c r="K684" s="197"/>
      <c r="L684" s="202"/>
      <c r="M684" s="203"/>
      <c r="N684" s="204"/>
      <c r="O684" s="204"/>
      <c r="P684" s="204"/>
      <c r="Q684" s="204"/>
      <c r="R684" s="204"/>
      <c r="S684" s="204"/>
      <c r="T684" s="205"/>
      <c r="AT684" s="206" t="s">
        <v>141</v>
      </c>
      <c r="AU684" s="206" t="s">
        <v>83</v>
      </c>
      <c r="AV684" s="13" t="s">
        <v>81</v>
      </c>
      <c r="AW684" s="13" t="s">
        <v>30</v>
      </c>
      <c r="AX684" s="13" t="s">
        <v>73</v>
      </c>
      <c r="AY684" s="206" t="s">
        <v>133</v>
      </c>
    </row>
    <row r="685" spans="1:65" s="14" customFormat="1">
      <c r="B685" s="207"/>
      <c r="C685" s="208"/>
      <c r="D685" s="198" t="s">
        <v>141</v>
      </c>
      <c r="E685" s="209" t="s">
        <v>1</v>
      </c>
      <c r="F685" s="210" t="s">
        <v>1161</v>
      </c>
      <c r="G685" s="208"/>
      <c r="H685" s="211">
        <v>1450.8620000000001</v>
      </c>
      <c r="I685" s="212"/>
      <c r="J685" s="208"/>
      <c r="K685" s="208"/>
      <c r="L685" s="213"/>
      <c r="M685" s="214"/>
      <c r="N685" s="215"/>
      <c r="O685" s="215"/>
      <c r="P685" s="215"/>
      <c r="Q685" s="215"/>
      <c r="R685" s="215"/>
      <c r="S685" s="215"/>
      <c r="T685" s="216"/>
      <c r="AT685" s="217" t="s">
        <v>141</v>
      </c>
      <c r="AU685" s="217" t="s">
        <v>83</v>
      </c>
      <c r="AV685" s="14" t="s">
        <v>83</v>
      </c>
      <c r="AW685" s="14" t="s">
        <v>30</v>
      </c>
      <c r="AX685" s="14" t="s">
        <v>73</v>
      </c>
      <c r="AY685" s="217" t="s">
        <v>133</v>
      </c>
    </row>
    <row r="686" spans="1:65" s="2" customFormat="1" ht="14.45" customHeight="1">
      <c r="A686" s="33"/>
      <c r="B686" s="34"/>
      <c r="C686" s="182" t="s">
        <v>1162</v>
      </c>
      <c r="D686" s="182" t="s">
        <v>135</v>
      </c>
      <c r="E686" s="183" t="s">
        <v>1163</v>
      </c>
      <c r="F686" s="184" t="s">
        <v>1164</v>
      </c>
      <c r="G686" s="185" t="s">
        <v>138</v>
      </c>
      <c r="H686" s="186">
        <v>1450.8620000000001</v>
      </c>
      <c r="I686" s="187"/>
      <c r="J686" s="188">
        <f>ROUND(I686*H686,2)</f>
        <v>0</v>
      </c>
      <c r="K686" s="189"/>
      <c r="L686" s="38"/>
      <c r="M686" s="190" t="s">
        <v>1</v>
      </c>
      <c r="N686" s="191" t="s">
        <v>38</v>
      </c>
      <c r="O686" s="70"/>
      <c r="P686" s="192">
        <f>O686*H686</f>
        <v>0</v>
      </c>
      <c r="Q686" s="192">
        <v>0</v>
      </c>
      <c r="R686" s="192">
        <f>Q686*H686</f>
        <v>0</v>
      </c>
      <c r="S686" s="192">
        <v>1.4999999999999999E-4</v>
      </c>
      <c r="T686" s="193">
        <f>S686*H686</f>
        <v>0.2176293</v>
      </c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R686" s="194" t="s">
        <v>207</v>
      </c>
      <c r="AT686" s="194" t="s">
        <v>135</v>
      </c>
      <c r="AU686" s="194" t="s">
        <v>83</v>
      </c>
      <c r="AY686" s="16" t="s">
        <v>133</v>
      </c>
      <c r="BE686" s="195">
        <f>IF(N686="základní",J686,0)</f>
        <v>0</v>
      </c>
      <c r="BF686" s="195">
        <f>IF(N686="snížená",J686,0)</f>
        <v>0</v>
      </c>
      <c r="BG686" s="195">
        <f>IF(N686="zákl. přenesená",J686,0)</f>
        <v>0</v>
      </c>
      <c r="BH686" s="195">
        <f>IF(N686="sníž. přenesená",J686,0)</f>
        <v>0</v>
      </c>
      <c r="BI686" s="195">
        <f>IF(N686="nulová",J686,0)</f>
        <v>0</v>
      </c>
      <c r="BJ686" s="16" t="s">
        <v>81</v>
      </c>
      <c r="BK686" s="195">
        <f>ROUND(I686*H686,2)</f>
        <v>0</v>
      </c>
      <c r="BL686" s="16" t="s">
        <v>207</v>
      </c>
      <c r="BM686" s="194" t="s">
        <v>1165</v>
      </c>
    </row>
    <row r="687" spans="1:65" s="14" customFormat="1">
      <c r="B687" s="207"/>
      <c r="C687" s="208"/>
      <c r="D687" s="198" t="s">
        <v>141</v>
      </c>
      <c r="E687" s="209" t="s">
        <v>1</v>
      </c>
      <c r="F687" s="210" t="s">
        <v>1161</v>
      </c>
      <c r="G687" s="208"/>
      <c r="H687" s="211">
        <v>1450.8620000000001</v>
      </c>
      <c r="I687" s="212"/>
      <c r="J687" s="208"/>
      <c r="K687" s="208"/>
      <c r="L687" s="213"/>
      <c r="M687" s="214"/>
      <c r="N687" s="215"/>
      <c r="O687" s="215"/>
      <c r="P687" s="215"/>
      <c r="Q687" s="215"/>
      <c r="R687" s="215"/>
      <c r="S687" s="215"/>
      <c r="T687" s="216"/>
      <c r="AT687" s="217" t="s">
        <v>141</v>
      </c>
      <c r="AU687" s="217" t="s">
        <v>83</v>
      </c>
      <c r="AV687" s="14" t="s">
        <v>83</v>
      </c>
      <c r="AW687" s="14" t="s">
        <v>30</v>
      </c>
      <c r="AX687" s="14" t="s">
        <v>73</v>
      </c>
      <c r="AY687" s="217" t="s">
        <v>133</v>
      </c>
    </row>
    <row r="688" spans="1:65" s="2" customFormat="1" ht="24.2" customHeight="1">
      <c r="A688" s="33"/>
      <c r="B688" s="34"/>
      <c r="C688" s="182" t="s">
        <v>1166</v>
      </c>
      <c r="D688" s="182" t="s">
        <v>135</v>
      </c>
      <c r="E688" s="183" t="s">
        <v>1167</v>
      </c>
      <c r="F688" s="184" t="s">
        <v>1168</v>
      </c>
      <c r="G688" s="185" t="s">
        <v>138</v>
      </c>
      <c r="H688" s="186">
        <v>1450.8620000000001</v>
      </c>
      <c r="I688" s="187"/>
      <c r="J688" s="188">
        <f>ROUND(I688*H688,2)</f>
        <v>0</v>
      </c>
      <c r="K688" s="189"/>
      <c r="L688" s="38"/>
      <c r="M688" s="190" t="s">
        <v>1</v>
      </c>
      <c r="N688" s="191" t="s">
        <v>38</v>
      </c>
      <c r="O688" s="70"/>
      <c r="P688" s="192">
        <f>O688*H688</f>
        <v>0</v>
      </c>
      <c r="Q688" s="192">
        <v>2.0000000000000001E-4</v>
      </c>
      <c r="R688" s="192">
        <f>Q688*H688</f>
        <v>0.29017240000000005</v>
      </c>
      <c r="S688" s="192">
        <v>0</v>
      </c>
      <c r="T688" s="193">
        <f>S688*H688</f>
        <v>0</v>
      </c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R688" s="194" t="s">
        <v>207</v>
      </c>
      <c r="AT688" s="194" t="s">
        <v>135</v>
      </c>
      <c r="AU688" s="194" t="s">
        <v>83</v>
      </c>
      <c r="AY688" s="16" t="s">
        <v>133</v>
      </c>
      <c r="BE688" s="195">
        <f>IF(N688="základní",J688,0)</f>
        <v>0</v>
      </c>
      <c r="BF688" s="195">
        <f>IF(N688="snížená",J688,0)</f>
        <v>0</v>
      </c>
      <c r="BG688" s="195">
        <f>IF(N688="zákl. přenesená",J688,0)</f>
        <v>0</v>
      </c>
      <c r="BH688" s="195">
        <f>IF(N688="sníž. přenesená",J688,0)</f>
        <v>0</v>
      </c>
      <c r="BI688" s="195">
        <f>IF(N688="nulová",J688,0)</f>
        <v>0</v>
      </c>
      <c r="BJ688" s="16" t="s">
        <v>81</v>
      </c>
      <c r="BK688" s="195">
        <f>ROUND(I688*H688,2)</f>
        <v>0</v>
      </c>
      <c r="BL688" s="16" t="s">
        <v>207</v>
      </c>
      <c r="BM688" s="194" t="s">
        <v>1169</v>
      </c>
    </row>
    <row r="689" spans="1:65" s="14" customFormat="1">
      <c r="B689" s="207"/>
      <c r="C689" s="208"/>
      <c r="D689" s="198" t="s">
        <v>141</v>
      </c>
      <c r="E689" s="209" t="s">
        <v>1</v>
      </c>
      <c r="F689" s="210" t="s">
        <v>1161</v>
      </c>
      <c r="G689" s="208"/>
      <c r="H689" s="211">
        <v>1450.8620000000001</v>
      </c>
      <c r="I689" s="212"/>
      <c r="J689" s="208"/>
      <c r="K689" s="208"/>
      <c r="L689" s="213"/>
      <c r="M689" s="214"/>
      <c r="N689" s="215"/>
      <c r="O689" s="215"/>
      <c r="P689" s="215"/>
      <c r="Q689" s="215"/>
      <c r="R689" s="215"/>
      <c r="S689" s="215"/>
      <c r="T689" s="216"/>
      <c r="AT689" s="217" t="s">
        <v>141</v>
      </c>
      <c r="AU689" s="217" t="s">
        <v>83</v>
      </c>
      <c r="AV689" s="14" t="s">
        <v>83</v>
      </c>
      <c r="AW689" s="14" t="s">
        <v>30</v>
      </c>
      <c r="AX689" s="14" t="s">
        <v>73</v>
      </c>
      <c r="AY689" s="217" t="s">
        <v>133</v>
      </c>
    </row>
    <row r="690" spans="1:65" s="2" customFormat="1" ht="24.2" customHeight="1">
      <c r="A690" s="33"/>
      <c r="B690" s="34"/>
      <c r="C690" s="182" t="s">
        <v>1170</v>
      </c>
      <c r="D690" s="182" t="s">
        <v>135</v>
      </c>
      <c r="E690" s="183" t="s">
        <v>1171</v>
      </c>
      <c r="F690" s="184" t="s">
        <v>1172</v>
      </c>
      <c r="G690" s="185" t="s">
        <v>138</v>
      </c>
      <c r="H690" s="186">
        <v>1527.0440000000001</v>
      </c>
      <c r="I690" s="187"/>
      <c r="J690" s="188">
        <f>ROUND(I690*H690,2)</f>
        <v>0</v>
      </c>
      <c r="K690" s="189"/>
      <c r="L690" s="38"/>
      <c r="M690" s="190" t="s">
        <v>1</v>
      </c>
      <c r="N690" s="191" t="s">
        <v>38</v>
      </c>
      <c r="O690" s="70"/>
      <c r="P690" s="192">
        <f>O690*H690</f>
        <v>0</v>
      </c>
      <c r="Q690" s="192">
        <v>2.7999999999999998E-4</v>
      </c>
      <c r="R690" s="192">
        <f>Q690*H690</f>
        <v>0.42757232000000001</v>
      </c>
      <c r="S690" s="192">
        <v>0</v>
      </c>
      <c r="T690" s="193">
        <f>S690*H690</f>
        <v>0</v>
      </c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R690" s="194" t="s">
        <v>207</v>
      </c>
      <c r="AT690" s="194" t="s">
        <v>135</v>
      </c>
      <c r="AU690" s="194" t="s">
        <v>83</v>
      </c>
      <c r="AY690" s="16" t="s">
        <v>133</v>
      </c>
      <c r="BE690" s="195">
        <f>IF(N690="základní",J690,0)</f>
        <v>0</v>
      </c>
      <c r="BF690" s="195">
        <f>IF(N690="snížená",J690,0)</f>
        <v>0</v>
      </c>
      <c r="BG690" s="195">
        <f>IF(N690="zákl. přenesená",J690,0)</f>
        <v>0</v>
      </c>
      <c r="BH690" s="195">
        <f>IF(N690="sníž. přenesená",J690,0)</f>
        <v>0</v>
      </c>
      <c r="BI690" s="195">
        <f>IF(N690="nulová",J690,0)</f>
        <v>0</v>
      </c>
      <c r="BJ690" s="16" t="s">
        <v>81</v>
      </c>
      <c r="BK690" s="195">
        <f>ROUND(I690*H690,2)</f>
        <v>0</v>
      </c>
      <c r="BL690" s="16" t="s">
        <v>207</v>
      </c>
      <c r="BM690" s="194" t="s">
        <v>1173</v>
      </c>
    </row>
    <row r="691" spans="1:65" s="14" customFormat="1">
      <c r="B691" s="207"/>
      <c r="C691" s="208"/>
      <c r="D691" s="198" t="s">
        <v>141</v>
      </c>
      <c r="E691" s="209" t="s">
        <v>1</v>
      </c>
      <c r="F691" s="210" t="s">
        <v>1174</v>
      </c>
      <c r="G691" s="208"/>
      <c r="H691" s="211">
        <v>1527.0440000000001</v>
      </c>
      <c r="I691" s="212"/>
      <c r="J691" s="208"/>
      <c r="K691" s="208"/>
      <c r="L691" s="213"/>
      <c r="M691" s="214"/>
      <c r="N691" s="215"/>
      <c r="O691" s="215"/>
      <c r="P691" s="215"/>
      <c r="Q691" s="215"/>
      <c r="R691" s="215"/>
      <c r="S691" s="215"/>
      <c r="T691" s="216"/>
      <c r="AT691" s="217" t="s">
        <v>141</v>
      </c>
      <c r="AU691" s="217" t="s">
        <v>83</v>
      </c>
      <c r="AV691" s="14" t="s">
        <v>83</v>
      </c>
      <c r="AW691" s="14" t="s">
        <v>30</v>
      </c>
      <c r="AX691" s="14" t="s">
        <v>73</v>
      </c>
      <c r="AY691" s="217" t="s">
        <v>133</v>
      </c>
    </row>
    <row r="692" spans="1:65" s="12" customFormat="1" ht="25.9" customHeight="1">
      <c r="B692" s="166"/>
      <c r="C692" s="167"/>
      <c r="D692" s="168" t="s">
        <v>72</v>
      </c>
      <c r="E692" s="169" t="s">
        <v>1175</v>
      </c>
      <c r="F692" s="169" t="s">
        <v>1176</v>
      </c>
      <c r="G692" s="167"/>
      <c r="H692" s="167"/>
      <c r="I692" s="170"/>
      <c r="J692" s="171">
        <f>BK692</f>
        <v>0</v>
      </c>
      <c r="K692" s="167"/>
      <c r="L692" s="172"/>
      <c r="M692" s="173"/>
      <c r="N692" s="174"/>
      <c r="O692" s="174"/>
      <c r="P692" s="175">
        <f>SUM(P693:P699)</f>
        <v>0</v>
      </c>
      <c r="Q692" s="174"/>
      <c r="R692" s="175">
        <f>SUM(R693:R699)</f>
        <v>0</v>
      </c>
      <c r="S692" s="174"/>
      <c r="T692" s="176">
        <f>SUM(T693:T699)</f>
        <v>0</v>
      </c>
      <c r="AR692" s="177" t="s">
        <v>158</v>
      </c>
      <c r="AT692" s="178" t="s">
        <v>72</v>
      </c>
      <c r="AU692" s="178" t="s">
        <v>73</v>
      </c>
      <c r="AY692" s="177" t="s">
        <v>133</v>
      </c>
      <c r="BK692" s="179">
        <f>SUM(BK693:BK699)</f>
        <v>0</v>
      </c>
    </row>
    <row r="693" spans="1:65" s="2" customFormat="1" ht="14.45" customHeight="1">
      <c r="A693" s="33"/>
      <c r="B693" s="34"/>
      <c r="C693" s="182" t="s">
        <v>1177</v>
      </c>
      <c r="D693" s="182" t="s">
        <v>135</v>
      </c>
      <c r="E693" s="183" t="s">
        <v>1178</v>
      </c>
      <c r="F693" s="184" t="s">
        <v>1179</v>
      </c>
      <c r="G693" s="185" t="s">
        <v>566</v>
      </c>
      <c r="H693" s="186">
        <v>1</v>
      </c>
      <c r="I693" s="187"/>
      <c r="J693" s="188">
        <f t="shared" ref="J693:J699" si="10">ROUND(I693*H693,2)</f>
        <v>0</v>
      </c>
      <c r="K693" s="189"/>
      <c r="L693" s="38"/>
      <c r="M693" s="190" t="s">
        <v>1</v>
      </c>
      <c r="N693" s="191" t="s">
        <v>38</v>
      </c>
      <c r="O693" s="70"/>
      <c r="P693" s="192">
        <f t="shared" ref="P693:P699" si="11">O693*H693</f>
        <v>0</v>
      </c>
      <c r="Q693" s="192">
        <v>0</v>
      </c>
      <c r="R693" s="192">
        <f t="shared" ref="R693:R699" si="12">Q693*H693</f>
        <v>0</v>
      </c>
      <c r="S693" s="192">
        <v>0</v>
      </c>
      <c r="T693" s="193">
        <f t="shared" ref="T693:T699" si="13">S693*H693</f>
        <v>0</v>
      </c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R693" s="194" t="s">
        <v>1180</v>
      </c>
      <c r="AT693" s="194" t="s">
        <v>135</v>
      </c>
      <c r="AU693" s="194" t="s">
        <v>81</v>
      </c>
      <c r="AY693" s="16" t="s">
        <v>133</v>
      </c>
      <c r="BE693" s="195">
        <f t="shared" ref="BE693:BE699" si="14">IF(N693="základní",J693,0)</f>
        <v>0</v>
      </c>
      <c r="BF693" s="195">
        <f t="shared" ref="BF693:BF699" si="15">IF(N693="snížená",J693,0)</f>
        <v>0</v>
      </c>
      <c r="BG693" s="195">
        <f t="shared" ref="BG693:BG699" si="16">IF(N693="zákl. přenesená",J693,0)</f>
        <v>0</v>
      </c>
      <c r="BH693" s="195">
        <f t="shared" ref="BH693:BH699" si="17">IF(N693="sníž. přenesená",J693,0)</f>
        <v>0</v>
      </c>
      <c r="BI693" s="195">
        <f t="shared" ref="BI693:BI699" si="18">IF(N693="nulová",J693,0)</f>
        <v>0</v>
      </c>
      <c r="BJ693" s="16" t="s">
        <v>81</v>
      </c>
      <c r="BK693" s="195">
        <f t="shared" ref="BK693:BK699" si="19">ROUND(I693*H693,2)</f>
        <v>0</v>
      </c>
      <c r="BL693" s="16" t="s">
        <v>1180</v>
      </c>
      <c r="BM693" s="194" t="s">
        <v>1181</v>
      </c>
    </row>
    <row r="694" spans="1:65" s="2" customFormat="1" ht="14.45" customHeight="1">
      <c r="A694" s="33"/>
      <c r="B694" s="34"/>
      <c r="C694" s="182" t="s">
        <v>1182</v>
      </c>
      <c r="D694" s="182" t="s">
        <v>135</v>
      </c>
      <c r="E694" s="183" t="s">
        <v>1183</v>
      </c>
      <c r="F694" s="184" t="s">
        <v>1184</v>
      </c>
      <c r="G694" s="185" t="s">
        <v>566</v>
      </c>
      <c r="H694" s="186">
        <v>1</v>
      </c>
      <c r="I694" s="187"/>
      <c r="J694" s="188">
        <f t="shared" si="10"/>
        <v>0</v>
      </c>
      <c r="K694" s="189"/>
      <c r="L694" s="38"/>
      <c r="M694" s="190" t="s">
        <v>1</v>
      </c>
      <c r="N694" s="191" t="s">
        <v>38</v>
      </c>
      <c r="O694" s="70"/>
      <c r="P694" s="192">
        <f t="shared" si="11"/>
        <v>0</v>
      </c>
      <c r="Q694" s="192">
        <v>0</v>
      </c>
      <c r="R694" s="192">
        <f t="shared" si="12"/>
        <v>0</v>
      </c>
      <c r="S694" s="192">
        <v>0</v>
      </c>
      <c r="T694" s="193">
        <f t="shared" si="13"/>
        <v>0</v>
      </c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R694" s="194" t="s">
        <v>1180</v>
      </c>
      <c r="AT694" s="194" t="s">
        <v>135</v>
      </c>
      <c r="AU694" s="194" t="s">
        <v>81</v>
      </c>
      <c r="AY694" s="16" t="s">
        <v>133</v>
      </c>
      <c r="BE694" s="195">
        <f t="shared" si="14"/>
        <v>0</v>
      </c>
      <c r="BF694" s="195">
        <f t="shared" si="15"/>
        <v>0</v>
      </c>
      <c r="BG694" s="195">
        <f t="shared" si="16"/>
        <v>0</v>
      </c>
      <c r="BH694" s="195">
        <f t="shared" si="17"/>
        <v>0</v>
      </c>
      <c r="BI694" s="195">
        <f t="shared" si="18"/>
        <v>0</v>
      </c>
      <c r="BJ694" s="16" t="s">
        <v>81</v>
      </c>
      <c r="BK694" s="195">
        <f t="shared" si="19"/>
        <v>0</v>
      </c>
      <c r="BL694" s="16" t="s">
        <v>1180</v>
      </c>
      <c r="BM694" s="194" t="s">
        <v>1185</v>
      </c>
    </row>
    <row r="695" spans="1:65" s="2" customFormat="1" ht="24.2" customHeight="1">
      <c r="A695" s="33"/>
      <c r="B695" s="34"/>
      <c r="C695" s="182" t="s">
        <v>1186</v>
      </c>
      <c r="D695" s="182" t="s">
        <v>135</v>
      </c>
      <c r="E695" s="183" t="s">
        <v>1187</v>
      </c>
      <c r="F695" s="184" t="s">
        <v>1188</v>
      </c>
      <c r="G695" s="185" t="s">
        <v>566</v>
      </c>
      <c r="H695" s="186">
        <v>1</v>
      </c>
      <c r="I695" s="187"/>
      <c r="J695" s="188">
        <f t="shared" si="10"/>
        <v>0</v>
      </c>
      <c r="K695" s="189"/>
      <c r="L695" s="38"/>
      <c r="M695" s="190" t="s">
        <v>1</v>
      </c>
      <c r="N695" s="191" t="s">
        <v>38</v>
      </c>
      <c r="O695" s="70"/>
      <c r="P695" s="192">
        <f t="shared" si="11"/>
        <v>0</v>
      </c>
      <c r="Q695" s="192">
        <v>0</v>
      </c>
      <c r="R695" s="192">
        <f t="shared" si="12"/>
        <v>0</v>
      </c>
      <c r="S695" s="192">
        <v>0</v>
      </c>
      <c r="T695" s="193">
        <f t="shared" si="13"/>
        <v>0</v>
      </c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R695" s="194" t="s">
        <v>1180</v>
      </c>
      <c r="AT695" s="194" t="s">
        <v>135</v>
      </c>
      <c r="AU695" s="194" t="s">
        <v>81</v>
      </c>
      <c r="AY695" s="16" t="s">
        <v>133</v>
      </c>
      <c r="BE695" s="195">
        <f t="shared" si="14"/>
        <v>0</v>
      </c>
      <c r="BF695" s="195">
        <f t="shared" si="15"/>
        <v>0</v>
      </c>
      <c r="BG695" s="195">
        <f t="shared" si="16"/>
        <v>0</v>
      </c>
      <c r="BH695" s="195">
        <f t="shared" si="17"/>
        <v>0</v>
      </c>
      <c r="BI695" s="195">
        <f t="shared" si="18"/>
        <v>0</v>
      </c>
      <c r="BJ695" s="16" t="s">
        <v>81</v>
      </c>
      <c r="BK695" s="195">
        <f t="shared" si="19"/>
        <v>0</v>
      </c>
      <c r="BL695" s="16" t="s">
        <v>1180</v>
      </c>
      <c r="BM695" s="194" t="s">
        <v>1189</v>
      </c>
    </row>
    <row r="696" spans="1:65" s="2" customFormat="1" ht="14.45" customHeight="1">
      <c r="A696" s="33"/>
      <c r="B696" s="34"/>
      <c r="C696" s="182" t="s">
        <v>177</v>
      </c>
      <c r="D696" s="182" t="s">
        <v>135</v>
      </c>
      <c r="E696" s="183" t="s">
        <v>1190</v>
      </c>
      <c r="F696" s="184" t="s">
        <v>1191</v>
      </c>
      <c r="G696" s="185" t="s">
        <v>566</v>
      </c>
      <c r="H696" s="186">
        <v>1</v>
      </c>
      <c r="I696" s="187"/>
      <c r="J696" s="188">
        <f t="shared" si="10"/>
        <v>0</v>
      </c>
      <c r="K696" s="189"/>
      <c r="L696" s="38"/>
      <c r="M696" s="190" t="s">
        <v>1</v>
      </c>
      <c r="N696" s="191" t="s">
        <v>38</v>
      </c>
      <c r="O696" s="70"/>
      <c r="P696" s="192">
        <f t="shared" si="11"/>
        <v>0</v>
      </c>
      <c r="Q696" s="192">
        <v>0</v>
      </c>
      <c r="R696" s="192">
        <f t="shared" si="12"/>
        <v>0</v>
      </c>
      <c r="S696" s="192">
        <v>0</v>
      </c>
      <c r="T696" s="193">
        <f t="shared" si="13"/>
        <v>0</v>
      </c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R696" s="194" t="s">
        <v>1180</v>
      </c>
      <c r="AT696" s="194" t="s">
        <v>135</v>
      </c>
      <c r="AU696" s="194" t="s">
        <v>81</v>
      </c>
      <c r="AY696" s="16" t="s">
        <v>133</v>
      </c>
      <c r="BE696" s="195">
        <f t="shared" si="14"/>
        <v>0</v>
      </c>
      <c r="BF696" s="195">
        <f t="shared" si="15"/>
        <v>0</v>
      </c>
      <c r="BG696" s="195">
        <f t="shared" si="16"/>
        <v>0</v>
      </c>
      <c r="BH696" s="195">
        <f t="shared" si="17"/>
        <v>0</v>
      </c>
      <c r="BI696" s="195">
        <f t="shared" si="18"/>
        <v>0</v>
      </c>
      <c r="BJ696" s="16" t="s">
        <v>81</v>
      </c>
      <c r="BK696" s="195">
        <f t="shared" si="19"/>
        <v>0</v>
      </c>
      <c r="BL696" s="16" t="s">
        <v>1180</v>
      </c>
      <c r="BM696" s="194" t="s">
        <v>1192</v>
      </c>
    </row>
    <row r="697" spans="1:65" s="2" customFormat="1" ht="14.45" customHeight="1">
      <c r="A697" s="33"/>
      <c r="B697" s="34"/>
      <c r="C697" s="182" t="s">
        <v>1193</v>
      </c>
      <c r="D697" s="182" t="s">
        <v>135</v>
      </c>
      <c r="E697" s="183" t="s">
        <v>1194</v>
      </c>
      <c r="F697" s="184" t="s">
        <v>1195</v>
      </c>
      <c r="G697" s="185" t="s">
        <v>566</v>
      </c>
      <c r="H697" s="186">
        <v>1</v>
      </c>
      <c r="I697" s="187"/>
      <c r="J697" s="188">
        <f t="shared" si="10"/>
        <v>0</v>
      </c>
      <c r="K697" s="189"/>
      <c r="L697" s="38"/>
      <c r="M697" s="190" t="s">
        <v>1</v>
      </c>
      <c r="N697" s="191" t="s">
        <v>38</v>
      </c>
      <c r="O697" s="70"/>
      <c r="P697" s="192">
        <f t="shared" si="11"/>
        <v>0</v>
      </c>
      <c r="Q697" s="192">
        <v>0</v>
      </c>
      <c r="R697" s="192">
        <f t="shared" si="12"/>
        <v>0</v>
      </c>
      <c r="S697" s="192">
        <v>0</v>
      </c>
      <c r="T697" s="193">
        <f t="shared" si="13"/>
        <v>0</v>
      </c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R697" s="194" t="s">
        <v>1180</v>
      </c>
      <c r="AT697" s="194" t="s">
        <v>135</v>
      </c>
      <c r="AU697" s="194" t="s">
        <v>81</v>
      </c>
      <c r="AY697" s="16" t="s">
        <v>133</v>
      </c>
      <c r="BE697" s="195">
        <f t="shared" si="14"/>
        <v>0</v>
      </c>
      <c r="BF697" s="195">
        <f t="shared" si="15"/>
        <v>0</v>
      </c>
      <c r="BG697" s="195">
        <f t="shared" si="16"/>
        <v>0</v>
      </c>
      <c r="BH697" s="195">
        <f t="shared" si="17"/>
        <v>0</v>
      </c>
      <c r="BI697" s="195">
        <f t="shared" si="18"/>
        <v>0</v>
      </c>
      <c r="BJ697" s="16" t="s">
        <v>81</v>
      </c>
      <c r="BK697" s="195">
        <f t="shared" si="19"/>
        <v>0</v>
      </c>
      <c r="BL697" s="16" t="s">
        <v>1180</v>
      </c>
      <c r="BM697" s="194" t="s">
        <v>1196</v>
      </c>
    </row>
    <row r="698" spans="1:65" s="2" customFormat="1" ht="14.45" customHeight="1">
      <c r="A698" s="33"/>
      <c r="B698" s="34"/>
      <c r="C698" s="182" t="s">
        <v>1197</v>
      </c>
      <c r="D698" s="182" t="s">
        <v>135</v>
      </c>
      <c r="E698" s="183" t="s">
        <v>1198</v>
      </c>
      <c r="F698" s="184" t="s">
        <v>1199</v>
      </c>
      <c r="G698" s="185" t="s">
        <v>566</v>
      </c>
      <c r="H698" s="186">
        <v>1</v>
      </c>
      <c r="I698" s="187"/>
      <c r="J698" s="188">
        <f t="shared" si="10"/>
        <v>0</v>
      </c>
      <c r="K698" s="189"/>
      <c r="L698" s="38"/>
      <c r="M698" s="190" t="s">
        <v>1</v>
      </c>
      <c r="N698" s="191" t="s">
        <v>38</v>
      </c>
      <c r="O698" s="70"/>
      <c r="P698" s="192">
        <f t="shared" si="11"/>
        <v>0</v>
      </c>
      <c r="Q698" s="192">
        <v>0</v>
      </c>
      <c r="R698" s="192">
        <f t="shared" si="12"/>
        <v>0</v>
      </c>
      <c r="S698" s="192">
        <v>0</v>
      </c>
      <c r="T698" s="193">
        <f t="shared" si="13"/>
        <v>0</v>
      </c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R698" s="194" t="s">
        <v>1180</v>
      </c>
      <c r="AT698" s="194" t="s">
        <v>135</v>
      </c>
      <c r="AU698" s="194" t="s">
        <v>81</v>
      </c>
      <c r="AY698" s="16" t="s">
        <v>133</v>
      </c>
      <c r="BE698" s="195">
        <f t="shared" si="14"/>
        <v>0</v>
      </c>
      <c r="BF698" s="195">
        <f t="shared" si="15"/>
        <v>0</v>
      </c>
      <c r="BG698" s="195">
        <f t="shared" si="16"/>
        <v>0</v>
      </c>
      <c r="BH698" s="195">
        <f t="shared" si="17"/>
        <v>0</v>
      </c>
      <c r="BI698" s="195">
        <f t="shared" si="18"/>
        <v>0</v>
      </c>
      <c r="BJ698" s="16" t="s">
        <v>81</v>
      </c>
      <c r="BK698" s="195">
        <f t="shared" si="19"/>
        <v>0</v>
      </c>
      <c r="BL698" s="16" t="s">
        <v>1180</v>
      </c>
      <c r="BM698" s="194" t="s">
        <v>1200</v>
      </c>
    </row>
    <row r="699" spans="1:65" s="2" customFormat="1" ht="14.45" customHeight="1">
      <c r="A699" s="33"/>
      <c r="B699" s="34"/>
      <c r="C699" s="182" t="s">
        <v>1201</v>
      </c>
      <c r="D699" s="182" t="s">
        <v>135</v>
      </c>
      <c r="E699" s="183" t="s">
        <v>1202</v>
      </c>
      <c r="F699" s="184" t="s">
        <v>1203</v>
      </c>
      <c r="G699" s="185" t="s">
        <v>566</v>
      </c>
      <c r="H699" s="186">
        <v>1</v>
      </c>
      <c r="I699" s="187"/>
      <c r="J699" s="188">
        <f t="shared" si="10"/>
        <v>0</v>
      </c>
      <c r="K699" s="189"/>
      <c r="L699" s="38"/>
      <c r="M699" s="230" t="s">
        <v>1</v>
      </c>
      <c r="N699" s="231" t="s">
        <v>38</v>
      </c>
      <c r="O699" s="232"/>
      <c r="P699" s="233">
        <f t="shared" si="11"/>
        <v>0</v>
      </c>
      <c r="Q699" s="233">
        <v>0</v>
      </c>
      <c r="R699" s="233">
        <f t="shared" si="12"/>
        <v>0</v>
      </c>
      <c r="S699" s="233">
        <v>0</v>
      </c>
      <c r="T699" s="234">
        <f t="shared" si="13"/>
        <v>0</v>
      </c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R699" s="194" t="s">
        <v>1180</v>
      </c>
      <c r="AT699" s="194" t="s">
        <v>135</v>
      </c>
      <c r="AU699" s="194" t="s">
        <v>81</v>
      </c>
      <c r="AY699" s="16" t="s">
        <v>133</v>
      </c>
      <c r="BE699" s="195">
        <f t="shared" si="14"/>
        <v>0</v>
      </c>
      <c r="BF699" s="195">
        <f t="shared" si="15"/>
        <v>0</v>
      </c>
      <c r="BG699" s="195">
        <f t="shared" si="16"/>
        <v>0</v>
      </c>
      <c r="BH699" s="195">
        <f t="shared" si="17"/>
        <v>0</v>
      </c>
      <c r="BI699" s="195">
        <f t="shared" si="18"/>
        <v>0</v>
      </c>
      <c r="BJ699" s="16" t="s">
        <v>81</v>
      </c>
      <c r="BK699" s="195">
        <f t="shared" si="19"/>
        <v>0</v>
      </c>
      <c r="BL699" s="16" t="s">
        <v>1180</v>
      </c>
      <c r="BM699" s="194" t="s">
        <v>1204</v>
      </c>
    </row>
    <row r="700" spans="1:65" s="2" customFormat="1" ht="6.95" customHeight="1">
      <c r="A700" s="33"/>
      <c r="B700" s="53"/>
      <c r="C700" s="54"/>
      <c r="D700" s="54"/>
      <c r="E700" s="54"/>
      <c r="F700" s="54"/>
      <c r="G700" s="54"/>
      <c r="H700" s="54"/>
      <c r="I700" s="54"/>
      <c r="J700" s="54"/>
      <c r="K700" s="54"/>
      <c r="L700" s="38"/>
      <c r="M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</row>
  </sheetData>
  <sheetProtection algorithmName="SHA-512" hashValue="yYZJr0RX553Bx04BxZhiHKBw3iwj9S2uTNmLZILQFNe6d+7SekaFrxGJq1x622x1SAWyFdLRxg1l/8uru4zzug==" saltValue="sWnyMeoxyRBL8jA22G/hxw==" spinCount="100000" sheet="1" objects="1" scenarios="1" formatColumns="0" formatRows="0" autoFilter="0"/>
  <autoFilter ref="C141:K699"/>
  <mergeCells count="9">
    <mergeCell ref="E87:H87"/>
    <mergeCell ref="E132:H132"/>
    <mergeCell ref="E134:H13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SO 01 - Stavební úpravy</vt:lpstr>
      <vt:lpstr>'Rekapitulace stavby'!Názvy_tisku</vt:lpstr>
      <vt:lpstr>'SO 01 - Stavební úpravy'!Názvy_tisku</vt:lpstr>
      <vt:lpstr>'Rekapitulace stavby'!Oblast_tisku</vt:lpstr>
      <vt:lpstr>'SO 01 - Stavební úpravy'!Oblast_tisku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Tůmová</dc:creator>
  <cp:lastModifiedBy>Pavlína Tůmová</cp:lastModifiedBy>
  <dcterms:created xsi:type="dcterms:W3CDTF">2021-04-15T13:38:50Z</dcterms:created>
  <dcterms:modified xsi:type="dcterms:W3CDTF">2021-04-27T10:50:59Z</dcterms:modified>
</cp:coreProperties>
</file>