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9040" windowHeight="16440" tabRatio="972" firstSheet="2" activeTab="7"/>
  </bookViews>
  <sheets>
    <sheet name="Rekapitulace stavby" sheetId="1" r:id="rId1"/>
    <sheet name="01_ST - kotelna školní bu..." sheetId="2" r:id="rId2"/>
    <sheet name="01_PL - kotelna školní bu..." sheetId="3" r:id="rId3"/>
    <sheet name="01_UT - kotelna školní bu..." sheetId="4" r:id="rId4"/>
    <sheet name="01_ZTI - kotelna školní b..." sheetId="5" r:id="rId5"/>
    <sheet name="01_MaR - kotelna školní b..." sheetId="6" r:id="rId6"/>
    <sheet name="02_PL - kotelna přístavba..." sheetId="7" r:id="rId7"/>
    <sheet name="02_UT - kotelna přístavba..." sheetId="8" r:id="rId8"/>
    <sheet name="02_ZTI - kotelna přístavb..." sheetId="9" r:id="rId9"/>
    <sheet name="02_MaR - kotelna přístavb..." sheetId="10" r:id="rId10"/>
    <sheet name="03_UT - školní budova - r..." sheetId="11" r:id="rId11"/>
    <sheet name="Seznam figur" sheetId="12" r:id="rId12"/>
  </sheets>
  <definedNames>
    <definedName name="_xlnm._FilterDatabase" localSheetId="5" hidden="1">'01_MaR - kotelna školní b...'!$C$125:$K$208</definedName>
    <definedName name="_xlnm._FilterDatabase" localSheetId="2" hidden="1">'01_PL - kotelna školní bu...'!$C$131:$K$196</definedName>
    <definedName name="_xlnm._FilterDatabase" localSheetId="1" hidden="1">'01_ST - kotelna školní bu...'!$C$145:$K$314</definedName>
    <definedName name="_xlnm._FilterDatabase" localSheetId="3" hidden="1">'01_UT - kotelna školní bu...'!$C$133:$K$190</definedName>
    <definedName name="_xlnm._FilterDatabase" localSheetId="4" hidden="1">'01_ZTI - kotelna školní b...'!$C$127:$K$157</definedName>
    <definedName name="_xlnm._FilterDatabase" localSheetId="9" hidden="1">'02_MaR - kotelna přístavb...'!$C$125:$K$215</definedName>
    <definedName name="_xlnm._FilterDatabase" localSheetId="6" hidden="1">'02_PL - kotelna přístavba...'!$C$127:$K$155</definedName>
    <definedName name="_xlnm._FilterDatabase" localSheetId="7" hidden="1">'02_UT - kotelna přístavba...'!$C$131:$K$191</definedName>
    <definedName name="_xlnm._FilterDatabase" localSheetId="8" hidden="1">'02_ZTI - kotelna přístavb...'!$C$127:$K$155</definedName>
    <definedName name="_xlnm._FilterDatabase" localSheetId="10" hidden="1">'03_UT - školní budova - r...'!$C$128:$K$158</definedName>
    <definedName name="_xlnm.Print_Area" localSheetId="5">'01_MaR - kotelna školní b...'!$C$4:$J$76,'01_MaR - kotelna školní b...'!$C$82:$J$105,'01_MaR - kotelna školní b...'!$C$111:$K$208</definedName>
    <definedName name="_xlnm.Print_Area" localSheetId="2">'01_PL - kotelna školní bu...'!$C$4:$J$76,'01_PL - kotelna školní bu...'!$C$82:$J$111,'01_PL - kotelna školní bu...'!$C$117:$K$196</definedName>
    <definedName name="_xlnm.Print_Area" localSheetId="1">'01_ST - kotelna školní bu...'!$C$4:$J$76,'01_ST - kotelna školní bu...'!$C$82:$J$125,'01_ST - kotelna školní bu...'!$C$131:$K$314</definedName>
    <definedName name="_xlnm.Print_Area" localSheetId="3">'01_UT - kotelna školní bu...'!$C$4:$J$76,'01_UT - kotelna školní bu...'!$C$82:$J$113,'01_UT - kotelna školní bu...'!$C$119:$K$190</definedName>
    <definedName name="_xlnm.Print_Area" localSheetId="4">'01_ZTI - kotelna školní b...'!$C$4:$J$76,'01_ZTI - kotelna školní b...'!$C$82:$J$107,'01_ZTI - kotelna školní b...'!$C$113:$K$157</definedName>
    <definedName name="_xlnm.Print_Area" localSheetId="9">'02_MaR - kotelna přístavb...'!$C$4:$J$76,'02_MaR - kotelna přístavb...'!$C$82:$J$105,'02_MaR - kotelna přístavb...'!$C$111:$K$215</definedName>
    <definedName name="_xlnm.Print_Area" localSheetId="6">'02_PL - kotelna přístavba...'!$C$4:$J$76,'02_PL - kotelna přístavba...'!$C$82:$J$107,'02_PL - kotelna přístavba...'!$C$113:$K$155</definedName>
    <definedName name="_xlnm.Print_Area" localSheetId="7">'02_UT - kotelna přístavba...'!$C$4:$J$76,'02_UT - kotelna přístavba...'!$C$82:$J$111,'02_UT - kotelna přístavba...'!$C$117:$K$191</definedName>
    <definedName name="_xlnm.Print_Area" localSheetId="8">'02_ZTI - kotelna přístavb...'!$C$4:$J$76,'02_ZTI - kotelna přístavb...'!$C$82:$J$107,'02_ZTI - kotelna přístavb...'!$C$113:$K$155</definedName>
    <definedName name="_xlnm.Print_Area" localSheetId="10">'03_UT - školní budova - r...'!$C$4:$J$76,'03_UT - školní budova - r...'!$C$82:$J$108,'03_UT - školní budova - r...'!$C$114:$K$158</definedName>
    <definedName name="_xlnm.Print_Area" localSheetId="0">'Rekapitulace stavby'!$D$4:$AO$76,'Rekapitulace stavby'!$C$82:$AQ$108</definedName>
    <definedName name="_xlnm.Print_Area" localSheetId="11">'Seznam figur'!$C$4:$G$55</definedName>
    <definedName name="_xlnm.Print_Titles" localSheetId="0">'Rekapitulace stavby'!$92:$92</definedName>
    <definedName name="_xlnm.Print_Titles" localSheetId="1">'01_ST - kotelna školní bu...'!$145:$145</definedName>
    <definedName name="_xlnm.Print_Titles" localSheetId="2">'01_PL - kotelna školní bu...'!$131:$131</definedName>
    <definedName name="_xlnm.Print_Titles" localSheetId="3">'01_UT - kotelna školní bu...'!$133:$133</definedName>
    <definedName name="_xlnm.Print_Titles" localSheetId="4">'01_ZTI - kotelna školní b...'!$127:$127</definedName>
    <definedName name="_xlnm.Print_Titles" localSheetId="5">'01_MaR - kotelna školní b...'!$125:$125</definedName>
    <definedName name="_xlnm.Print_Titles" localSheetId="6">'02_PL - kotelna přístavba...'!$127:$127</definedName>
    <definedName name="_xlnm.Print_Titles" localSheetId="7">'02_UT - kotelna přístavba...'!$131:$131</definedName>
    <definedName name="_xlnm.Print_Titles" localSheetId="8">'02_ZTI - kotelna přístavb...'!$127:$127</definedName>
    <definedName name="_xlnm.Print_Titles" localSheetId="9">'02_MaR - kotelna přístavb...'!$125:$125</definedName>
    <definedName name="_xlnm.Print_Titles" localSheetId="10">'03_UT - školní budova - r...'!$128:$128</definedName>
    <definedName name="_xlnm.Print_Titles" localSheetId="11">'Seznam figur'!$9:$9</definedName>
  </definedNames>
  <calcPr calcId="162913"/>
</workbook>
</file>

<file path=xl/sharedStrings.xml><?xml version="1.0" encoding="utf-8"?>
<sst xmlns="http://schemas.openxmlformats.org/spreadsheetml/2006/main" count="9899" uniqueCount="1350">
  <si>
    <t>Export Komplet</t>
  </si>
  <si>
    <t/>
  </si>
  <si>
    <t>2.0</t>
  </si>
  <si>
    <t>False</t>
  </si>
  <si>
    <t>{c228f639-444d-455e-819f-b85f6b26a54a}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</si>
  <si>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</si>
  <si>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</si>
  <si>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</si>
  <si>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</si>
  <si>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</si>
  <si>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</si>
  <si>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</si>
  <si>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</si>
  <si>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</si>
  <si>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POL_004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</si>
  <si>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</si>
  <si>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</si>
  <si>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plynové kotelny</t>
  </si>
  <si>
    <t>KSO:</t>
  </si>
  <si>
    <t>CC-CZ:</t>
  </si>
  <si>
    <t>Místo:</t>
  </si>
  <si>
    <t>ZŠ Benešov, Na Karlově 372, Benešov</t>
  </si>
  <si>
    <t>Datum:</t>
  </si>
  <si>
    <t>27. 4. 2021</t>
  </si>
  <si>
    <t>Zadavatel:</t>
  </si>
  <si>
    <t>IČ:</t>
  </si>
  <si>
    <t>Město Benešov, Masarykovo náměstí 100, Benešov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</si>
  <si>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</si>
  <si>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</si>
  <si>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</si>
  <si>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</si>
  <si>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</si>
  <si>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</si>
  <si>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</si>
  <si>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</si>
  <si>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 xml:space="preserve">Zpracováno dle metodiky ÚRS s maximálním zatříděním položek (popisu činností) dle Třídníku stavebních konstrukcí a prací. Položky, které databáze neobsahuje, oceněny dle brutto ceníků příslušných dodavatelů.
Jsou-li ve výkazu výměr uvedeny odkazy na firmy, názvy nebo specifická označení výrobků apod., jsou takové odkazy pouze informativní a slouží pouze pro určení technické úrovně a provozních parametrů. Z zhotoviteli umožňují v souladu s §182, zákona č. 134/2016 Sb. o veřejných zakázkách použít i jiných kvalitativně a technicky obdobných zařízení, která mají podobnou nebo minimálně stejnou kvalitu, účinnost a výkon, parametry použití, ev. hlučnost (která bezpodmínečně splňuje platné hygienické normy). 
Celková množství u jednotlivých položek (kusy, metry) byla odměřena a sečtena digitálně z výkresů.  
Nabídková cena musí zahrnovat nejen přípravu, dodávku, dopravu a montáž, ale i veškeré související náklady, spojené s realizací, od zadání po předání stavby do užívání, včetně nákladů na koordinaci, uvedení do provozu, dokončovací práce, údržbu do doby předání, potřebné zkoušky a atesty, odstranění závad, předání dokladů o skutečném provedení, dokladů nutných pro kolaudační řízení aj.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</si>
  <si>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</si>
  <si>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</si>
  <si>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</si>
  <si>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</si>
  <si>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</si>
  <si>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</si>
  <si>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</si>
  <si>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</si>
  <si>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</si>
  <si>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</si>
  <si>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</si>
  <si>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</si>
  <si>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</si>
  <si>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</si>
  <si>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</si>
  <si>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</si>
  <si>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</si>
  <si>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</si>
  <si>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</si>
  <si>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</si>
  <si>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</si>
  <si>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</si>
  <si>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</si>
  <si>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</si>
  <si>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</si>
  <si>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</si>
  <si>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</si>
  <si>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</si>
  <si>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</si>
  <si>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</si>
  <si>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</si>
  <si>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</si>
  <si>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</si>
  <si>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</si>
  <si>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</si>
  <si>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</si>
  <si>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</si>
  <si>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</si>
  <si>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</si>
  <si>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</si>
  <si>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</si>
  <si>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</si>
  <si>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</si>
  <si>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</si>
  <si>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</si>
  <si>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kotelna školní budova</t>
  </si>
  <si>
    <t>STA</t>
  </si>
  <si>
    <t>1</t>
  </si>
  <si>
    <t>{ea2fc5e3-8659-41ee-b9b8-40401c36db20}</t>
  </si>
  <si>
    <t>2</t>
  </si>
  <si>
    <t>/</t>
  </si>
  <si>
    <t>01_ST</t>
  </si>
  <si>
    <t>kotelna školní budova - stavební úpravy</t>
  </si>
  <si>
    <t>Soupis</t>
  </si>
  <si>
    <t>{fefe6078-304b-468f-9300-3eee1140cbab}</t>
  </si>
  <si>
    <t>01_PL</t>
  </si>
  <si>
    <t>kotelna školní budova - plynovod</t>
  </si>
  <si>
    <t>{3791b018-d5a6-4dd4-9887-224a5205ed7b}</t>
  </si>
  <si>
    <t>01_UT</t>
  </si>
  <si>
    <t>kotelna školní budova - vytápění</t>
  </si>
  <si>
    <t>{ce8b567f-1f85-4096-a9ca-c398c35c488f}</t>
  </si>
  <si>
    <t>01_ZTI</t>
  </si>
  <si>
    <t>kotelna školní budova - zdravotechnika</t>
  </si>
  <si>
    <t>{18bb4249-250e-4c69-a42e-5ae411e8bdd9}</t>
  </si>
  <si>
    <t>01_MaR</t>
  </si>
  <si>
    <t>kotelna školní budova - měření a regulace</t>
  </si>
  <si>
    <t>{ccc46eae-7963-4951-bd73-c8aa251c8b8b}</t>
  </si>
  <si>
    <t>02</t>
  </si>
  <si>
    <t>kotelna přístavba</t>
  </si>
  <si>
    <t>{2713b4a4-1b1c-41fc-a4ba-4e377d1daff4}</t>
  </si>
  <si>
    <t>02_PL</t>
  </si>
  <si>
    <t>kotelna přístavba - plynovod</t>
  </si>
  <si>
    <t>{3a278ff3-c71c-4a82-a3bc-9b8d9923fb04}</t>
  </si>
  <si>
    <t>02_UT</t>
  </si>
  <si>
    <t>kotelna přístavba - vytápění</t>
  </si>
  <si>
    <t>{4132cafc-1d07-4da7-abc3-222ad4d7bbe4}</t>
  </si>
  <si>
    <t>02_ZTI</t>
  </si>
  <si>
    <t>kotelna přístavba - zdravotechnika</t>
  </si>
  <si>
    <t>{8baf15e9-0d34-4928-9ea9-16bd59f5cfa3}</t>
  </si>
  <si>
    <t>02_MaR</t>
  </si>
  <si>
    <t>kotelna přístavba - měření a regulace</t>
  </si>
  <si>
    <t>{0b8021f2-4575-476f-b5d7-77121b58772a}</t>
  </si>
  <si>
    <t>03</t>
  </si>
  <si>
    <t>školní budova</t>
  </si>
  <si>
    <t>{cd9d0b0f-3847-466c-b985-40e606244281}</t>
  </si>
  <si>
    <t>03_UT</t>
  </si>
  <si>
    <t>školní budova - rekonstrukce rozvodů vytápění</t>
  </si>
  <si>
    <t>{e0f6c413-cd16-4a58-8b01-c105580f638c}</t>
  </si>
  <si>
    <t>KRYCÍ LIST SOUPISU PRACÍ</t>
  </si>
  <si>
    <t>Objekt:</t>
  </si>
  <si>
    <t>01 - kotelna školní budova</t>
  </si>
  <si>
    <t>Soupis:</t>
  </si>
  <si>
    <t>01_ST - kotelna školní budova - stavební úpravy</t>
  </si>
  <si>
    <t xml:space="preserve">Zpracováno dle metodiky ÚRS s maximálním zatříděním položek (popisu činností) dle Třídníku stavebních konstrukcí a prací. Položky, které databáze neobsahuje, oceněny dle brutto ceníků příslušných dodavatelů.  Jsou-li ve výkazu výměr uvedeny odkazy na firmy, názvy nebo specifická označení výrobků apod., jsou takové odkazy pouze informativní a slouží pouze pro určení technické úrovně a provozních parametrů. Z zhotoviteli umožňují v souladu s §182, zákona č. 134/2016 Sb. o veřejných zakázkách použít i jiných kvalitativně a technicky obdobných zařízení, která mají podobnou nebo minimálně stejnou kvalitu, účinnost a výkon, parametry použití, ev. hlučnost (která bezpodmínečně splňuje platné hygienické normy).   Celková množství u jednotlivých položek (kusy, metry) byla odměřena a sečtena digitálně z výkresů.    Nabídková cena musí zahrnovat nejen přípravu, dodávku, dopravu a montáž, ale i veškeré související náklady, spojené s realizací, od zadání po předání stavby do užívání, včetně nákladů na koordinaci, uvedení do provozu, dokončovací práce, údržbu do doby předání, potřebné zkoušky a atesty, odstranění závad, předání dokladů o skutečném provedení, dokladů nutných pro kolaudační řízení aj. </t>
  </si>
  <si>
    <t>REKAPITULACE ČLENĚNÍ SOUPISU PRACÍ</t>
  </si>
  <si>
    <t>Kód dílu - Popis</t>
  </si>
  <si>
    <t>Cena celkem [CZK]</t>
  </si>
  <si>
    <t>Náklady ze soupisu prací</t>
  </si>
  <si>
    <t>-1</t>
  </si>
  <si>
    <t>1 - Zemní práce</t>
  </si>
  <si>
    <t>2 - Základy,zvláštní zakládání</t>
  </si>
  <si>
    <t>3 - Svislé a kompletní konstrukce</t>
  </si>
  <si>
    <t>60 - Úpravy povrchů, omítky</t>
  </si>
  <si>
    <t>61 - Upravy povrchů vnitřní</t>
  </si>
  <si>
    <t>62 - Upravy povrchů vnější</t>
  </si>
  <si>
    <t>63 - Podlahy a podlahové konstrukce</t>
  </si>
  <si>
    <t>64 - Výplně otvorů</t>
  </si>
  <si>
    <t>94 - Lešení a stavební výtahy</t>
  </si>
  <si>
    <t>95 - Dokončovací kce na pozem.stav.</t>
  </si>
  <si>
    <t>96 - Bourání konstrukcí</t>
  </si>
  <si>
    <t>97 - Prorážení otvorů</t>
  </si>
  <si>
    <t>99 - Staveništní přesun hmot</t>
  </si>
  <si>
    <t>711 - Izolace proti vodě</t>
  </si>
  <si>
    <t>712 - Živičné krytiny</t>
  </si>
  <si>
    <t>728 - Vzduchotechnika</t>
  </si>
  <si>
    <t>762 - Konstrukce tesařské</t>
  </si>
  <si>
    <t>764 - Konstrukce klempířské</t>
  </si>
  <si>
    <t>765 - Krytiny tvrdé</t>
  </si>
  <si>
    <t>766 - Konstrukce truhlářské</t>
  </si>
  <si>
    <t>767 - Konstrukce zámečnické</t>
  </si>
  <si>
    <t>771 - Podlahy z dlaždic a obklady</t>
  </si>
  <si>
    <t>777 - Podlahy ze syntetických hmot</t>
  </si>
  <si>
    <t>783 - Nátěry</t>
  </si>
  <si>
    <t>784 - Malby</t>
  </si>
  <si>
    <t>VN - Vedlejší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</si>
  <si>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</si>
  <si>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</si>
  <si>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</si>
  <si>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</si>
  <si>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</si>
  <si>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</si>
  <si>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</si>
  <si>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</si>
  <si>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</si>
  <si>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</si>
  <si>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</si>
  <si>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</si>
  <si>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</si>
  <si>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</si>
  <si>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</si>
  <si>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</si>
  <si>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174101102R00</t>
  </si>
  <si>
    <t>Zásyp ruční se zhutněním, (šachta)</t>
  </si>
  <si>
    <t>m3</t>
  </si>
  <si>
    <t>4</t>
  </si>
  <si>
    <t>R583-419044R</t>
  </si>
  <si>
    <t>Kamenivo drcené frakce  16-64</t>
  </si>
  <si>
    <t>t</t>
  </si>
  <si>
    <t>3</t>
  </si>
  <si>
    <t>174101102R00.1</t>
  </si>
  <si>
    <t>Zásyp ruční se zhutněním</t>
  </si>
  <si>
    <t>6</t>
  </si>
  <si>
    <t>583419044R</t>
  </si>
  <si>
    <t>Kamenivo drcené frakce  32/64</t>
  </si>
  <si>
    <t>8</t>
  </si>
  <si>
    <t>Základy,zvláštní zakládání</t>
  </si>
  <si>
    <t>5</t>
  </si>
  <si>
    <t>274272140RT4</t>
  </si>
  <si>
    <t>Zdivo základové z bednicích tvárnic, tl. 30 cm, výplň tvárnic betonem C 20/25</t>
  </si>
  <si>
    <t>m2</t>
  </si>
  <si>
    <t>10</t>
  </si>
  <si>
    <t>274361721R00</t>
  </si>
  <si>
    <t>Výztuž základových pasů z oceli BSt 500 S</t>
  </si>
  <si>
    <t>12</t>
  </si>
  <si>
    <t>7</t>
  </si>
  <si>
    <t>274272110RT4</t>
  </si>
  <si>
    <t>Zdivo základové z bednicích tvárnic, tl. 15 cm, výplň tvárnic betonem C 20/25</t>
  </si>
  <si>
    <t>14</t>
  </si>
  <si>
    <t>R274 27-211</t>
  </si>
  <si>
    <t>Zdivo základové z bednicích tvárnic, tl. 10 cm, výplň tvárnic betonem C 20/25</t>
  </si>
  <si>
    <t>16</t>
  </si>
  <si>
    <t>9</t>
  </si>
  <si>
    <t>18</t>
  </si>
  <si>
    <t>631313611R00</t>
  </si>
  <si>
    <t>Mazanina betonová tl. 8 - 12 cm C 16/20</t>
  </si>
  <si>
    <t>20</t>
  </si>
  <si>
    <t>11</t>
  </si>
  <si>
    <t>631319153R00</t>
  </si>
  <si>
    <t>Příplatek za přehlaz. mazanin pod povlaky tl. 12cm</t>
  </si>
  <si>
    <t>22</t>
  </si>
  <si>
    <t>631362021R00</t>
  </si>
  <si>
    <t>Výztuž mazanin svařovanou sítí z drátů Kari</t>
  </si>
  <si>
    <t>24</t>
  </si>
  <si>
    <t>Svislé a kompletní konstrukce</t>
  </si>
  <si>
    <t>13</t>
  </si>
  <si>
    <t>310239211R00</t>
  </si>
  <si>
    <t>Zazdívka otvorů plochy do 4 m2 cihlami na MVC</t>
  </si>
  <si>
    <t>26</t>
  </si>
  <si>
    <t>310271620R00</t>
  </si>
  <si>
    <t>Zazdívka otvorů do 4 m2, pórobet.tvárnice, tl.20cm</t>
  </si>
  <si>
    <t>28</t>
  </si>
  <si>
    <t>340271510R00</t>
  </si>
  <si>
    <t>Zazdívka otvorů pl.do 1 m2, pórobet.tvár.,tl.10 cm</t>
  </si>
  <si>
    <t>30</t>
  </si>
  <si>
    <t>310236241R00</t>
  </si>
  <si>
    <t>Zazdívka otvorů pl. 0,09 m2 cihlami, tl. zdi 30 cm</t>
  </si>
  <si>
    <t>kus</t>
  </si>
  <si>
    <t>32</t>
  </si>
  <si>
    <t>17</t>
  </si>
  <si>
    <t>317944311R00</t>
  </si>
  <si>
    <t>Válcované nosníky do č.12 do připravených otvorů</t>
  </si>
  <si>
    <t>34</t>
  </si>
  <si>
    <t>R317 91191</t>
  </si>
  <si>
    <t>Dodávka ocelového nosníku I,U v.-12cm</t>
  </si>
  <si>
    <t>36</t>
  </si>
  <si>
    <t>60</t>
  </si>
  <si>
    <t>Úpravy povrchů, omítky</t>
  </si>
  <si>
    <t>19</t>
  </si>
  <si>
    <t>602011191R00</t>
  </si>
  <si>
    <t>Podklad.nátěr stěn pod tenkovr.omítky</t>
  </si>
  <si>
    <t>38</t>
  </si>
  <si>
    <t>602011184R00</t>
  </si>
  <si>
    <t>Stěrka na stěnách silikátová barevná</t>
  </si>
  <si>
    <t>40</t>
  </si>
  <si>
    <t>61</t>
  </si>
  <si>
    <t>Upravy povrchů vnitřní</t>
  </si>
  <si>
    <t>611421133R00</t>
  </si>
  <si>
    <t>Omítka vnitřní stropů rovných, MVC, štuková</t>
  </si>
  <si>
    <t>42</t>
  </si>
  <si>
    <t>612421637R00</t>
  </si>
  <si>
    <t>Omítka vnitřní zdiva, MVC, štuková</t>
  </si>
  <si>
    <t>44</t>
  </si>
  <si>
    <t>23</t>
  </si>
  <si>
    <t>612425931R00</t>
  </si>
  <si>
    <t>Omítka vápenná vnitřního ostění - štuková</t>
  </si>
  <si>
    <t>46</t>
  </si>
  <si>
    <t>612481211RT2</t>
  </si>
  <si>
    <t>Montáž výztužné sítě(perlinky)do stěrky-vnit.stěny, včetně výztužné sítě a stěrkového tmelu</t>
  </si>
  <si>
    <t>48</t>
  </si>
  <si>
    <t>62</t>
  </si>
  <si>
    <t>Upravy povrchů vnější</t>
  </si>
  <si>
    <t>25</t>
  </si>
  <si>
    <t>622421131R00</t>
  </si>
  <si>
    <t>Omítka vnější stěn, MVC, hladká, složitost 1-2</t>
  </si>
  <si>
    <t>50</t>
  </si>
  <si>
    <t>620991121R00</t>
  </si>
  <si>
    <t>Zakrývání výplní vnějších otvorů z lešení</t>
  </si>
  <si>
    <t>52</t>
  </si>
  <si>
    <t>63</t>
  </si>
  <si>
    <t>Podlahy a podlahové konstrukce</t>
  </si>
  <si>
    <t>27</t>
  </si>
  <si>
    <t>631313611R00.1</t>
  </si>
  <si>
    <t>Mazanina betonová tl. 8 - 12 cm C 16/20, (P1)</t>
  </si>
  <si>
    <t>54</t>
  </si>
  <si>
    <t>631319163R00</t>
  </si>
  <si>
    <t>Příplatek za konečnou úpravu mazanin tl. 12 cm</t>
  </si>
  <si>
    <t>56</t>
  </si>
  <si>
    <t>29</t>
  </si>
  <si>
    <t>58</t>
  </si>
  <si>
    <t>631313611R00.2</t>
  </si>
  <si>
    <t>Mazanina betonová tl. 8 - 12 cm C 16/20, (P2)</t>
  </si>
  <si>
    <t>31</t>
  </si>
  <si>
    <t>64</t>
  </si>
  <si>
    <t>33</t>
  </si>
  <si>
    <t>631313611R00.3</t>
  </si>
  <si>
    <t>Mazanina betonová tl. 8 - 12 cm C 16/20, (P3)</t>
  </si>
  <si>
    <t>66</t>
  </si>
  <si>
    <t>68</t>
  </si>
  <si>
    <t>35</t>
  </si>
  <si>
    <t>70</t>
  </si>
  <si>
    <t>Výplně otvorů</t>
  </si>
  <si>
    <t>642944121R00</t>
  </si>
  <si>
    <t>Osazení ocelových zárubní dodatečně do 2,5 m2</t>
  </si>
  <si>
    <t>72</t>
  </si>
  <si>
    <t>37</t>
  </si>
  <si>
    <t>R640 99991</t>
  </si>
  <si>
    <t>Dodávka ocelové zárubně 800/1870mm ATP, s požární odolností EW30DP - NC</t>
  </si>
  <si>
    <t>74</t>
  </si>
  <si>
    <t>94</t>
  </si>
  <si>
    <t>Lešení a stavební výtahy</t>
  </si>
  <si>
    <t>941955001R00</t>
  </si>
  <si>
    <t>Lešení lehké pomocné, výška podlahy do 1,2 m</t>
  </si>
  <si>
    <t>76</t>
  </si>
  <si>
    <t>39</t>
  </si>
  <si>
    <t>941955002R00</t>
  </si>
  <si>
    <t>Lešení lehké pomocné, výška podlahy do 1,9 m</t>
  </si>
  <si>
    <t>78</t>
  </si>
  <si>
    <t>95</t>
  </si>
  <si>
    <t>Dokončovací kce na pozem.stav.</t>
  </si>
  <si>
    <t>952901111R00</t>
  </si>
  <si>
    <t>Vyčištění budov o výšce podlaží do 4 m</t>
  </si>
  <si>
    <t>80</t>
  </si>
  <si>
    <t>96</t>
  </si>
  <si>
    <t>Bourání konstrukcí</t>
  </si>
  <si>
    <t>41</t>
  </si>
  <si>
    <t>962031116R00</t>
  </si>
  <si>
    <t>Bourání příček z cihel pálených plných tl. 140 mm</t>
  </si>
  <si>
    <t>82</t>
  </si>
  <si>
    <t>962032241R00</t>
  </si>
  <si>
    <t>Bourání zdiva z cihel pálených na MC, (ubourání bloku)</t>
  </si>
  <si>
    <t>84</t>
  </si>
  <si>
    <t>43</t>
  </si>
  <si>
    <t>962032241R00.1</t>
  </si>
  <si>
    <t>Bourání zdiva z cihel pálených na MC</t>
  </si>
  <si>
    <t>86</t>
  </si>
  <si>
    <t>968072456R00</t>
  </si>
  <si>
    <t>Vybourání kovových dveřních zárubní pl. nad 2 m2</t>
  </si>
  <si>
    <t>88</t>
  </si>
  <si>
    <t>45</t>
  </si>
  <si>
    <t>968071125R00</t>
  </si>
  <si>
    <t>Vyvěšení, zavěšení kovových křídel dveří pl. 2 m2</t>
  </si>
  <si>
    <t>90</t>
  </si>
  <si>
    <t>968083012R00</t>
  </si>
  <si>
    <t>Vybourání plastových prosklených dveří pl.nad 2 m2</t>
  </si>
  <si>
    <t>92</t>
  </si>
  <si>
    <t>47</t>
  </si>
  <si>
    <t>965031131R00</t>
  </si>
  <si>
    <t>Bourání podlah z cihel naplocho, plochy nad 1 m2</t>
  </si>
  <si>
    <t>964073321R00</t>
  </si>
  <si>
    <t>Vybourání nosníků ze zdi cihelné dl. 6 m, 20 kg/m</t>
  </si>
  <si>
    <t>49</t>
  </si>
  <si>
    <t>964061331R00</t>
  </si>
  <si>
    <t>Uvolnění zhlaví trámu, zeď cihel, průřezu 0,05 m2</t>
  </si>
  <si>
    <t>98</t>
  </si>
  <si>
    <t>965042231R00</t>
  </si>
  <si>
    <t>Bourání mazanin betonových tl. nad 10 cm, pl. 4 m2, (před vstupem)</t>
  </si>
  <si>
    <t>100</t>
  </si>
  <si>
    <t>51</t>
  </si>
  <si>
    <t>102</t>
  </si>
  <si>
    <t>R960 00-9991</t>
  </si>
  <si>
    <t>Bourací práce nespecifikované</t>
  </si>
  <si>
    <t>hod</t>
  </si>
  <si>
    <t>104</t>
  </si>
  <si>
    <t>53</t>
  </si>
  <si>
    <t>722130806R00</t>
  </si>
  <si>
    <t>Demontáž potrubí ocelových DN 100</t>
  </si>
  <si>
    <t>m</t>
  </si>
  <si>
    <t>106</t>
  </si>
  <si>
    <t>97</t>
  </si>
  <si>
    <t>Prorážení otvorů</t>
  </si>
  <si>
    <t>976071111R00</t>
  </si>
  <si>
    <t>Vybourání kovových zábradlí a madel</t>
  </si>
  <si>
    <t>108</t>
  </si>
  <si>
    <t>55</t>
  </si>
  <si>
    <t>971033461R00</t>
  </si>
  <si>
    <t>Vybourání otv. zeď cihel. pl.0,25 m2, tl.60cm, MVC</t>
  </si>
  <si>
    <t>110</t>
  </si>
  <si>
    <t>976085411R00</t>
  </si>
  <si>
    <t>Vybourání kanal.rámů a poklopů plochy nad 0,6 m2</t>
  </si>
  <si>
    <t>112</t>
  </si>
  <si>
    <t>57</t>
  </si>
  <si>
    <t>978013191R00</t>
  </si>
  <si>
    <t>Otlučení omítek vnitřních stěn v rozsahu do 100 %</t>
  </si>
  <si>
    <t>114</t>
  </si>
  <si>
    <t>971042121R00</t>
  </si>
  <si>
    <t>Vrtání otvorů, kci betonové, do 3 cm, hl. do 15 cm, (pro zakotvení výztuže ZB)</t>
  </si>
  <si>
    <t>116</t>
  </si>
  <si>
    <t>59</t>
  </si>
  <si>
    <t>974031142R00</t>
  </si>
  <si>
    <t>Vysekání rýh ve zdi cihelné 7 x 7 cm</t>
  </si>
  <si>
    <t>118</t>
  </si>
  <si>
    <t>979082111R00</t>
  </si>
  <si>
    <t>Vnitrostaveništní doprava suti do 10 m</t>
  </si>
  <si>
    <t>120</t>
  </si>
  <si>
    <t>979082121R00</t>
  </si>
  <si>
    <t>Příplatek k vnitrost. dopravě suti za dalších 5 m</t>
  </si>
  <si>
    <t>122</t>
  </si>
  <si>
    <t>979011111R00</t>
  </si>
  <si>
    <t>Svislá doprava suti a vybour. hmot za 2.NP a 1.PP</t>
  </si>
  <si>
    <t>124</t>
  </si>
  <si>
    <t>979081111R00</t>
  </si>
  <si>
    <t>Odvoz suti a vybour. hmot na skládku do 1 km</t>
  </si>
  <si>
    <t>126</t>
  </si>
  <si>
    <t>979081121R00</t>
  </si>
  <si>
    <t>Příplatek k odvozu za každý další 1 km</t>
  </si>
  <si>
    <t>128</t>
  </si>
  <si>
    <t>65</t>
  </si>
  <si>
    <t>979990107R00</t>
  </si>
  <si>
    <t>Poplatek za skládku suti - směs</t>
  </si>
  <si>
    <t>130</t>
  </si>
  <si>
    <t>99</t>
  </si>
  <si>
    <t>Staveništní přesun hmot</t>
  </si>
  <si>
    <t>999281105R00</t>
  </si>
  <si>
    <t>Přesun hmot pro opravy a údržbu do výšky 6 m</t>
  </si>
  <si>
    <t>132</t>
  </si>
  <si>
    <t>711</t>
  </si>
  <si>
    <t>Izolace proti vodě</t>
  </si>
  <si>
    <t>67</t>
  </si>
  <si>
    <t>711111001R00</t>
  </si>
  <si>
    <t>Izolace proti vlhkosti vodor. nátěr ALP za studena</t>
  </si>
  <si>
    <t>134</t>
  </si>
  <si>
    <t>711112001R00</t>
  </si>
  <si>
    <t>Izolace proti vlhkosti svis. nátěr ALP, za studena</t>
  </si>
  <si>
    <t>136</t>
  </si>
  <si>
    <t>69</t>
  </si>
  <si>
    <t>711141559R00</t>
  </si>
  <si>
    <t>Izolace proti vlhk. vodorovná pásy přitavením</t>
  </si>
  <si>
    <t>138</t>
  </si>
  <si>
    <t>711142559R00</t>
  </si>
  <si>
    <t>Izolace proti vlhkosti svislá pásy přitavením</t>
  </si>
  <si>
    <t>140</t>
  </si>
  <si>
    <t>71</t>
  </si>
  <si>
    <t>711199095R00</t>
  </si>
  <si>
    <t>Příplatek za plochu do 10 m2, natěradly</t>
  </si>
  <si>
    <t>142</t>
  </si>
  <si>
    <t>711199097R00</t>
  </si>
  <si>
    <t>Příplatek za pl.do 10 m2, pásy,zemní vlhkost</t>
  </si>
  <si>
    <t>144</t>
  </si>
  <si>
    <t>73</t>
  </si>
  <si>
    <t>11163111R</t>
  </si>
  <si>
    <t>Lak asfaltový izolační ALP/9 PENETRAL</t>
  </si>
  <si>
    <t>kg</t>
  </si>
  <si>
    <t>146</t>
  </si>
  <si>
    <t>62852265R</t>
  </si>
  <si>
    <t>Pás modifikovaný asfalt Glastek 40 special mineral</t>
  </si>
  <si>
    <t>148</t>
  </si>
  <si>
    <t>75</t>
  </si>
  <si>
    <t>998711201R00</t>
  </si>
  <si>
    <t>Přesun hmot pro izolace proti vodě, výšky do 6 m</t>
  </si>
  <si>
    <t>%</t>
  </si>
  <si>
    <t>150</t>
  </si>
  <si>
    <t>712</t>
  </si>
  <si>
    <t>Živičné krytiny</t>
  </si>
  <si>
    <t>712311101R00</t>
  </si>
  <si>
    <t>Povlaková krytina střech do 10°, za studena ALP</t>
  </si>
  <si>
    <t>152</t>
  </si>
  <si>
    <t>77</t>
  </si>
  <si>
    <t>712341559R00</t>
  </si>
  <si>
    <t>Povlaková krytina střech do 10°, NAIP přitavením</t>
  </si>
  <si>
    <t>154</t>
  </si>
  <si>
    <t>712399095RT1</t>
  </si>
  <si>
    <t>Příplatek za plochu do 10 m2 natěradly, plochy jednotlivě do 2 m2</t>
  </si>
  <si>
    <t>156</t>
  </si>
  <si>
    <t>79</t>
  </si>
  <si>
    <t>712399097R00</t>
  </si>
  <si>
    <t>Příplatek za plochu do 10 m2 NAIP, pryže, termopl.</t>
  </si>
  <si>
    <t>158</t>
  </si>
  <si>
    <t>160</t>
  </si>
  <si>
    <t>81</t>
  </si>
  <si>
    <t>162</t>
  </si>
  <si>
    <t>62852251R</t>
  </si>
  <si>
    <t>Pás modifikovaný asfalt Elastek 40 special mineral</t>
  </si>
  <si>
    <t>164</t>
  </si>
  <si>
    <t>83</t>
  </si>
  <si>
    <t>R712 99991</t>
  </si>
  <si>
    <t>Nespecifikované izolatérské práce</t>
  </si>
  <si>
    <t>166</t>
  </si>
  <si>
    <t>998712201R00</t>
  </si>
  <si>
    <t>Přesun hmot pro povlakové krytiny, výšky do 6 m</t>
  </si>
  <si>
    <t>168</t>
  </si>
  <si>
    <t>728</t>
  </si>
  <si>
    <t>Vzduchotechnika</t>
  </si>
  <si>
    <t>85</t>
  </si>
  <si>
    <t>728314112R00</t>
  </si>
  <si>
    <t>Montáž protidešť. žaluzie čtyřhranné do 0,3 m2</t>
  </si>
  <si>
    <t>170</t>
  </si>
  <si>
    <t>R728 99992</t>
  </si>
  <si>
    <t>Dodávka žaluzie protidešťové 400/400mm</t>
  </si>
  <si>
    <t>172</t>
  </si>
  <si>
    <t>762</t>
  </si>
  <si>
    <t>Konstrukce tesařské</t>
  </si>
  <si>
    <t>87</t>
  </si>
  <si>
    <t>762341811R00</t>
  </si>
  <si>
    <t>Demontáž bednění střech rovných z prken hrubých</t>
  </si>
  <si>
    <t>174</t>
  </si>
  <si>
    <t>762342911RV1</t>
  </si>
  <si>
    <t>Zalaťování otvorů střech pl.do 1 m2, rozteč 22 cm, bez dodávky řeziva</t>
  </si>
  <si>
    <t>176</t>
  </si>
  <si>
    <t>89</t>
  </si>
  <si>
    <t>R762 99991</t>
  </si>
  <si>
    <t>Dodávka latí Bo, Sm - impregnovaných</t>
  </si>
  <si>
    <t>178</t>
  </si>
  <si>
    <t>762343931RV1</t>
  </si>
  <si>
    <t>Zabednění otvorů střech prkny plochy do 1 m2, bez dodávky řeziva</t>
  </si>
  <si>
    <t>180</t>
  </si>
  <si>
    <t>91</t>
  </si>
  <si>
    <t>R762 99992</t>
  </si>
  <si>
    <t>Dodávka prken Bo, Sm</t>
  </si>
  <si>
    <t>182</t>
  </si>
  <si>
    <t>762395000R00</t>
  </si>
  <si>
    <t>Spojovací a ochranné prostředky pro střechy</t>
  </si>
  <si>
    <t>184</t>
  </si>
  <si>
    <t>93</t>
  </si>
  <si>
    <t>998762202R00</t>
  </si>
  <si>
    <t>Přesun hmot pro tesařské konstrukce, výšky do 12 m</t>
  </si>
  <si>
    <t>186</t>
  </si>
  <si>
    <t>764</t>
  </si>
  <si>
    <t>Konstrukce klempířské</t>
  </si>
  <si>
    <t>764311821R00</t>
  </si>
  <si>
    <t>Demontáž krytiny, tabule 2 x 1 m, do 25 m2, do 30°</t>
  </si>
  <si>
    <t>188</t>
  </si>
  <si>
    <t>764396810R00</t>
  </si>
  <si>
    <t>Demontáž krycí lišty, rš -250 mm, do 30°</t>
  </si>
  <si>
    <t>190</t>
  </si>
  <si>
    <t>R764 35-183</t>
  </si>
  <si>
    <t>Demontáž čel, sklon do 30°</t>
  </si>
  <si>
    <t>192</t>
  </si>
  <si>
    <t>764322240R00</t>
  </si>
  <si>
    <t>Oplechování okapů Pz, tvrdá krytina, rš 500 mm</t>
  </si>
  <si>
    <t>194</t>
  </si>
  <si>
    <t>764331220R00</t>
  </si>
  <si>
    <t>Lemování z Pz plechu zdí, tvrdá krytina, rš 250 mm</t>
  </si>
  <si>
    <t>196</t>
  </si>
  <si>
    <t>764352203R00</t>
  </si>
  <si>
    <t>Žlaby z Pz plechu podokapní půlkruhové, rš 330 mm</t>
  </si>
  <si>
    <t>198</t>
  </si>
  <si>
    <t>764359211R00</t>
  </si>
  <si>
    <t>Kotlík z Pz plechu kónický pro trouby D do 100 mm</t>
  </si>
  <si>
    <t>200</t>
  </si>
  <si>
    <t>101</t>
  </si>
  <si>
    <t>764454202R00</t>
  </si>
  <si>
    <t>Odpadní trouby z Pz plechu, kruhové, D 100 mm</t>
  </si>
  <si>
    <t>202</t>
  </si>
  <si>
    <t>R764 99991</t>
  </si>
  <si>
    <t>Nespecifikované klempířské práce</t>
  </si>
  <si>
    <t>204</t>
  </si>
  <si>
    <t>103</t>
  </si>
  <si>
    <t>998764201R00</t>
  </si>
  <si>
    <t>Přesun hmot pro klempířské konstr., výšky do 6 m</t>
  </si>
  <si>
    <t>206</t>
  </si>
  <si>
    <t>765</t>
  </si>
  <si>
    <t>Krytiny tvrdé</t>
  </si>
  <si>
    <t>765311523RT1</t>
  </si>
  <si>
    <t>Krytina z bobrovek střech slož.,korunová, na sucho, režné tašky segment. řez, vč. doplňkovýh tašek</t>
  </si>
  <si>
    <t>208</t>
  </si>
  <si>
    <t>105</t>
  </si>
  <si>
    <t>998765201R00</t>
  </si>
  <si>
    <t>Přesun hmot pro krytiny tvrdé, výšky do 6 m</t>
  </si>
  <si>
    <t>210</t>
  </si>
  <si>
    <t>766</t>
  </si>
  <si>
    <t>Konstrukce truhlářské</t>
  </si>
  <si>
    <t>766711021R00</t>
  </si>
  <si>
    <t>Montáž vstupních dveří s vypěněním</t>
  </si>
  <si>
    <t>212</t>
  </si>
  <si>
    <t>107</t>
  </si>
  <si>
    <t>R766 99991</t>
  </si>
  <si>
    <t>Dodávka plastových vstupních dveří 800/1970mm, NC</t>
  </si>
  <si>
    <t>214</t>
  </si>
  <si>
    <t>766661413R00</t>
  </si>
  <si>
    <t>Montáž dveří protipožár.1kř.do 80 cm, bez kukátka</t>
  </si>
  <si>
    <t>216</t>
  </si>
  <si>
    <t>109</t>
  </si>
  <si>
    <t>R766 99992</t>
  </si>
  <si>
    <t>Dodávka dveří plných 800/1870mm ATP, s EW30DP3-C</t>
  </si>
  <si>
    <t>218</t>
  </si>
  <si>
    <t>766669117R00</t>
  </si>
  <si>
    <t>Dokování samozavírače na ocelovou zárubeň</t>
  </si>
  <si>
    <t>220</t>
  </si>
  <si>
    <t>111</t>
  </si>
  <si>
    <t>R766 99993</t>
  </si>
  <si>
    <t>Dodávka samozavírače</t>
  </si>
  <si>
    <t>222</t>
  </si>
  <si>
    <t>998766201R00</t>
  </si>
  <si>
    <t>Přesun hmot pro truhlářské konstr., výšky do 6 m</t>
  </si>
  <si>
    <t>224</t>
  </si>
  <si>
    <t>767</t>
  </si>
  <si>
    <t>Konstrukce zámečnické</t>
  </si>
  <si>
    <t>113</t>
  </si>
  <si>
    <t>767996805R00</t>
  </si>
  <si>
    <t>Demontáž atypických ocelových konstr. nad 500 kg, (21,974m2 plechu)</t>
  </si>
  <si>
    <t>226</t>
  </si>
  <si>
    <t>R767 10001</t>
  </si>
  <si>
    <t>Demontáž ocelového schodišě (3 stupně)</t>
  </si>
  <si>
    <t>228</t>
  </si>
  <si>
    <t>115</t>
  </si>
  <si>
    <t>R767 10002</t>
  </si>
  <si>
    <t>Demontáž ocelového schodiště (10 stupňů)</t>
  </si>
  <si>
    <t>230</t>
  </si>
  <si>
    <t>R767 10003</t>
  </si>
  <si>
    <t>Demontáž ocelového schodiště (2 stupně)</t>
  </si>
  <si>
    <t>232</t>
  </si>
  <si>
    <t>117</t>
  </si>
  <si>
    <t>R767 99991</t>
  </si>
  <si>
    <t>Dodávka a montáž ATP schodiště vč.zábradlí, (7 stupňů) - provedení pozink - NC</t>
  </si>
  <si>
    <t>234</t>
  </si>
  <si>
    <t>R767 99992</t>
  </si>
  <si>
    <t>Dodávka a montáž ATP schodiště vč.zábradlí, (10 stupňů) - provedení pozink - NC</t>
  </si>
  <si>
    <t>236</t>
  </si>
  <si>
    <t>119</t>
  </si>
  <si>
    <t>767995101R00</t>
  </si>
  <si>
    <t>Výroba a montáž kov. atypických konstr. do 5 kg, (ocelová kce pro zajištění komínu)</t>
  </si>
  <si>
    <t>238</t>
  </si>
  <si>
    <t>767995105R00</t>
  </si>
  <si>
    <t>Výroba a montáž kov. atypických konstr. do 100 kg, (ocelová kce pro zajištění komínu)</t>
  </si>
  <si>
    <t>240</t>
  </si>
  <si>
    <t>121</t>
  </si>
  <si>
    <t>R767 10091</t>
  </si>
  <si>
    <t>Dodávka ocelových prvků pro zajištění komínu</t>
  </si>
  <si>
    <t>242</t>
  </si>
  <si>
    <t>767162140R00</t>
  </si>
  <si>
    <t>Montáž zábradlí rovného z profilů do zdiva do 60kg, (do podlahy)</t>
  </si>
  <si>
    <t>244</t>
  </si>
  <si>
    <t>123</t>
  </si>
  <si>
    <t>R767 99101</t>
  </si>
  <si>
    <t>Dodávka ocelového pz zábradlí v.900mm , NC</t>
  </si>
  <si>
    <t>246</t>
  </si>
  <si>
    <t>998767201R00</t>
  </si>
  <si>
    <t>Přesun hmot pro zámečnické konstr., výšky do 6 m</t>
  </si>
  <si>
    <t>248</t>
  </si>
  <si>
    <t>771</t>
  </si>
  <si>
    <t>Podlahy z dlaždic a obklady</t>
  </si>
  <si>
    <t>125</t>
  </si>
  <si>
    <t>771101210R00</t>
  </si>
  <si>
    <t>Penetrace podkladu pod dlažby</t>
  </si>
  <si>
    <t>250</t>
  </si>
  <si>
    <t>771130111R00</t>
  </si>
  <si>
    <t>Obklad soklíků rovných do tmele výšky do 100 mm</t>
  </si>
  <si>
    <t>252</t>
  </si>
  <si>
    <t>127</t>
  </si>
  <si>
    <t>771212113R00</t>
  </si>
  <si>
    <t>Kladení dlažby keramické do TM, vel. do 400x400 mm</t>
  </si>
  <si>
    <t>254</t>
  </si>
  <si>
    <t>R771 99991</t>
  </si>
  <si>
    <t>Dodávka tmele, pojiva a spárovací hmoty, pro montáž dlažby</t>
  </si>
  <si>
    <t>256</t>
  </si>
  <si>
    <t>129</t>
  </si>
  <si>
    <t>R771 99992</t>
  </si>
  <si>
    <t>Dodávka dlažby protiskluzné dle výběru investora</t>
  </si>
  <si>
    <t>258</t>
  </si>
  <si>
    <t>998771201R00</t>
  </si>
  <si>
    <t>Přesun hmot pro podlahy z dlaždic, výšky do 6 m</t>
  </si>
  <si>
    <t>260</t>
  </si>
  <si>
    <t>777</t>
  </si>
  <si>
    <t>Podlahy ze syntetických hmot</t>
  </si>
  <si>
    <t>131</t>
  </si>
  <si>
    <t>R777 21-526</t>
  </si>
  <si>
    <t>Doplnění podlahy z tartanu</t>
  </si>
  <si>
    <t>262</t>
  </si>
  <si>
    <t>998777201R00</t>
  </si>
  <si>
    <t>Přesun hmot pro podlahy syntetické, výšky do 6 m</t>
  </si>
  <si>
    <t>264</t>
  </si>
  <si>
    <t>783</t>
  </si>
  <si>
    <t>Nátěry</t>
  </si>
  <si>
    <t>133</t>
  </si>
  <si>
    <t>783225600R00</t>
  </si>
  <si>
    <t>Nátěr syntetický kovových konstrukcí 2x email</t>
  </si>
  <si>
    <t>266</t>
  </si>
  <si>
    <t>783782205R00</t>
  </si>
  <si>
    <t>Nátěr tesařských konstrukcí Bochemitem QB 2x</t>
  </si>
  <si>
    <t>268</t>
  </si>
  <si>
    <t>784</t>
  </si>
  <si>
    <t>Malby</t>
  </si>
  <si>
    <t>135</t>
  </si>
  <si>
    <t>784011222RT2</t>
  </si>
  <si>
    <t>Zakrytí podlah, včetně papírové lepenky</t>
  </si>
  <si>
    <t>270</t>
  </si>
  <si>
    <t>784191101R00</t>
  </si>
  <si>
    <t>Penetrace podkladu univerzální Primalex 1x</t>
  </si>
  <si>
    <t>272</t>
  </si>
  <si>
    <t>137</t>
  </si>
  <si>
    <t>784195112R00</t>
  </si>
  <si>
    <t>Malba Primalex Standard, bílá, bez penetrace, 2 x</t>
  </si>
  <si>
    <t>274</t>
  </si>
  <si>
    <t>VN</t>
  </si>
  <si>
    <t>Vedlejší náklady</t>
  </si>
  <si>
    <t>005121010R</t>
  </si>
  <si>
    <t>Vybudování zařízení staveniště</t>
  </si>
  <si>
    <t>Soubor</t>
  </si>
  <si>
    <t>276</t>
  </si>
  <si>
    <t>139</t>
  </si>
  <si>
    <t>005121020R</t>
  </si>
  <si>
    <t>Provoz zařízení staveniště</t>
  </si>
  <si>
    <t>278</t>
  </si>
  <si>
    <t>005121030R</t>
  </si>
  <si>
    <t>Odstranění zařízení staveniště</t>
  </si>
  <si>
    <t>280</t>
  </si>
  <si>
    <t>141</t>
  </si>
  <si>
    <t>005211080R</t>
  </si>
  <si>
    <t>Bezpečnostní a hygienická opatření na staveništi</t>
  </si>
  <si>
    <t>282</t>
  </si>
  <si>
    <t>005124010R</t>
  </si>
  <si>
    <t>Koordinační činnost</t>
  </si>
  <si>
    <t>284</t>
  </si>
  <si>
    <t>f8</t>
  </si>
  <si>
    <t>5,5</t>
  </si>
  <si>
    <t>f9</t>
  </si>
  <si>
    <t>1,5</t>
  </si>
  <si>
    <t>f1</t>
  </si>
  <si>
    <t>0,375</t>
  </si>
  <si>
    <t>f2</t>
  </si>
  <si>
    <t>1,125</t>
  </si>
  <si>
    <t>f10</t>
  </si>
  <si>
    <t>01_PL - kotelna školní budova - plynovod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</si>
  <si>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</si>
  <si>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</si>
  <si>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</si>
  <si>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</si>
  <si>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>PSV - Práce a dodávky PSV</t>
  </si>
  <si>
    <t xml:space="preserve">    723 - Zdravotechnika - vnitřní plynovod</t>
  </si>
  <si>
    <t xml:space="preserve">    734 - Ústřední vytápění - armatury</t>
  </si>
  <si>
    <t xml:space="preserve">    783 - Dokončovací práce - nátěry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</si>
  <si>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</si>
  <si>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</si>
  <si>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</si>
  <si>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VRN4 - Inženýrská činnost</t>
  </si>
  <si>
    <t>HSV</t>
  </si>
  <si>
    <t>Práce a dodávky HSV</t>
  </si>
  <si>
    <t>132251101</t>
  </si>
  <si>
    <t>Hloubení nezapažených rýh šířky do 800 mm strojně s urovnáním dna do předepsaného profilu a spádu v hornině třídy těžitelnosti I skupiny 3 do 20 m3</t>
  </si>
  <si>
    <t>CS ÚRS 2021 01</t>
  </si>
  <si>
    <t>-758933061</t>
  </si>
  <si>
    <t>VV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</si>
  <si>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</si>
  <si>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</si>
  <si>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361766107</t>
  </si>
  <si>
    <t>zemina ponechaná na zásyp</t>
  </si>
  <si>
    <t>zemina zpět na zásyp</t>
  </si>
  <si>
    <t>Součet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</si>
  <si>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</si>
  <si>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</si>
  <si>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1108998606</t>
  </si>
  <si>
    <t>odvoz na skládku</t>
  </si>
  <si>
    <t>f10-f8</t>
  </si>
  <si>
    <t>167151101</t>
  </si>
  <si>
    <t>Nakládání, skládání a překládání neulehlého výkopku nebo sypaniny strojně nakládání, množství do 100 m3, z horniny třídy těžitelnosti I, skupiny 1 až 3</t>
  </si>
  <si>
    <t>-391677936</t>
  </si>
  <si>
    <t>zemina odvezená na skládku</t>
  </si>
  <si>
    <t>171201231</t>
  </si>
  <si>
    <t>Poplatek za uložení stavebního odpadu na recyklační skládce (skládkovné) zeminy a kamení zatříděného do Katalogu odpadů pod kódem 17 05 04</t>
  </si>
  <si>
    <t>-1977693391</t>
  </si>
  <si>
    <t>1,5*2 'Přepočtené koeficientem množství</t>
  </si>
  <si>
    <t>171251201</t>
  </si>
  <si>
    <t>Uložení sypaniny na skládky nebo meziskládky bez hutnění s upravením uložené sypaniny do předepsaného tvaru</t>
  </si>
  <si>
    <t>-1852151555</t>
  </si>
  <si>
    <t>174151101</t>
  </si>
  <si>
    <t>Zásyp sypaninou z jakékoliv horniny strojně s uložením výkopku ve vrstvách se zhutněním jam, šachet, rýh nebo kolem objektů v těchto vykopávkách</t>
  </si>
  <si>
    <t>-2001995925</t>
  </si>
  <si>
    <t>f10-f1-f2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</si>
  <si>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</si>
  <si>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</si>
  <si>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-334831839</t>
  </si>
  <si>
    <t>f1*3</t>
  </si>
  <si>
    <t>M</t>
  </si>
  <si>
    <t>58337302</t>
  </si>
  <si>
    <t>štěrkopísek frakce 0/16</t>
  </si>
  <si>
    <t>-1638962498</t>
  </si>
  <si>
    <t>1,125*2 'Přepočtené koeficientem množství</t>
  </si>
  <si>
    <t>Vodorovné konstrukce</t>
  </si>
  <si>
    <t>451573111</t>
  </si>
  <si>
    <t>Lože pod potrubí, stoky a drobné objekty v otevřeném výkopu z písku a štěrkopísku do 63 mm</t>
  </si>
  <si>
    <t>1084790550</t>
  </si>
  <si>
    <t>1,5/4</t>
  </si>
  <si>
    <t>Trubní vedení</t>
  </si>
  <si>
    <t>PSV</t>
  </si>
  <si>
    <t>Práce a dodávky PSV</t>
  </si>
  <si>
    <t>723</t>
  </si>
  <si>
    <t>Zdravotechnika - vnitřní plynovod</t>
  </si>
  <si>
    <t>723111203</t>
  </si>
  <si>
    <t>Potrubí z ocelových trubek závitových černých  spojovaných svařováním, bezešvých běžných DN 20</t>
  </si>
  <si>
    <t>-184072590</t>
  </si>
  <si>
    <t>723150314</t>
  </si>
  <si>
    <t>Potrubí z ocelových trubek hladkých  černých spojovaných svařováním tvářených za tepla Ø 89/3,6</t>
  </si>
  <si>
    <t>-1321807733</t>
  </si>
  <si>
    <t>723150R14</t>
  </si>
  <si>
    <t>Potrubí z ocelových trubek hladkých  černých spojovaných svařováním tvářených za tepla Ø 89/3,6, izolace Bralen</t>
  </si>
  <si>
    <t>-575293137</t>
  </si>
  <si>
    <t>899722113</t>
  </si>
  <si>
    <t>Krytí potrubí z plastů výstražnou fólií z PVC šířky 34 cm</t>
  </si>
  <si>
    <t>-1570800381</t>
  </si>
  <si>
    <t>723213104</t>
  </si>
  <si>
    <t>Armatury přírubové kulové uzávěry těleso tvárná litina, koule mosaz PN 16 do 70°C DN 80</t>
  </si>
  <si>
    <t>soubor</t>
  </si>
  <si>
    <t>416593603</t>
  </si>
  <si>
    <t>723231162</t>
  </si>
  <si>
    <t>Armatury se dvěma závity kohouty kulové PN 42 do 185°C plnoprůtokové vnitřní závit těžká řada G 1/2"</t>
  </si>
  <si>
    <t>654995124</t>
  </si>
  <si>
    <t>723231165</t>
  </si>
  <si>
    <t>Armatury se dvěma závity kohouty kulové PN 42 do 185°C plnoprůtokové vnitřní závit těžká řada G 1 1/4"</t>
  </si>
  <si>
    <t>218101503</t>
  </si>
  <si>
    <t>723231R01</t>
  </si>
  <si>
    <t>Havarijní elektromagnetický plynový ventil  EVH 1080.22/P (DN 80, napájení cívky ventilu na 24V DC)</t>
  </si>
  <si>
    <t>-1626471997</t>
  </si>
  <si>
    <t>723231R02</t>
  </si>
  <si>
    <t>Detektor hořlavých plynů SPH 7</t>
  </si>
  <si>
    <t>-1319720623</t>
  </si>
  <si>
    <t>723231R03</t>
  </si>
  <si>
    <t>Detektor CO FCP 13</t>
  </si>
  <si>
    <t>1199207126</t>
  </si>
  <si>
    <t>734421R02</t>
  </si>
  <si>
    <t>Tlakoměry s pevným stonkem a zkušebním kohoutem zadní připojení (axiální) tlaku 0–4 bar průměru 63 mm</t>
  </si>
  <si>
    <t>-1340745627</t>
  </si>
  <si>
    <t>734424101</t>
  </si>
  <si>
    <t>Tlakoměry kondenzační smyčky k přivaření, PN 250 do 300°C zahnuté</t>
  </si>
  <si>
    <t>-1418673044</t>
  </si>
  <si>
    <t>998723201</t>
  </si>
  <si>
    <t>Přesun hmot pro vnitřní plynovod  stanovený procentní sazbou (%) z ceny vodorovná dopravní vzdálenost do 50 m v objektech výšky do 6 m</t>
  </si>
  <si>
    <t>1613458913</t>
  </si>
  <si>
    <t>734</t>
  </si>
  <si>
    <t>Ústřední vytápění - armatury</t>
  </si>
  <si>
    <t>Dokončovací práce - nátěry</t>
  </si>
  <si>
    <t>783614551</t>
  </si>
  <si>
    <t>Základní nátěr armatur a kovových potrubí jednonásobný potrubí do DN 50 mm syntetický</t>
  </si>
  <si>
    <t>124715315</t>
  </si>
  <si>
    <t>783614561</t>
  </si>
  <si>
    <t>Základní nátěr armatur a kovových potrubí jednonásobný potrubí přes DN 50 do DN 100 mm syntetický</t>
  </si>
  <si>
    <t>-1584349034</t>
  </si>
  <si>
    <t>783617611</t>
  </si>
  <si>
    <t>Krycí nátěr (email) armatur a kovových potrubí potrubí do DN 50 mm dvojnásobný syntetický standardní</t>
  </si>
  <si>
    <t>-984842115</t>
  </si>
  <si>
    <t>783617631</t>
  </si>
  <si>
    <t>Krycí nátěr (email) armatur a kovových potrubí potrubí přes DN 50 do DN 100 mm dvojnásobný syntetický standardní</t>
  </si>
  <si>
    <t>2070957300</t>
  </si>
  <si>
    <t>HZS</t>
  </si>
  <si>
    <t>Hodinové zúčtovací sazby</t>
  </si>
  <si>
    <t>HZS2491</t>
  </si>
  <si>
    <t>Hodinové zúčtovací sazby profesí PSV  zednické výpomoci a pomocné práce PSV dělník zednických výpomocí</t>
  </si>
  <si>
    <t>512</t>
  </si>
  <si>
    <t>-617445793</t>
  </si>
  <si>
    <t>P</t>
  </si>
  <si>
    <t>Poznámka k položce:
sekání drážek a prostupů, hrubé zapravení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</si>
  <si>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</si>
  <si>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</si>
  <si>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</si>
  <si>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</si>
  <si>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</si>
  <si>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</si>
  <si>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</si>
  <si>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-1733162107</t>
  </si>
  <si>
    <t>VRN4</t>
  </si>
  <si>
    <t>Inženýrská činnost</t>
  </si>
  <si>
    <t>043114R04</t>
  </si>
  <si>
    <t>Zkoušky tlakové, revize plynovodu</t>
  </si>
  <si>
    <t>-1692121808</t>
  </si>
  <si>
    <t>01_UT - kotelna školní budova - vytápění</t>
  </si>
  <si>
    <t xml:space="preserve">    713 - Izolace tepelné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</si>
  <si>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</si>
  <si>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</si>
  <si>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</si>
  <si>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741 - Elektroinstalace - silnoproud</t>
  </si>
  <si>
    <t xml:space="preserve">    751 - Vzduchotechnika</t>
  </si>
  <si>
    <t xml:space="preserve">    VRN9 - Ostatní náklady</t>
  </si>
  <si>
    <t>713</t>
  </si>
  <si>
    <t>Izolace tepelné</t>
  </si>
  <si>
    <t>713463131</t>
  </si>
  <si>
    <t>Montáž izolace tepelné potrubí a ohybů tvarovkami nebo deskami  potrubními pouzdry bez povrchové úpravy (izolační materiál ve specifikaci) přilepenými v příčných a podélných spojích izolace potrubí jednovrstvá, tloušťky izolace do 25 mm</t>
  </si>
  <si>
    <t>2103918197</t>
  </si>
  <si>
    <t>28377071</t>
  </si>
  <si>
    <t>pouzdro izolační potrubní z pěnového polyetylenu 76/13mm</t>
  </si>
  <si>
    <t>889250666</t>
  </si>
  <si>
    <t>998713201</t>
  </si>
  <si>
    <t>Přesun hmot pro izolace tepelné stanovený procentní sazbou (%) z ceny vodorovná dopravní vzdálenost do 50 m v objektech výšky do 6 m</t>
  </si>
  <si>
    <t>-1499159704</t>
  </si>
  <si>
    <t>731</t>
  </si>
  <si>
    <t>Ústřední vytápění - kotelny</t>
  </si>
  <si>
    <t>731244R01</t>
  </si>
  <si>
    <t>1667761695</t>
  </si>
  <si>
    <t>731244R02</t>
  </si>
  <si>
    <t>Neutralizační jednotka do výkonu 360 kW</t>
  </si>
  <si>
    <t>-293165148</t>
  </si>
  <si>
    <t>731244R03</t>
  </si>
  <si>
    <t>Elektrická zpětná klapka D 110 mm</t>
  </si>
  <si>
    <t>-996400355</t>
  </si>
  <si>
    <t>731810R01</t>
  </si>
  <si>
    <t xml:space="preserve">Nucené odtahy spalin od kondenzačních kotlů, kouřovod, průměru 250 mm
1x základní sada pro 2 kotle v řadě, D 250mm, 
vč. odvaděče kondenzátu
1x rozšiřující sada pro 1 kotel v řadě, D 250mm
1x sada pro napojení do komína, D 250mm
</t>
  </si>
  <si>
    <t>-839529773</t>
  </si>
  <si>
    <t>731810R02</t>
  </si>
  <si>
    <t xml:space="preserve">Nucené odtahy spalin od kondenzačních kotlů, komín, průměru 250 mm
Prima plus DN 250 s těsněním 15 m
Komínový nástavec - třívrstvý nerezový komín D250 ICS 25 DN250 s těsněním 3,62 m
</t>
  </si>
  <si>
    <t>-1113226625</t>
  </si>
  <si>
    <t>998731201</t>
  </si>
  <si>
    <t>Přesun hmot pro kotelny  stanovený procentní sazbou (%) z ceny vodorovná dopravní vzdálenost do 50 m v objektech výšky do 6 m</t>
  </si>
  <si>
    <t>-2010566282</t>
  </si>
  <si>
    <t>732</t>
  </si>
  <si>
    <t>Ústřední vytápění - strojovny</t>
  </si>
  <si>
    <t>732113104</t>
  </si>
  <si>
    <t>Rozdělovače a sběrače hydraulické vyrovnávače dynamických tlaků přírubové PN 6 (průtok Q m3/h) DN 65 (12 m3/h)</t>
  </si>
  <si>
    <t>-1796475426</t>
  </si>
  <si>
    <t>732331624</t>
  </si>
  <si>
    <t>Nádoby expanzní tlakové pro topné a chladicí soustavy s membránou bez pojistného ventilu se závitovým připojením PN 0,6 o objemu 300 l</t>
  </si>
  <si>
    <t>451965410</t>
  </si>
  <si>
    <t>732331777</t>
  </si>
  <si>
    <t>Nádoby expanzní tlakové příslušenství k expanzním nádobám bezpečnostní uzávěr k měření tlaku G 3/4</t>
  </si>
  <si>
    <t>-1622974498</t>
  </si>
  <si>
    <t>732331R01</t>
  </si>
  <si>
    <t xml:space="preserve">Magnetický odlučovač nečistot a kalů ocel s přírubami, Exdirt DN 65/PN 16
</t>
  </si>
  <si>
    <t>-1041859675</t>
  </si>
  <si>
    <t>732331R02</t>
  </si>
  <si>
    <t xml:space="preserve">Magnetická vložka pro odlučovače nečistot, Exferro D 50 - 65 (60.3 - 76.1)
</t>
  </si>
  <si>
    <t>-2140283857</t>
  </si>
  <si>
    <t>732421R01</t>
  </si>
  <si>
    <t>Čerpadlo teplovodní mokroběžné přírubové DN 65, referenční typ MAGNA1 65-40 F PN10 (1x230 V, 190 W)</t>
  </si>
  <si>
    <t>445389875</t>
  </si>
  <si>
    <t>998732201</t>
  </si>
  <si>
    <t>Přesun hmot pro strojovny  stanovený procentní sazbou (%) z ceny vodorovná dopravní vzdálenost do 50 m v objektech výšky do 6 m</t>
  </si>
  <si>
    <t>121426318</t>
  </si>
  <si>
    <t>733</t>
  </si>
  <si>
    <t>Ústřední vytápění - rozvodné potrubí</t>
  </si>
  <si>
    <t>733111115</t>
  </si>
  <si>
    <t>Potrubí z trubek ocelových závitových černých spojovaných svařováním bezešvých běžných nízkotlakých PN 16 do 115°C v kotelnách a strojovnách DN 25</t>
  </si>
  <si>
    <t>1553161990</t>
  </si>
  <si>
    <t>733111117</t>
  </si>
  <si>
    <t>Potrubí z trubek ocelových závitových černých spojovaných svařováním bezešvých běžných nízkotlakých PN 16 do 115°C v kotelnách a strojovnách DN 40</t>
  </si>
  <si>
    <t>1622471918</t>
  </si>
  <si>
    <t>733121124</t>
  </si>
  <si>
    <t>Potrubí z trubek ocelových hladkých spojovaných svařováním černých bezešvých nízkotlakých T= do +115°C Ø 76/3,6</t>
  </si>
  <si>
    <t>-1382781737</t>
  </si>
  <si>
    <t>733190107</t>
  </si>
  <si>
    <t>Zkoušky těsnosti potrubí, manžety prostupové z trubek ocelových  zkoušky těsnosti potrubí (za provozu) z trubek ocelových závitových DN do 40</t>
  </si>
  <si>
    <t>-1327211924</t>
  </si>
  <si>
    <t>733190225</t>
  </si>
  <si>
    <t>Zkoušky těsnosti potrubí, manžety prostupové z trubek ocelových  zkoušky těsnosti potrubí (za provozu) z trubek ocelových hladkých Ø přes 60,3/2,9 do 89/5,0</t>
  </si>
  <si>
    <t>895175103</t>
  </si>
  <si>
    <t>998733201</t>
  </si>
  <si>
    <t>Přesun hmot pro rozvody potrubí  stanovený procentní sazbou z ceny vodorovná dopravní vzdálenost do 50 m v objektech výšky do 6 m</t>
  </si>
  <si>
    <t>985780334</t>
  </si>
  <si>
    <t>734111416</t>
  </si>
  <si>
    <t>Ventily uzavírací přírubové  přímé ovládané ručně PN 16 do 300°C (V 30 111 616) DN 65</t>
  </si>
  <si>
    <t>1686914436</t>
  </si>
  <si>
    <t>734163428</t>
  </si>
  <si>
    <t>Filtry z uhlíkové oceli s čístícím víkem nebo vypouštěcí zátkou PN 16 do 300°C DN 80</t>
  </si>
  <si>
    <t>1612186887</t>
  </si>
  <si>
    <t>734242416</t>
  </si>
  <si>
    <t>Ventily zpětné závitové PN 16 do 110°C přímé G 6/4</t>
  </si>
  <si>
    <t>695602424</t>
  </si>
  <si>
    <t>734292716</t>
  </si>
  <si>
    <t>Ostatní armatury kulové kohouty PN 42 do 185°C přímé vnitřní závit G 1 1/4</t>
  </si>
  <si>
    <t>-1167679907</t>
  </si>
  <si>
    <t>734292717</t>
  </si>
  <si>
    <t>Ostatní armatury kulové kohouty PN 42 do 185°C přímé vnitřní závit G 1 1/2</t>
  </si>
  <si>
    <t>-1341507089</t>
  </si>
  <si>
    <t>734411127</t>
  </si>
  <si>
    <t>Teploměry technické s pevným stonkem a jímkou zadní připojení (axiální) průměr 100 mm délka stonku 100 mm</t>
  </si>
  <si>
    <t>-338248004</t>
  </si>
  <si>
    <t>Tlakoměry s pevným stonkem a zkušebním kohoutem zadní připojení (axiální) tlaku 0–6 bar průměru 63 mm</t>
  </si>
  <si>
    <t>-1198440381</t>
  </si>
  <si>
    <t>531584954</t>
  </si>
  <si>
    <t>998734201</t>
  </si>
  <si>
    <t>Přesun hmot pro armatury  stanovený procentní sazbou (%) z ceny vodorovná dopravní vzdálenost do 50 m v objektech výšky do 6 m</t>
  </si>
  <si>
    <t>294035621</t>
  </si>
  <si>
    <t>741</t>
  </si>
  <si>
    <t>Elektroinstalace - silnoproud</t>
  </si>
  <si>
    <t>741R00001</t>
  </si>
  <si>
    <t>Elektroinstalace v kotelně</t>
  </si>
  <si>
    <t>-205669986</t>
  </si>
  <si>
    <t>751</t>
  </si>
  <si>
    <t>751510R01</t>
  </si>
  <si>
    <t>Přívod vzduchu k podlaze 400/400 potrubí z pozinkovaného plechu</t>
  </si>
  <si>
    <t>122164011</t>
  </si>
  <si>
    <t>998751201</t>
  </si>
  <si>
    <t>Přesun hmot pro vzduchotechniku stanovený procentní sazbou (%) z ceny vodorovná dopravní vzdálenost do 50 m v objektech výšky do 12 m</t>
  </si>
  <si>
    <t>-1277846060</t>
  </si>
  <si>
    <t>982727976</t>
  </si>
  <si>
    <t>1203590949</t>
  </si>
  <si>
    <t>-2084593296</t>
  </si>
  <si>
    <t>62123578</t>
  </si>
  <si>
    <t>043114R03</t>
  </si>
  <si>
    <t>Zkoušky topné, zaregulování, uvedení do provozu, zaškolení obsluhy, vypuštění, napuštění soustavy</t>
  </si>
  <si>
    <t>814366165</t>
  </si>
  <si>
    <t>VRN9</t>
  </si>
  <si>
    <t>Ostatní náklady</t>
  </si>
  <si>
    <t>091003R00</t>
  </si>
  <si>
    <t xml:space="preserve">Demontáž stávajícího zařízení kotelny
2x Kotel na pevná paliva
1x Zásobník TUV 800 l
</t>
  </si>
  <si>
    <t>-236923501</t>
  </si>
  <si>
    <t>091003R01</t>
  </si>
  <si>
    <t>Odvoz a likvidace odpadu, odvoz na skládku nebo do technických služeb, skládkovné, poplatky</t>
  </si>
  <si>
    <t>-539621963</t>
  </si>
  <si>
    <t>01_ZTI - kotelna školní budova - zdravotechnika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</si>
  <si>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</si>
  <si>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</si>
  <si>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</si>
  <si>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>721</t>
  </si>
  <si>
    <t>Zdravotechnika - vnitřní kanalizace</t>
  </si>
  <si>
    <t>721171915</t>
  </si>
  <si>
    <t>Opravy odpadního potrubí plastového  propojení dosavadního potrubí DN 110</t>
  </si>
  <si>
    <t>-384862856</t>
  </si>
  <si>
    <t>Poznámka k položce:
Napojení na stávající kanalizaci DN 110</t>
  </si>
  <si>
    <t>721174041</t>
  </si>
  <si>
    <t>Potrubí z trub polypropylenových připojovací DN 32</t>
  </si>
  <si>
    <t>-764640513</t>
  </si>
  <si>
    <t>721174042</t>
  </si>
  <si>
    <t>Potrubí z trub polypropylenových připojovací DN 40</t>
  </si>
  <si>
    <t>-1976642613</t>
  </si>
  <si>
    <t>721226R01</t>
  </si>
  <si>
    <t>Vodní ZU pro odvod kondenzátu DN40 s připojením DN32 popř. d 12-18 mm, s přídavnou mechanickou uzávěrkou a čistící vložkou, s otáčivým ramenem odtoku</t>
  </si>
  <si>
    <t>1877353405</t>
  </si>
  <si>
    <t>721290111</t>
  </si>
  <si>
    <t>Zkouška těsnosti kanalizace  v objektech vodou do DN 125</t>
  </si>
  <si>
    <t>822274167</t>
  </si>
  <si>
    <t>998721201</t>
  </si>
  <si>
    <t>Přesun hmot pro vnitřní kanalizace  stanovený procentní sazbou (%) z ceny vodorovná dopravní vzdálenost do 50 m v objektech výšky do 6 m</t>
  </si>
  <si>
    <t>1311341960</t>
  </si>
  <si>
    <t>722</t>
  </si>
  <si>
    <t>Zdravotechnika - vnitřní vodovod</t>
  </si>
  <si>
    <t>722174002</t>
  </si>
  <si>
    <t>Potrubí z plastových trubek z polypropylenu PPR svařovaných polyfúzně PN 16 (SDR 7,4) D 20 x 2,8</t>
  </si>
  <si>
    <t>-952586040</t>
  </si>
  <si>
    <t>722174003</t>
  </si>
  <si>
    <t>Potrubí z plastových trubek z polypropylenu PPR svařovaných polyfúzně PN 16 (SDR 7,4) D 25 x 3,5</t>
  </si>
  <si>
    <t>1452762403</t>
  </si>
  <si>
    <t>722231072</t>
  </si>
  <si>
    <t>Armatury se dvěma závity ventily zpětné mosazné PN 10 do 110°C G 1/2"</t>
  </si>
  <si>
    <t>-1398527852</t>
  </si>
  <si>
    <t>722232043</t>
  </si>
  <si>
    <t>Armatury se dvěma závity kulové kohouty PN 42 do 185 °C přímé vnitřní závit G 1/2"</t>
  </si>
  <si>
    <t>-215928401</t>
  </si>
  <si>
    <t>722290226</t>
  </si>
  <si>
    <t>Zkoušky, proplach a desinfekce vodovodního potrubí  zkoušky těsnosti vodovodního potrubí závitového do DN 50</t>
  </si>
  <si>
    <t>810674128</t>
  </si>
  <si>
    <t>722290234</t>
  </si>
  <si>
    <t>Zkoušky, proplach a desinfekce vodovodního potrubí  proplach a desinfekce vodovodního potrubí do DN 80</t>
  </si>
  <si>
    <t>-1991083158</t>
  </si>
  <si>
    <t>998722201</t>
  </si>
  <si>
    <t>Přesun hmot pro vnitřní vodovod  stanovený procentní sazbou (%) z ceny vodorovná dopravní vzdálenost do 50 m v objektech výšky do 6 m</t>
  </si>
  <si>
    <t>383195718</t>
  </si>
  <si>
    <t>724</t>
  </si>
  <si>
    <t>Zdravotechnika - strojní vybavení</t>
  </si>
  <si>
    <t>724131R01</t>
  </si>
  <si>
    <t xml:space="preserve">Ponorné kalové čerpadlo, referenční typ WILO TMR 32/8
</t>
  </si>
  <si>
    <t>-287006054</t>
  </si>
  <si>
    <t>724131R10</t>
  </si>
  <si>
    <t xml:space="preserve">Zařízení na úpravu plnící a a doplňovací vody, referenční typ 
Zdvojené pouzdro pro změkčovací nebo demineralizační patrony.
1x Fillsoft II Pouzdro
6x Patrona změkčovací Fillsoft
1x Sada pro měření tvrdosti
1x Fillmeter
</t>
  </si>
  <si>
    <t>-619850479</t>
  </si>
  <si>
    <t>998724201</t>
  </si>
  <si>
    <t>Přesun hmot pro strojní vybavení  stanovený procentní sazbou (%) z ceny vodorovná dopravní vzdálenost do 50 m v objektech výšky do 6 m</t>
  </si>
  <si>
    <t>1595303373</t>
  </si>
  <si>
    <t>732111R01</t>
  </si>
  <si>
    <t>Přemístění 2 ks zásobníkových ohřívačů teplé vody OKCE 160 včetně napojení na rozvody teplé a studené vody a napojení na stávající přívod elektro</t>
  </si>
  <si>
    <t>-895682858</t>
  </si>
  <si>
    <t>-236514825</t>
  </si>
  <si>
    <t>1519542413</t>
  </si>
  <si>
    <t>01_MaR - kotelna školní budova - měření a regulace</t>
  </si>
  <si>
    <t xml:space="preserve">    742 - Elektroinstalace - slaboproud</t>
  </si>
  <si>
    <t xml:space="preserve">      742-01 - Rozvaděč RK (rozv. MaR)</t>
  </si>
  <si>
    <t xml:space="preserve">      742-02 - Polní instrumentace</t>
  </si>
  <si>
    <t xml:space="preserve">      742-03 - Kabely, kabelové žlaby</t>
  </si>
  <si>
    <t xml:space="preserve">      742-04 - Ostaní dodávky</t>
  </si>
  <si>
    <t>742</t>
  </si>
  <si>
    <t>Elektroinstalace - slaboproud</t>
  </si>
  <si>
    <t>742-01</t>
  </si>
  <si>
    <t>Rozvaděč RK (rozv. MaR)</t>
  </si>
  <si>
    <t>742R00100</t>
  </si>
  <si>
    <t>Vypínač třífázový ,IN8E2333</t>
  </si>
  <si>
    <t>742R00101</t>
  </si>
  <si>
    <t>Přepětová ochrana SLP-275-V/2</t>
  </si>
  <si>
    <t>742R00102</t>
  </si>
  <si>
    <t>Jistič B6/1 BMS6</t>
  </si>
  <si>
    <t>742R00103</t>
  </si>
  <si>
    <t>Jistič B10/1 BMS6</t>
  </si>
  <si>
    <t>742R00104</t>
  </si>
  <si>
    <t>Jistič B16/1 BMS6</t>
  </si>
  <si>
    <t>742R00105</t>
  </si>
  <si>
    <t>Jistič B2/1 BMS6</t>
  </si>
  <si>
    <t>742R00106</t>
  </si>
  <si>
    <t>Jistič B4/1 BMS6</t>
  </si>
  <si>
    <t>742R00107</t>
  </si>
  <si>
    <t>Jistič C4/1 BMS6</t>
  </si>
  <si>
    <t>742R00108</t>
  </si>
  <si>
    <t>Kombinovaný jistič s chráničem B6/1+N/003</t>
  </si>
  <si>
    <t>742R00109</t>
  </si>
  <si>
    <t>Pojistkové pouzdro s pojistkou RSP F2A</t>
  </si>
  <si>
    <t>742R00110</t>
  </si>
  <si>
    <t>XT484T30, relé cívka 230V AC + patice, popisný štítek</t>
  </si>
  <si>
    <t>742R00111</t>
  </si>
  <si>
    <t>742R00112</t>
  </si>
  <si>
    <t>742R00113</t>
  </si>
  <si>
    <t>Stykač modulový BZ326461</t>
  </si>
  <si>
    <t>742R00114</t>
  </si>
  <si>
    <t>Stykač modulový BZ326437</t>
  </si>
  <si>
    <t>742R00115</t>
  </si>
  <si>
    <t>PT570T30, relé cívka 230V AC + patice, popisný štítek</t>
  </si>
  <si>
    <t>742R00116</t>
  </si>
  <si>
    <t>Signálka bílá vč popisného štítku</t>
  </si>
  <si>
    <t>742R00117</t>
  </si>
  <si>
    <t>Signálka žlutá vč popisného štítku</t>
  </si>
  <si>
    <t>742R00118</t>
  </si>
  <si>
    <t>Signálka rudá vč popisného štítku</t>
  </si>
  <si>
    <t>742R00119</t>
  </si>
  <si>
    <t>Spínač 3 polohový prosvětlený vč popisného štítku</t>
  </si>
  <si>
    <t>742R00120</t>
  </si>
  <si>
    <t>LED zelená 230V</t>
  </si>
  <si>
    <t>742R00121</t>
  </si>
  <si>
    <t>LED bílá 230V</t>
  </si>
  <si>
    <t>742R00122</t>
  </si>
  <si>
    <t>LED žlutá 230V</t>
  </si>
  <si>
    <t>742R00123</t>
  </si>
  <si>
    <t>LED rudá 230V</t>
  </si>
  <si>
    <t>742R00124</t>
  </si>
  <si>
    <t>742R00125</t>
  </si>
  <si>
    <t>Kontakt spínací MM216376</t>
  </si>
  <si>
    <t>742R00126</t>
  </si>
  <si>
    <t>Propojovací díl MM216374</t>
  </si>
  <si>
    <t>742R00127</t>
  </si>
  <si>
    <t>Svorka 2,5 šedá</t>
  </si>
  <si>
    <t>742R00128</t>
  </si>
  <si>
    <t>Svorka 2,5 modrá</t>
  </si>
  <si>
    <t>742R00129</t>
  </si>
  <si>
    <t>Svorka 2,5 žlutozelená</t>
  </si>
  <si>
    <t>742R00130</t>
  </si>
  <si>
    <t>Můstek N a PE</t>
  </si>
  <si>
    <t>742R00131</t>
  </si>
  <si>
    <t>Vývodka PG13,5</t>
  </si>
  <si>
    <t>742R00132</t>
  </si>
  <si>
    <t>Vývodka PG11</t>
  </si>
  <si>
    <t>742R00133</t>
  </si>
  <si>
    <t>Vodiče, žlaby perforované dle výkresové dok.</t>
  </si>
  <si>
    <t>742R00134</t>
  </si>
  <si>
    <t>Skíň rozvaděče 600x600x210 (oceloplechová)</t>
  </si>
  <si>
    <t>742R00135</t>
  </si>
  <si>
    <t>Poruchová signalizace Kotelník 1-ED vč napájecího zdroje a příslušenství (teplotní čidla, čidlo tlaku, čidlo zaplavení</t>
  </si>
  <si>
    <t>742R00136</t>
  </si>
  <si>
    <t>GSM modem  GD-04K pro zasílání poruchových SMS vč. nap. Zdroje a záložní baterie a externí antény</t>
  </si>
  <si>
    <t>742R00137</t>
  </si>
  <si>
    <t>Zapojení rozvaděče dle výrobní dokumentace</t>
  </si>
  <si>
    <t>742R00138</t>
  </si>
  <si>
    <t>Provedení kusové zkoušky rozvaděče, atesty</t>
  </si>
  <si>
    <t>742-02</t>
  </si>
  <si>
    <t>Polní instrumentace</t>
  </si>
  <si>
    <t>742R00200</t>
  </si>
  <si>
    <t>Multimatic VR700</t>
  </si>
  <si>
    <t>742R00201</t>
  </si>
  <si>
    <t>Modul VR70</t>
  </si>
  <si>
    <t>742R00202</t>
  </si>
  <si>
    <t>Modul VR32</t>
  </si>
  <si>
    <t>742R00203</t>
  </si>
  <si>
    <t>Modul VR40</t>
  </si>
  <si>
    <t>742R00204</t>
  </si>
  <si>
    <t>Modul VR920 (komunikační modul pro dálkovou správu)</t>
  </si>
  <si>
    <t>Poznámka k položce:
Součástí typové regulace jsou i teplotní čidla</t>
  </si>
  <si>
    <t>742R00205</t>
  </si>
  <si>
    <t>Detektor úniku plynu EVIKON 2632 - CH4</t>
  </si>
  <si>
    <t>742R00206</t>
  </si>
  <si>
    <t>Detektor úniku plynu EVIKON 2632 - CO</t>
  </si>
  <si>
    <t>742R00207</t>
  </si>
  <si>
    <t>Stop tlačítko XALK178G</t>
  </si>
  <si>
    <t>742R00208</t>
  </si>
  <si>
    <t>Zásuvka na zeď IP 44 (napájení kotlů, úpravna vody, kalové čerpadlo)</t>
  </si>
  <si>
    <t>742-03</t>
  </si>
  <si>
    <t>Kabely, kabelové žlaby</t>
  </si>
  <si>
    <t>742R00300</t>
  </si>
  <si>
    <t>CYKY 3Jx2,5 Napájení rozvaděče RK</t>
  </si>
  <si>
    <t>742R00301</t>
  </si>
  <si>
    <t>CYKY 3Jx1,5 napájení čerpadel</t>
  </si>
  <si>
    <t>742R00302</t>
  </si>
  <si>
    <t>CYKY 3Jx1,5 Napájení kotlů</t>
  </si>
  <si>
    <t>742R00303</t>
  </si>
  <si>
    <t>CYKY 3Jx1,5 HUP, úpravna vody, kalové čerpadlo</t>
  </si>
  <si>
    <t>742R00304</t>
  </si>
  <si>
    <t>CYKY 3Jx1,5 Detektor plynu, moduly VAILLANT</t>
  </si>
  <si>
    <t>742R00305</t>
  </si>
  <si>
    <t>JYTY 2 Ox1 Teplotní čidla</t>
  </si>
  <si>
    <t>742R00306</t>
  </si>
  <si>
    <t>JYTY 2 Ox1 Komunikace kolte - regulace</t>
  </si>
  <si>
    <t>742R00307</t>
  </si>
  <si>
    <t>JYTY 2 Ox1 Zabezpečení kotelny</t>
  </si>
  <si>
    <t>742R00308</t>
  </si>
  <si>
    <t>JYTY 4 Ox1 Zabezpečení kotelny</t>
  </si>
  <si>
    <t>742R00309</t>
  </si>
  <si>
    <t>UTP Cat 6e - Komunikace síť ethernet</t>
  </si>
  <si>
    <t>742R00310</t>
  </si>
  <si>
    <t>CY 6mm2 pospojení</t>
  </si>
  <si>
    <t>742R00311</t>
  </si>
  <si>
    <t>Bernard svorky, Cu pásek</t>
  </si>
  <si>
    <t>742R00312</t>
  </si>
  <si>
    <t>žlab ARKYS Merkur M2 100x50 vč.  mont. Materiálu a podpěr</t>
  </si>
  <si>
    <t>742R00313</t>
  </si>
  <si>
    <t>žlab ARKYS MERKUR M2 50x50 vč. mont. Materiálu a podpěr</t>
  </si>
  <si>
    <t>742R00314</t>
  </si>
  <si>
    <t>Plastová trubka RMLT 25 pevná vč. příslušenství</t>
  </si>
  <si>
    <t>742R00315</t>
  </si>
  <si>
    <t>Podružný materiál, rozbočovací plastové krabice, spojovací materiál</t>
  </si>
  <si>
    <t>742R00316</t>
  </si>
  <si>
    <t>Lišta vkládací LHD 20 x 20</t>
  </si>
  <si>
    <t>742-04</t>
  </si>
  <si>
    <t>Ostaní dodávky</t>
  </si>
  <si>
    <t>742R00400</t>
  </si>
  <si>
    <t>Instalace rozvaděče RK, prvků Měření a regulace a zabezpečení kotelny</t>
  </si>
  <si>
    <t>742R00401</t>
  </si>
  <si>
    <t>Instalace kabeláže, kabelových žlabů</t>
  </si>
  <si>
    <t>742R00402</t>
  </si>
  <si>
    <t>Demontáže profese elektro</t>
  </si>
  <si>
    <t>742R00403</t>
  </si>
  <si>
    <t>Provozní zkoušky MAR, dokumantace konečného pŕovedení</t>
  </si>
  <si>
    <t>742R00404</t>
  </si>
  <si>
    <t>Konfigurace modulu VR920 vč nastavení aplikace pro dálkovou správu kotelny</t>
  </si>
  <si>
    <t>742R00405</t>
  </si>
  <si>
    <t>Elektrická revize</t>
  </si>
  <si>
    <t>742R00406</t>
  </si>
  <si>
    <t>Odborná prohlídka kotelny před uvedením do provozu</t>
  </si>
  <si>
    <t>742R00407</t>
  </si>
  <si>
    <t>Revizní kniha plynových kotlů</t>
  </si>
  <si>
    <t>742R00408</t>
  </si>
  <si>
    <t>Návrh provozního řádu kotelny</t>
  </si>
  <si>
    <t>742R00409</t>
  </si>
  <si>
    <t>Ostatní nespecifikované náklady, doprava</t>
  </si>
  <si>
    <t>02 - kotelna přístavba</t>
  </si>
  <si>
    <t>02_PL - kotelna přístavba - plynovod</t>
  </si>
  <si>
    <t>02_UT - kotelna přístavba - vytápění</t>
  </si>
  <si>
    <t>28377119</t>
  </si>
  <si>
    <t>pouzdro izolační potrubní z pěnového polyetylenu 45/13mm</t>
  </si>
  <si>
    <t>1669008697</t>
  </si>
  <si>
    <t>731810R03</t>
  </si>
  <si>
    <t xml:space="preserve">Nucené odtahy spalin od kondenzačních kotlů, kouřovod, průměru 110 mm
3x Revizní T kus 87°, D 110mm
3x Patní koleno D 110mm
6x Trubka 0,5 m, D 110mm
22x Trubka 2,0 m, D 110mm
3x Kryt komína D 110mm
</t>
  </si>
  <si>
    <t>732111132</t>
  </si>
  <si>
    <t>Rozdělovače a sběrače tělesa rozdělovačů a sběračů z ocelových trub bezešvých DN 125</t>
  </si>
  <si>
    <t>-565746073</t>
  </si>
  <si>
    <t>Poznámka k položce:
(2x dl. 3,0 m)</t>
  </si>
  <si>
    <t>732111R02</t>
  </si>
  <si>
    <t>Napojení na rozvod TV, SV a cirkulace bude provedeno na stávající přípojky původního zásobníku přípojky původního zásobníku</t>
  </si>
  <si>
    <t>1868481115</t>
  </si>
  <si>
    <t>732113105</t>
  </si>
  <si>
    <t>Rozdělovače a sběrače hydraulické vyrovnávače dynamických tlaků přírubové PN 6 (průtok Q m3/h) DN 80 (20 m3/h)</t>
  </si>
  <si>
    <t>1423991325</t>
  </si>
  <si>
    <t>732331621</t>
  </si>
  <si>
    <t>Nádoby expanzní tlakové pro topné a chladicí soustavy s membránou bez pojistného ventilu se závitovým připojením PN 0,6 o objemu 200 l</t>
  </si>
  <si>
    <t>-141429974</t>
  </si>
  <si>
    <t>732421R02</t>
  </si>
  <si>
    <t>Čerpadlo teplovodní mokroběžné závitové DN 32-40, referenční typ MAGNA1 32-40</t>
  </si>
  <si>
    <t>732421R03</t>
  </si>
  <si>
    <t>Čerpadlo teplovodní mokroběžné závitové DN 32-60, referenční typ ALPHA 32-60</t>
  </si>
  <si>
    <t>-12179795</t>
  </si>
  <si>
    <t>733111116</t>
  </si>
  <si>
    <t>Potrubí z trubek ocelových závitových černých spojovaných svařováním bezešvých běžných nízkotlakých PN 16 do 115°C v kotelnách a strojovnách DN 32</t>
  </si>
  <si>
    <t>2065608728</t>
  </si>
  <si>
    <t>734242415</t>
  </si>
  <si>
    <t>Ventily zpětné závitové PN 16 do 110°C přímé G 5/4</t>
  </si>
  <si>
    <t>1122100170</t>
  </si>
  <si>
    <t>734292R04</t>
  </si>
  <si>
    <t>Ostatní armatury kulové kohouty PN 42 do 185°C přímé vnitřní závit s fitrem G 1 1/4 (filtr ball)</t>
  </si>
  <si>
    <t>1966322984</t>
  </si>
  <si>
    <t>734292R05</t>
  </si>
  <si>
    <t>Ostatní armatury kulové kohouty PN 42 do 185°C přímé vnitřní závit s fitrem G 1 1/2 (filtr ball)</t>
  </si>
  <si>
    <t>2095521319</t>
  </si>
  <si>
    <t>734295022</t>
  </si>
  <si>
    <t>Směšovací armatury otopných a chladících systémů ventily závitové PN 10 T= 120°C třícestné se servomotorem G 1</t>
  </si>
  <si>
    <t>1977701968</t>
  </si>
  <si>
    <t>734295023</t>
  </si>
  <si>
    <t>Směšovací armatury otopných a chladících systémů ventily závitové PN 10 T= 120°C třícestné se servomotorem G 5/4</t>
  </si>
  <si>
    <t>-2095191043</t>
  </si>
  <si>
    <t xml:space="preserve">Demontáž stávajícího zařízení kotelny
6x Plynový kotel ORTAS 125 vč. odkouření
1x Expandér
1x Kompresor
1x Rozdělovač a sběrač
1x Stávající betonový základ vybourat
36 m Demontáž stávajícího rozvodu vytápění v kotelně
</t>
  </si>
  <si>
    <t>02_ZTI - kotelna přístavba - zdravotechnika</t>
  </si>
  <si>
    <t>722232R50</t>
  </si>
  <si>
    <t>Oddělovací hadice pro napouštění topného systému</t>
  </si>
  <si>
    <t>499771269</t>
  </si>
  <si>
    <t>724131R11</t>
  </si>
  <si>
    <t xml:space="preserve">Zařízení na úpravu plnící a a doplňovací vody, referenční typ 
Zdvojené pouzdro pro změkčovací nebo demineralizační patrony.
1x Fillsoft II Pouzdro
4x Patrona změkčovací Fillsoft
1x Sada pro měření tvrdosti
1x Fillmeter
</t>
  </si>
  <si>
    <t>02_MaR - kotelna přístavba - měření a regulace</t>
  </si>
  <si>
    <t>Přepětová ochrana SLP-275-V/4</t>
  </si>
  <si>
    <t>Jistič B16/3 BMS6</t>
  </si>
  <si>
    <t>Jistič C2/1 BMS6</t>
  </si>
  <si>
    <t>Pojistkové pouzdro s pojistkou RSP F200mA</t>
  </si>
  <si>
    <t>Svorka 6 šedá</t>
  </si>
  <si>
    <t>Svorka 6 modrá</t>
  </si>
  <si>
    <t>Svorka 6 žlutozelená</t>
  </si>
  <si>
    <t>Vývodka PG21</t>
  </si>
  <si>
    <t>Skíň rozvaděče 1000x800x300 (oceloplechová)</t>
  </si>
  <si>
    <t>742R00139</t>
  </si>
  <si>
    <t>742R00140</t>
  </si>
  <si>
    <t>742R00141</t>
  </si>
  <si>
    <t>742R00142</t>
  </si>
  <si>
    <t>Modul VR71</t>
  </si>
  <si>
    <t>Modul VR91 (dálkové ovládání - prostorový termostat)</t>
  </si>
  <si>
    <t>Regulátor teploty kapilárový 30-90 °C ZPA vč. jímky</t>
  </si>
  <si>
    <t>742R00209</t>
  </si>
  <si>
    <t>742R00210</t>
  </si>
  <si>
    <t>Zásuvka na zeď IP 44 (napájení kotlů, úpravna vody)</t>
  </si>
  <si>
    <t>CYKY 3Jx1,5 HUP, úpravna vody</t>
  </si>
  <si>
    <t>CYKY 5Jx1,5 Servopohony topných větví</t>
  </si>
  <si>
    <t>JYTY 2 Ox1 Komunikace prostorové termostaty - regulace</t>
  </si>
  <si>
    <t>742R00317</t>
  </si>
  <si>
    <t>Demontáže profese MaR a elektro</t>
  </si>
  <si>
    <t>03 - školní budova</t>
  </si>
  <si>
    <t>03_UT - školní budova - rekonstrukce rozvodů vytápění</t>
  </si>
  <si>
    <t>1672268854</t>
  </si>
  <si>
    <t>28377055</t>
  </si>
  <si>
    <t>pouzdro izolační potrubní z pěnového polyetylenu 35/20mm</t>
  </si>
  <si>
    <t>-1207715257</t>
  </si>
  <si>
    <t>28377062</t>
  </si>
  <si>
    <t>pouzdro izolační potrubní z pěnového polyetylenu 45/20mm</t>
  </si>
  <si>
    <t>-1970150208</t>
  </si>
  <si>
    <t>998713202</t>
  </si>
  <si>
    <t>Přesun hmot pro izolace tepelné stanovený procentní sazbou (%) z ceny vodorovná dopravní vzdálenost do 50 m v objektech výšky přes 6 do 12 m</t>
  </si>
  <si>
    <t>1890821046</t>
  </si>
  <si>
    <t>733223204</t>
  </si>
  <si>
    <t>Potrubí z trubek měděných tvrdých spojovaných tvrdým pájením Ø 22/1</t>
  </si>
  <si>
    <t>440777157</t>
  </si>
  <si>
    <t>733223205</t>
  </si>
  <si>
    <t>Potrubí z trubek měděných tvrdých spojovaných tvrdým pájením Ø 28/1,5</t>
  </si>
  <si>
    <t>-996209411</t>
  </si>
  <si>
    <t>733223206</t>
  </si>
  <si>
    <t>Potrubí z trubek měděných tvrdých spojovaných tvrdým pájením Ø 35/1,5</t>
  </si>
  <si>
    <t>-992798547</t>
  </si>
  <si>
    <t>733223207</t>
  </si>
  <si>
    <t>Potrubí z trubek měděných tvrdých spojovaných tvrdým pájením Ø 42/1,5</t>
  </si>
  <si>
    <t>649478999</t>
  </si>
  <si>
    <t>733291101</t>
  </si>
  <si>
    <t>Zkoušky těsnosti potrubí z trubek měděných  Ø do 35/1,5</t>
  </si>
  <si>
    <t>1113022285</t>
  </si>
  <si>
    <t>733291102</t>
  </si>
  <si>
    <t>Zkoušky těsnosti potrubí z trubek měděných  Ø přes 35/1,5 do 64/2,0</t>
  </si>
  <si>
    <t>534126866</t>
  </si>
  <si>
    <t>998733202</t>
  </si>
  <si>
    <t>Přesun hmot pro rozvody potrubí  stanovený procentní sazbou z ceny vodorovná dopravní vzdálenost do 50 m v objektech výšky přes 6 do 12 m</t>
  </si>
  <si>
    <t>-680765454</t>
  </si>
  <si>
    <t>734220103</t>
  </si>
  <si>
    <t>Ventily regulační závitové vyvažovací přímé PN 20 do 100°C G 5/4</t>
  </si>
  <si>
    <t>1673580345</t>
  </si>
  <si>
    <t>734220104</t>
  </si>
  <si>
    <t>Ventily regulační závitové vyvažovací přímé PN 20 do 100°C G 6/4</t>
  </si>
  <si>
    <t>-822557466</t>
  </si>
  <si>
    <t>311910554</t>
  </si>
  <si>
    <t>-1099883142</t>
  </si>
  <si>
    <t>-1724573553</t>
  </si>
  <si>
    <t>091003R99</t>
  </si>
  <si>
    <t>Demontáž stávajícího rozvodu vytápění</t>
  </si>
  <si>
    <t>-345094412</t>
  </si>
  <si>
    <t>Demontáž obkladů při montáži napojení na stávající potrubí
Zpětná montáž obkladů - zabezpečení potrubí proti poškození</t>
  </si>
  <si>
    <t>-1922459852</t>
  </si>
  <si>
    <t>915808020</t>
  </si>
  <si>
    <t>SEZNAM FIGUR</t>
  </si>
  <si>
    <t>Výměra</t>
  </si>
  <si>
    <t xml:space="preserve"> 01/ 01_PL</t>
  </si>
  <si>
    <t>Použití figury:</t>
  </si>
  <si>
    <t>Lože pod potrubí otevřený výkop ze štěrkopísku</t>
  </si>
  <si>
    <t>Zásyp jam, šachet rýh nebo kolem objektů sypaninou se zhutněním</t>
  </si>
  <si>
    <t>Obsypání potrubí strojně sypaninou bez prohození, uloženou do 3 m</t>
  </si>
  <si>
    <t>Hloubení rýh nezapažených  š do 800 mm v hornině třídy těžitelnosti I, skupiny 3 objem do 20 m3 strojně</t>
  </si>
  <si>
    <t>Vodorovné přemístění do 10000 m výkopku/sypaniny z horniny třídy těžitelnosti I, skupiny 1 až 3</t>
  </si>
  <si>
    <t>Vodorovné přemístění do 500 m výkopku/sypaniny z horniny třídy těžitelnosti I, skupiny 1 až 3</t>
  </si>
  <si>
    <t>Nakládání výkopku z hornin třídy těžitelnosti I, skupiny 1 až 3 do 100 m3</t>
  </si>
  <si>
    <t>Poplatek za uložení zeminy a kamení na recyklační skládce (skládkovné) kód odpadu 17 05 04</t>
  </si>
  <si>
    <t>Uložení sypaniny na skládky nebo meziskládky</t>
  </si>
  <si>
    <t xml:space="preserve"> 02/ 02_PL</t>
  </si>
  <si>
    <t>0-f1-f2</t>
  </si>
  <si>
    <t>POL_003</t>
  </si>
  <si>
    <t xml:space="preserve">Kotel ocelový na plyn kondenzační o výkonu do 120 kW, 
součástí dodávky kotle jsou připojovací ventily (0020059560), pojišťovací ventil 6 bar (0020106058) a vysoce
účinné čerpadlo s připojovací armaturou (0020106070)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</si>
</sst>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0000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3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4" fontId="28" fillId="0" borderId="0" xfId="0" applyNumberFormat="1" applyFont="1" applyAlignment="1">
      <alignment horizontal="right" vertical="center"/>
    </xf>
    <xf numFmtId="0" fontId="23" fillId="4" borderId="7" xfId="0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9"/>
  <sheetViews>
    <sheetView showGridLines="0" workbookViewId="0" topLeftCell="A82">
      <selection activeCell="K6" sqref="K6:AO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47" t="s">
        <v>5</v>
      </c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31" t="s">
        <v>1348</v>
      </c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R5" s="20"/>
      <c r="BE5" s="228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33" t="s">
        <v>17</v>
      </c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R6" s="20"/>
      <c r="BE6" s="229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29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29"/>
      <c r="BS8" s="17" t="s">
        <v>6</v>
      </c>
    </row>
    <row r="9" spans="2:71" s="1" customFormat="1" ht="14.45" customHeight="1">
      <c r="B9" s="20"/>
      <c r="AR9" s="20"/>
      <c r="BE9" s="229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29"/>
      <c r="BS10" s="17" t="s">
        <v>6</v>
      </c>
    </row>
    <row r="11" spans="2:71" s="1" customFormat="1" ht="18.4" customHeight="1">
      <c r="B11" s="20"/>
      <c r="E11" s="25" t="s">
        <v>26</v>
      </c>
      <c r="AK11" s="27" t="s">
        <v>27</v>
      </c>
      <c r="AN11" s="25" t="s">
        <v>1</v>
      </c>
      <c r="AR11" s="20"/>
      <c r="BE11" s="229"/>
      <c r="BS11" s="17" t="s">
        <v>6</v>
      </c>
    </row>
    <row r="12" spans="2:71" s="1" customFormat="1" ht="6.95" customHeight="1">
      <c r="B12" s="20"/>
      <c r="AR12" s="20"/>
      <c r="BE12" s="229"/>
      <c r="BS12" s="17" t="s">
        <v>6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29"/>
      <c r="BS13" s="17" t="s">
        <v>6</v>
      </c>
    </row>
    <row r="14" spans="2:71" ht="12.75">
      <c r="B14" s="20"/>
      <c r="E14" s="234" t="s">
        <v>29</v>
      </c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7" t="s">
        <v>27</v>
      </c>
      <c r="AN14" s="29" t="s">
        <v>29</v>
      </c>
      <c r="AR14" s="20"/>
      <c r="BE14" s="229"/>
      <c r="BS14" s="17" t="s">
        <v>6</v>
      </c>
    </row>
    <row r="15" spans="2:71" s="1" customFormat="1" ht="6.95" customHeight="1">
      <c r="B15" s="20"/>
      <c r="AR15" s="20"/>
      <c r="BE15" s="229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29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27</v>
      </c>
      <c r="AN17" s="25" t="s">
        <v>1</v>
      </c>
      <c r="AR17" s="20"/>
      <c r="BE17" s="229"/>
      <c r="BS17" s="17" t="s">
        <v>32</v>
      </c>
    </row>
    <row r="18" spans="2:71" s="1" customFormat="1" ht="6.95" customHeight="1">
      <c r="B18" s="20"/>
      <c r="AR18" s="20"/>
      <c r="BE18" s="229"/>
      <c r="BS18" s="17" t="s">
        <v>6</v>
      </c>
    </row>
    <row r="19" spans="2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29"/>
      <c r="BS19" s="17" t="s">
        <v>6</v>
      </c>
    </row>
    <row r="20" spans="2:71" s="1" customFormat="1" ht="18.4" customHeight="1">
      <c r="B20" s="20"/>
      <c r="E20" s="25" t="s">
        <v>31</v>
      </c>
      <c r="AK20" s="27" t="s">
        <v>27</v>
      </c>
      <c r="AN20" s="25" t="s">
        <v>1</v>
      </c>
      <c r="AR20" s="20"/>
      <c r="BE20" s="229"/>
      <c r="BS20" s="17" t="s">
        <v>3</v>
      </c>
    </row>
    <row r="21" spans="2:57" s="1" customFormat="1" ht="6.95" customHeight="1">
      <c r="B21" s="20"/>
      <c r="AR21" s="20"/>
      <c r="BE21" s="229"/>
    </row>
    <row r="22" spans="2:57" s="1" customFormat="1" ht="12" customHeight="1">
      <c r="B22" s="20"/>
      <c r="D22" s="27" t="s">
        <v>34</v>
      </c>
      <c r="AR22" s="20"/>
      <c r="BE22" s="229"/>
    </row>
    <row r="23" spans="2:57" s="1" customFormat="1" ht="179.25" customHeight="1">
      <c r="B23" s="20"/>
      <c r="E23" s="236" t="s">
        <v>35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R23" s="20"/>
      <c r="BE23" s="229"/>
    </row>
    <row r="24" spans="2:57" s="1" customFormat="1" ht="6.95" customHeight="1">
      <c r="B24" s="20"/>
      <c r="AR24" s="20"/>
      <c r="BE24" s="229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9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7">
        <f>ROUND(AG94,2)</f>
        <v>0</v>
      </c>
      <c r="AL26" s="238"/>
      <c r="AM26" s="238"/>
      <c r="AN26" s="238"/>
      <c r="AO26" s="238"/>
      <c r="AP26" s="32"/>
      <c r="AQ26" s="32"/>
      <c r="AR26" s="33"/>
      <c r="BE26" s="229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9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9" t="s">
        <v>37</v>
      </c>
      <c r="M28" s="239"/>
      <c r="N28" s="239"/>
      <c r="O28" s="239"/>
      <c r="P28" s="239"/>
      <c r="Q28" s="32"/>
      <c r="R28" s="32"/>
      <c r="S28" s="32"/>
      <c r="T28" s="32"/>
      <c r="U28" s="32"/>
      <c r="V28" s="32"/>
      <c r="W28" s="239" t="s">
        <v>38</v>
      </c>
      <c r="X28" s="239"/>
      <c r="Y28" s="239"/>
      <c r="Z28" s="239"/>
      <c r="AA28" s="239"/>
      <c r="AB28" s="239"/>
      <c r="AC28" s="239"/>
      <c r="AD28" s="239"/>
      <c r="AE28" s="239"/>
      <c r="AF28" s="32"/>
      <c r="AG28" s="32"/>
      <c r="AH28" s="32"/>
      <c r="AI28" s="32"/>
      <c r="AJ28" s="32"/>
      <c r="AK28" s="239" t="s">
        <v>39</v>
      </c>
      <c r="AL28" s="239"/>
      <c r="AM28" s="239"/>
      <c r="AN28" s="239"/>
      <c r="AO28" s="239"/>
      <c r="AP28" s="32"/>
      <c r="AQ28" s="32"/>
      <c r="AR28" s="33"/>
      <c r="BE28" s="229"/>
    </row>
    <row r="29" spans="2:57" s="3" customFormat="1" ht="14.45" customHeight="1">
      <c r="B29" s="37"/>
      <c r="D29" s="27" t="s">
        <v>40</v>
      </c>
      <c r="F29" s="27" t="s">
        <v>41</v>
      </c>
      <c r="L29" s="242">
        <v>0.21</v>
      </c>
      <c r="M29" s="241"/>
      <c r="N29" s="241"/>
      <c r="O29" s="241"/>
      <c r="P29" s="241"/>
      <c r="W29" s="240">
        <f>ROUND(AZ94,2)</f>
        <v>0</v>
      </c>
      <c r="X29" s="241"/>
      <c r="Y29" s="241"/>
      <c r="Z29" s="241"/>
      <c r="AA29" s="241"/>
      <c r="AB29" s="241"/>
      <c r="AC29" s="241"/>
      <c r="AD29" s="241"/>
      <c r="AE29" s="241"/>
      <c r="AK29" s="240">
        <f>ROUND(AV94,2)</f>
        <v>0</v>
      </c>
      <c r="AL29" s="241"/>
      <c r="AM29" s="241"/>
      <c r="AN29" s="241"/>
      <c r="AO29" s="241"/>
      <c r="AR29" s="37"/>
      <c r="BE29" s="230"/>
    </row>
    <row r="30" spans="2:57" s="3" customFormat="1" ht="14.45" customHeight="1">
      <c r="B30" s="37"/>
      <c r="F30" s="27" t="s">
        <v>42</v>
      </c>
      <c r="L30" s="242">
        <v>0.15</v>
      </c>
      <c r="M30" s="241"/>
      <c r="N30" s="241"/>
      <c r="O30" s="241"/>
      <c r="P30" s="241"/>
      <c r="W30" s="240">
        <f>ROUND(BA94,2)</f>
        <v>0</v>
      </c>
      <c r="X30" s="241"/>
      <c r="Y30" s="241"/>
      <c r="Z30" s="241"/>
      <c r="AA30" s="241"/>
      <c r="AB30" s="241"/>
      <c r="AC30" s="241"/>
      <c r="AD30" s="241"/>
      <c r="AE30" s="241"/>
      <c r="AK30" s="240">
        <f>ROUND(AW94,2)</f>
        <v>0</v>
      </c>
      <c r="AL30" s="241"/>
      <c r="AM30" s="241"/>
      <c r="AN30" s="241"/>
      <c r="AO30" s="241"/>
      <c r="AR30" s="37"/>
      <c r="BE30" s="230"/>
    </row>
    <row r="31" spans="2:57" s="3" customFormat="1" ht="14.45" customHeight="1" hidden="1">
      <c r="B31" s="37"/>
      <c r="F31" s="27" t="s">
        <v>43</v>
      </c>
      <c r="L31" s="242">
        <v>0.21</v>
      </c>
      <c r="M31" s="241"/>
      <c r="N31" s="241"/>
      <c r="O31" s="241"/>
      <c r="P31" s="241"/>
      <c r="W31" s="240">
        <f>ROUND(BB94,2)</f>
        <v>0</v>
      </c>
      <c r="X31" s="241"/>
      <c r="Y31" s="241"/>
      <c r="Z31" s="241"/>
      <c r="AA31" s="241"/>
      <c r="AB31" s="241"/>
      <c r="AC31" s="241"/>
      <c r="AD31" s="241"/>
      <c r="AE31" s="241"/>
      <c r="AK31" s="240">
        <v>0</v>
      </c>
      <c r="AL31" s="241"/>
      <c r="AM31" s="241"/>
      <c r="AN31" s="241"/>
      <c r="AO31" s="241"/>
      <c r="AR31" s="37"/>
      <c r="BE31" s="230"/>
    </row>
    <row r="32" spans="2:57" s="3" customFormat="1" ht="14.45" customHeight="1" hidden="1">
      <c r="B32" s="37"/>
      <c r="F32" s="27" t="s">
        <v>44</v>
      </c>
      <c r="L32" s="242">
        <v>0.15</v>
      </c>
      <c r="M32" s="241"/>
      <c r="N32" s="241"/>
      <c r="O32" s="241"/>
      <c r="P32" s="241"/>
      <c r="W32" s="240">
        <f>ROUND(BC94,2)</f>
        <v>0</v>
      </c>
      <c r="X32" s="241"/>
      <c r="Y32" s="241"/>
      <c r="Z32" s="241"/>
      <c r="AA32" s="241"/>
      <c r="AB32" s="241"/>
      <c r="AC32" s="241"/>
      <c r="AD32" s="241"/>
      <c r="AE32" s="241"/>
      <c r="AK32" s="240">
        <v>0</v>
      </c>
      <c r="AL32" s="241"/>
      <c r="AM32" s="241"/>
      <c r="AN32" s="241"/>
      <c r="AO32" s="241"/>
      <c r="AR32" s="37"/>
      <c r="BE32" s="230"/>
    </row>
    <row r="33" spans="2:57" s="3" customFormat="1" ht="14.45" customHeight="1" hidden="1">
      <c r="B33" s="37"/>
      <c r="F33" s="27" t="s">
        <v>45</v>
      </c>
      <c r="L33" s="242">
        <v>0</v>
      </c>
      <c r="M33" s="241"/>
      <c r="N33" s="241"/>
      <c r="O33" s="241"/>
      <c r="P33" s="241"/>
      <c r="W33" s="240">
        <f>ROUND(BD94,2)</f>
        <v>0</v>
      </c>
      <c r="X33" s="241"/>
      <c r="Y33" s="241"/>
      <c r="Z33" s="241"/>
      <c r="AA33" s="241"/>
      <c r="AB33" s="241"/>
      <c r="AC33" s="241"/>
      <c r="AD33" s="241"/>
      <c r="AE33" s="241"/>
      <c r="AK33" s="240">
        <v>0</v>
      </c>
      <c r="AL33" s="241"/>
      <c r="AM33" s="241"/>
      <c r="AN33" s="241"/>
      <c r="AO33" s="241"/>
      <c r="AR33" s="37"/>
      <c r="BE33" s="230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9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46" t="s">
        <v>48</v>
      </c>
      <c r="Y35" s="244"/>
      <c r="Z35" s="244"/>
      <c r="AA35" s="244"/>
      <c r="AB35" s="244"/>
      <c r="AC35" s="40"/>
      <c r="AD35" s="40"/>
      <c r="AE35" s="40"/>
      <c r="AF35" s="40"/>
      <c r="AG35" s="40"/>
      <c r="AH35" s="40"/>
      <c r="AI35" s="40"/>
      <c r="AJ35" s="40"/>
      <c r="AK35" s="243">
        <f>SUM(AK26:AK33)</f>
        <v>0</v>
      </c>
      <c r="AL35" s="244"/>
      <c r="AM35" s="244"/>
      <c r="AN35" s="244"/>
      <c r="AO35" s="245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POL_003</v>
      </c>
      <c r="AR84" s="51"/>
    </row>
    <row r="85" spans="2:44" s="5" customFormat="1" ht="36.95" customHeight="1">
      <c r="B85" s="52"/>
      <c r="C85" s="53" t="s">
        <v>16</v>
      </c>
      <c r="L85" s="220" t="str">
        <f>K6</f>
        <v>Rekonstrukce plynové kotelny</v>
      </c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ZŠ Benešov, Na Karlově 372, Benešov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50" t="str">
        <f>IF(AN8="","",AN8)</f>
        <v>27. 4. 2021</v>
      </c>
      <c r="AN87" s="250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Město Benešov, Masarykovo náměstí 100, Benešov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51" t="str">
        <f>IF(E17="","",E17)</f>
        <v xml:space="preserve"> </v>
      </c>
      <c r="AN89" s="252"/>
      <c r="AO89" s="252"/>
      <c r="AP89" s="252"/>
      <c r="AQ89" s="32"/>
      <c r="AR89" s="33"/>
      <c r="AS89" s="254" t="s">
        <v>56</v>
      </c>
      <c r="AT89" s="25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51" t="str">
        <f>IF(E20="","",E20)</f>
        <v xml:space="preserve"> </v>
      </c>
      <c r="AN90" s="252"/>
      <c r="AO90" s="252"/>
      <c r="AP90" s="252"/>
      <c r="AQ90" s="32"/>
      <c r="AR90" s="33"/>
      <c r="AS90" s="256"/>
      <c r="AT90" s="25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56"/>
      <c r="AT91" s="25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5" t="s">
        <v>57</v>
      </c>
      <c r="D92" s="216"/>
      <c r="E92" s="216"/>
      <c r="F92" s="216"/>
      <c r="G92" s="216"/>
      <c r="H92" s="60"/>
      <c r="I92" s="219" t="s">
        <v>58</v>
      </c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49" t="s">
        <v>59</v>
      </c>
      <c r="AH92" s="216"/>
      <c r="AI92" s="216"/>
      <c r="AJ92" s="216"/>
      <c r="AK92" s="216"/>
      <c r="AL92" s="216"/>
      <c r="AM92" s="216"/>
      <c r="AN92" s="219" t="s">
        <v>60</v>
      </c>
      <c r="AO92" s="216"/>
      <c r="AP92" s="22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7">
        <f>ROUND(AG95+AG101+AG106,2)</f>
        <v>0</v>
      </c>
      <c r="AH94" s="227"/>
      <c r="AI94" s="227"/>
      <c r="AJ94" s="227"/>
      <c r="AK94" s="227"/>
      <c r="AL94" s="227"/>
      <c r="AM94" s="227"/>
      <c r="AN94" s="253">
        <f aca="true" t="shared" si="0" ref="AN94:AN107">SUM(AG94,AT94)</f>
        <v>0</v>
      </c>
      <c r="AO94" s="253"/>
      <c r="AP94" s="253"/>
      <c r="AQ94" s="72" t="s">
        <v>1</v>
      </c>
      <c r="AR94" s="68"/>
      <c r="AS94" s="73">
        <f>ROUND(AS95+AS101+AS106,2)</f>
        <v>0</v>
      </c>
      <c r="AT94" s="74">
        <f aca="true" t="shared" si="1" ref="AT94:AT107">ROUND(SUM(AV94:AW94),2)</f>
        <v>0</v>
      </c>
      <c r="AU94" s="75">
        <f>ROUND(AU95+AU101+AU106,5)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ROUND(AZ95+AZ101+AZ106,2)</f>
        <v>0</v>
      </c>
      <c r="BA94" s="74">
        <f>ROUND(BA95+BA101+BA106,2)</f>
        <v>0</v>
      </c>
      <c r="BB94" s="74">
        <f>ROUND(BB95+BB101+BB106,2)</f>
        <v>0</v>
      </c>
      <c r="BC94" s="74">
        <f>ROUND(BC95+BC101+BC106,2)</f>
        <v>0</v>
      </c>
      <c r="BD94" s="76">
        <f>ROUND(BD95+BD101+BD106,2)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2:91" s="7" customFormat="1" ht="16.5" customHeight="1">
      <c r="B95" s="79"/>
      <c r="C95" s="80"/>
      <c r="D95" s="217" t="s">
        <v>80</v>
      </c>
      <c r="E95" s="217"/>
      <c r="F95" s="217"/>
      <c r="G95" s="217"/>
      <c r="H95" s="217"/>
      <c r="I95" s="81"/>
      <c r="J95" s="217" t="s">
        <v>81</v>
      </c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48">
        <f>ROUND(SUM(AG96:AG100),2)</f>
        <v>0</v>
      </c>
      <c r="AH95" s="226"/>
      <c r="AI95" s="226"/>
      <c r="AJ95" s="226"/>
      <c r="AK95" s="226"/>
      <c r="AL95" s="226"/>
      <c r="AM95" s="226"/>
      <c r="AN95" s="225">
        <f t="shared" si="0"/>
        <v>0</v>
      </c>
      <c r="AO95" s="226"/>
      <c r="AP95" s="226"/>
      <c r="AQ95" s="82" t="s">
        <v>82</v>
      </c>
      <c r="AR95" s="79"/>
      <c r="AS95" s="83">
        <f>ROUND(SUM(AS96:AS100),2)</f>
        <v>0</v>
      </c>
      <c r="AT95" s="84">
        <f t="shared" si="1"/>
        <v>0</v>
      </c>
      <c r="AU95" s="85">
        <f>ROUND(SUM(AU96:AU100),5)</f>
        <v>0</v>
      </c>
      <c r="AV95" s="84">
        <f>ROUND(AZ95*L29,2)</f>
        <v>0</v>
      </c>
      <c r="AW95" s="84">
        <f>ROUND(BA95*L30,2)</f>
        <v>0</v>
      </c>
      <c r="AX95" s="84">
        <f>ROUND(BB95*L29,2)</f>
        <v>0</v>
      </c>
      <c r="AY95" s="84">
        <f>ROUND(BC95*L30,2)</f>
        <v>0</v>
      </c>
      <c r="AZ95" s="84">
        <f>ROUND(SUM(AZ96:AZ100),2)</f>
        <v>0</v>
      </c>
      <c r="BA95" s="84">
        <f>ROUND(SUM(BA96:BA100),2)</f>
        <v>0</v>
      </c>
      <c r="BB95" s="84">
        <f>ROUND(SUM(BB96:BB100),2)</f>
        <v>0</v>
      </c>
      <c r="BC95" s="84">
        <f>ROUND(SUM(BC96:BC100),2)</f>
        <v>0</v>
      </c>
      <c r="BD95" s="86">
        <f>ROUND(SUM(BD96:BD100),2)</f>
        <v>0</v>
      </c>
      <c r="BS95" s="87" t="s">
        <v>75</v>
      </c>
      <c r="BT95" s="87" t="s">
        <v>83</v>
      </c>
      <c r="BU95" s="87" t="s">
        <v>77</v>
      </c>
      <c r="BV95" s="87" t="s">
        <v>78</v>
      </c>
      <c r="BW95" s="87" t="s">
        <v>84</v>
      </c>
      <c r="BX95" s="87" t="s">
        <v>4</v>
      </c>
      <c r="CL95" s="87" t="s">
        <v>1</v>
      </c>
      <c r="CM95" s="87" t="s">
        <v>85</v>
      </c>
    </row>
    <row r="96" spans="1:90" s="4" customFormat="1" ht="16.5" customHeight="1">
      <c r="A96" s="88" t="s">
        <v>86</v>
      </c>
      <c r="B96" s="51"/>
      <c r="C96" s="12"/>
      <c r="D96" s="12"/>
      <c r="E96" s="218" t="s">
        <v>87</v>
      </c>
      <c r="F96" s="218"/>
      <c r="G96" s="218"/>
      <c r="H96" s="218"/>
      <c r="I96" s="218"/>
      <c r="J96" s="12"/>
      <c r="K96" s="218" t="s">
        <v>88</v>
      </c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22">
        <f>'01_ST - kotelna školní bu...'!J32</f>
        <v>0</v>
      </c>
      <c r="AH96" s="223"/>
      <c r="AI96" s="223"/>
      <c r="AJ96" s="223"/>
      <c r="AK96" s="223"/>
      <c r="AL96" s="223"/>
      <c r="AM96" s="223"/>
      <c r="AN96" s="222">
        <f t="shared" si="0"/>
        <v>0</v>
      </c>
      <c r="AO96" s="223"/>
      <c r="AP96" s="223"/>
      <c r="AQ96" s="89" t="s">
        <v>89</v>
      </c>
      <c r="AR96" s="51"/>
      <c r="AS96" s="90">
        <v>0</v>
      </c>
      <c r="AT96" s="91">
        <f t="shared" si="1"/>
        <v>0</v>
      </c>
      <c r="AU96" s="92">
        <f>'01_ST - kotelna školní bu...'!P146</f>
        <v>0</v>
      </c>
      <c r="AV96" s="91">
        <f>'01_ST - kotelna školní bu...'!J35</f>
        <v>0</v>
      </c>
      <c r="AW96" s="91">
        <f>'01_ST - kotelna školní bu...'!J36</f>
        <v>0</v>
      </c>
      <c r="AX96" s="91">
        <f>'01_ST - kotelna školní bu...'!J37</f>
        <v>0</v>
      </c>
      <c r="AY96" s="91">
        <f>'01_ST - kotelna školní bu...'!J38</f>
        <v>0</v>
      </c>
      <c r="AZ96" s="91">
        <f>'01_ST - kotelna školní bu...'!F35</f>
        <v>0</v>
      </c>
      <c r="BA96" s="91">
        <f>'01_ST - kotelna školní bu...'!F36</f>
        <v>0</v>
      </c>
      <c r="BB96" s="91">
        <f>'01_ST - kotelna školní bu...'!F37</f>
        <v>0</v>
      </c>
      <c r="BC96" s="91">
        <f>'01_ST - kotelna školní bu...'!F38</f>
        <v>0</v>
      </c>
      <c r="BD96" s="93">
        <f>'01_ST - kotelna školní bu...'!F39</f>
        <v>0</v>
      </c>
      <c r="BT96" s="25" t="s">
        <v>85</v>
      </c>
      <c r="BV96" s="25" t="s">
        <v>78</v>
      </c>
      <c r="BW96" s="25" t="s">
        <v>90</v>
      </c>
      <c r="BX96" s="25" t="s">
        <v>84</v>
      </c>
      <c r="CL96" s="25" t="s">
        <v>1</v>
      </c>
    </row>
    <row r="97" spans="1:90" s="4" customFormat="1" ht="16.5" customHeight="1">
      <c r="A97" s="88" t="s">
        <v>86</v>
      </c>
      <c r="B97" s="51"/>
      <c r="C97" s="12"/>
      <c r="D97" s="12"/>
      <c r="E97" s="218" t="s">
        <v>91</v>
      </c>
      <c r="F97" s="218"/>
      <c r="G97" s="218"/>
      <c r="H97" s="218"/>
      <c r="I97" s="218"/>
      <c r="J97" s="12"/>
      <c r="K97" s="218" t="s">
        <v>92</v>
      </c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22">
        <f>'01_PL - kotelna školní bu...'!J32</f>
        <v>0</v>
      </c>
      <c r="AH97" s="223"/>
      <c r="AI97" s="223"/>
      <c r="AJ97" s="223"/>
      <c r="AK97" s="223"/>
      <c r="AL97" s="223"/>
      <c r="AM97" s="223"/>
      <c r="AN97" s="222">
        <f t="shared" si="0"/>
        <v>0</v>
      </c>
      <c r="AO97" s="223"/>
      <c r="AP97" s="223"/>
      <c r="AQ97" s="89" t="s">
        <v>89</v>
      </c>
      <c r="AR97" s="51"/>
      <c r="AS97" s="90">
        <v>0</v>
      </c>
      <c r="AT97" s="91">
        <f t="shared" si="1"/>
        <v>0</v>
      </c>
      <c r="AU97" s="92">
        <f>'01_PL - kotelna školní bu...'!P132</f>
        <v>0</v>
      </c>
      <c r="AV97" s="91">
        <f>'01_PL - kotelna školní bu...'!J35</f>
        <v>0</v>
      </c>
      <c r="AW97" s="91">
        <f>'01_PL - kotelna školní bu...'!J36</f>
        <v>0</v>
      </c>
      <c r="AX97" s="91">
        <f>'01_PL - kotelna školní bu...'!J37</f>
        <v>0</v>
      </c>
      <c r="AY97" s="91">
        <f>'01_PL - kotelna školní bu...'!J38</f>
        <v>0</v>
      </c>
      <c r="AZ97" s="91">
        <f>'01_PL - kotelna školní bu...'!F35</f>
        <v>0</v>
      </c>
      <c r="BA97" s="91">
        <f>'01_PL - kotelna školní bu...'!F36</f>
        <v>0</v>
      </c>
      <c r="BB97" s="91">
        <f>'01_PL - kotelna školní bu...'!F37</f>
        <v>0</v>
      </c>
      <c r="BC97" s="91">
        <f>'01_PL - kotelna školní bu...'!F38</f>
        <v>0</v>
      </c>
      <c r="BD97" s="93">
        <f>'01_PL - kotelna školní bu...'!F39</f>
        <v>0</v>
      </c>
      <c r="BT97" s="25" t="s">
        <v>85</v>
      </c>
      <c r="BV97" s="25" t="s">
        <v>78</v>
      </c>
      <c r="BW97" s="25" t="s">
        <v>93</v>
      </c>
      <c r="BX97" s="25" t="s">
        <v>84</v>
      </c>
      <c r="CL97" s="25" t="s">
        <v>1</v>
      </c>
    </row>
    <row r="98" spans="1:90" s="4" customFormat="1" ht="16.5" customHeight="1">
      <c r="A98" s="88" t="s">
        <v>86</v>
      </c>
      <c r="B98" s="51"/>
      <c r="C98" s="12"/>
      <c r="D98" s="12"/>
      <c r="E98" s="218" t="s">
        <v>94</v>
      </c>
      <c r="F98" s="218"/>
      <c r="G98" s="218"/>
      <c r="H98" s="218"/>
      <c r="I98" s="218"/>
      <c r="J98" s="12"/>
      <c r="K98" s="218" t="s">
        <v>95</v>
      </c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22">
        <f>'01_UT - kotelna školní bu...'!J32</f>
        <v>0</v>
      </c>
      <c r="AH98" s="223"/>
      <c r="AI98" s="223"/>
      <c r="AJ98" s="223"/>
      <c r="AK98" s="223"/>
      <c r="AL98" s="223"/>
      <c r="AM98" s="223"/>
      <c r="AN98" s="222">
        <f t="shared" si="0"/>
        <v>0</v>
      </c>
      <c r="AO98" s="223"/>
      <c r="AP98" s="223"/>
      <c r="AQ98" s="89" t="s">
        <v>89</v>
      </c>
      <c r="AR98" s="51"/>
      <c r="AS98" s="90">
        <v>0</v>
      </c>
      <c r="AT98" s="91">
        <f t="shared" si="1"/>
        <v>0</v>
      </c>
      <c r="AU98" s="92">
        <f>'01_UT - kotelna školní bu...'!P134</f>
        <v>0</v>
      </c>
      <c r="AV98" s="91">
        <f>'01_UT - kotelna školní bu...'!J35</f>
        <v>0</v>
      </c>
      <c r="AW98" s="91">
        <f>'01_UT - kotelna školní bu...'!J36</f>
        <v>0</v>
      </c>
      <c r="AX98" s="91">
        <f>'01_UT - kotelna školní bu...'!J37</f>
        <v>0</v>
      </c>
      <c r="AY98" s="91">
        <f>'01_UT - kotelna školní bu...'!J38</f>
        <v>0</v>
      </c>
      <c r="AZ98" s="91">
        <f>'01_UT - kotelna školní bu...'!F35</f>
        <v>0</v>
      </c>
      <c r="BA98" s="91">
        <f>'01_UT - kotelna školní bu...'!F36</f>
        <v>0</v>
      </c>
      <c r="BB98" s="91">
        <f>'01_UT - kotelna školní bu...'!F37</f>
        <v>0</v>
      </c>
      <c r="BC98" s="91">
        <f>'01_UT - kotelna školní bu...'!F38</f>
        <v>0</v>
      </c>
      <c r="BD98" s="93">
        <f>'01_UT - kotelna školní bu...'!F39</f>
        <v>0</v>
      </c>
      <c r="BT98" s="25" t="s">
        <v>85</v>
      </c>
      <c r="BV98" s="25" t="s">
        <v>78</v>
      </c>
      <c r="BW98" s="25" t="s">
        <v>96</v>
      </c>
      <c r="BX98" s="25" t="s">
        <v>84</v>
      </c>
      <c r="CL98" s="25" t="s">
        <v>1</v>
      </c>
    </row>
    <row r="99" spans="1:90" s="4" customFormat="1" ht="16.5" customHeight="1">
      <c r="A99" s="88" t="s">
        <v>86</v>
      </c>
      <c r="B99" s="51"/>
      <c r="C99" s="12"/>
      <c r="D99" s="12"/>
      <c r="E99" s="218" t="s">
        <v>97</v>
      </c>
      <c r="F99" s="218"/>
      <c r="G99" s="218"/>
      <c r="H99" s="218"/>
      <c r="I99" s="218"/>
      <c r="J99" s="12"/>
      <c r="K99" s="218" t="s">
        <v>98</v>
      </c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22">
        <f>'01_ZTI - kotelna školní b...'!J32</f>
        <v>0</v>
      </c>
      <c r="AH99" s="223"/>
      <c r="AI99" s="223"/>
      <c r="AJ99" s="223"/>
      <c r="AK99" s="223"/>
      <c r="AL99" s="223"/>
      <c r="AM99" s="223"/>
      <c r="AN99" s="222">
        <f t="shared" si="0"/>
        <v>0</v>
      </c>
      <c r="AO99" s="223"/>
      <c r="AP99" s="223"/>
      <c r="AQ99" s="89" t="s">
        <v>89</v>
      </c>
      <c r="AR99" s="51"/>
      <c r="AS99" s="90">
        <v>0</v>
      </c>
      <c r="AT99" s="91">
        <f t="shared" si="1"/>
        <v>0</v>
      </c>
      <c r="AU99" s="92">
        <f>'01_ZTI - kotelna školní b...'!P128</f>
        <v>0</v>
      </c>
      <c r="AV99" s="91">
        <f>'01_ZTI - kotelna školní b...'!J35</f>
        <v>0</v>
      </c>
      <c r="AW99" s="91">
        <f>'01_ZTI - kotelna školní b...'!J36</f>
        <v>0</v>
      </c>
      <c r="AX99" s="91">
        <f>'01_ZTI - kotelna školní b...'!J37</f>
        <v>0</v>
      </c>
      <c r="AY99" s="91">
        <f>'01_ZTI - kotelna školní b...'!J38</f>
        <v>0</v>
      </c>
      <c r="AZ99" s="91">
        <f>'01_ZTI - kotelna školní b...'!F35</f>
        <v>0</v>
      </c>
      <c r="BA99" s="91">
        <f>'01_ZTI - kotelna školní b...'!F36</f>
        <v>0</v>
      </c>
      <c r="BB99" s="91">
        <f>'01_ZTI - kotelna školní b...'!F37</f>
        <v>0</v>
      </c>
      <c r="BC99" s="91">
        <f>'01_ZTI - kotelna školní b...'!F38</f>
        <v>0</v>
      </c>
      <c r="BD99" s="93">
        <f>'01_ZTI - kotelna školní b...'!F39</f>
        <v>0</v>
      </c>
      <c r="BT99" s="25" t="s">
        <v>85</v>
      </c>
      <c r="BV99" s="25" t="s">
        <v>78</v>
      </c>
      <c r="BW99" s="25" t="s">
        <v>99</v>
      </c>
      <c r="BX99" s="25" t="s">
        <v>84</v>
      </c>
      <c r="CL99" s="25" t="s">
        <v>1</v>
      </c>
    </row>
    <row r="100" spans="1:90" s="4" customFormat="1" ht="23.25" customHeight="1">
      <c r="A100" s="88" t="s">
        <v>86</v>
      </c>
      <c r="B100" s="51"/>
      <c r="C100" s="12"/>
      <c r="D100" s="12"/>
      <c r="E100" s="218" t="s">
        <v>100</v>
      </c>
      <c r="F100" s="218"/>
      <c r="G100" s="218"/>
      <c r="H100" s="218"/>
      <c r="I100" s="218"/>
      <c r="J100" s="12"/>
      <c r="K100" s="218" t="s">
        <v>101</v>
      </c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22">
        <f>'01_MaR - kotelna školní b...'!J32</f>
        <v>0</v>
      </c>
      <c r="AH100" s="223"/>
      <c r="AI100" s="223"/>
      <c r="AJ100" s="223"/>
      <c r="AK100" s="223"/>
      <c r="AL100" s="223"/>
      <c r="AM100" s="223"/>
      <c r="AN100" s="222">
        <f t="shared" si="0"/>
        <v>0</v>
      </c>
      <c r="AO100" s="223"/>
      <c r="AP100" s="223"/>
      <c r="AQ100" s="89" t="s">
        <v>89</v>
      </c>
      <c r="AR100" s="51"/>
      <c r="AS100" s="90">
        <v>0</v>
      </c>
      <c r="AT100" s="91">
        <f t="shared" si="1"/>
        <v>0</v>
      </c>
      <c r="AU100" s="92">
        <f>'01_MaR - kotelna školní b...'!P126</f>
        <v>0</v>
      </c>
      <c r="AV100" s="91">
        <f>'01_MaR - kotelna školní b...'!J35</f>
        <v>0</v>
      </c>
      <c r="AW100" s="91">
        <f>'01_MaR - kotelna školní b...'!J36</f>
        <v>0</v>
      </c>
      <c r="AX100" s="91">
        <f>'01_MaR - kotelna školní b...'!J37</f>
        <v>0</v>
      </c>
      <c r="AY100" s="91">
        <f>'01_MaR - kotelna školní b...'!J38</f>
        <v>0</v>
      </c>
      <c r="AZ100" s="91">
        <f>'01_MaR - kotelna školní b...'!F35</f>
        <v>0</v>
      </c>
      <c r="BA100" s="91">
        <f>'01_MaR - kotelna školní b...'!F36</f>
        <v>0</v>
      </c>
      <c r="BB100" s="91">
        <f>'01_MaR - kotelna školní b...'!F37</f>
        <v>0</v>
      </c>
      <c r="BC100" s="91">
        <f>'01_MaR - kotelna školní b...'!F38</f>
        <v>0</v>
      </c>
      <c r="BD100" s="93">
        <f>'01_MaR - kotelna školní b...'!F39</f>
        <v>0</v>
      </c>
      <c r="BT100" s="25" t="s">
        <v>85</v>
      </c>
      <c r="BV100" s="25" t="s">
        <v>78</v>
      </c>
      <c r="BW100" s="25" t="s">
        <v>102</v>
      </c>
      <c r="BX100" s="25" t="s">
        <v>84</v>
      </c>
      <c r="CL100" s="25" t="s">
        <v>1</v>
      </c>
    </row>
    <row r="101" spans="2:91" s="7" customFormat="1" ht="16.5" customHeight="1">
      <c r="B101" s="79"/>
      <c r="C101" s="80"/>
      <c r="D101" s="217" t="s">
        <v>103</v>
      </c>
      <c r="E101" s="217"/>
      <c r="F101" s="217"/>
      <c r="G101" s="217"/>
      <c r="H101" s="217"/>
      <c r="I101" s="81"/>
      <c r="J101" s="217" t="s">
        <v>104</v>
      </c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48">
        <f>ROUND(SUM(AG102:AG105),2)</f>
        <v>0</v>
      </c>
      <c r="AH101" s="226"/>
      <c r="AI101" s="226"/>
      <c r="AJ101" s="226"/>
      <c r="AK101" s="226"/>
      <c r="AL101" s="226"/>
      <c r="AM101" s="226"/>
      <c r="AN101" s="225">
        <f t="shared" si="0"/>
        <v>0</v>
      </c>
      <c r="AO101" s="226"/>
      <c r="AP101" s="226"/>
      <c r="AQ101" s="82" t="s">
        <v>82</v>
      </c>
      <c r="AR101" s="79"/>
      <c r="AS101" s="83">
        <f>ROUND(SUM(AS102:AS105),2)</f>
        <v>0</v>
      </c>
      <c r="AT101" s="84">
        <f t="shared" si="1"/>
        <v>0</v>
      </c>
      <c r="AU101" s="85">
        <f>ROUND(SUM(AU102:AU105),5)</f>
        <v>0</v>
      </c>
      <c r="AV101" s="84">
        <f>ROUND(AZ101*L29,2)</f>
        <v>0</v>
      </c>
      <c r="AW101" s="84">
        <f>ROUND(BA101*L30,2)</f>
        <v>0</v>
      </c>
      <c r="AX101" s="84">
        <f>ROUND(BB101*L29,2)</f>
        <v>0</v>
      </c>
      <c r="AY101" s="84">
        <f>ROUND(BC101*L30,2)</f>
        <v>0</v>
      </c>
      <c r="AZ101" s="84">
        <f>ROUND(SUM(AZ102:AZ105),2)</f>
        <v>0</v>
      </c>
      <c r="BA101" s="84">
        <f>ROUND(SUM(BA102:BA105),2)</f>
        <v>0</v>
      </c>
      <c r="BB101" s="84">
        <f>ROUND(SUM(BB102:BB105),2)</f>
        <v>0</v>
      </c>
      <c r="BC101" s="84">
        <f>ROUND(SUM(BC102:BC105),2)</f>
        <v>0</v>
      </c>
      <c r="BD101" s="86">
        <f>ROUND(SUM(BD102:BD105),2)</f>
        <v>0</v>
      </c>
      <c r="BS101" s="87" t="s">
        <v>75</v>
      </c>
      <c r="BT101" s="87" t="s">
        <v>83</v>
      </c>
      <c r="BU101" s="87" t="s">
        <v>77</v>
      </c>
      <c r="BV101" s="87" t="s">
        <v>78</v>
      </c>
      <c r="BW101" s="87" t="s">
        <v>105</v>
      </c>
      <c r="BX101" s="87" t="s">
        <v>4</v>
      </c>
      <c r="CL101" s="87" t="s">
        <v>1</v>
      </c>
      <c r="CM101" s="87" t="s">
        <v>85</v>
      </c>
    </row>
    <row r="102" spans="1:90" s="4" customFormat="1" ht="16.5" customHeight="1">
      <c r="A102" s="88" t="s">
        <v>86</v>
      </c>
      <c r="B102" s="51"/>
      <c r="C102" s="12"/>
      <c r="D102" s="12"/>
      <c r="E102" s="218" t="s">
        <v>106</v>
      </c>
      <c r="F102" s="218"/>
      <c r="G102" s="218"/>
      <c r="H102" s="218"/>
      <c r="I102" s="218"/>
      <c r="J102" s="12"/>
      <c r="K102" s="218" t="s">
        <v>107</v>
      </c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22">
        <f>'02_PL - kotelna přístavba...'!J32</f>
        <v>0</v>
      </c>
      <c r="AH102" s="223"/>
      <c r="AI102" s="223"/>
      <c r="AJ102" s="223"/>
      <c r="AK102" s="223"/>
      <c r="AL102" s="223"/>
      <c r="AM102" s="223"/>
      <c r="AN102" s="222">
        <f t="shared" si="0"/>
        <v>0</v>
      </c>
      <c r="AO102" s="223"/>
      <c r="AP102" s="223"/>
      <c r="AQ102" s="89" t="s">
        <v>89</v>
      </c>
      <c r="AR102" s="51"/>
      <c r="AS102" s="90">
        <v>0</v>
      </c>
      <c r="AT102" s="91">
        <f t="shared" si="1"/>
        <v>0</v>
      </c>
      <c r="AU102" s="92">
        <f>'02_PL - kotelna přístavba...'!P128</f>
        <v>0</v>
      </c>
      <c r="AV102" s="91">
        <f>'02_PL - kotelna přístavba...'!J35</f>
        <v>0</v>
      </c>
      <c r="AW102" s="91">
        <f>'02_PL - kotelna přístavba...'!J36</f>
        <v>0</v>
      </c>
      <c r="AX102" s="91">
        <f>'02_PL - kotelna přístavba...'!J37</f>
        <v>0</v>
      </c>
      <c r="AY102" s="91">
        <f>'02_PL - kotelna přístavba...'!J38</f>
        <v>0</v>
      </c>
      <c r="AZ102" s="91">
        <f>'02_PL - kotelna přístavba...'!F35</f>
        <v>0</v>
      </c>
      <c r="BA102" s="91">
        <f>'02_PL - kotelna přístavba...'!F36</f>
        <v>0</v>
      </c>
      <c r="BB102" s="91">
        <f>'02_PL - kotelna přístavba...'!F37</f>
        <v>0</v>
      </c>
      <c r="BC102" s="91">
        <f>'02_PL - kotelna přístavba...'!F38</f>
        <v>0</v>
      </c>
      <c r="BD102" s="93">
        <f>'02_PL - kotelna přístavba...'!F39</f>
        <v>0</v>
      </c>
      <c r="BT102" s="25" t="s">
        <v>85</v>
      </c>
      <c r="BV102" s="25" t="s">
        <v>78</v>
      </c>
      <c r="BW102" s="25" t="s">
        <v>108</v>
      </c>
      <c r="BX102" s="25" t="s">
        <v>105</v>
      </c>
      <c r="CL102" s="25" t="s">
        <v>1</v>
      </c>
    </row>
    <row r="103" spans="1:90" s="4" customFormat="1" ht="16.5" customHeight="1">
      <c r="A103" s="88" t="s">
        <v>86</v>
      </c>
      <c r="B103" s="51"/>
      <c r="C103" s="12"/>
      <c r="D103" s="12"/>
      <c r="E103" s="218" t="s">
        <v>109</v>
      </c>
      <c r="F103" s="218"/>
      <c r="G103" s="218"/>
      <c r="H103" s="218"/>
      <c r="I103" s="218"/>
      <c r="J103" s="12"/>
      <c r="K103" s="218" t="s">
        <v>110</v>
      </c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22">
        <f>'02_UT - kotelna přístavba...'!J32</f>
        <v>0</v>
      </c>
      <c r="AH103" s="223"/>
      <c r="AI103" s="223"/>
      <c r="AJ103" s="223"/>
      <c r="AK103" s="223"/>
      <c r="AL103" s="223"/>
      <c r="AM103" s="223"/>
      <c r="AN103" s="222">
        <f t="shared" si="0"/>
        <v>0</v>
      </c>
      <c r="AO103" s="223"/>
      <c r="AP103" s="223"/>
      <c r="AQ103" s="89" t="s">
        <v>89</v>
      </c>
      <c r="AR103" s="51"/>
      <c r="AS103" s="90">
        <v>0</v>
      </c>
      <c r="AT103" s="91">
        <f t="shared" si="1"/>
        <v>0</v>
      </c>
      <c r="AU103" s="92">
        <f>'02_UT - kotelna přístavba...'!P132</f>
        <v>0</v>
      </c>
      <c r="AV103" s="91">
        <f>'02_UT - kotelna přístavba...'!J35</f>
        <v>0</v>
      </c>
      <c r="AW103" s="91">
        <f>'02_UT - kotelna přístavba...'!J36</f>
        <v>0</v>
      </c>
      <c r="AX103" s="91">
        <f>'02_UT - kotelna přístavba...'!J37</f>
        <v>0</v>
      </c>
      <c r="AY103" s="91">
        <f>'02_UT - kotelna přístavba...'!J38</f>
        <v>0</v>
      </c>
      <c r="AZ103" s="91">
        <f>'02_UT - kotelna přístavba...'!F35</f>
        <v>0</v>
      </c>
      <c r="BA103" s="91">
        <f>'02_UT - kotelna přístavba...'!F36</f>
        <v>0</v>
      </c>
      <c r="BB103" s="91">
        <f>'02_UT - kotelna přístavba...'!F37</f>
        <v>0</v>
      </c>
      <c r="BC103" s="91">
        <f>'02_UT - kotelna přístavba...'!F38</f>
        <v>0</v>
      </c>
      <c r="BD103" s="93">
        <f>'02_UT - kotelna přístavba...'!F39</f>
        <v>0</v>
      </c>
      <c r="BT103" s="25" t="s">
        <v>85</v>
      </c>
      <c r="BV103" s="25" t="s">
        <v>78</v>
      </c>
      <c r="BW103" s="25" t="s">
        <v>111</v>
      </c>
      <c r="BX103" s="25" t="s">
        <v>105</v>
      </c>
      <c r="CL103" s="25" t="s">
        <v>1</v>
      </c>
    </row>
    <row r="104" spans="1:90" s="4" customFormat="1" ht="16.5" customHeight="1">
      <c r="A104" s="88" t="s">
        <v>86</v>
      </c>
      <c r="B104" s="51"/>
      <c r="C104" s="12"/>
      <c r="D104" s="12"/>
      <c r="E104" s="218" t="s">
        <v>112</v>
      </c>
      <c r="F104" s="218"/>
      <c r="G104" s="218"/>
      <c r="H104" s="218"/>
      <c r="I104" s="218"/>
      <c r="J104" s="12"/>
      <c r="K104" s="218" t="s">
        <v>113</v>
      </c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22">
        <f>'02_ZTI - kotelna přístavb...'!J32</f>
        <v>0</v>
      </c>
      <c r="AH104" s="223"/>
      <c r="AI104" s="223"/>
      <c r="AJ104" s="223"/>
      <c r="AK104" s="223"/>
      <c r="AL104" s="223"/>
      <c r="AM104" s="223"/>
      <c r="AN104" s="222">
        <f t="shared" si="0"/>
        <v>0</v>
      </c>
      <c r="AO104" s="223"/>
      <c r="AP104" s="223"/>
      <c r="AQ104" s="89" t="s">
        <v>89</v>
      </c>
      <c r="AR104" s="51"/>
      <c r="AS104" s="90">
        <v>0</v>
      </c>
      <c r="AT104" s="91">
        <f t="shared" si="1"/>
        <v>0</v>
      </c>
      <c r="AU104" s="92">
        <f>'02_ZTI - kotelna přístavb...'!P128</f>
        <v>0</v>
      </c>
      <c r="AV104" s="91">
        <f>'02_ZTI - kotelna přístavb...'!J35</f>
        <v>0</v>
      </c>
      <c r="AW104" s="91">
        <f>'02_ZTI - kotelna přístavb...'!J36</f>
        <v>0</v>
      </c>
      <c r="AX104" s="91">
        <f>'02_ZTI - kotelna přístavb...'!J37</f>
        <v>0</v>
      </c>
      <c r="AY104" s="91">
        <f>'02_ZTI - kotelna přístavb...'!J38</f>
        <v>0</v>
      </c>
      <c r="AZ104" s="91">
        <f>'02_ZTI - kotelna přístavb...'!F35</f>
        <v>0</v>
      </c>
      <c r="BA104" s="91">
        <f>'02_ZTI - kotelna přístavb...'!F36</f>
        <v>0</v>
      </c>
      <c r="BB104" s="91">
        <f>'02_ZTI - kotelna přístavb...'!F37</f>
        <v>0</v>
      </c>
      <c r="BC104" s="91">
        <f>'02_ZTI - kotelna přístavb...'!F38</f>
        <v>0</v>
      </c>
      <c r="BD104" s="93">
        <f>'02_ZTI - kotelna přístavb...'!F39</f>
        <v>0</v>
      </c>
      <c r="BT104" s="25" t="s">
        <v>85</v>
      </c>
      <c r="BV104" s="25" t="s">
        <v>78</v>
      </c>
      <c r="BW104" s="25" t="s">
        <v>114</v>
      </c>
      <c r="BX104" s="25" t="s">
        <v>105</v>
      </c>
      <c r="CL104" s="25" t="s">
        <v>1</v>
      </c>
    </row>
    <row r="105" spans="1:90" s="4" customFormat="1" ht="16.5" customHeight="1">
      <c r="A105" s="88" t="s">
        <v>86</v>
      </c>
      <c r="B105" s="51"/>
      <c r="C105" s="12"/>
      <c r="D105" s="12"/>
      <c r="E105" s="218" t="s">
        <v>115</v>
      </c>
      <c r="F105" s="218"/>
      <c r="G105" s="218"/>
      <c r="H105" s="218"/>
      <c r="I105" s="218"/>
      <c r="J105" s="12"/>
      <c r="K105" s="218" t="s">
        <v>116</v>
      </c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22">
        <f>'02_MaR - kotelna přístavb...'!J32</f>
        <v>0</v>
      </c>
      <c r="AH105" s="223"/>
      <c r="AI105" s="223"/>
      <c r="AJ105" s="223"/>
      <c r="AK105" s="223"/>
      <c r="AL105" s="223"/>
      <c r="AM105" s="223"/>
      <c r="AN105" s="222">
        <f t="shared" si="0"/>
        <v>0</v>
      </c>
      <c r="AO105" s="223"/>
      <c r="AP105" s="223"/>
      <c r="AQ105" s="89" t="s">
        <v>89</v>
      </c>
      <c r="AR105" s="51"/>
      <c r="AS105" s="90">
        <v>0</v>
      </c>
      <c r="AT105" s="91">
        <f t="shared" si="1"/>
        <v>0</v>
      </c>
      <c r="AU105" s="92">
        <f>'02_MaR - kotelna přístavb...'!P126</f>
        <v>0</v>
      </c>
      <c r="AV105" s="91">
        <f>'02_MaR - kotelna přístavb...'!J35</f>
        <v>0</v>
      </c>
      <c r="AW105" s="91">
        <f>'02_MaR - kotelna přístavb...'!J36</f>
        <v>0</v>
      </c>
      <c r="AX105" s="91">
        <f>'02_MaR - kotelna přístavb...'!J37</f>
        <v>0</v>
      </c>
      <c r="AY105" s="91">
        <f>'02_MaR - kotelna přístavb...'!J38</f>
        <v>0</v>
      </c>
      <c r="AZ105" s="91">
        <f>'02_MaR - kotelna přístavb...'!F35</f>
        <v>0</v>
      </c>
      <c r="BA105" s="91">
        <f>'02_MaR - kotelna přístavb...'!F36</f>
        <v>0</v>
      </c>
      <c r="BB105" s="91">
        <f>'02_MaR - kotelna přístavb...'!F37</f>
        <v>0</v>
      </c>
      <c r="BC105" s="91">
        <f>'02_MaR - kotelna přístavb...'!F38</f>
        <v>0</v>
      </c>
      <c r="BD105" s="93">
        <f>'02_MaR - kotelna přístavb...'!F39</f>
        <v>0</v>
      </c>
      <c r="BT105" s="25" t="s">
        <v>85</v>
      </c>
      <c r="BV105" s="25" t="s">
        <v>78</v>
      </c>
      <c r="BW105" s="25" t="s">
        <v>117</v>
      </c>
      <c r="BX105" s="25" t="s">
        <v>105</v>
      </c>
      <c r="CL105" s="25" t="s">
        <v>1</v>
      </c>
    </row>
    <row r="106" spans="2:91" s="7" customFormat="1" ht="16.5" customHeight="1">
      <c r="B106" s="79"/>
      <c r="C106" s="80"/>
      <c r="D106" s="217" t="s">
        <v>118</v>
      </c>
      <c r="E106" s="217"/>
      <c r="F106" s="217"/>
      <c r="G106" s="217"/>
      <c r="H106" s="217"/>
      <c r="I106" s="81"/>
      <c r="J106" s="217" t="s">
        <v>119</v>
      </c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48">
        <f>ROUND(AG107,2)</f>
        <v>0</v>
      </c>
      <c r="AH106" s="226"/>
      <c r="AI106" s="226"/>
      <c r="AJ106" s="226"/>
      <c r="AK106" s="226"/>
      <c r="AL106" s="226"/>
      <c r="AM106" s="226"/>
      <c r="AN106" s="225">
        <f t="shared" si="0"/>
        <v>0</v>
      </c>
      <c r="AO106" s="226"/>
      <c r="AP106" s="226"/>
      <c r="AQ106" s="82" t="s">
        <v>82</v>
      </c>
      <c r="AR106" s="79"/>
      <c r="AS106" s="83">
        <f>ROUND(AS107,2)</f>
        <v>0</v>
      </c>
      <c r="AT106" s="84">
        <f t="shared" si="1"/>
        <v>0</v>
      </c>
      <c r="AU106" s="85">
        <f>ROUND(AU107,5)</f>
        <v>0</v>
      </c>
      <c r="AV106" s="84">
        <f>ROUND(AZ106*L29,2)</f>
        <v>0</v>
      </c>
      <c r="AW106" s="84">
        <f>ROUND(BA106*L30,2)</f>
        <v>0</v>
      </c>
      <c r="AX106" s="84">
        <f>ROUND(BB106*L29,2)</f>
        <v>0</v>
      </c>
      <c r="AY106" s="84">
        <f>ROUND(BC106*L30,2)</f>
        <v>0</v>
      </c>
      <c r="AZ106" s="84">
        <f>ROUND(AZ107,2)</f>
        <v>0</v>
      </c>
      <c r="BA106" s="84">
        <f>ROUND(BA107,2)</f>
        <v>0</v>
      </c>
      <c r="BB106" s="84">
        <f>ROUND(BB107,2)</f>
        <v>0</v>
      </c>
      <c r="BC106" s="84">
        <f>ROUND(BC107,2)</f>
        <v>0</v>
      </c>
      <c r="BD106" s="86">
        <f>ROUND(BD107,2)</f>
        <v>0</v>
      </c>
      <c r="BS106" s="87" t="s">
        <v>75</v>
      </c>
      <c r="BT106" s="87" t="s">
        <v>83</v>
      </c>
      <c r="BU106" s="87" t="s">
        <v>77</v>
      </c>
      <c r="BV106" s="87" t="s">
        <v>78</v>
      </c>
      <c r="BW106" s="87" t="s">
        <v>120</v>
      </c>
      <c r="BX106" s="87" t="s">
        <v>4</v>
      </c>
      <c r="CL106" s="87" t="s">
        <v>1</v>
      </c>
      <c r="CM106" s="87" t="s">
        <v>85</v>
      </c>
    </row>
    <row r="107" spans="1:90" s="4" customFormat="1" ht="23.25" customHeight="1">
      <c r="A107" s="88" t="s">
        <v>86</v>
      </c>
      <c r="B107" s="51"/>
      <c r="C107" s="12"/>
      <c r="D107" s="12"/>
      <c r="E107" s="218" t="s">
        <v>121</v>
      </c>
      <c r="F107" s="218"/>
      <c r="G107" s="218"/>
      <c r="H107" s="218"/>
      <c r="I107" s="218"/>
      <c r="J107" s="12"/>
      <c r="K107" s="218" t="s">
        <v>122</v>
      </c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22">
        <f>'03_UT - školní budova - r...'!J32</f>
        <v>0</v>
      </c>
      <c r="AH107" s="223"/>
      <c r="AI107" s="223"/>
      <c r="AJ107" s="223"/>
      <c r="AK107" s="223"/>
      <c r="AL107" s="223"/>
      <c r="AM107" s="223"/>
      <c r="AN107" s="222">
        <f t="shared" si="0"/>
        <v>0</v>
      </c>
      <c r="AO107" s="223"/>
      <c r="AP107" s="223"/>
      <c r="AQ107" s="89" t="s">
        <v>89</v>
      </c>
      <c r="AR107" s="51"/>
      <c r="AS107" s="94">
        <v>0</v>
      </c>
      <c r="AT107" s="95">
        <f t="shared" si="1"/>
        <v>0</v>
      </c>
      <c r="AU107" s="96">
        <f>'03_UT - školní budova - r...'!P129</f>
        <v>0</v>
      </c>
      <c r="AV107" s="95">
        <f>'03_UT - školní budova - r...'!J35</f>
        <v>0</v>
      </c>
      <c r="AW107" s="95">
        <f>'03_UT - školní budova - r...'!J36</f>
        <v>0</v>
      </c>
      <c r="AX107" s="95">
        <f>'03_UT - školní budova - r...'!J37</f>
        <v>0</v>
      </c>
      <c r="AY107" s="95">
        <f>'03_UT - školní budova - r...'!J38</f>
        <v>0</v>
      </c>
      <c r="AZ107" s="95">
        <f>'03_UT - školní budova - r...'!F35</f>
        <v>0</v>
      </c>
      <c r="BA107" s="95">
        <f>'03_UT - školní budova - r...'!F36</f>
        <v>0</v>
      </c>
      <c r="BB107" s="95">
        <f>'03_UT - školní budova - r...'!F37</f>
        <v>0</v>
      </c>
      <c r="BC107" s="95">
        <f>'03_UT - školní budova - r...'!F38</f>
        <v>0</v>
      </c>
      <c r="BD107" s="97">
        <f>'03_UT - školní budova - r...'!F39</f>
        <v>0</v>
      </c>
      <c r="BT107" s="25" t="s">
        <v>85</v>
      </c>
      <c r="BV107" s="25" t="s">
        <v>78</v>
      </c>
      <c r="BW107" s="25" t="s">
        <v>123</v>
      </c>
      <c r="BX107" s="25" t="s">
        <v>120</v>
      </c>
      <c r="CL107" s="25" t="s">
        <v>1</v>
      </c>
    </row>
    <row r="108" spans="1:57" s="2" customFormat="1" ht="30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3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</row>
    <row r="109" spans="1:57" s="2" customFormat="1" ht="6.95" customHeight="1">
      <c r="A109" s="32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33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</row>
  </sheetData>
  <mergeCells count="90">
    <mergeCell ref="AN107:AP107"/>
    <mergeCell ref="AG107:AM107"/>
    <mergeCell ref="AN94:AP94"/>
    <mergeCell ref="AS89:AT91"/>
    <mergeCell ref="AN105:AP105"/>
    <mergeCell ref="AG105:AM105"/>
    <mergeCell ref="AN106:AP106"/>
    <mergeCell ref="AG106:AM106"/>
    <mergeCell ref="AR2:BE2"/>
    <mergeCell ref="AG102:AM102"/>
    <mergeCell ref="AG103:AM103"/>
    <mergeCell ref="AG100:AM100"/>
    <mergeCell ref="AG101:AM101"/>
    <mergeCell ref="AG98:AM98"/>
    <mergeCell ref="AG97:AM97"/>
    <mergeCell ref="AG96:AM96"/>
    <mergeCell ref="AG95:AM95"/>
    <mergeCell ref="AG99:AM99"/>
    <mergeCell ref="AG92:AM92"/>
    <mergeCell ref="AM87:AN87"/>
    <mergeCell ref="AM89:AP89"/>
    <mergeCell ref="AM90:AP90"/>
    <mergeCell ref="AN99:AP99"/>
    <mergeCell ref="AN103:AP103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D106:H106"/>
    <mergeCell ref="J106:AF106"/>
    <mergeCell ref="E107:I107"/>
    <mergeCell ref="K107:AF107"/>
    <mergeCell ref="AG94:AM94"/>
    <mergeCell ref="AG104:AM104"/>
    <mergeCell ref="K104:AF104"/>
    <mergeCell ref="K99:AF99"/>
    <mergeCell ref="K97:AF97"/>
    <mergeCell ref="K96:AF96"/>
    <mergeCell ref="E104:I104"/>
    <mergeCell ref="E97:I97"/>
    <mergeCell ref="E102:I102"/>
    <mergeCell ref="E98:I98"/>
    <mergeCell ref="E99:I99"/>
    <mergeCell ref="E103:I103"/>
    <mergeCell ref="L85:AO85"/>
    <mergeCell ref="E105:I105"/>
    <mergeCell ref="K105:AF105"/>
    <mergeCell ref="AN104:AP104"/>
    <mergeCell ref="AN92:AP92"/>
    <mergeCell ref="AN102:AP102"/>
    <mergeCell ref="AN95:AP95"/>
    <mergeCell ref="AN100:AP100"/>
    <mergeCell ref="AN96:AP96"/>
    <mergeCell ref="AN97:AP97"/>
    <mergeCell ref="AN101:AP101"/>
    <mergeCell ref="AN98:AP98"/>
    <mergeCell ref="K102:AF102"/>
    <mergeCell ref="K98:AF98"/>
    <mergeCell ref="K103:AF103"/>
    <mergeCell ref="K100:AF100"/>
    <mergeCell ref="C92:G92"/>
    <mergeCell ref="D101:H101"/>
    <mergeCell ref="D95:H95"/>
    <mergeCell ref="E100:I100"/>
    <mergeCell ref="E96:I96"/>
    <mergeCell ref="I92:AF92"/>
    <mergeCell ref="J101:AF101"/>
    <mergeCell ref="J95:AF95"/>
  </mergeCells>
  <hyperlinks>
    <hyperlink ref="A96" location="'01_ST - kotelna školní bu...'!C2" display="/"/>
    <hyperlink ref="A97" location="'01_PL - kotelna školní bu...'!C2" display="/"/>
    <hyperlink ref="A98" location="'01_UT - kotelna školní bu...'!C2" display="/"/>
    <hyperlink ref="A99" location="'01_ZTI - kotelna školní b...'!C2" display="/"/>
    <hyperlink ref="A100" location="'01_MaR - kotelna školní b...'!C2" display="/"/>
    <hyperlink ref="A102" location="'02_PL - kotelna přístavba...'!C2" display="/"/>
    <hyperlink ref="A103" location="'02_UT - kotelna přístavba...'!C2" display="/"/>
    <hyperlink ref="A104" location="'02_ZTI - kotelna přístavb...'!C2" display="/"/>
    <hyperlink ref="A105" location="'02_MaR - kotelna přístavb...'!C2" display="/"/>
    <hyperlink ref="A107" location="'03_UT - školní budova - 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7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117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124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59" t="str">
        <f>'Rekapitulace stavby'!K6</f>
        <v>Rekonstrukce plynové kotelny</v>
      </c>
      <c r="F7" s="260"/>
      <c r="G7" s="260"/>
      <c r="H7" s="260"/>
      <c r="L7" s="20"/>
    </row>
    <row r="8" spans="2:12" s="1" customFormat="1" ht="12" customHeight="1">
      <c r="B8" s="20"/>
      <c r="D8" s="27" t="s">
        <v>125</v>
      </c>
      <c r="L8" s="20"/>
    </row>
    <row r="9" spans="1:31" s="2" customFormat="1" ht="16.5" customHeight="1">
      <c r="A9" s="32"/>
      <c r="B9" s="33"/>
      <c r="C9" s="32"/>
      <c r="D9" s="32"/>
      <c r="E9" s="259" t="s">
        <v>1209</v>
      </c>
      <c r="F9" s="258"/>
      <c r="G9" s="258"/>
      <c r="H9" s="25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127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20" t="s">
        <v>1260</v>
      </c>
      <c r="F11" s="258"/>
      <c r="G11" s="258"/>
      <c r="H11" s="258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31</v>
      </c>
      <c r="G14" s="32"/>
      <c r="H14" s="32"/>
      <c r="I14" s="27" t="s">
        <v>22</v>
      </c>
      <c r="J14" s="55" t="str">
        <f>'Rekapitulace stavby'!AN8</f>
        <v>27. 4. 2021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tr">
        <f>IF('Rekapitulace stavby'!AN10="","",'Rekapitulace stavby'!AN10)</f>
        <v/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tr">
        <f>IF('Rekapitulace stavby'!E11="","",'Rekapitulace stavby'!E11)</f>
        <v>Město Benešov, Masarykovo náměstí 100, Benešov</v>
      </c>
      <c r="F17" s="32"/>
      <c r="G17" s="32"/>
      <c r="H17" s="32"/>
      <c r="I17" s="27" t="s">
        <v>27</v>
      </c>
      <c r="J17" s="25" t="str">
        <f>IF('Rekapitulace stavby'!AN11="","",'Rekapitulace stavby'!AN11)</f>
        <v/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1" t="str">
        <f>'Rekapitulace stavby'!E14</f>
        <v>Vyplň údaj</v>
      </c>
      <c r="F20" s="231"/>
      <c r="G20" s="231"/>
      <c r="H20" s="231"/>
      <c r="I20" s="27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27" t="s">
        <v>25</v>
      </c>
      <c r="J22" s="25" t="str">
        <f>IF('Rekapitulace stavby'!AN16="","",'Rekapitulace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IF('Rekapitulace stavby'!E17="","",'Rekapitulace stavby'!E17)</f>
        <v xml:space="preserve"> </v>
      </c>
      <c r="F23" s="32"/>
      <c r="G23" s="32"/>
      <c r="H23" s="32"/>
      <c r="I23" s="27" t="s">
        <v>27</v>
      </c>
      <c r="J23" s="25" t="str">
        <f>IF('Rekapitulace stavby'!AN17="","",'Rekapitulace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202.5" customHeight="1">
      <c r="A29" s="99"/>
      <c r="B29" s="100"/>
      <c r="C29" s="99"/>
      <c r="D29" s="99"/>
      <c r="E29" s="236" t="s">
        <v>129</v>
      </c>
      <c r="F29" s="236"/>
      <c r="G29" s="236"/>
      <c r="H29" s="236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36</v>
      </c>
      <c r="E32" s="32"/>
      <c r="F32" s="32"/>
      <c r="G32" s="32"/>
      <c r="H32" s="32"/>
      <c r="I32" s="32"/>
      <c r="J32" s="71">
        <f>ROUND(J126,2)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36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40</v>
      </c>
      <c r="E35" s="27" t="s">
        <v>41</v>
      </c>
      <c r="F35" s="104">
        <f>ROUND((SUM(BE126:BE215)),2)</f>
        <v>0</v>
      </c>
      <c r="G35" s="32"/>
      <c r="H35" s="32"/>
      <c r="I35" s="105">
        <v>0.21</v>
      </c>
      <c r="J35" s="104">
        <f>ROUND(((SUM(BE126:BE215))*I35),2)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42</v>
      </c>
      <c r="F36" s="104">
        <f>ROUND((SUM(BF126:BF215)),2)</f>
        <v>0</v>
      </c>
      <c r="G36" s="32"/>
      <c r="H36" s="32"/>
      <c r="I36" s="105">
        <v>0.15</v>
      </c>
      <c r="J36" s="104">
        <f>ROUND(((SUM(BF126:BF215))*I36),2)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04">
        <f>ROUND((SUM(BG126:BG215)),2)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44</v>
      </c>
      <c r="F38" s="104">
        <f>ROUND((SUM(BH126:BH215)),2)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04">
        <f>ROUND((SUM(BI126:BI215)),2)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46</v>
      </c>
      <c r="E41" s="60"/>
      <c r="F41" s="60"/>
      <c r="G41" s="108" t="s">
        <v>47</v>
      </c>
      <c r="H41" s="109" t="s">
        <v>48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35"/>
      <c r="J61" s="11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35"/>
      <c r="J76" s="11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130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Rekonstrukce plynové kotelny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125</v>
      </c>
      <c r="L86" s="20"/>
    </row>
    <row r="87" spans="1:31" s="2" customFormat="1" ht="16.5" customHeight="1">
      <c r="A87" s="32"/>
      <c r="B87" s="33"/>
      <c r="C87" s="32"/>
      <c r="D87" s="32"/>
      <c r="E87" s="259" t="s">
        <v>1209</v>
      </c>
      <c r="F87" s="258"/>
      <c r="G87" s="258"/>
      <c r="H87" s="25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127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20" t="str">
        <f>E11</f>
        <v>02_MaR - kotelna přístavba - měření a regulace</v>
      </c>
      <c r="F89" s="258"/>
      <c r="G89" s="258"/>
      <c r="H89" s="258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 xml:space="preserve"> </v>
      </c>
      <c r="G91" s="32"/>
      <c r="H91" s="32"/>
      <c r="I91" s="27" t="s">
        <v>22</v>
      </c>
      <c r="J91" s="55" t="str">
        <f>IF(J14="","",J14)</f>
        <v>27. 4. 2021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Město Benešov, Masarykovo náměstí 100, Benešov</v>
      </c>
      <c r="G93" s="32"/>
      <c r="H93" s="32"/>
      <c r="I93" s="27" t="s">
        <v>30</v>
      </c>
      <c r="J93" s="30" t="str">
        <f>E23</f>
        <v xml:space="preserve"> 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27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131</v>
      </c>
      <c r="D96" s="106"/>
      <c r="E96" s="106"/>
      <c r="F96" s="106"/>
      <c r="G96" s="106"/>
      <c r="H96" s="106"/>
      <c r="I96" s="106"/>
      <c r="J96" s="115" t="s">
        <v>132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133</v>
      </c>
      <c r="D98" s="32"/>
      <c r="E98" s="32"/>
      <c r="F98" s="32"/>
      <c r="G98" s="32"/>
      <c r="H98" s="32"/>
      <c r="I98" s="32"/>
      <c r="J98" s="71">
        <f>J126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134</v>
      </c>
    </row>
    <row r="99" spans="2:12" s="9" customFormat="1" ht="24.95" customHeight="1">
      <c r="B99" s="117"/>
      <c r="D99" s="118" t="s">
        <v>713</v>
      </c>
      <c r="E99" s="119"/>
      <c r="F99" s="119"/>
      <c r="G99" s="119"/>
      <c r="H99" s="119"/>
      <c r="I99" s="119"/>
      <c r="J99" s="120">
        <f>J127</f>
        <v>0</v>
      </c>
      <c r="L99" s="117"/>
    </row>
    <row r="100" spans="2:12" s="12" customFormat="1" ht="19.9" customHeight="1">
      <c r="B100" s="163"/>
      <c r="D100" s="164" t="s">
        <v>1046</v>
      </c>
      <c r="E100" s="165"/>
      <c r="F100" s="165"/>
      <c r="G100" s="165"/>
      <c r="H100" s="165"/>
      <c r="I100" s="165"/>
      <c r="J100" s="166">
        <f>J128</f>
        <v>0</v>
      </c>
      <c r="L100" s="163"/>
    </row>
    <row r="101" spans="2:12" s="12" customFormat="1" ht="14.85" customHeight="1">
      <c r="B101" s="163"/>
      <c r="D101" s="164" t="s">
        <v>1047</v>
      </c>
      <c r="E101" s="165"/>
      <c r="F101" s="165"/>
      <c r="G101" s="165"/>
      <c r="H101" s="165"/>
      <c r="I101" s="165"/>
      <c r="J101" s="166">
        <f>J129</f>
        <v>0</v>
      </c>
      <c r="L101" s="163"/>
    </row>
    <row r="102" spans="2:12" s="12" customFormat="1" ht="14.85" customHeight="1">
      <c r="B102" s="163"/>
      <c r="D102" s="164" t="s">
        <v>1048</v>
      </c>
      <c r="E102" s="165"/>
      <c r="F102" s="165"/>
      <c r="G102" s="165"/>
      <c r="H102" s="165"/>
      <c r="I102" s="165"/>
      <c r="J102" s="166">
        <f>J173</f>
        <v>0</v>
      </c>
      <c r="L102" s="163"/>
    </row>
    <row r="103" spans="2:12" s="12" customFormat="1" ht="14.85" customHeight="1">
      <c r="B103" s="163"/>
      <c r="D103" s="164" t="s">
        <v>1049</v>
      </c>
      <c r="E103" s="165"/>
      <c r="F103" s="165"/>
      <c r="G103" s="165"/>
      <c r="H103" s="165"/>
      <c r="I103" s="165"/>
      <c r="J103" s="166">
        <f>J186</f>
        <v>0</v>
      </c>
      <c r="L103" s="163"/>
    </row>
    <row r="104" spans="2:12" s="12" customFormat="1" ht="14.85" customHeight="1">
      <c r="B104" s="163"/>
      <c r="D104" s="164" t="s">
        <v>1050</v>
      </c>
      <c r="E104" s="165"/>
      <c r="F104" s="165"/>
      <c r="G104" s="165"/>
      <c r="H104" s="165"/>
      <c r="I104" s="165"/>
      <c r="J104" s="166">
        <f>J205</f>
        <v>0</v>
      </c>
      <c r="L104" s="163"/>
    </row>
    <row r="105" spans="1:31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1" t="s">
        <v>161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59" t="str">
        <f>E7</f>
        <v>Rekonstrukce plynové kotelny</v>
      </c>
      <c r="F114" s="260"/>
      <c r="G114" s="260"/>
      <c r="H114" s="260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2:12" s="1" customFormat="1" ht="12" customHeight="1">
      <c r="B115" s="20"/>
      <c r="C115" s="27" t="s">
        <v>125</v>
      </c>
      <c r="L115" s="20"/>
    </row>
    <row r="116" spans="1:31" s="2" customFormat="1" ht="16.5" customHeight="1">
      <c r="A116" s="32"/>
      <c r="B116" s="33"/>
      <c r="C116" s="32"/>
      <c r="D116" s="32"/>
      <c r="E116" s="259" t="s">
        <v>1209</v>
      </c>
      <c r="F116" s="258"/>
      <c r="G116" s="258"/>
      <c r="H116" s="258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127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20" t="str">
        <f>E11</f>
        <v>02_MaR - kotelna přístavba - měření a regulace</v>
      </c>
      <c r="F118" s="258"/>
      <c r="G118" s="258"/>
      <c r="H118" s="258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2"/>
      <c r="E120" s="32"/>
      <c r="F120" s="25" t="str">
        <f>F14</f>
        <v xml:space="preserve"> </v>
      </c>
      <c r="G120" s="32"/>
      <c r="H120" s="32"/>
      <c r="I120" s="27" t="s">
        <v>22</v>
      </c>
      <c r="J120" s="55" t="str">
        <f>IF(J14="","",J14)</f>
        <v>27. 4. 2021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24</v>
      </c>
      <c r="D122" s="32"/>
      <c r="E122" s="32"/>
      <c r="F122" s="25" t="str">
        <f>E17</f>
        <v>Město Benešov, Masarykovo náměstí 100, Benešov</v>
      </c>
      <c r="G122" s="32"/>
      <c r="H122" s="32"/>
      <c r="I122" s="27" t="s">
        <v>30</v>
      </c>
      <c r="J122" s="30" t="str">
        <f>E23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28</v>
      </c>
      <c r="D123" s="32"/>
      <c r="E123" s="32"/>
      <c r="F123" s="25" t="str">
        <f>IF(E20="","",E20)</f>
        <v>Vyplň údaj</v>
      </c>
      <c r="G123" s="32"/>
      <c r="H123" s="32"/>
      <c r="I123" s="27" t="s">
        <v>33</v>
      </c>
      <c r="J123" s="30" t="str">
        <f>E26</f>
        <v xml:space="preserve"> 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0" customFormat="1" ht="29.25" customHeight="1">
      <c r="A125" s="121"/>
      <c r="B125" s="122"/>
      <c r="C125" s="123" t="s">
        <v>162</v>
      </c>
      <c r="D125" s="124" t="s">
        <v>61</v>
      </c>
      <c r="E125" s="124" t="s">
        <v>57</v>
      </c>
      <c r="F125" s="124" t="s">
        <v>58</v>
      </c>
      <c r="G125" s="124" t="s">
        <v>163</v>
      </c>
      <c r="H125" s="124" t="s">
        <v>164</v>
      </c>
      <c r="I125" s="124" t="s">
        <v>165</v>
      </c>
      <c r="J125" s="124" t="s">
        <v>132</v>
      </c>
      <c r="K125" s="125" t="s">
        <v>166</v>
      </c>
      <c r="L125" s="126"/>
      <c r="M125" s="62" t="s">
        <v>1</v>
      </c>
      <c r="N125" s="63" t="s">
        <v>40</v>
      </c>
      <c r="O125" s="63" t="s">
        <v>167</v>
      </c>
      <c r="P125" s="63" t="s">
        <v>168</v>
      </c>
      <c r="Q125" s="63" t="s">
        <v>169</v>
      </c>
      <c r="R125" s="63" t="s">
        <v>170</v>
      </c>
      <c r="S125" s="63" t="s">
        <v>171</v>
      </c>
      <c r="T125" s="64" t="s">
        <v>172</v>
      </c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</row>
    <row r="126" spans="1:63" s="2" customFormat="1" ht="22.9" customHeight="1">
      <c r="A126" s="32"/>
      <c r="B126" s="33"/>
      <c r="C126" s="69" t="s">
        <v>173</v>
      </c>
      <c r="D126" s="32"/>
      <c r="E126" s="32"/>
      <c r="F126" s="32"/>
      <c r="G126" s="32"/>
      <c r="H126" s="32"/>
      <c r="I126" s="32"/>
      <c r="J126" s="127">
        <f>BK126</f>
        <v>0</v>
      </c>
      <c r="K126" s="32"/>
      <c r="L126" s="33"/>
      <c r="M126" s="65"/>
      <c r="N126" s="56"/>
      <c r="O126" s="66"/>
      <c r="P126" s="128">
        <f>P127</f>
        <v>0</v>
      </c>
      <c r="Q126" s="66"/>
      <c r="R126" s="128">
        <f>R127</f>
        <v>0</v>
      </c>
      <c r="S126" s="66"/>
      <c r="T126" s="129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75</v>
      </c>
      <c r="AU126" s="17" t="s">
        <v>134</v>
      </c>
      <c r="BK126" s="130">
        <f>BK127</f>
        <v>0</v>
      </c>
    </row>
    <row r="127" spans="2:63" s="11" customFormat="1" ht="25.9" customHeight="1">
      <c r="B127" s="131"/>
      <c r="D127" s="132" t="s">
        <v>75</v>
      </c>
      <c r="E127" s="133" t="s">
        <v>769</v>
      </c>
      <c r="F127" s="133" t="s">
        <v>770</v>
      </c>
      <c r="I127" s="134"/>
      <c r="J127" s="135">
        <f>BK127</f>
        <v>0</v>
      </c>
      <c r="L127" s="131"/>
      <c r="M127" s="136"/>
      <c r="N127" s="137"/>
      <c r="O127" s="137"/>
      <c r="P127" s="138">
        <f>P128</f>
        <v>0</v>
      </c>
      <c r="Q127" s="137"/>
      <c r="R127" s="138">
        <f>R128</f>
        <v>0</v>
      </c>
      <c r="S127" s="137"/>
      <c r="T127" s="139">
        <f>T128</f>
        <v>0</v>
      </c>
      <c r="AR127" s="132" t="s">
        <v>85</v>
      </c>
      <c r="AT127" s="140" t="s">
        <v>75</v>
      </c>
      <c r="AU127" s="140" t="s">
        <v>76</v>
      </c>
      <c r="AY127" s="132" t="s">
        <v>175</v>
      </c>
      <c r="BK127" s="141">
        <f>BK128</f>
        <v>0</v>
      </c>
    </row>
    <row r="128" spans="2:63" s="11" customFormat="1" ht="22.9" customHeight="1">
      <c r="B128" s="131"/>
      <c r="D128" s="132" t="s">
        <v>75</v>
      </c>
      <c r="E128" s="167" t="s">
        <v>1051</v>
      </c>
      <c r="F128" s="167" t="s">
        <v>1052</v>
      </c>
      <c r="I128" s="134"/>
      <c r="J128" s="168">
        <f>BK128</f>
        <v>0</v>
      </c>
      <c r="L128" s="131"/>
      <c r="M128" s="136"/>
      <c r="N128" s="137"/>
      <c r="O128" s="137"/>
      <c r="P128" s="138">
        <f>P129+P173+P186+P205</f>
        <v>0</v>
      </c>
      <c r="Q128" s="137"/>
      <c r="R128" s="138">
        <f>R129+R173+R186+R205</f>
        <v>0</v>
      </c>
      <c r="S128" s="137"/>
      <c r="T128" s="139">
        <f>T129+T173+T186+T205</f>
        <v>0</v>
      </c>
      <c r="AR128" s="132" t="s">
        <v>85</v>
      </c>
      <c r="AT128" s="140" t="s">
        <v>75</v>
      </c>
      <c r="AU128" s="140" t="s">
        <v>83</v>
      </c>
      <c r="AY128" s="132" t="s">
        <v>175</v>
      </c>
      <c r="BK128" s="141">
        <f>BK129+BK173+BK186+BK205</f>
        <v>0</v>
      </c>
    </row>
    <row r="129" spans="2:63" s="11" customFormat="1" ht="20.85" customHeight="1">
      <c r="B129" s="131"/>
      <c r="D129" s="132" t="s">
        <v>75</v>
      </c>
      <c r="E129" s="167" t="s">
        <v>1053</v>
      </c>
      <c r="F129" s="167" t="s">
        <v>1054</v>
      </c>
      <c r="I129" s="134"/>
      <c r="J129" s="168">
        <f>BK129</f>
        <v>0</v>
      </c>
      <c r="L129" s="131"/>
      <c r="M129" s="136"/>
      <c r="N129" s="137"/>
      <c r="O129" s="137"/>
      <c r="P129" s="138">
        <f>SUM(P130:P172)</f>
        <v>0</v>
      </c>
      <c r="Q129" s="137"/>
      <c r="R129" s="138">
        <f>SUM(R130:R172)</f>
        <v>0</v>
      </c>
      <c r="S129" s="137"/>
      <c r="T129" s="139">
        <f>SUM(T130:T172)</f>
        <v>0</v>
      </c>
      <c r="AR129" s="132" t="s">
        <v>83</v>
      </c>
      <c r="AT129" s="140" t="s">
        <v>75</v>
      </c>
      <c r="AU129" s="140" t="s">
        <v>85</v>
      </c>
      <c r="AY129" s="132" t="s">
        <v>175</v>
      </c>
      <c r="BK129" s="141">
        <f>SUM(BK130:BK172)</f>
        <v>0</v>
      </c>
    </row>
    <row r="130" spans="1:65" s="2" customFormat="1" ht="16.5" customHeight="1">
      <c r="A130" s="32"/>
      <c r="B130" s="142"/>
      <c r="C130" s="143" t="s">
        <v>83</v>
      </c>
      <c r="D130" s="143" t="s">
        <v>176</v>
      </c>
      <c r="E130" s="144" t="s">
        <v>1055</v>
      </c>
      <c r="F130" s="145" t="s">
        <v>1056</v>
      </c>
      <c r="G130" s="146" t="s">
        <v>232</v>
      </c>
      <c r="H130" s="147">
        <v>1</v>
      </c>
      <c r="I130" s="148"/>
      <c r="J130" s="149">
        <f aca="true" t="shared" si="0" ref="J130:J172">ROUND(I130*H130,2)</f>
        <v>0</v>
      </c>
      <c r="K130" s="145" t="s">
        <v>1</v>
      </c>
      <c r="L130" s="33"/>
      <c r="M130" s="150" t="s">
        <v>1</v>
      </c>
      <c r="N130" s="151" t="s">
        <v>41</v>
      </c>
      <c r="O130" s="58"/>
      <c r="P130" s="152">
        <f aca="true" t="shared" si="1" ref="P130:P172">O130*H130</f>
        <v>0</v>
      </c>
      <c r="Q130" s="152">
        <v>0</v>
      </c>
      <c r="R130" s="152">
        <f aca="true" t="shared" si="2" ref="R130:R172">Q130*H130</f>
        <v>0</v>
      </c>
      <c r="S130" s="152">
        <v>0</v>
      </c>
      <c r="T130" s="153">
        <f aca="true" t="shared" si="3" ref="T130:T172"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4" t="s">
        <v>206</v>
      </c>
      <c r="AT130" s="154" t="s">
        <v>176</v>
      </c>
      <c r="AU130" s="154" t="s">
        <v>184</v>
      </c>
      <c r="AY130" s="17" t="s">
        <v>175</v>
      </c>
      <c r="BE130" s="155">
        <f aca="true" t="shared" si="4" ref="BE130:BE172">IF(N130="základní",J130,0)</f>
        <v>0</v>
      </c>
      <c r="BF130" s="155">
        <f aca="true" t="shared" si="5" ref="BF130:BF172">IF(N130="snížená",J130,0)</f>
        <v>0</v>
      </c>
      <c r="BG130" s="155">
        <f aca="true" t="shared" si="6" ref="BG130:BG172">IF(N130="zákl. přenesená",J130,0)</f>
        <v>0</v>
      </c>
      <c r="BH130" s="155">
        <f aca="true" t="shared" si="7" ref="BH130:BH172">IF(N130="sníž. přenesená",J130,0)</f>
        <v>0</v>
      </c>
      <c r="BI130" s="155">
        <f aca="true" t="shared" si="8" ref="BI130:BI172">IF(N130="nulová",J130,0)</f>
        <v>0</v>
      </c>
      <c r="BJ130" s="17" t="s">
        <v>83</v>
      </c>
      <c r="BK130" s="155">
        <f aca="true" t="shared" si="9" ref="BK130:BK172">ROUND(I130*H130,2)</f>
        <v>0</v>
      </c>
      <c r="BL130" s="17" t="s">
        <v>206</v>
      </c>
      <c r="BM130" s="154" t="s">
        <v>85</v>
      </c>
    </row>
    <row r="131" spans="1:65" s="2" customFormat="1" ht="16.5" customHeight="1">
      <c r="A131" s="32"/>
      <c r="B131" s="142"/>
      <c r="C131" s="143" t="s">
        <v>85</v>
      </c>
      <c r="D131" s="143" t="s">
        <v>176</v>
      </c>
      <c r="E131" s="144" t="s">
        <v>1057</v>
      </c>
      <c r="F131" s="145" t="s">
        <v>1261</v>
      </c>
      <c r="G131" s="146" t="s">
        <v>232</v>
      </c>
      <c r="H131" s="147">
        <v>1</v>
      </c>
      <c r="I131" s="148"/>
      <c r="J131" s="149">
        <f t="shared" si="0"/>
        <v>0</v>
      </c>
      <c r="K131" s="145" t="s">
        <v>1</v>
      </c>
      <c r="L131" s="33"/>
      <c r="M131" s="150" t="s">
        <v>1</v>
      </c>
      <c r="N131" s="151" t="s">
        <v>41</v>
      </c>
      <c r="O131" s="58"/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4" t="s">
        <v>206</v>
      </c>
      <c r="AT131" s="154" t="s">
        <v>176</v>
      </c>
      <c r="AU131" s="154" t="s">
        <v>184</v>
      </c>
      <c r="AY131" s="17" t="s">
        <v>175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7" t="s">
        <v>83</v>
      </c>
      <c r="BK131" s="155">
        <f t="shared" si="9"/>
        <v>0</v>
      </c>
      <c r="BL131" s="17" t="s">
        <v>206</v>
      </c>
      <c r="BM131" s="154" t="s">
        <v>180</v>
      </c>
    </row>
    <row r="132" spans="1:65" s="2" customFormat="1" ht="16.5" customHeight="1">
      <c r="A132" s="32"/>
      <c r="B132" s="142"/>
      <c r="C132" s="143" t="s">
        <v>184</v>
      </c>
      <c r="D132" s="143" t="s">
        <v>176</v>
      </c>
      <c r="E132" s="144" t="s">
        <v>1059</v>
      </c>
      <c r="F132" s="145" t="s">
        <v>1060</v>
      </c>
      <c r="G132" s="146" t="s">
        <v>232</v>
      </c>
      <c r="H132" s="147">
        <v>6</v>
      </c>
      <c r="I132" s="148"/>
      <c r="J132" s="149">
        <f t="shared" si="0"/>
        <v>0</v>
      </c>
      <c r="K132" s="145" t="s">
        <v>1</v>
      </c>
      <c r="L132" s="33"/>
      <c r="M132" s="150" t="s">
        <v>1</v>
      </c>
      <c r="N132" s="151" t="s">
        <v>41</v>
      </c>
      <c r="O132" s="58"/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4" t="s">
        <v>206</v>
      </c>
      <c r="AT132" s="154" t="s">
        <v>176</v>
      </c>
      <c r="AU132" s="154" t="s">
        <v>184</v>
      </c>
      <c r="AY132" s="17" t="s">
        <v>175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7" t="s">
        <v>83</v>
      </c>
      <c r="BK132" s="155">
        <f t="shared" si="9"/>
        <v>0</v>
      </c>
      <c r="BL132" s="17" t="s">
        <v>206</v>
      </c>
      <c r="BM132" s="154" t="s">
        <v>187</v>
      </c>
    </row>
    <row r="133" spans="1:65" s="2" customFormat="1" ht="16.5" customHeight="1">
      <c r="A133" s="32"/>
      <c r="B133" s="142"/>
      <c r="C133" s="143" t="s">
        <v>180</v>
      </c>
      <c r="D133" s="143" t="s">
        <v>176</v>
      </c>
      <c r="E133" s="144" t="s">
        <v>1061</v>
      </c>
      <c r="F133" s="145" t="s">
        <v>1062</v>
      </c>
      <c r="G133" s="146" t="s">
        <v>232</v>
      </c>
      <c r="H133" s="147">
        <v>3</v>
      </c>
      <c r="I133" s="148"/>
      <c r="J133" s="149">
        <f t="shared" si="0"/>
        <v>0</v>
      </c>
      <c r="K133" s="145" t="s">
        <v>1</v>
      </c>
      <c r="L133" s="33"/>
      <c r="M133" s="150" t="s">
        <v>1</v>
      </c>
      <c r="N133" s="151" t="s">
        <v>41</v>
      </c>
      <c r="O133" s="58"/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4" t="s">
        <v>206</v>
      </c>
      <c r="AT133" s="154" t="s">
        <v>176</v>
      </c>
      <c r="AU133" s="154" t="s">
        <v>184</v>
      </c>
      <c r="AY133" s="17" t="s">
        <v>175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7" t="s">
        <v>83</v>
      </c>
      <c r="BK133" s="155">
        <f t="shared" si="9"/>
        <v>0</v>
      </c>
      <c r="BL133" s="17" t="s">
        <v>206</v>
      </c>
      <c r="BM133" s="154" t="s">
        <v>190</v>
      </c>
    </row>
    <row r="134" spans="1:65" s="2" customFormat="1" ht="16.5" customHeight="1">
      <c r="A134" s="32"/>
      <c r="B134" s="142"/>
      <c r="C134" s="143" t="s">
        <v>192</v>
      </c>
      <c r="D134" s="143" t="s">
        <v>176</v>
      </c>
      <c r="E134" s="144" t="s">
        <v>1063</v>
      </c>
      <c r="F134" s="145" t="s">
        <v>1262</v>
      </c>
      <c r="G134" s="146" t="s">
        <v>232</v>
      </c>
      <c r="H134" s="147">
        <v>1</v>
      </c>
      <c r="I134" s="148"/>
      <c r="J134" s="149">
        <f t="shared" si="0"/>
        <v>0</v>
      </c>
      <c r="K134" s="145" t="s">
        <v>1</v>
      </c>
      <c r="L134" s="33"/>
      <c r="M134" s="150" t="s">
        <v>1</v>
      </c>
      <c r="N134" s="151" t="s">
        <v>41</v>
      </c>
      <c r="O134" s="58"/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4" t="s">
        <v>206</v>
      </c>
      <c r="AT134" s="154" t="s">
        <v>176</v>
      </c>
      <c r="AU134" s="154" t="s">
        <v>184</v>
      </c>
      <c r="AY134" s="17" t="s">
        <v>175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7" t="s">
        <v>83</v>
      </c>
      <c r="BK134" s="155">
        <f t="shared" si="9"/>
        <v>0</v>
      </c>
      <c r="BL134" s="17" t="s">
        <v>206</v>
      </c>
      <c r="BM134" s="154" t="s">
        <v>196</v>
      </c>
    </row>
    <row r="135" spans="1:65" s="2" customFormat="1" ht="16.5" customHeight="1">
      <c r="A135" s="32"/>
      <c r="B135" s="142"/>
      <c r="C135" s="143" t="s">
        <v>187</v>
      </c>
      <c r="D135" s="143" t="s">
        <v>176</v>
      </c>
      <c r="E135" s="144" t="s">
        <v>1065</v>
      </c>
      <c r="F135" s="145" t="s">
        <v>1066</v>
      </c>
      <c r="G135" s="146" t="s">
        <v>232</v>
      </c>
      <c r="H135" s="147">
        <v>1</v>
      </c>
      <c r="I135" s="148"/>
      <c r="J135" s="149">
        <f t="shared" si="0"/>
        <v>0</v>
      </c>
      <c r="K135" s="145" t="s">
        <v>1</v>
      </c>
      <c r="L135" s="33"/>
      <c r="M135" s="150" t="s">
        <v>1</v>
      </c>
      <c r="N135" s="151" t="s">
        <v>41</v>
      </c>
      <c r="O135" s="58"/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4" t="s">
        <v>206</v>
      </c>
      <c r="AT135" s="154" t="s">
        <v>176</v>
      </c>
      <c r="AU135" s="154" t="s">
        <v>184</v>
      </c>
      <c r="AY135" s="17" t="s">
        <v>175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7" t="s">
        <v>83</v>
      </c>
      <c r="BK135" s="155">
        <f t="shared" si="9"/>
        <v>0</v>
      </c>
      <c r="BL135" s="17" t="s">
        <v>206</v>
      </c>
      <c r="BM135" s="154" t="s">
        <v>199</v>
      </c>
    </row>
    <row r="136" spans="1:65" s="2" customFormat="1" ht="16.5" customHeight="1">
      <c r="A136" s="32"/>
      <c r="B136" s="142"/>
      <c r="C136" s="143" t="s">
        <v>200</v>
      </c>
      <c r="D136" s="143" t="s">
        <v>176</v>
      </c>
      <c r="E136" s="144" t="s">
        <v>1067</v>
      </c>
      <c r="F136" s="145" t="s">
        <v>1068</v>
      </c>
      <c r="G136" s="146" t="s">
        <v>232</v>
      </c>
      <c r="H136" s="147">
        <v>1</v>
      </c>
      <c r="I136" s="148"/>
      <c r="J136" s="149">
        <f t="shared" si="0"/>
        <v>0</v>
      </c>
      <c r="K136" s="145" t="s">
        <v>1</v>
      </c>
      <c r="L136" s="33"/>
      <c r="M136" s="150" t="s">
        <v>1</v>
      </c>
      <c r="N136" s="151" t="s">
        <v>41</v>
      </c>
      <c r="O136" s="58"/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4" t="s">
        <v>206</v>
      </c>
      <c r="AT136" s="154" t="s">
        <v>176</v>
      </c>
      <c r="AU136" s="154" t="s">
        <v>184</v>
      </c>
      <c r="AY136" s="17" t="s">
        <v>175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7" t="s">
        <v>83</v>
      </c>
      <c r="BK136" s="155">
        <f t="shared" si="9"/>
        <v>0</v>
      </c>
      <c r="BL136" s="17" t="s">
        <v>206</v>
      </c>
      <c r="BM136" s="154" t="s">
        <v>203</v>
      </c>
    </row>
    <row r="137" spans="1:65" s="2" customFormat="1" ht="16.5" customHeight="1">
      <c r="A137" s="32"/>
      <c r="B137" s="142"/>
      <c r="C137" s="143" t="s">
        <v>190</v>
      </c>
      <c r="D137" s="143" t="s">
        <v>176</v>
      </c>
      <c r="E137" s="144" t="s">
        <v>1069</v>
      </c>
      <c r="F137" s="145" t="s">
        <v>1263</v>
      </c>
      <c r="G137" s="146" t="s">
        <v>232</v>
      </c>
      <c r="H137" s="147">
        <v>4</v>
      </c>
      <c r="I137" s="148"/>
      <c r="J137" s="149">
        <f t="shared" si="0"/>
        <v>0</v>
      </c>
      <c r="K137" s="145" t="s">
        <v>1</v>
      </c>
      <c r="L137" s="33"/>
      <c r="M137" s="150" t="s">
        <v>1</v>
      </c>
      <c r="N137" s="151" t="s">
        <v>41</v>
      </c>
      <c r="O137" s="58"/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4" t="s">
        <v>206</v>
      </c>
      <c r="AT137" s="154" t="s">
        <v>176</v>
      </c>
      <c r="AU137" s="154" t="s">
        <v>184</v>
      </c>
      <c r="AY137" s="17" t="s">
        <v>175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7" t="s">
        <v>83</v>
      </c>
      <c r="BK137" s="155">
        <f t="shared" si="9"/>
        <v>0</v>
      </c>
      <c r="BL137" s="17" t="s">
        <v>206</v>
      </c>
      <c r="BM137" s="154" t="s">
        <v>206</v>
      </c>
    </row>
    <row r="138" spans="1:65" s="2" customFormat="1" ht="16.5" customHeight="1">
      <c r="A138" s="32"/>
      <c r="B138" s="142"/>
      <c r="C138" s="143" t="s">
        <v>207</v>
      </c>
      <c r="D138" s="143" t="s">
        <v>176</v>
      </c>
      <c r="E138" s="144" t="s">
        <v>1071</v>
      </c>
      <c r="F138" s="145" t="s">
        <v>1070</v>
      </c>
      <c r="G138" s="146" t="s">
        <v>232</v>
      </c>
      <c r="H138" s="147">
        <v>2</v>
      </c>
      <c r="I138" s="148"/>
      <c r="J138" s="149">
        <f t="shared" si="0"/>
        <v>0</v>
      </c>
      <c r="K138" s="145" t="s">
        <v>1</v>
      </c>
      <c r="L138" s="33"/>
      <c r="M138" s="150" t="s">
        <v>1</v>
      </c>
      <c r="N138" s="151" t="s">
        <v>41</v>
      </c>
      <c r="O138" s="58"/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4" t="s">
        <v>206</v>
      </c>
      <c r="AT138" s="154" t="s">
        <v>176</v>
      </c>
      <c r="AU138" s="154" t="s">
        <v>184</v>
      </c>
      <c r="AY138" s="17" t="s">
        <v>175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7" t="s">
        <v>83</v>
      </c>
      <c r="BK138" s="155">
        <f t="shared" si="9"/>
        <v>0</v>
      </c>
      <c r="BL138" s="17" t="s">
        <v>206</v>
      </c>
      <c r="BM138" s="154" t="s">
        <v>208</v>
      </c>
    </row>
    <row r="139" spans="1:65" s="2" customFormat="1" ht="16.5" customHeight="1">
      <c r="A139" s="32"/>
      <c r="B139" s="142"/>
      <c r="C139" s="143" t="s">
        <v>196</v>
      </c>
      <c r="D139" s="143" t="s">
        <v>176</v>
      </c>
      <c r="E139" s="144" t="s">
        <v>1073</v>
      </c>
      <c r="F139" s="145" t="s">
        <v>1074</v>
      </c>
      <c r="G139" s="146" t="s">
        <v>232</v>
      </c>
      <c r="H139" s="147">
        <v>1</v>
      </c>
      <c r="I139" s="148"/>
      <c r="J139" s="149">
        <f t="shared" si="0"/>
        <v>0</v>
      </c>
      <c r="K139" s="145" t="s">
        <v>1</v>
      </c>
      <c r="L139" s="33"/>
      <c r="M139" s="150" t="s">
        <v>1</v>
      </c>
      <c r="N139" s="151" t="s">
        <v>41</v>
      </c>
      <c r="O139" s="58"/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4" t="s">
        <v>206</v>
      </c>
      <c r="AT139" s="154" t="s">
        <v>176</v>
      </c>
      <c r="AU139" s="154" t="s">
        <v>184</v>
      </c>
      <c r="AY139" s="17" t="s">
        <v>175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7" t="s">
        <v>83</v>
      </c>
      <c r="BK139" s="155">
        <f t="shared" si="9"/>
        <v>0</v>
      </c>
      <c r="BL139" s="17" t="s">
        <v>206</v>
      </c>
      <c r="BM139" s="154" t="s">
        <v>211</v>
      </c>
    </row>
    <row r="140" spans="1:65" s="2" customFormat="1" ht="16.5" customHeight="1">
      <c r="A140" s="32"/>
      <c r="B140" s="142"/>
      <c r="C140" s="143" t="s">
        <v>212</v>
      </c>
      <c r="D140" s="143" t="s">
        <v>176</v>
      </c>
      <c r="E140" s="144" t="s">
        <v>1075</v>
      </c>
      <c r="F140" s="145" t="s">
        <v>1264</v>
      </c>
      <c r="G140" s="146" t="s">
        <v>232</v>
      </c>
      <c r="H140" s="147">
        <v>1</v>
      </c>
      <c r="I140" s="148"/>
      <c r="J140" s="149">
        <f t="shared" si="0"/>
        <v>0</v>
      </c>
      <c r="K140" s="145" t="s">
        <v>1</v>
      </c>
      <c r="L140" s="33"/>
      <c r="M140" s="150" t="s">
        <v>1</v>
      </c>
      <c r="N140" s="151" t="s">
        <v>41</v>
      </c>
      <c r="O140" s="58"/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4" t="s">
        <v>206</v>
      </c>
      <c r="AT140" s="154" t="s">
        <v>176</v>
      </c>
      <c r="AU140" s="154" t="s">
        <v>184</v>
      </c>
      <c r="AY140" s="17" t="s">
        <v>175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7" t="s">
        <v>83</v>
      </c>
      <c r="BK140" s="155">
        <f t="shared" si="9"/>
        <v>0</v>
      </c>
      <c r="BL140" s="17" t="s">
        <v>206</v>
      </c>
      <c r="BM140" s="154" t="s">
        <v>215</v>
      </c>
    </row>
    <row r="141" spans="1:65" s="2" customFormat="1" ht="21.75" customHeight="1">
      <c r="A141" s="32"/>
      <c r="B141" s="142"/>
      <c r="C141" s="143" t="s">
        <v>199</v>
      </c>
      <c r="D141" s="143" t="s">
        <v>176</v>
      </c>
      <c r="E141" s="144" t="s">
        <v>1077</v>
      </c>
      <c r="F141" s="145" t="s">
        <v>1076</v>
      </c>
      <c r="G141" s="146" t="s">
        <v>232</v>
      </c>
      <c r="H141" s="147">
        <v>1</v>
      </c>
      <c r="I141" s="148"/>
      <c r="J141" s="149">
        <f t="shared" si="0"/>
        <v>0</v>
      </c>
      <c r="K141" s="145" t="s">
        <v>1</v>
      </c>
      <c r="L141" s="33"/>
      <c r="M141" s="150" t="s">
        <v>1</v>
      </c>
      <c r="N141" s="151" t="s">
        <v>41</v>
      </c>
      <c r="O141" s="58"/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3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4" t="s">
        <v>206</v>
      </c>
      <c r="AT141" s="154" t="s">
        <v>176</v>
      </c>
      <c r="AU141" s="154" t="s">
        <v>184</v>
      </c>
      <c r="AY141" s="17" t="s">
        <v>175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7" t="s">
        <v>83</v>
      </c>
      <c r="BK141" s="155">
        <f t="shared" si="9"/>
        <v>0</v>
      </c>
      <c r="BL141" s="17" t="s">
        <v>206</v>
      </c>
      <c r="BM141" s="154" t="s">
        <v>218</v>
      </c>
    </row>
    <row r="142" spans="1:65" s="2" customFormat="1" ht="21.75" customHeight="1">
      <c r="A142" s="32"/>
      <c r="B142" s="142"/>
      <c r="C142" s="143" t="s">
        <v>220</v>
      </c>
      <c r="D142" s="143" t="s">
        <v>176</v>
      </c>
      <c r="E142" s="144" t="s">
        <v>1078</v>
      </c>
      <c r="F142" s="145" t="s">
        <v>1076</v>
      </c>
      <c r="G142" s="146" t="s">
        <v>232</v>
      </c>
      <c r="H142" s="147">
        <v>6</v>
      </c>
      <c r="I142" s="148"/>
      <c r="J142" s="149">
        <f t="shared" si="0"/>
        <v>0</v>
      </c>
      <c r="K142" s="145" t="s">
        <v>1</v>
      </c>
      <c r="L142" s="33"/>
      <c r="M142" s="150" t="s">
        <v>1</v>
      </c>
      <c r="N142" s="151" t="s">
        <v>41</v>
      </c>
      <c r="O142" s="58"/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53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4" t="s">
        <v>206</v>
      </c>
      <c r="AT142" s="154" t="s">
        <v>176</v>
      </c>
      <c r="AU142" s="154" t="s">
        <v>184</v>
      </c>
      <c r="AY142" s="17" t="s">
        <v>175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7" t="s">
        <v>83</v>
      </c>
      <c r="BK142" s="155">
        <f t="shared" si="9"/>
        <v>0</v>
      </c>
      <c r="BL142" s="17" t="s">
        <v>206</v>
      </c>
      <c r="BM142" s="154" t="s">
        <v>223</v>
      </c>
    </row>
    <row r="143" spans="1:65" s="2" customFormat="1" ht="21.75" customHeight="1">
      <c r="A143" s="32"/>
      <c r="B143" s="142"/>
      <c r="C143" s="143" t="s">
        <v>203</v>
      </c>
      <c r="D143" s="143" t="s">
        <v>176</v>
      </c>
      <c r="E143" s="144" t="s">
        <v>1079</v>
      </c>
      <c r="F143" s="145" t="s">
        <v>1076</v>
      </c>
      <c r="G143" s="146" t="s">
        <v>232</v>
      </c>
      <c r="H143" s="147">
        <v>6</v>
      </c>
      <c r="I143" s="148"/>
      <c r="J143" s="149">
        <f t="shared" si="0"/>
        <v>0</v>
      </c>
      <c r="K143" s="145" t="s">
        <v>1</v>
      </c>
      <c r="L143" s="33"/>
      <c r="M143" s="150" t="s">
        <v>1</v>
      </c>
      <c r="N143" s="151" t="s">
        <v>41</v>
      </c>
      <c r="O143" s="58"/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53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4" t="s">
        <v>206</v>
      </c>
      <c r="AT143" s="154" t="s">
        <v>176</v>
      </c>
      <c r="AU143" s="154" t="s">
        <v>184</v>
      </c>
      <c r="AY143" s="17" t="s">
        <v>175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7" t="s">
        <v>83</v>
      </c>
      <c r="BK143" s="155">
        <f t="shared" si="9"/>
        <v>0</v>
      </c>
      <c r="BL143" s="17" t="s">
        <v>206</v>
      </c>
      <c r="BM143" s="154" t="s">
        <v>226</v>
      </c>
    </row>
    <row r="144" spans="1:65" s="2" customFormat="1" ht="16.5" customHeight="1">
      <c r="A144" s="32"/>
      <c r="B144" s="142"/>
      <c r="C144" s="143" t="s">
        <v>8</v>
      </c>
      <c r="D144" s="143" t="s">
        <v>176</v>
      </c>
      <c r="E144" s="144" t="s">
        <v>1081</v>
      </c>
      <c r="F144" s="145" t="s">
        <v>1080</v>
      </c>
      <c r="G144" s="146" t="s">
        <v>232</v>
      </c>
      <c r="H144" s="147">
        <v>1</v>
      </c>
      <c r="I144" s="148"/>
      <c r="J144" s="149">
        <f t="shared" si="0"/>
        <v>0</v>
      </c>
      <c r="K144" s="145" t="s">
        <v>1</v>
      </c>
      <c r="L144" s="33"/>
      <c r="M144" s="150" t="s">
        <v>1</v>
      </c>
      <c r="N144" s="151" t="s">
        <v>41</v>
      </c>
      <c r="O144" s="58"/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53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4" t="s">
        <v>206</v>
      </c>
      <c r="AT144" s="154" t="s">
        <v>176</v>
      </c>
      <c r="AU144" s="154" t="s">
        <v>184</v>
      </c>
      <c r="AY144" s="17" t="s">
        <v>175</v>
      </c>
      <c r="BE144" s="155">
        <f t="shared" si="4"/>
        <v>0</v>
      </c>
      <c r="BF144" s="155">
        <f t="shared" si="5"/>
        <v>0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7" t="s">
        <v>83</v>
      </c>
      <c r="BK144" s="155">
        <f t="shared" si="9"/>
        <v>0</v>
      </c>
      <c r="BL144" s="17" t="s">
        <v>206</v>
      </c>
      <c r="BM144" s="154" t="s">
        <v>229</v>
      </c>
    </row>
    <row r="145" spans="1:65" s="2" customFormat="1" ht="16.5" customHeight="1">
      <c r="A145" s="32"/>
      <c r="B145" s="142"/>
      <c r="C145" s="143" t="s">
        <v>206</v>
      </c>
      <c r="D145" s="143" t="s">
        <v>176</v>
      </c>
      <c r="E145" s="144" t="s">
        <v>1083</v>
      </c>
      <c r="F145" s="145" t="s">
        <v>1082</v>
      </c>
      <c r="G145" s="146" t="s">
        <v>232</v>
      </c>
      <c r="H145" s="147">
        <v>6</v>
      </c>
      <c r="I145" s="148"/>
      <c r="J145" s="149">
        <f t="shared" si="0"/>
        <v>0</v>
      </c>
      <c r="K145" s="145" t="s">
        <v>1</v>
      </c>
      <c r="L145" s="33"/>
      <c r="M145" s="150" t="s">
        <v>1</v>
      </c>
      <c r="N145" s="151" t="s">
        <v>41</v>
      </c>
      <c r="O145" s="58"/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53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4" t="s">
        <v>206</v>
      </c>
      <c r="AT145" s="154" t="s">
        <v>176</v>
      </c>
      <c r="AU145" s="154" t="s">
        <v>184</v>
      </c>
      <c r="AY145" s="17" t="s">
        <v>175</v>
      </c>
      <c r="BE145" s="155">
        <f t="shared" si="4"/>
        <v>0</v>
      </c>
      <c r="BF145" s="155">
        <f t="shared" si="5"/>
        <v>0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7" t="s">
        <v>83</v>
      </c>
      <c r="BK145" s="155">
        <f t="shared" si="9"/>
        <v>0</v>
      </c>
      <c r="BL145" s="17" t="s">
        <v>206</v>
      </c>
      <c r="BM145" s="154" t="s">
        <v>233</v>
      </c>
    </row>
    <row r="146" spans="1:65" s="2" customFormat="1" ht="21.75" customHeight="1">
      <c r="A146" s="32"/>
      <c r="B146" s="142"/>
      <c r="C146" s="143" t="s">
        <v>234</v>
      </c>
      <c r="D146" s="143" t="s">
        <v>176</v>
      </c>
      <c r="E146" s="144" t="s">
        <v>1085</v>
      </c>
      <c r="F146" s="145" t="s">
        <v>1084</v>
      </c>
      <c r="G146" s="146" t="s">
        <v>232</v>
      </c>
      <c r="H146" s="147">
        <v>2</v>
      </c>
      <c r="I146" s="148"/>
      <c r="J146" s="149">
        <f t="shared" si="0"/>
        <v>0</v>
      </c>
      <c r="K146" s="145" t="s">
        <v>1</v>
      </c>
      <c r="L146" s="33"/>
      <c r="M146" s="150" t="s">
        <v>1</v>
      </c>
      <c r="N146" s="151" t="s">
        <v>41</v>
      </c>
      <c r="O146" s="58"/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53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4" t="s">
        <v>206</v>
      </c>
      <c r="AT146" s="154" t="s">
        <v>176</v>
      </c>
      <c r="AU146" s="154" t="s">
        <v>184</v>
      </c>
      <c r="AY146" s="17" t="s">
        <v>175</v>
      </c>
      <c r="BE146" s="155">
        <f t="shared" si="4"/>
        <v>0</v>
      </c>
      <c r="BF146" s="155">
        <f t="shared" si="5"/>
        <v>0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7" t="s">
        <v>83</v>
      </c>
      <c r="BK146" s="155">
        <f t="shared" si="9"/>
        <v>0</v>
      </c>
      <c r="BL146" s="17" t="s">
        <v>206</v>
      </c>
      <c r="BM146" s="154" t="s">
        <v>237</v>
      </c>
    </row>
    <row r="147" spans="1:65" s="2" customFormat="1" ht="16.5" customHeight="1">
      <c r="A147" s="32"/>
      <c r="B147" s="142"/>
      <c r="C147" s="143" t="s">
        <v>208</v>
      </c>
      <c r="D147" s="143" t="s">
        <v>176</v>
      </c>
      <c r="E147" s="144" t="s">
        <v>1087</v>
      </c>
      <c r="F147" s="145" t="s">
        <v>1086</v>
      </c>
      <c r="G147" s="146" t="s">
        <v>232</v>
      </c>
      <c r="H147" s="147">
        <v>1</v>
      </c>
      <c r="I147" s="148"/>
      <c r="J147" s="149">
        <f t="shared" si="0"/>
        <v>0</v>
      </c>
      <c r="K147" s="145" t="s">
        <v>1</v>
      </c>
      <c r="L147" s="33"/>
      <c r="M147" s="150" t="s">
        <v>1</v>
      </c>
      <c r="N147" s="151" t="s">
        <v>41</v>
      </c>
      <c r="O147" s="58"/>
      <c r="P147" s="152">
        <f t="shared" si="1"/>
        <v>0</v>
      </c>
      <c r="Q147" s="152">
        <v>0</v>
      </c>
      <c r="R147" s="152">
        <f t="shared" si="2"/>
        <v>0</v>
      </c>
      <c r="S147" s="152">
        <v>0</v>
      </c>
      <c r="T147" s="153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4" t="s">
        <v>206</v>
      </c>
      <c r="AT147" s="154" t="s">
        <v>176</v>
      </c>
      <c r="AU147" s="154" t="s">
        <v>184</v>
      </c>
      <c r="AY147" s="17" t="s">
        <v>175</v>
      </c>
      <c r="BE147" s="155">
        <f t="shared" si="4"/>
        <v>0</v>
      </c>
      <c r="BF147" s="155">
        <f t="shared" si="5"/>
        <v>0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7" t="s">
        <v>83</v>
      </c>
      <c r="BK147" s="155">
        <f t="shared" si="9"/>
        <v>0</v>
      </c>
      <c r="BL147" s="17" t="s">
        <v>206</v>
      </c>
      <c r="BM147" s="154" t="s">
        <v>240</v>
      </c>
    </row>
    <row r="148" spans="1:65" s="2" customFormat="1" ht="16.5" customHeight="1">
      <c r="A148" s="32"/>
      <c r="B148" s="142"/>
      <c r="C148" s="143" t="s">
        <v>243</v>
      </c>
      <c r="D148" s="143" t="s">
        <v>176</v>
      </c>
      <c r="E148" s="144" t="s">
        <v>1089</v>
      </c>
      <c r="F148" s="145" t="s">
        <v>1088</v>
      </c>
      <c r="G148" s="146" t="s">
        <v>232</v>
      </c>
      <c r="H148" s="147">
        <v>1</v>
      </c>
      <c r="I148" s="148"/>
      <c r="J148" s="149">
        <f t="shared" si="0"/>
        <v>0</v>
      </c>
      <c r="K148" s="145" t="s">
        <v>1</v>
      </c>
      <c r="L148" s="33"/>
      <c r="M148" s="150" t="s">
        <v>1</v>
      </c>
      <c r="N148" s="151" t="s">
        <v>41</v>
      </c>
      <c r="O148" s="58"/>
      <c r="P148" s="152">
        <f t="shared" si="1"/>
        <v>0</v>
      </c>
      <c r="Q148" s="152">
        <v>0</v>
      </c>
      <c r="R148" s="152">
        <f t="shared" si="2"/>
        <v>0</v>
      </c>
      <c r="S148" s="152">
        <v>0</v>
      </c>
      <c r="T148" s="153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4" t="s">
        <v>206</v>
      </c>
      <c r="AT148" s="154" t="s">
        <v>176</v>
      </c>
      <c r="AU148" s="154" t="s">
        <v>184</v>
      </c>
      <c r="AY148" s="17" t="s">
        <v>175</v>
      </c>
      <c r="BE148" s="155">
        <f t="shared" si="4"/>
        <v>0</v>
      </c>
      <c r="BF148" s="155">
        <f t="shared" si="5"/>
        <v>0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7" t="s">
        <v>83</v>
      </c>
      <c r="BK148" s="155">
        <f t="shared" si="9"/>
        <v>0</v>
      </c>
      <c r="BL148" s="17" t="s">
        <v>206</v>
      </c>
      <c r="BM148" s="154" t="s">
        <v>246</v>
      </c>
    </row>
    <row r="149" spans="1:65" s="2" customFormat="1" ht="16.5" customHeight="1">
      <c r="A149" s="32"/>
      <c r="B149" s="142"/>
      <c r="C149" s="143" t="s">
        <v>211</v>
      </c>
      <c r="D149" s="143" t="s">
        <v>176</v>
      </c>
      <c r="E149" s="144" t="s">
        <v>1091</v>
      </c>
      <c r="F149" s="145" t="s">
        <v>1090</v>
      </c>
      <c r="G149" s="146" t="s">
        <v>232</v>
      </c>
      <c r="H149" s="147">
        <v>1</v>
      </c>
      <c r="I149" s="148"/>
      <c r="J149" s="149">
        <f t="shared" si="0"/>
        <v>0</v>
      </c>
      <c r="K149" s="145" t="s">
        <v>1</v>
      </c>
      <c r="L149" s="33"/>
      <c r="M149" s="150" t="s">
        <v>1</v>
      </c>
      <c r="N149" s="151" t="s">
        <v>41</v>
      </c>
      <c r="O149" s="58"/>
      <c r="P149" s="152">
        <f t="shared" si="1"/>
        <v>0</v>
      </c>
      <c r="Q149" s="152">
        <v>0</v>
      </c>
      <c r="R149" s="152">
        <f t="shared" si="2"/>
        <v>0</v>
      </c>
      <c r="S149" s="152">
        <v>0</v>
      </c>
      <c r="T149" s="153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4" t="s">
        <v>206</v>
      </c>
      <c r="AT149" s="154" t="s">
        <v>176</v>
      </c>
      <c r="AU149" s="154" t="s">
        <v>184</v>
      </c>
      <c r="AY149" s="17" t="s">
        <v>175</v>
      </c>
      <c r="BE149" s="155">
        <f t="shared" si="4"/>
        <v>0</v>
      </c>
      <c r="BF149" s="155">
        <f t="shared" si="5"/>
        <v>0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17" t="s">
        <v>83</v>
      </c>
      <c r="BK149" s="155">
        <f t="shared" si="9"/>
        <v>0</v>
      </c>
      <c r="BL149" s="17" t="s">
        <v>206</v>
      </c>
      <c r="BM149" s="154" t="s">
        <v>249</v>
      </c>
    </row>
    <row r="150" spans="1:65" s="2" customFormat="1" ht="21.75" customHeight="1">
      <c r="A150" s="32"/>
      <c r="B150" s="142"/>
      <c r="C150" s="143" t="s">
        <v>7</v>
      </c>
      <c r="D150" s="143" t="s">
        <v>176</v>
      </c>
      <c r="E150" s="144" t="s">
        <v>1093</v>
      </c>
      <c r="F150" s="145" t="s">
        <v>1092</v>
      </c>
      <c r="G150" s="146" t="s">
        <v>232</v>
      </c>
      <c r="H150" s="147">
        <v>6</v>
      </c>
      <c r="I150" s="148"/>
      <c r="J150" s="149">
        <f t="shared" si="0"/>
        <v>0</v>
      </c>
      <c r="K150" s="145" t="s">
        <v>1</v>
      </c>
      <c r="L150" s="33"/>
      <c r="M150" s="150" t="s">
        <v>1</v>
      </c>
      <c r="N150" s="151" t="s">
        <v>41</v>
      </c>
      <c r="O150" s="58"/>
      <c r="P150" s="152">
        <f t="shared" si="1"/>
        <v>0</v>
      </c>
      <c r="Q150" s="152">
        <v>0</v>
      </c>
      <c r="R150" s="152">
        <f t="shared" si="2"/>
        <v>0</v>
      </c>
      <c r="S150" s="152">
        <v>0</v>
      </c>
      <c r="T150" s="153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4" t="s">
        <v>206</v>
      </c>
      <c r="AT150" s="154" t="s">
        <v>176</v>
      </c>
      <c r="AU150" s="154" t="s">
        <v>184</v>
      </c>
      <c r="AY150" s="17" t="s">
        <v>175</v>
      </c>
      <c r="BE150" s="155">
        <f t="shared" si="4"/>
        <v>0</v>
      </c>
      <c r="BF150" s="155">
        <f t="shared" si="5"/>
        <v>0</v>
      </c>
      <c r="BG150" s="155">
        <f t="shared" si="6"/>
        <v>0</v>
      </c>
      <c r="BH150" s="155">
        <f t="shared" si="7"/>
        <v>0</v>
      </c>
      <c r="BI150" s="155">
        <f t="shared" si="8"/>
        <v>0</v>
      </c>
      <c r="BJ150" s="17" t="s">
        <v>83</v>
      </c>
      <c r="BK150" s="155">
        <f t="shared" si="9"/>
        <v>0</v>
      </c>
      <c r="BL150" s="17" t="s">
        <v>206</v>
      </c>
      <c r="BM150" s="154" t="s">
        <v>254</v>
      </c>
    </row>
    <row r="151" spans="1:65" s="2" customFormat="1" ht="16.5" customHeight="1">
      <c r="A151" s="32"/>
      <c r="B151" s="142"/>
      <c r="C151" s="143" t="s">
        <v>215</v>
      </c>
      <c r="D151" s="143" t="s">
        <v>176</v>
      </c>
      <c r="E151" s="144" t="s">
        <v>1095</v>
      </c>
      <c r="F151" s="145" t="s">
        <v>1094</v>
      </c>
      <c r="G151" s="146" t="s">
        <v>232</v>
      </c>
      <c r="H151" s="147">
        <v>6</v>
      </c>
      <c r="I151" s="148"/>
      <c r="J151" s="149">
        <f t="shared" si="0"/>
        <v>0</v>
      </c>
      <c r="K151" s="145" t="s">
        <v>1</v>
      </c>
      <c r="L151" s="33"/>
      <c r="M151" s="150" t="s">
        <v>1</v>
      </c>
      <c r="N151" s="151" t="s">
        <v>41</v>
      </c>
      <c r="O151" s="58"/>
      <c r="P151" s="152">
        <f t="shared" si="1"/>
        <v>0</v>
      </c>
      <c r="Q151" s="152">
        <v>0</v>
      </c>
      <c r="R151" s="152">
        <f t="shared" si="2"/>
        <v>0</v>
      </c>
      <c r="S151" s="152">
        <v>0</v>
      </c>
      <c r="T151" s="153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4" t="s">
        <v>206</v>
      </c>
      <c r="AT151" s="154" t="s">
        <v>176</v>
      </c>
      <c r="AU151" s="154" t="s">
        <v>184</v>
      </c>
      <c r="AY151" s="17" t="s">
        <v>175</v>
      </c>
      <c r="BE151" s="155">
        <f t="shared" si="4"/>
        <v>0</v>
      </c>
      <c r="BF151" s="155">
        <f t="shared" si="5"/>
        <v>0</v>
      </c>
      <c r="BG151" s="155">
        <f t="shared" si="6"/>
        <v>0</v>
      </c>
      <c r="BH151" s="155">
        <f t="shared" si="7"/>
        <v>0</v>
      </c>
      <c r="BI151" s="155">
        <f t="shared" si="8"/>
        <v>0</v>
      </c>
      <c r="BJ151" s="17" t="s">
        <v>83</v>
      </c>
      <c r="BK151" s="155">
        <f t="shared" si="9"/>
        <v>0</v>
      </c>
      <c r="BL151" s="17" t="s">
        <v>206</v>
      </c>
      <c r="BM151" s="154" t="s">
        <v>257</v>
      </c>
    </row>
    <row r="152" spans="1:65" s="2" customFormat="1" ht="16.5" customHeight="1">
      <c r="A152" s="32"/>
      <c r="B152" s="142"/>
      <c r="C152" s="143" t="s">
        <v>258</v>
      </c>
      <c r="D152" s="143" t="s">
        <v>176</v>
      </c>
      <c r="E152" s="144" t="s">
        <v>1097</v>
      </c>
      <c r="F152" s="145" t="s">
        <v>1096</v>
      </c>
      <c r="G152" s="146" t="s">
        <v>232</v>
      </c>
      <c r="H152" s="147">
        <v>1</v>
      </c>
      <c r="I152" s="148"/>
      <c r="J152" s="149">
        <f t="shared" si="0"/>
        <v>0</v>
      </c>
      <c r="K152" s="145" t="s">
        <v>1</v>
      </c>
      <c r="L152" s="33"/>
      <c r="M152" s="150" t="s">
        <v>1</v>
      </c>
      <c r="N152" s="151" t="s">
        <v>41</v>
      </c>
      <c r="O152" s="58"/>
      <c r="P152" s="152">
        <f t="shared" si="1"/>
        <v>0</v>
      </c>
      <c r="Q152" s="152">
        <v>0</v>
      </c>
      <c r="R152" s="152">
        <f t="shared" si="2"/>
        <v>0</v>
      </c>
      <c r="S152" s="152">
        <v>0</v>
      </c>
      <c r="T152" s="153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4" t="s">
        <v>206</v>
      </c>
      <c r="AT152" s="154" t="s">
        <v>176</v>
      </c>
      <c r="AU152" s="154" t="s">
        <v>184</v>
      </c>
      <c r="AY152" s="17" t="s">
        <v>175</v>
      </c>
      <c r="BE152" s="155">
        <f t="shared" si="4"/>
        <v>0</v>
      </c>
      <c r="BF152" s="155">
        <f t="shared" si="5"/>
        <v>0</v>
      </c>
      <c r="BG152" s="155">
        <f t="shared" si="6"/>
        <v>0</v>
      </c>
      <c r="BH152" s="155">
        <f t="shared" si="7"/>
        <v>0</v>
      </c>
      <c r="BI152" s="155">
        <f t="shared" si="8"/>
        <v>0</v>
      </c>
      <c r="BJ152" s="17" t="s">
        <v>83</v>
      </c>
      <c r="BK152" s="155">
        <f t="shared" si="9"/>
        <v>0</v>
      </c>
      <c r="BL152" s="17" t="s">
        <v>206</v>
      </c>
      <c r="BM152" s="154" t="s">
        <v>261</v>
      </c>
    </row>
    <row r="153" spans="1:65" s="2" customFormat="1" ht="16.5" customHeight="1">
      <c r="A153" s="32"/>
      <c r="B153" s="142"/>
      <c r="C153" s="143" t="s">
        <v>218</v>
      </c>
      <c r="D153" s="143" t="s">
        <v>176</v>
      </c>
      <c r="E153" s="144" t="s">
        <v>1099</v>
      </c>
      <c r="F153" s="145" t="s">
        <v>1098</v>
      </c>
      <c r="G153" s="146" t="s">
        <v>232</v>
      </c>
      <c r="H153" s="147">
        <v>2</v>
      </c>
      <c r="I153" s="148"/>
      <c r="J153" s="149">
        <f t="shared" si="0"/>
        <v>0</v>
      </c>
      <c r="K153" s="145" t="s">
        <v>1</v>
      </c>
      <c r="L153" s="33"/>
      <c r="M153" s="150" t="s">
        <v>1</v>
      </c>
      <c r="N153" s="151" t="s">
        <v>41</v>
      </c>
      <c r="O153" s="58"/>
      <c r="P153" s="152">
        <f t="shared" si="1"/>
        <v>0</v>
      </c>
      <c r="Q153" s="152">
        <v>0</v>
      </c>
      <c r="R153" s="152">
        <f t="shared" si="2"/>
        <v>0</v>
      </c>
      <c r="S153" s="152">
        <v>0</v>
      </c>
      <c r="T153" s="153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4" t="s">
        <v>206</v>
      </c>
      <c r="AT153" s="154" t="s">
        <v>176</v>
      </c>
      <c r="AU153" s="154" t="s">
        <v>184</v>
      </c>
      <c r="AY153" s="17" t="s">
        <v>175</v>
      </c>
      <c r="BE153" s="155">
        <f t="shared" si="4"/>
        <v>0</v>
      </c>
      <c r="BF153" s="155">
        <f t="shared" si="5"/>
        <v>0</v>
      </c>
      <c r="BG153" s="155">
        <f t="shared" si="6"/>
        <v>0</v>
      </c>
      <c r="BH153" s="155">
        <f t="shared" si="7"/>
        <v>0</v>
      </c>
      <c r="BI153" s="155">
        <f t="shared" si="8"/>
        <v>0</v>
      </c>
      <c r="BJ153" s="17" t="s">
        <v>83</v>
      </c>
      <c r="BK153" s="155">
        <f t="shared" si="9"/>
        <v>0</v>
      </c>
      <c r="BL153" s="17" t="s">
        <v>206</v>
      </c>
      <c r="BM153" s="154" t="s">
        <v>264</v>
      </c>
    </row>
    <row r="154" spans="1:65" s="2" customFormat="1" ht="16.5" customHeight="1">
      <c r="A154" s="32"/>
      <c r="B154" s="142"/>
      <c r="C154" s="143" t="s">
        <v>267</v>
      </c>
      <c r="D154" s="143" t="s">
        <v>176</v>
      </c>
      <c r="E154" s="144" t="s">
        <v>1101</v>
      </c>
      <c r="F154" s="145" t="s">
        <v>1100</v>
      </c>
      <c r="G154" s="146" t="s">
        <v>232</v>
      </c>
      <c r="H154" s="147">
        <v>1</v>
      </c>
      <c r="I154" s="148"/>
      <c r="J154" s="149">
        <f t="shared" si="0"/>
        <v>0</v>
      </c>
      <c r="K154" s="145" t="s">
        <v>1</v>
      </c>
      <c r="L154" s="33"/>
      <c r="M154" s="150" t="s">
        <v>1</v>
      </c>
      <c r="N154" s="151" t="s">
        <v>41</v>
      </c>
      <c r="O154" s="58"/>
      <c r="P154" s="152">
        <f t="shared" si="1"/>
        <v>0</v>
      </c>
      <c r="Q154" s="152">
        <v>0</v>
      </c>
      <c r="R154" s="152">
        <f t="shared" si="2"/>
        <v>0</v>
      </c>
      <c r="S154" s="152">
        <v>0</v>
      </c>
      <c r="T154" s="153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4" t="s">
        <v>206</v>
      </c>
      <c r="AT154" s="154" t="s">
        <v>176</v>
      </c>
      <c r="AU154" s="154" t="s">
        <v>184</v>
      </c>
      <c r="AY154" s="17" t="s">
        <v>175</v>
      </c>
      <c r="BE154" s="155">
        <f t="shared" si="4"/>
        <v>0</v>
      </c>
      <c r="BF154" s="155">
        <f t="shared" si="5"/>
        <v>0</v>
      </c>
      <c r="BG154" s="155">
        <f t="shared" si="6"/>
        <v>0</v>
      </c>
      <c r="BH154" s="155">
        <f t="shared" si="7"/>
        <v>0</v>
      </c>
      <c r="BI154" s="155">
        <f t="shared" si="8"/>
        <v>0</v>
      </c>
      <c r="BJ154" s="17" t="s">
        <v>83</v>
      </c>
      <c r="BK154" s="155">
        <f t="shared" si="9"/>
        <v>0</v>
      </c>
      <c r="BL154" s="17" t="s">
        <v>206</v>
      </c>
      <c r="BM154" s="154" t="s">
        <v>270</v>
      </c>
    </row>
    <row r="155" spans="1:65" s="2" customFormat="1" ht="16.5" customHeight="1">
      <c r="A155" s="32"/>
      <c r="B155" s="142"/>
      <c r="C155" s="143" t="s">
        <v>223</v>
      </c>
      <c r="D155" s="143" t="s">
        <v>176</v>
      </c>
      <c r="E155" s="144" t="s">
        <v>1102</v>
      </c>
      <c r="F155" s="145" t="s">
        <v>1094</v>
      </c>
      <c r="G155" s="146" t="s">
        <v>232</v>
      </c>
      <c r="H155" s="147">
        <v>1</v>
      </c>
      <c r="I155" s="148"/>
      <c r="J155" s="149">
        <f t="shared" si="0"/>
        <v>0</v>
      </c>
      <c r="K155" s="145" t="s">
        <v>1</v>
      </c>
      <c r="L155" s="33"/>
      <c r="M155" s="150" t="s">
        <v>1</v>
      </c>
      <c r="N155" s="151" t="s">
        <v>41</v>
      </c>
      <c r="O155" s="58"/>
      <c r="P155" s="152">
        <f t="shared" si="1"/>
        <v>0</v>
      </c>
      <c r="Q155" s="152">
        <v>0</v>
      </c>
      <c r="R155" s="152">
        <f t="shared" si="2"/>
        <v>0</v>
      </c>
      <c r="S155" s="152">
        <v>0</v>
      </c>
      <c r="T155" s="153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4" t="s">
        <v>206</v>
      </c>
      <c r="AT155" s="154" t="s">
        <v>176</v>
      </c>
      <c r="AU155" s="154" t="s">
        <v>184</v>
      </c>
      <c r="AY155" s="17" t="s">
        <v>175</v>
      </c>
      <c r="BE155" s="155">
        <f t="shared" si="4"/>
        <v>0</v>
      </c>
      <c r="BF155" s="155">
        <f t="shared" si="5"/>
        <v>0</v>
      </c>
      <c r="BG155" s="155">
        <f t="shared" si="6"/>
        <v>0</v>
      </c>
      <c r="BH155" s="155">
        <f t="shared" si="7"/>
        <v>0</v>
      </c>
      <c r="BI155" s="155">
        <f t="shared" si="8"/>
        <v>0</v>
      </c>
      <c r="BJ155" s="17" t="s">
        <v>83</v>
      </c>
      <c r="BK155" s="155">
        <f t="shared" si="9"/>
        <v>0</v>
      </c>
      <c r="BL155" s="17" t="s">
        <v>206</v>
      </c>
      <c r="BM155" s="154" t="s">
        <v>273</v>
      </c>
    </row>
    <row r="156" spans="1:65" s="2" customFormat="1" ht="16.5" customHeight="1">
      <c r="A156" s="32"/>
      <c r="B156" s="142"/>
      <c r="C156" s="143" t="s">
        <v>276</v>
      </c>
      <c r="D156" s="143" t="s">
        <v>176</v>
      </c>
      <c r="E156" s="144" t="s">
        <v>1104</v>
      </c>
      <c r="F156" s="145" t="s">
        <v>1103</v>
      </c>
      <c r="G156" s="146" t="s">
        <v>232</v>
      </c>
      <c r="H156" s="147">
        <v>12</v>
      </c>
      <c r="I156" s="148"/>
      <c r="J156" s="149">
        <f t="shared" si="0"/>
        <v>0</v>
      </c>
      <c r="K156" s="145" t="s">
        <v>1</v>
      </c>
      <c r="L156" s="33"/>
      <c r="M156" s="150" t="s">
        <v>1</v>
      </c>
      <c r="N156" s="151" t="s">
        <v>41</v>
      </c>
      <c r="O156" s="58"/>
      <c r="P156" s="152">
        <f t="shared" si="1"/>
        <v>0</v>
      </c>
      <c r="Q156" s="152">
        <v>0</v>
      </c>
      <c r="R156" s="152">
        <f t="shared" si="2"/>
        <v>0</v>
      </c>
      <c r="S156" s="152">
        <v>0</v>
      </c>
      <c r="T156" s="153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4" t="s">
        <v>206</v>
      </c>
      <c r="AT156" s="154" t="s">
        <v>176</v>
      </c>
      <c r="AU156" s="154" t="s">
        <v>184</v>
      </c>
      <c r="AY156" s="17" t="s">
        <v>175</v>
      </c>
      <c r="BE156" s="155">
        <f t="shared" si="4"/>
        <v>0</v>
      </c>
      <c r="BF156" s="155">
        <f t="shared" si="5"/>
        <v>0</v>
      </c>
      <c r="BG156" s="155">
        <f t="shared" si="6"/>
        <v>0</v>
      </c>
      <c r="BH156" s="155">
        <f t="shared" si="7"/>
        <v>0</v>
      </c>
      <c r="BI156" s="155">
        <f t="shared" si="8"/>
        <v>0</v>
      </c>
      <c r="BJ156" s="17" t="s">
        <v>83</v>
      </c>
      <c r="BK156" s="155">
        <f t="shared" si="9"/>
        <v>0</v>
      </c>
      <c r="BL156" s="17" t="s">
        <v>206</v>
      </c>
      <c r="BM156" s="154" t="s">
        <v>279</v>
      </c>
    </row>
    <row r="157" spans="1:65" s="2" customFormat="1" ht="16.5" customHeight="1">
      <c r="A157" s="32"/>
      <c r="B157" s="142"/>
      <c r="C157" s="143" t="s">
        <v>226</v>
      </c>
      <c r="D157" s="143" t="s">
        <v>176</v>
      </c>
      <c r="E157" s="144" t="s">
        <v>1106</v>
      </c>
      <c r="F157" s="145" t="s">
        <v>1105</v>
      </c>
      <c r="G157" s="146" t="s">
        <v>232</v>
      </c>
      <c r="H157" s="147">
        <v>9</v>
      </c>
      <c r="I157" s="148"/>
      <c r="J157" s="149">
        <f t="shared" si="0"/>
        <v>0</v>
      </c>
      <c r="K157" s="145" t="s">
        <v>1</v>
      </c>
      <c r="L157" s="33"/>
      <c r="M157" s="150" t="s">
        <v>1</v>
      </c>
      <c r="N157" s="151" t="s">
        <v>41</v>
      </c>
      <c r="O157" s="58"/>
      <c r="P157" s="152">
        <f t="shared" si="1"/>
        <v>0</v>
      </c>
      <c r="Q157" s="152">
        <v>0</v>
      </c>
      <c r="R157" s="152">
        <f t="shared" si="2"/>
        <v>0</v>
      </c>
      <c r="S157" s="152">
        <v>0</v>
      </c>
      <c r="T157" s="153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4" t="s">
        <v>206</v>
      </c>
      <c r="AT157" s="154" t="s">
        <v>176</v>
      </c>
      <c r="AU157" s="154" t="s">
        <v>184</v>
      </c>
      <c r="AY157" s="17" t="s">
        <v>175</v>
      </c>
      <c r="BE157" s="155">
        <f t="shared" si="4"/>
        <v>0</v>
      </c>
      <c r="BF157" s="155">
        <f t="shared" si="5"/>
        <v>0</v>
      </c>
      <c r="BG157" s="155">
        <f t="shared" si="6"/>
        <v>0</v>
      </c>
      <c r="BH157" s="155">
        <f t="shared" si="7"/>
        <v>0</v>
      </c>
      <c r="BI157" s="155">
        <f t="shared" si="8"/>
        <v>0</v>
      </c>
      <c r="BJ157" s="17" t="s">
        <v>83</v>
      </c>
      <c r="BK157" s="155">
        <f t="shared" si="9"/>
        <v>0</v>
      </c>
      <c r="BL157" s="17" t="s">
        <v>206</v>
      </c>
      <c r="BM157" s="154" t="s">
        <v>282</v>
      </c>
    </row>
    <row r="158" spans="1:65" s="2" customFormat="1" ht="16.5" customHeight="1">
      <c r="A158" s="32"/>
      <c r="B158" s="142"/>
      <c r="C158" s="143" t="s">
        <v>283</v>
      </c>
      <c r="D158" s="143" t="s">
        <v>176</v>
      </c>
      <c r="E158" s="144" t="s">
        <v>1108</v>
      </c>
      <c r="F158" s="145" t="s">
        <v>1107</v>
      </c>
      <c r="G158" s="146" t="s">
        <v>232</v>
      </c>
      <c r="H158" s="147">
        <v>45</v>
      </c>
      <c r="I158" s="148"/>
      <c r="J158" s="149">
        <f t="shared" si="0"/>
        <v>0</v>
      </c>
      <c r="K158" s="145" t="s">
        <v>1</v>
      </c>
      <c r="L158" s="33"/>
      <c r="M158" s="150" t="s">
        <v>1</v>
      </c>
      <c r="N158" s="151" t="s">
        <v>41</v>
      </c>
      <c r="O158" s="58"/>
      <c r="P158" s="152">
        <f t="shared" si="1"/>
        <v>0</v>
      </c>
      <c r="Q158" s="152">
        <v>0</v>
      </c>
      <c r="R158" s="152">
        <f t="shared" si="2"/>
        <v>0</v>
      </c>
      <c r="S158" s="152">
        <v>0</v>
      </c>
      <c r="T158" s="153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4" t="s">
        <v>206</v>
      </c>
      <c r="AT158" s="154" t="s">
        <v>176</v>
      </c>
      <c r="AU158" s="154" t="s">
        <v>184</v>
      </c>
      <c r="AY158" s="17" t="s">
        <v>175</v>
      </c>
      <c r="BE158" s="155">
        <f t="shared" si="4"/>
        <v>0</v>
      </c>
      <c r="BF158" s="155">
        <f t="shared" si="5"/>
        <v>0</v>
      </c>
      <c r="BG158" s="155">
        <f t="shared" si="6"/>
        <v>0</v>
      </c>
      <c r="BH158" s="155">
        <f t="shared" si="7"/>
        <v>0</v>
      </c>
      <c r="BI158" s="155">
        <f t="shared" si="8"/>
        <v>0</v>
      </c>
      <c r="BJ158" s="17" t="s">
        <v>83</v>
      </c>
      <c r="BK158" s="155">
        <f t="shared" si="9"/>
        <v>0</v>
      </c>
      <c r="BL158" s="17" t="s">
        <v>206</v>
      </c>
      <c r="BM158" s="154" t="s">
        <v>284</v>
      </c>
    </row>
    <row r="159" spans="1:65" s="2" customFormat="1" ht="16.5" customHeight="1">
      <c r="A159" s="32"/>
      <c r="B159" s="142"/>
      <c r="C159" s="143" t="s">
        <v>229</v>
      </c>
      <c r="D159" s="143" t="s">
        <v>176</v>
      </c>
      <c r="E159" s="144" t="s">
        <v>1110</v>
      </c>
      <c r="F159" s="145" t="s">
        <v>1109</v>
      </c>
      <c r="G159" s="146" t="s">
        <v>232</v>
      </c>
      <c r="H159" s="147">
        <v>1</v>
      </c>
      <c r="I159" s="148"/>
      <c r="J159" s="149">
        <f t="shared" si="0"/>
        <v>0</v>
      </c>
      <c r="K159" s="145" t="s">
        <v>1</v>
      </c>
      <c r="L159" s="33"/>
      <c r="M159" s="150" t="s">
        <v>1</v>
      </c>
      <c r="N159" s="151" t="s">
        <v>41</v>
      </c>
      <c r="O159" s="58"/>
      <c r="P159" s="152">
        <f t="shared" si="1"/>
        <v>0</v>
      </c>
      <c r="Q159" s="152">
        <v>0</v>
      </c>
      <c r="R159" s="152">
        <f t="shared" si="2"/>
        <v>0</v>
      </c>
      <c r="S159" s="152">
        <v>0</v>
      </c>
      <c r="T159" s="153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4" t="s">
        <v>206</v>
      </c>
      <c r="AT159" s="154" t="s">
        <v>176</v>
      </c>
      <c r="AU159" s="154" t="s">
        <v>184</v>
      </c>
      <c r="AY159" s="17" t="s">
        <v>175</v>
      </c>
      <c r="BE159" s="155">
        <f t="shared" si="4"/>
        <v>0</v>
      </c>
      <c r="BF159" s="155">
        <f t="shared" si="5"/>
        <v>0</v>
      </c>
      <c r="BG159" s="155">
        <f t="shared" si="6"/>
        <v>0</v>
      </c>
      <c r="BH159" s="155">
        <f t="shared" si="7"/>
        <v>0</v>
      </c>
      <c r="BI159" s="155">
        <f t="shared" si="8"/>
        <v>0</v>
      </c>
      <c r="BJ159" s="17" t="s">
        <v>83</v>
      </c>
      <c r="BK159" s="155">
        <f t="shared" si="9"/>
        <v>0</v>
      </c>
      <c r="BL159" s="17" t="s">
        <v>206</v>
      </c>
      <c r="BM159" s="154" t="s">
        <v>241</v>
      </c>
    </row>
    <row r="160" spans="1:65" s="2" customFormat="1" ht="16.5" customHeight="1">
      <c r="A160" s="32"/>
      <c r="B160" s="142"/>
      <c r="C160" s="143" t="s">
        <v>287</v>
      </c>
      <c r="D160" s="143" t="s">
        <v>176</v>
      </c>
      <c r="E160" s="144" t="s">
        <v>1112</v>
      </c>
      <c r="F160" s="145" t="s">
        <v>1265</v>
      </c>
      <c r="G160" s="146" t="s">
        <v>232</v>
      </c>
      <c r="H160" s="147">
        <v>3</v>
      </c>
      <c r="I160" s="148"/>
      <c r="J160" s="149">
        <f t="shared" si="0"/>
        <v>0</v>
      </c>
      <c r="K160" s="145" t="s">
        <v>1</v>
      </c>
      <c r="L160" s="33"/>
      <c r="M160" s="150" t="s">
        <v>1</v>
      </c>
      <c r="N160" s="151" t="s">
        <v>41</v>
      </c>
      <c r="O160" s="58"/>
      <c r="P160" s="152">
        <f t="shared" si="1"/>
        <v>0</v>
      </c>
      <c r="Q160" s="152">
        <v>0</v>
      </c>
      <c r="R160" s="152">
        <f t="shared" si="2"/>
        <v>0</v>
      </c>
      <c r="S160" s="152">
        <v>0</v>
      </c>
      <c r="T160" s="153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4" t="s">
        <v>206</v>
      </c>
      <c r="AT160" s="154" t="s">
        <v>176</v>
      </c>
      <c r="AU160" s="154" t="s">
        <v>184</v>
      </c>
      <c r="AY160" s="17" t="s">
        <v>175</v>
      </c>
      <c r="BE160" s="155">
        <f t="shared" si="4"/>
        <v>0</v>
      </c>
      <c r="BF160" s="155">
        <f t="shared" si="5"/>
        <v>0</v>
      </c>
      <c r="BG160" s="155">
        <f t="shared" si="6"/>
        <v>0</v>
      </c>
      <c r="BH160" s="155">
        <f t="shared" si="7"/>
        <v>0</v>
      </c>
      <c r="BI160" s="155">
        <f t="shared" si="8"/>
        <v>0</v>
      </c>
      <c r="BJ160" s="17" t="s">
        <v>83</v>
      </c>
      <c r="BK160" s="155">
        <f t="shared" si="9"/>
        <v>0</v>
      </c>
      <c r="BL160" s="17" t="s">
        <v>206</v>
      </c>
      <c r="BM160" s="154" t="s">
        <v>265</v>
      </c>
    </row>
    <row r="161" spans="1:65" s="2" customFormat="1" ht="16.5" customHeight="1">
      <c r="A161" s="32"/>
      <c r="B161" s="142"/>
      <c r="C161" s="143" t="s">
        <v>233</v>
      </c>
      <c r="D161" s="143" t="s">
        <v>176</v>
      </c>
      <c r="E161" s="144" t="s">
        <v>1114</v>
      </c>
      <c r="F161" s="145" t="s">
        <v>1266</v>
      </c>
      <c r="G161" s="146" t="s">
        <v>232</v>
      </c>
      <c r="H161" s="147">
        <v>1</v>
      </c>
      <c r="I161" s="148"/>
      <c r="J161" s="149">
        <f t="shared" si="0"/>
        <v>0</v>
      </c>
      <c r="K161" s="145" t="s">
        <v>1</v>
      </c>
      <c r="L161" s="33"/>
      <c r="M161" s="150" t="s">
        <v>1</v>
      </c>
      <c r="N161" s="151" t="s">
        <v>41</v>
      </c>
      <c r="O161" s="58"/>
      <c r="P161" s="152">
        <f t="shared" si="1"/>
        <v>0</v>
      </c>
      <c r="Q161" s="152">
        <v>0</v>
      </c>
      <c r="R161" s="152">
        <f t="shared" si="2"/>
        <v>0</v>
      </c>
      <c r="S161" s="152">
        <v>0</v>
      </c>
      <c r="T161" s="153">
        <f t="shared" si="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4" t="s">
        <v>206</v>
      </c>
      <c r="AT161" s="154" t="s">
        <v>176</v>
      </c>
      <c r="AU161" s="154" t="s">
        <v>184</v>
      </c>
      <c r="AY161" s="17" t="s">
        <v>175</v>
      </c>
      <c r="BE161" s="155">
        <f t="shared" si="4"/>
        <v>0</v>
      </c>
      <c r="BF161" s="155">
        <f t="shared" si="5"/>
        <v>0</v>
      </c>
      <c r="BG161" s="155">
        <f t="shared" si="6"/>
        <v>0</v>
      </c>
      <c r="BH161" s="155">
        <f t="shared" si="7"/>
        <v>0</v>
      </c>
      <c r="BI161" s="155">
        <f t="shared" si="8"/>
        <v>0</v>
      </c>
      <c r="BJ161" s="17" t="s">
        <v>83</v>
      </c>
      <c r="BK161" s="155">
        <f t="shared" si="9"/>
        <v>0</v>
      </c>
      <c r="BL161" s="17" t="s">
        <v>206</v>
      </c>
      <c r="BM161" s="154" t="s">
        <v>288</v>
      </c>
    </row>
    <row r="162" spans="1:65" s="2" customFormat="1" ht="16.5" customHeight="1">
      <c r="A162" s="32"/>
      <c r="B162" s="142"/>
      <c r="C162" s="143" t="s">
        <v>289</v>
      </c>
      <c r="D162" s="143" t="s">
        <v>176</v>
      </c>
      <c r="E162" s="144" t="s">
        <v>1116</v>
      </c>
      <c r="F162" s="145" t="s">
        <v>1267</v>
      </c>
      <c r="G162" s="146" t="s">
        <v>232</v>
      </c>
      <c r="H162" s="147">
        <v>1</v>
      </c>
      <c r="I162" s="148"/>
      <c r="J162" s="149">
        <f t="shared" si="0"/>
        <v>0</v>
      </c>
      <c r="K162" s="145" t="s">
        <v>1</v>
      </c>
      <c r="L162" s="33"/>
      <c r="M162" s="150" t="s">
        <v>1</v>
      </c>
      <c r="N162" s="151" t="s">
        <v>41</v>
      </c>
      <c r="O162" s="58"/>
      <c r="P162" s="152">
        <f t="shared" si="1"/>
        <v>0</v>
      </c>
      <c r="Q162" s="152">
        <v>0</v>
      </c>
      <c r="R162" s="152">
        <f t="shared" si="2"/>
        <v>0</v>
      </c>
      <c r="S162" s="152">
        <v>0</v>
      </c>
      <c r="T162" s="153">
        <f t="shared" si="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4" t="s">
        <v>206</v>
      </c>
      <c r="AT162" s="154" t="s">
        <v>176</v>
      </c>
      <c r="AU162" s="154" t="s">
        <v>184</v>
      </c>
      <c r="AY162" s="17" t="s">
        <v>175</v>
      </c>
      <c r="BE162" s="155">
        <f t="shared" si="4"/>
        <v>0</v>
      </c>
      <c r="BF162" s="155">
        <f t="shared" si="5"/>
        <v>0</v>
      </c>
      <c r="BG162" s="155">
        <f t="shared" si="6"/>
        <v>0</v>
      </c>
      <c r="BH162" s="155">
        <f t="shared" si="7"/>
        <v>0</v>
      </c>
      <c r="BI162" s="155">
        <f t="shared" si="8"/>
        <v>0</v>
      </c>
      <c r="BJ162" s="17" t="s">
        <v>83</v>
      </c>
      <c r="BK162" s="155">
        <f t="shared" si="9"/>
        <v>0</v>
      </c>
      <c r="BL162" s="17" t="s">
        <v>206</v>
      </c>
      <c r="BM162" s="154" t="s">
        <v>292</v>
      </c>
    </row>
    <row r="163" spans="1:65" s="2" customFormat="1" ht="16.5" customHeight="1">
      <c r="A163" s="32"/>
      <c r="B163" s="142"/>
      <c r="C163" s="143" t="s">
        <v>237</v>
      </c>
      <c r="D163" s="143" t="s">
        <v>176</v>
      </c>
      <c r="E163" s="144" t="s">
        <v>1118</v>
      </c>
      <c r="F163" s="145" t="s">
        <v>1113</v>
      </c>
      <c r="G163" s="146" t="s">
        <v>232</v>
      </c>
      <c r="H163" s="147">
        <v>2</v>
      </c>
      <c r="I163" s="148"/>
      <c r="J163" s="149">
        <f t="shared" si="0"/>
        <v>0</v>
      </c>
      <c r="K163" s="145" t="s">
        <v>1</v>
      </c>
      <c r="L163" s="33"/>
      <c r="M163" s="150" t="s">
        <v>1</v>
      </c>
      <c r="N163" s="151" t="s">
        <v>41</v>
      </c>
      <c r="O163" s="58"/>
      <c r="P163" s="152">
        <f t="shared" si="1"/>
        <v>0</v>
      </c>
      <c r="Q163" s="152">
        <v>0</v>
      </c>
      <c r="R163" s="152">
        <f t="shared" si="2"/>
        <v>0</v>
      </c>
      <c r="S163" s="152">
        <v>0</v>
      </c>
      <c r="T163" s="153">
        <f t="shared" si="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4" t="s">
        <v>206</v>
      </c>
      <c r="AT163" s="154" t="s">
        <v>176</v>
      </c>
      <c r="AU163" s="154" t="s">
        <v>184</v>
      </c>
      <c r="AY163" s="17" t="s">
        <v>175</v>
      </c>
      <c r="BE163" s="155">
        <f t="shared" si="4"/>
        <v>0</v>
      </c>
      <c r="BF163" s="155">
        <f t="shared" si="5"/>
        <v>0</v>
      </c>
      <c r="BG163" s="155">
        <f t="shared" si="6"/>
        <v>0</v>
      </c>
      <c r="BH163" s="155">
        <f t="shared" si="7"/>
        <v>0</v>
      </c>
      <c r="BI163" s="155">
        <f t="shared" si="8"/>
        <v>0</v>
      </c>
      <c r="BJ163" s="17" t="s">
        <v>83</v>
      </c>
      <c r="BK163" s="155">
        <f t="shared" si="9"/>
        <v>0</v>
      </c>
      <c r="BL163" s="17" t="s">
        <v>206</v>
      </c>
      <c r="BM163" s="154" t="s">
        <v>293</v>
      </c>
    </row>
    <row r="164" spans="1:65" s="2" customFormat="1" ht="16.5" customHeight="1">
      <c r="A164" s="32"/>
      <c r="B164" s="142"/>
      <c r="C164" s="143" t="s">
        <v>294</v>
      </c>
      <c r="D164" s="143" t="s">
        <v>176</v>
      </c>
      <c r="E164" s="144" t="s">
        <v>1120</v>
      </c>
      <c r="F164" s="145" t="s">
        <v>1268</v>
      </c>
      <c r="G164" s="146" t="s">
        <v>232</v>
      </c>
      <c r="H164" s="147">
        <v>1</v>
      </c>
      <c r="I164" s="148"/>
      <c r="J164" s="149">
        <f t="shared" si="0"/>
        <v>0</v>
      </c>
      <c r="K164" s="145" t="s">
        <v>1</v>
      </c>
      <c r="L164" s="33"/>
      <c r="M164" s="150" t="s">
        <v>1</v>
      </c>
      <c r="N164" s="151" t="s">
        <v>41</v>
      </c>
      <c r="O164" s="58"/>
      <c r="P164" s="152">
        <f t="shared" si="1"/>
        <v>0</v>
      </c>
      <c r="Q164" s="152">
        <v>0</v>
      </c>
      <c r="R164" s="152">
        <f t="shared" si="2"/>
        <v>0</v>
      </c>
      <c r="S164" s="152">
        <v>0</v>
      </c>
      <c r="T164" s="153">
        <f t="shared" si="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4" t="s">
        <v>206</v>
      </c>
      <c r="AT164" s="154" t="s">
        <v>176</v>
      </c>
      <c r="AU164" s="154" t="s">
        <v>184</v>
      </c>
      <c r="AY164" s="17" t="s">
        <v>175</v>
      </c>
      <c r="BE164" s="155">
        <f t="shared" si="4"/>
        <v>0</v>
      </c>
      <c r="BF164" s="155">
        <f t="shared" si="5"/>
        <v>0</v>
      </c>
      <c r="BG164" s="155">
        <f t="shared" si="6"/>
        <v>0</v>
      </c>
      <c r="BH164" s="155">
        <f t="shared" si="7"/>
        <v>0</v>
      </c>
      <c r="BI164" s="155">
        <f t="shared" si="8"/>
        <v>0</v>
      </c>
      <c r="BJ164" s="17" t="s">
        <v>83</v>
      </c>
      <c r="BK164" s="155">
        <f t="shared" si="9"/>
        <v>0</v>
      </c>
      <c r="BL164" s="17" t="s">
        <v>206</v>
      </c>
      <c r="BM164" s="154" t="s">
        <v>295</v>
      </c>
    </row>
    <row r="165" spans="1:65" s="2" customFormat="1" ht="16.5" customHeight="1">
      <c r="A165" s="32"/>
      <c r="B165" s="142"/>
      <c r="C165" s="143" t="s">
        <v>240</v>
      </c>
      <c r="D165" s="143" t="s">
        <v>176</v>
      </c>
      <c r="E165" s="144" t="s">
        <v>1122</v>
      </c>
      <c r="F165" s="145" t="s">
        <v>1115</v>
      </c>
      <c r="G165" s="146" t="s">
        <v>232</v>
      </c>
      <c r="H165" s="147">
        <v>20</v>
      </c>
      <c r="I165" s="148"/>
      <c r="J165" s="149">
        <f t="shared" si="0"/>
        <v>0</v>
      </c>
      <c r="K165" s="145" t="s">
        <v>1</v>
      </c>
      <c r="L165" s="33"/>
      <c r="M165" s="150" t="s">
        <v>1</v>
      </c>
      <c r="N165" s="151" t="s">
        <v>41</v>
      </c>
      <c r="O165" s="58"/>
      <c r="P165" s="152">
        <f t="shared" si="1"/>
        <v>0</v>
      </c>
      <c r="Q165" s="152">
        <v>0</v>
      </c>
      <c r="R165" s="152">
        <f t="shared" si="2"/>
        <v>0</v>
      </c>
      <c r="S165" s="152">
        <v>0</v>
      </c>
      <c r="T165" s="153">
        <f t="shared" si="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4" t="s">
        <v>206</v>
      </c>
      <c r="AT165" s="154" t="s">
        <v>176</v>
      </c>
      <c r="AU165" s="154" t="s">
        <v>184</v>
      </c>
      <c r="AY165" s="17" t="s">
        <v>175</v>
      </c>
      <c r="BE165" s="155">
        <f t="shared" si="4"/>
        <v>0</v>
      </c>
      <c r="BF165" s="155">
        <f t="shared" si="5"/>
        <v>0</v>
      </c>
      <c r="BG165" s="155">
        <f t="shared" si="6"/>
        <v>0</v>
      </c>
      <c r="BH165" s="155">
        <f t="shared" si="7"/>
        <v>0</v>
      </c>
      <c r="BI165" s="155">
        <f t="shared" si="8"/>
        <v>0</v>
      </c>
      <c r="BJ165" s="17" t="s">
        <v>83</v>
      </c>
      <c r="BK165" s="155">
        <f t="shared" si="9"/>
        <v>0</v>
      </c>
      <c r="BL165" s="17" t="s">
        <v>206</v>
      </c>
      <c r="BM165" s="154" t="s">
        <v>299</v>
      </c>
    </row>
    <row r="166" spans="1:65" s="2" customFormat="1" ht="16.5" customHeight="1">
      <c r="A166" s="32"/>
      <c r="B166" s="142"/>
      <c r="C166" s="143" t="s">
        <v>300</v>
      </c>
      <c r="D166" s="143" t="s">
        <v>176</v>
      </c>
      <c r="E166" s="144" t="s">
        <v>1124</v>
      </c>
      <c r="F166" s="145" t="s">
        <v>1117</v>
      </c>
      <c r="G166" s="146" t="s">
        <v>232</v>
      </c>
      <c r="H166" s="147">
        <v>20</v>
      </c>
      <c r="I166" s="148"/>
      <c r="J166" s="149">
        <f t="shared" si="0"/>
        <v>0</v>
      </c>
      <c r="K166" s="145" t="s">
        <v>1</v>
      </c>
      <c r="L166" s="33"/>
      <c r="M166" s="150" t="s">
        <v>1</v>
      </c>
      <c r="N166" s="151" t="s">
        <v>41</v>
      </c>
      <c r="O166" s="58"/>
      <c r="P166" s="152">
        <f t="shared" si="1"/>
        <v>0</v>
      </c>
      <c r="Q166" s="152">
        <v>0</v>
      </c>
      <c r="R166" s="152">
        <f t="shared" si="2"/>
        <v>0</v>
      </c>
      <c r="S166" s="152">
        <v>0</v>
      </c>
      <c r="T166" s="153">
        <f t="shared" si="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4" t="s">
        <v>206</v>
      </c>
      <c r="AT166" s="154" t="s">
        <v>176</v>
      </c>
      <c r="AU166" s="154" t="s">
        <v>184</v>
      </c>
      <c r="AY166" s="17" t="s">
        <v>175</v>
      </c>
      <c r="BE166" s="155">
        <f t="shared" si="4"/>
        <v>0</v>
      </c>
      <c r="BF166" s="155">
        <f t="shared" si="5"/>
        <v>0</v>
      </c>
      <c r="BG166" s="155">
        <f t="shared" si="6"/>
        <v>0</v>
      </c>
      <c r="BH166" s="155">
        <f t="shared" si="7"/>
        <v>0</v>
      </c>
      <c r="BI166" s="155">
        <f t="shared" si="8"/>
        <v>0</v>
      </c>
      <c r="BJ166" s="17" t="s">
        <v>83</v>
      </c>
      <c r="BK166" s="155">
        <f t="shared" si="9"/>
        <v>0</v>
      </c>
      <c r="BL166" s="17" t="s">
        <v>206</v>
      </c>
      <c r="BM166" s="154" t="s">
        <v>303</v>
      </c>
    </row>
    <row r="167" spans="1:65" s="2" customFormat="1" ht="16.5" customHeight="1">
      <c r="A167" s="32"/>
      <c r="B167" s="142"/>
      <c r="C167" s="143" t="s">
        <v>246</v>
      </c>
      <c r="D167" s="143" t="s">
        <v>176</v>
      </c>
      <c r="E167" s="144" t="s">
        <v>1126</v>
      </c>
      <c r="F167" s="145" t="s">
        <v>1119</v>
      </c>
      <c r="G167" s="146" t="s">
        <v>787</v>
      </c>
      <c r="H167" s="147">
        <v>1</v>
      </c>
      <c r="I167" s="148"/>
      <c r="J167" s="149">
        <f t="shared" si="0"/>
        <v>0</v>
      </c>
      <c r="K167" s="145" t="s">
        <v>1</v>
      </c>
      <c r="L167" s="33"/>
      <c r="M167" s="150" t="s">
        <v>1</v>
      </c>
      <c r="N167" s="151" t="s">
        <v>41</v>
      </c>
      <c r="O167" s="58"/>
      <c r="P167" s="152">
        <f t="shared" si="1"/>
        <v>0</v>
      </c>
      <c r="Q167" s="152">
        <v>0</v>
      </c>
      <c r="R167" s="152">
        <f t="shared" si="2"/>
        <v>0</v>
      </c>
      <c r="S167" s="152">
        <v>0</v>
      </c>
      <c r="T167" s="153">
        <f t="shared" si="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4" t="s">
        <v>206</v>
      </c>
      <c r="AT167" s="154" t="s">
        <v>176</v>
      </c>
      <c r="AU167" s="154" t="s">
        <v>184</v>
      </c>
      <c r="AY167" s="17" t="s">
        <v>175</v>
      </c>
      <c r="BE167" s="155">
        <f t="shared" si="4"/>
        <v>0</v>
      </c>
      <c r="BF167" s="155">
        <f t="shared" si="5"/>
        <v>0</v>
      </c>
      <c r="BG167" s="155">
        <f t="shared" si="6"/>
        <v>0</v>
      </c>
      <c r="BH167" s="155">
        <f t="shared" si="7"/>
        <v>0</v>
      </c>
      <c r="BI167" s="155">
        <f t="shared" si="8"/>
        <v>0</v>
      </c>
      <c r="BJ167" s="17" t="s">
        <v>83</v>
      </c>
      <c r="BK167" s="155">
        <f t="shared" si="9"/>
        <v>0</v>
      </c>
      <c r="BL167" s="17" t="s">
        <v>206</v>
      </c>
      <c r="BM167" s="154" t="s">
        <v>308</v>
      </c>
    </row>
    <row r="168" spans="1:65" s="2" customFormat="1" ht="16.5" customHeight="1">
      <c r="A168" s="32"/>
      <c r="B168" s="142"/>
      <c r="C168" s="143" t="s">
        <v>309</v>
      </c>
      <c r="D168" s="143" t="s">
        <v>176</v>
      </c>
      <c r="E168" s="144" t="s">
        <v>1128</v>
      </c>
      <c r="F168" s="145" t="s">
        <v>1269</v>
      </c>
      <c r="G168" s="146" t="s">
        <v>787</v>
      </c>
      <c r="H168" s="147">
        <v>1</v>
      </c>
      <c r="I168" s="148"/>
      <c r="J168" s="149">
        <f t="shared" si="0"/>
        <v>0</v>
      </c>
      <c r="K168" s="145" t="s">
        <v>1</v>
      </c>
      <c r="L168" s="33"/>
      <c r="M168" s="150" t="s">
        <v>1</v>
      </c>
      <c r="N168" s="151" t="s">
        <v>41</v>
      </c>
      <c r="O168" s="58"/>
      <c r="P168" s="152">
        <f t="shared" si="1"/>
        <v>0</v>
      </c>
      <c r="Q168" s="152">
        <v>0</v>
      </c>
      <c r="R168" s="152">
        <f t="shared" si="2"/>
        <v>0</v>
      </c>
      <c r="S168" s="152">
        <v>0</v>
      </c>
      <c r="T168" s="153">
        <f t="shared" si="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4" t="s">
        <v>206</v>
      </c>
      <c r="AT168" s="154" t="s">
        <v>176</v>
      </c>
      <c r="AU168" s="154" t="s">
        <v>184</v>
      </c>
      <c r="AY168" s="17" t="s">
        <v>175</v>
      </c>
      <c r="BE168" s="155">
        <f t="shared" si="4"/>
        <v>0</v>
      </c>
      <c r="BF168" s="155">
        <f t="shared" si="5"/>
        <v>0</v>
      </c>
      <c r="BG168" s="155">
        <f t="shared" si="6"/>
        <v>0</v>
      </c>
      <c r="BH168" s="155">
        <f t="shared" si="7"/>
        <v>0</v>
      </c>
      <c r="BI168" s="155">
        <f t="shared" si="8"/>
        <v>0</v>
      </c>
      <c r="BJ168" s="17" t="s">
        <v>83</v>
      </c>
      <c r="BK168" s="155">
        <f t="shared" si="9"/>
        <v>0</v>
      </c>
      <c r="BL168" s="17" t="s">
        <v>206</v>
      </c>
      <c r="BM168" s="154" t="s">
        <v>312</v>
      </c>
    </row>
    <row r="169" spans="1:65" s="2" customFormat="1" ht="36">
      <c r="A169" s="32"/>
      <c r="B169" s="142"/>
      <c r="C169" s="143" t="s">
        <v>249</v>
      </c>
      <c r="D169" s="143" t="s">
        <v>176</v>
      </c>
      <c r="E169" s="144" t="s">
        <v>1270</v>
      </c>
      <c r="F169" s="145" t="s">
        <v>1123</v>
      </c>
      <c r="G169" s="146" t="s">
        <v>232</v>
      </c>
      <c r="H169" s="147">
        <v>1</v>
      </c>
      <c r="I169" s="148"/>
      <c r="J169" s="149">
        <f t="shared" si="0"/>
        <v>0</v>
      </c>
      <c r="K169" s="145" t="s">
        <v>1</v>
      </c>
      <c r="L169" s="33"/>
      <c r="M169" s="150" t="s">
        <v>1</v>
      </c>
      <c r="N169" s="151" t="s">
        <v>41</v>
      </c>
      <c r="O169" s="58"/>
      <c r="P169" s="152">
        <f t="shared" si="1"/>
        <v>0</v>
      </c>
      <c r="Q169" s="152">
        <v>0</v>
      </c>
      <c r="R169" s="152">
        <f t="shared" si="2"/>
        <v>0</v>
      </c>
      <c r="S169" s="152">
        <v>0</v>
      </c>
      <c r="T169" s="153">
        <f t="shared" si="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4" t="s">
        <v>206</v>
      </c>
      <c r="AT169" s="154" t="s">
        <v>176</v>
      </c>
      <c r="AU169" s="154" t="s">
        <v>184</v>
      </c>
      <c r="AY169" s="17" t="s">
        <v>175</v>
      </c>
      <c r="BE169" s="155">
        <f t="shared" si="4"/>
        <v>0</v>
      </c>
      <c r="BF169" s="155">
        <f t="shared" si="5"/>
        <v>0</v>
      </c>
      <c r="BG169" s="155">
        <f t="shared" si="6"/>
        <v>0</v>
      </c>
      <c r="BH169" s="155">
        <f t="shared" si="7"/>
        <v>0</v>
      </c>
      <c r="BI169" s="155">
        <f t="shared" si="8"/>
        <v>0</v>
      </c>
      <c r="BJ169" s="17" t="s">
        <v>83</v>
      </c>
      <c r="BK169" s="155">
        <f t="shared" si="9"/>
        <v>0</v>
      </c>
      <c r="BL169" s="17" t="s">
        <v>206</v>
      </c>
      <c r="BM169" s="154" t="s">
        <v>317</v>
      </c>
    </row>
    <row r="170" spans="1:65" s="2" customFormat="1" ht="33" customHeight="1">
      <c r="A170" s="32"/>
      <c r="B170" s="142"/>
      <c r="C170" s="143" t="s">
        <v>320</v>
      </c>
      <c r="D170" s="143" t="s">
        <v>176</v>
      </c>
      <c r="E170" s="144" t="s">
        <v>1271</v>
      </c>
      <c r="F170" s="145" t="s">
        <v>1125</v>
      </c>
      <c r="G170" s="146" t="s">
        <v>232</v>
      </c>
      <c r="H170" s="147">
        <v>1</v>
      </c>
      <c r="I170" s="148"/>
      <c r="J170" s="149">
        <f t="shared" si="0"/>
        <v>0</v>
      </c>
      <c r="K170" s="145" t="s">
        <v>1</v>
      </c>
      <c r="L170" s="33"/>
      <c r="M170" s="150" t="s">
        <v>1</v>
      </c>
      <c r="N170" s="151" t="s">
        <v>41</v>
      </c>
      <c r="O170" s="58"/>
      <c r="P170" s="152">
        <f t="shared" si="1"/>
        <v>0</v>
      </c>
      <c r="Q170" s="152">
        <v>0</v>
      </c>
      <c r="R170" s="152">
        <f t="shared" si="2"/>
        <v>0</v>
      </c>
      <c r="S170" s="152">
        <v>0</v>
      </c>
      <c r="T170" s="153">
        <f t="shared" si="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4" t="s">
        <v>206</v>
      </c>
      <c r="AT170" s="154" t="s">
        <v>176</v>
      </c>
      <c r="AU170" s="154" t="s">
        <v>184</v>
      </c>
      <c r="AY170" s="17" t="s">
        <v>175</v>
      </c>
      <c r="BE170" s="155">
        <f t="shared" si="4"/>
        <v>0</v>
      </c>
      <c r="BF170" s="155">
        <f t="shared" si="5"/>
        <v>0</v>
      </c>
      <c r="BG170" s="155">
        <f t="shared" si="6"/>
        <v>0</v>
      </c>
      <c r="BH170" s="155">
        <f t="shared" si="7"/>
        <v>0</v>
      </c>
      <c r="BI170" s="155">
        <f t="shared" si="8"/>
        <v>0</v>
      </c>
      <c r="BJ170" s="17" t="s">
        <v>83</v>
      </c>
      <c r="BK170" s="155">
        <f t="shared" si="9"/>
        <v>0</v>
      </c>
      <c r="BL170" s="17" t="s">
        <v>206</v>
      </c>
      <c r="BM170" s="154" t="s">
        <v>323</v>
      </c>
    </row>
    <row r="171" spans="1:65" s="2" customFormat="1" ht="16.5" customHeight="1">
      <c r="A171" s="32"/>
      <c r="B171" s="142"/>
      <c r="C171" s="143" t="s">
        <v>254</v>
      </c>
      <c r="D171" s="143" t="s">
        <v>176</v>
      </c>
      <c r="E171" s="144" t="s">
        <v>1272</v>
      </c>
      <c r="F171" s="145" t="s">
        <v>1127</v>
      </c>
      <c r="G171" s="146" t="s">
        <v>232</v>
      </c>
      <c r="H171" s="147">
        <v>1</v>
      </c>
      <c r="I171" s="148"/>
      <c r="J171" s="149">
        <f t="shared" si="0"/>
        <v>0</v>
      </c>
      <c r="K171" s="145" t="s">
        <v>1</v>
      </c>
      <c r="L171" s="33"/>
      <c r="M171" s="150" t="s">
        <v>1</v>
      </c>
      <c r="N171" s="151" t="s">
        <v>41</v>
      </c>
      <c r="O171" s="58"/>
      <c r="P171" s="152">
        <f t="shared" si="1"/>
        <v>0</v>
      </c>
      <c r="Q171" s="152">
        <v>0</v>
      </c>
      <c r="R171" s="152">
        <f t="shared" si="2"/>
        <v>0</v>
      </c>
      <c r="S171" s="152">
        <v>0</v>
      </c>
      <c r="T171" s="153">
        <f t="shared" si="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4" t="s">
        <v>206</v>
      </c>
      <c r="AT171" s="154" t="s">
        <v>176</v>
      </c>
      <c r="AU171" s="154" t="s">
        <v>184</v>
      </c>
      <c r="AY171" s="17" t="s">
        <v>175</v>
      </c>
      <c r="BE171" s="155">
        <f t="shared" si="4"/>
        <v>0</v>
      </c>
      <c r="BF171" s="155">
        <f t="shared" si="5"/>
        <v>0</v>
      </c>
      <c r="BG171" s="155">
        <f t="shared" si="6"/>
        <v>0</v>
      </c>
      <c r="BH171" s="155">
        <f t="shared" si="7"/>
        <v>0</v>
      </c>
      <c r="BI171" s="155">
        <f t="shared" si="8"/>
        <v>0</v>
      </c>
      <c r="BJ171" s="17" t="s">
        <v>83</v>
      </c>
      <c r="BK171" s="155">
        <f t="shared" si="9"/>
        <v>0</v>
      </c>
      <c r="BL171" s="17" t="s">
        <v>206</v>
      </c>
      <c r="BM171" s="154" t="s">
        <v>326</v>
      </c>
    </row>
    <row r="172" spans="1:65" s="2" customFormat="1" ht="16.5" customHeight="1">
      <c r="A172" s="32"/>
      <c r="B172" s="142"/>
      <c r="C172" s="143" t="s">
        <v>327</v>
      </c>
      <c r="D172" s="143" t="s">
        <v>176</v>
      </c>
      <c r="E172" s="144" t="s">
        <v>1273</v>
      </c>
      <c r="F172" s="145" t="s">
        <v>1129</v>
      </c>
      <c r="G172" s="146" t="s">
        <v>787</v>
      </c>
      <c r="H172" s="147">
        <v>1</v>
      </c>
      <c r="I172" s="148"/>
      <c r="J172" s="149">
        <f t="shared" si="0"/>
        <v>0</v>
      </c>
      <c r="K172" s="145" t="s">
        <v>1</v>
      </c>
      <c r="L172" s="33"/>
      <c r="M172" s="150" t="s">
        <v>1</v>
      </c>
      <c r="N172" s="151" t="s">
        <v>41</v>
      </c>
      <c r="O172" s="58"/>
      <c r="P172" s="152">
        <f t="shared" si="1"/>
        <v>0</v>
      </c>
      <c r="Q172" s="152">
        <v>0</v>
      </c>
      <c r="R172" s="152">
        <f t="shared" si="2"/>
        <v>0</v>
      </c>
      <c r="S172" s="152">
        <v>0</v>
      </c>
      <c r="T172" s="153">
        <f t="shared" si="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4" t="s">
        <v>206</v>
      </c>
      <c r="AT172" s="154" t="s">
        <v>176</v>
      </c>
      <c r="AU172" s="154" t="s">
        <v>184</v>
      </c>
      <c r="AY172" s="17" t="s">
        <v>175</v>
      </c>
      <c r="BE172" s="155">
        <f t="shared" si="4"/>
        <v>0</v>
      </c>
      <c r="BF172" s="155">
        <f t="shared" si="5"/>
        <v>0</v>
      </c>
      <c r="BG172" s="155">
        <f t="shared" si="6"/>
        <v>0</v>
      </c>
      <c r="BH172" s="155">
        <f t="shared" si="7"/>
        <v>0</v>
      </c>
      <c r="BI172" s="155">
        <f t="shared" si="8"/>
        <v>0</v>
      </c>
      <c r="BJ172" s="17" t="s">
        <v>83</v>
      </c>
      <c r="BK172" s="155">
        <f t="shared" si="9"/>
        <v>0</v>
      </c>
      <c r="BL172" s="17" t="s">
        <v>206</v>
      </c>
      <c r="BM172" s="154" t="s">
        <v>330</v>
      </c>
    </row>
    <row r="173" spans="2:63" s="11" customFormat="1" ht="20.85" customHeight="1">
      <c r="B173" s="131"/>
      <c r="D173" s="132" t="s">
        <v>75</v>
      </c>
      <c r="E173" s="167" t="s">
        <v>1130</v>
      </c>
      <c r="F173" s="167" t="s">
        <v>1131</v>
      </c>
      <c r="I173" s="134"/>
      <c r="J173" s="168">
        <f>BK173</f>
        <v>0</v>
      </c>
      <c r="L173" s="131"/>
      <c r="M173" s="136"/>
      <c r="N173" s="137"/>
      <c r="O173" s="137"/>
      <c r="P173" s="138">
        <f>SUM(P174:P185)</f>
        <v>0</v>
      </c>
      <c r="Q173" s="137"/>
      <c r="R173" s="138">
        <f>SUM(R174:R185)</f>
        <v>0</v>
      </c>
      <c r="S173" s="137"/>
      <c r="T173" s="139">
        <f>SUM(T174:T185)</f>
        <v>0</v>
      </c>
      <c r="AR173" s="132" t="s">
        <v>83</v>
      </c>
      <c r="AT173" s="140" t="s">
        <v>75</v>
      </c>
      <c r="AU173" s="140" t="s">
        <v>85</v>
      </c>
      <c r="AY173" s="132" t="s">
        <v>175</v>
      </c>
      <c r="BK173" s="141">
        <f>SUM(BK174:BK185)</f>
        <v>0</v>
      </c>
    </row>
    <row r="174" spans="1:65" s="2" customFormat="1" ht="16.5" customHeight="1">
      <c r="A174" s="32"/>
      <c r="B174" s="142"/>
      <c r="C174" s="143" t="s">
        <v>257</v>
      </c>
      <c r="D174" s="143" t="s">
        <v>176</v>
      </c>
      <c r="E174" s="144" t="s">
        <v>1132</v>
      </c>
      <c r="F174" s="145" t="s">
        <v>1133</v>
      </c>
      <c r="G174" s="146" t="s">
        <v>232</v>
      </c>
      <c r="H174" s="147">
        <v>1</v>
      </c>
      <c r="I174" s="148"/>
      <c r="J174" s="149">
        <f aca="true" t="shared" si="10" ref="J174:J179">ROUND(I174*H174,2)</f>
        <v>0</v>
      </c>
      <c r="K174" s="145" t="s">
        <v>1</v>
      </c>
      <c r="L174" s="33"/>
      <c r="M174" s="150" t="s">
        <v>1</v>
      </c>
      <c r="N174" s="151" t="s">
        <v>41</v>
      </c>
      <c r="O174" s="58"/>
      <c r="P174" s="152">
        <f aca="true" t="shared" si="11" ref="P174:P179">O174*H174</f>
        <v>0</v>
      </c>
      <c r="Q174" s="152">
        <v>0</v>
      </c>
      <c r="R174" s="152">
        <f aca="true" t="shared" si="12" ref="R174:R179">Q174*H174</f>
        <v>0</v>
      </c>
      <c r="S174" s="152">
        <v>0</v>
      </c>
      <c r="T174" s="153">
        <f aca="true" t="shared" si="13" ref="T174:T179"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4" t="s">
        <v>206</v>
      </c>
      <c r="AT174" s="154" t="s">
        <v>176</v>
      </c>
      <c r="AU174" s="154" t="s">
        <v>184</v>
      </c>
      <c r="AY174" s="17" t="s">
        <v>175</v>
      </c>
      <c r="BE174" s="155">
        <f aca="true" t="shared" si="14" ref="BE174:BE179">IF(N174="základní",J174,0)</f>
        <v>0</v>
      </c>
      <c r="BF174" s="155">
        <f aca="true" t="shared" si="15" ref="BF174:BF179">IF(N174="snížená",J174,0)</f>
        <v>0</v>
      </c>
      <c r="BG174" s="155">
        <f aca="true" t="shared" si="16" ref="BG174:BG179">IF(N174="zákl. přenesená",J174,0)</f>
        <v>0</v>
      </c>
      <c r="BH174" s="155">
        <f aca="true" t="shared" si="17" ref="BH174:BH179">IF(N174="sníž. přenesená",J174,0)</f>
        <v>0</v>
      </c>
      <c r="BI174" s="155">
        <f aca="true" t="shared" si="18" ref="BI174:BI179">IF(N174="nulová",J174,0)</f>
        <v>0</v>
      </c>
      <c r="BJ174" s="17" t="s">
        <v>83</v>
      </c>
      <c r="BK174" s="155">
        <f aca="true" t="shared" si="19" ref="BK174:BK179">ROUND(I174*H174,2)</f>
        <v>0</v>
      </c>
      <c r="BL174" s="17" t="s">
        <v>206</v>
      </c>
      <c r="BM174" s="154" t="s">
        <v>333</v>
      </c>
    </row>
    <row r="175" spans="1:65" s="2" customFormat="1" ht="16.5" customHeight="1">
      <c r="A175" s="32"/>
      <c r="B175" s="142"/>
      <c r="C175" s="143" t="s">
        <v>334</v>
      </c>
      <c r="D175" s="143" t="s">
        <v>176</v>
      </c>
      <c r="E175" s="144" t="s">
        <v>1134</v>
      </c>
      <c r="F175" s="145" t="s">
        <v>1274</v>
      </c>
      <c r="G175" s="146" t="s">
        <v>232</v>
      </c>
      <c r="H175" s="147">
        <v>1</v>
      </c>
      <c r="I175" s="148"/>
      <c r="J175" s="149">
        <f t="shared" si="10"/>
        <v>0</v>
      </c>
      <c r="K175" s="145" t="s">
        <v>1</v>
      </c>
      <c r="L175" s="33"/>
      <c r="M175" s="150" t="s">
        <v>1</v>
      </c>
      <c r="N175" s="151" t="s">
        <v>41</v>
      </c>
      <c r="O175" s="58"/>
      <c r="P175" s="152">
        <f t="shared" si="11"/>
        <v>0</v>
      </c>
      <c r="Q175" s="152">
        <v>0</v>
      </c>
      <c r="R175" s="152">
        <f t="shared" si="12"/>
        <v>0</v>
      </c>
      <c r="S175" s="152">
        <v>0</v>
      </c>
      <c r="T175" s="153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4" t="s">
        <v>206</v>
      </c>
      <c r="AT175" s="154" t="s">
        <v>176</v>
      </c>
      <c r="AU175" s="154" t="s">
        <v>184</v>
      </c>
      <c r="AY175" s="17" t="s">
        <v>175</v>
      </c>
      <c r="BE175" s="155">
        <f t="shared" si="14"/>
        <v>0</v>
      </c>
      <c r="BF175" s="155">
        <f t="shared" si="15"/>
        <v>0</v>
      </c>
      <c r="BG175" s="155">
        <f t="shared" si="16"/>
        <v>0</v>
      </c>
      <c r="BH175" s="155">
        <f t="shared" si="17"/>
        <v>0</v>
      </c>
      <c r="BI175" s="155">
        <f t="shared" si="18"/>
        <v>0</v>
      </c>
      <c r="BJ175" s="17" t="s">
        <v>83</v>
      </c>
      <c r="BK175" s="155">
        <f t="shared" si="19"/>
        <v>0</v>
      </c>
      <c r="BL175" s="17" t="s">
        <v>206</v>
      </c>
      <c r="BM175" s="154" t="s">
        <v>337</v>
      </c>
    </row>
    <row r="176" spans="1:65" s="2" customFormat="1" ht="16.5" customHeight="1">
      <c r="A176" s="32"/>
      <c r="B176" s="142"/>
      <c r="C176" s="143" t="s">
        <v>261</v>
      </c>
      <c r="D176" s="143" t="s">
        <v>176</v>
      </c>
      <c r="E176" s="144" t="s">
        <v>1136</v>
      </c>
      <c r="F176" s="145" t="s">
        <v>1135</v>
      </c>
      <c r="G176" s="146" t="s">
        <v>232</v>
      </c>
      <c r="H176" s="147">
        <v>1</v>
      </c>
      <c r="I176" s="148"/>
      <c r="J176" s="149">
        <f t="shared" si="10"/>
        <v>0</v>
      </c>
      <c r="K176" s="145" t="s">
        <v>1</v>
      </c>
      <c r="L176" s="33"/>
      <c r="M176" s="150" t="s">
        <v>1</v>
      </c>
      <c r="N176" s="151" t="s">
        <v>41</v>
      </c>
      <c r="O176" s="58"/>
      <c r="P176" s="152">
        <f t="shared" si="11"/>
        <v>0</v>
      </c>
      <c r="Q176" s="152">
        <v>0</v>
      </c>
      <c r="R176" s="152">
        <f t="shared" si="12"/>
        <v>0</v>
      </c>
      <c r="S176" s="152">
        <v>0</v>
      </c>
      <c r="T176" s="153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4" t="s">
        <v>206</v>
      </c>
      <c r="AT176" s="154" t="s">
        <v>176</v>
      </c>
      <c r="AU176" s="154" t="s">
        <v>184</v>
      </c>
      <c r="AY176" s="17" t="s">
        <v>175</v>
      </c>
      <c r="BE176" s="155">
        <f t="shared" si="14"/>
        <v>0</v>
      </c>
      <c r="BF176" s="155">
        <f t="shared" si="15"/>
        <v>0</v>
      </c>
      <c r="BG176" s="155">
        <f t="shared" si="16"/>
        <v>0</v>
      </c>
      <c r="BH176" s="155">
        <f t="shared" si="17"/>
        <v>0</v>
      </c>
      <c r="BI176" s="155">
        <f t="shared" si="18"/>
        <v>0</v>
      </c>
      <c r="BJ176" s="17" t="s">
        <v>83</v>
      </c>
      <c r="BK176" s="155">
        <f t="shared" si="19"/>
        <v>0</v>
      </c>
      <c r="BL176" s="17" t="s">
        <v>206</v>
      </c>
      <c r="BM176" s="154" t="s">
        <v>340</v>
      </c>
    </row>
    <row r="177" spans="1:65" s="2" customFormat="1" ht="16.5" customHeight="1">
      <c r="A177" s="32"/>
      <c r="B177" s="142"/>
      <c r="C177" s="143" t="s">
        <v>341</v>
      </c>
      <c r="D177" s="143" t="s">
        <v>176</v>
      </c>
      <c r="E177" s="144" t="s">
        <v>1138</v>
      </c>
      <c r="F177" s="145" t="s">
        <v>1137</v>
      </c>
      <c r="G177" s="146" t="s">
        <v>232</v>
      </c>
      <c r="H177" s="147">
        <v>2</v>
      </c>
      <c r="I177" s="148"/>
      <c r="J177" s="149">
        <f t="shared" si="10"/>
        <v>0</v>
      </c>
      <c r="K177" s="145" t="s">
        <v>1</v>
      </c>
      <c r="L177" s="33"/>
      <c r="M177" s="150" t="s">
        <v>1</v>
      </c>
      <c r="N177" s="151" t="s">
        <v>41</v>
      </c>
      <c r="O177" s="58"/>
      <c r="P177" s="152">
        <f t="shared" si="11"/>
        <v>0</v>
      </c>
      <c r="Q177" s="152">
        <v>0</v>
      </c>
      <c r="R177" s="152">
        <f t="shared" si="12"/>
        <v>0</v>
      </c>
      <c r="S177" s="152">
        <v>0</v>
      </c>
      <c r="T177" s="153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4" t="s">
        <v>206</v>
      </c>
      <c r="AT177" s="154" t="s">
        <v>176</v>
      </c>
      <c r="AU177" s="154" t="s">
        <v>184</v>
      </c>
      <c r="AY177" s="17" t="s">
        <v>175</v>
      </c>
      <c r="BE177" s="155">
        <f t="shared" si="14"/>
        <v>0</v>
      </c>
      <c r="BF177" s="155">
        <f t="shared" si="15"/>
        <v>0</v>
      </c>
      <c r="BG177" s="155">
        <f t="shared" si="16"/>
        <v>0</v>
      </c>
      <c r="BH177" s="155">
        <f t="shared" si="17"/>
        <v>0</v>
      </c>
      <c r="BI177" s="155">
        <f t="shared" si="18"/>
        <v>0</v>
      </c>
      <c r="BJ177" s="17" t="s">
        <v>83</v>
      </c>
      <c r="BK177" s="155">
        <f t="shared" si="19"/>
        <v>0</v>
      </c>
      <c r="BL177" s="17" t="s">
        <v>206</v>
      </c>
      <c r="BM177" s="154" t="s">
        <v>304</v>
      </c>
    </row>
    <row r="178" spans="1:65" s="2" customFormat="1" ht="21.75" customHeight="1">
      <c r="A178" s="32"/>
      <c r="B178" s="142"/>
      <c r="C178" s="143" t="s">
        <v>264</v>
      </c>
      <c r="D178" s="143" t="s">
        <v>176</v>
      </c>
      <c r="E178" s="144" t="s">
        <v>1140</v>
      </c>
      <c r="F178" s="145" t="s">
        <v>1275</v>
      </c>
      <c r="G178" s="146" t="s">
        <v>232</v>
      </c>
      <c r="H178" s="147">
        <v>2</v>
      </c>
      <c r="I178" s="148"/>
      <c r="J178" s="149">
        <f t="shared" si="10"/>
        <v>0</v>
      </c>
      <c r="K178" s="145" t="s">
        <v>1</v>
      </c>
      <c r="L178" s="33"/>
      <c r="M178" s="150" t="s">
        <v>1</v>
      </c>
      <c r="N178" s="151" t="s">
        <v>41</v>
      </c>
      <c r="O178" s="58"/>
      <c r="P178" s="152">
        <f t="shared" si="11"/>
        <v>0</v>
      </c>
      <c r="Q178" s="152">
        <v>0</v>
      </c>
      <c r="R178" s="152">
        <f t="shared" si="12"/>
        <v>0</v>
      </c>
      <c r="S178" s="152">
        <v>0</v>
      </c>
      <c r="T178" s="153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4" t="s">
        <v>206</v>
      </c>
      <c r="AT178" s="154" t="s">
        <v>176</v>
      </c>
      <c r="AU178" s="154" t="s">
        <v>184</v>
      </c>
      <c r="AY178" s="17" t="s">
        <v>175</v>
      </c>
      <c r="BE178" s="155">
        <f t="shared" si="14"/>
        <v>0</v>
      </c>
      <c r="BF178" s="155">
        <f t="shared" si="15"/>
        <v>0</v>
      </c>
      <c r="BG178" s="155">
        <f t="shared" si="16"/>
        <v>0</v>
      </c>
      <c r="BH178" s="155">
        <f t="shared" si="17"/>
        <v>0</v>
      </c>
      <c r="BI178" s="155">
        <f t="shared" si="18"/>
        <v>0</v>
      </c>
      <c r="BJ178" s="17" t="s">
        <v>83</v>
      </c>
      <c r="BK178" s="155">
        <f t="shared" si="19"/>
        <v>0</v>
      </c>
      <c r="BL178" s="17" t="s">
        <v>206</v>
      </c>
      <c r="BM178" s="154" t="s">
        <v>318</v>
      </c>
    </row>
    <row r="179" spans="1:65" s="2" customFormat="1" ht="24">
      <c r="A179" s="32"/>
      <c r="B179" s="142"/>
      <c r="C179" s="143" t="s">
        <v>346</v>
      </c>
      <c r="D179" s="143" t="s">
        <v>176</v>
      </c>
      <c r="E179" s="144" t="s">
        <v>1143</v>
      </c>
      <c r="F179" s="145" t="s">
        <v>1141</v>
      </c>
      <c r="G179" s="146" t="s">
        <v>232</v>
      </c>
      <c r="H179" s="147">
        <v>1</v>
      </c>
      <c r="I179" s="148"/>
      <c r="J179" s="149">
        <f t="shared" si="10"/>
        <v>0</v>
      </c>
      <c r="K179" s="145" t="s">
        <v>1</v>
      </c>
      <c r="L179" s="33"/>
      <c r="M179" s="150" t="s">
        <v>1</v>
      </c>
      <c r="N179" s="151" t="s">
        <v>41</v>
      </c>
      <c r="O179" s="58"/>
      <c r="P179" s="152">
        <f t="shared" si="11"/>
        <v>0</v>
      </c>
      <c r="Q179" s="152">
        <v>0</v>
      </c>
      <c r="R179" s="152">
        <f t="shared" si="12"/>
        <v>0</v>
      </c>
      <c r="S179" s="152">
        <v>0</v>
      </c>
      <c r="T179" s="153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4" t="s">
        <v>206</v>
      </c>
      <c r="AT179" s="154" t="s">
        <v>176</v>
      </c>
      <c r="AU179" s="154" t="s">
        <v>184</v>
      </c>
      <c r="AY179" s="17" t="s">
        <v>175</v>
      </c>
      <c r="BE179" s="155">
        <f t="shared" si="14"/>
        <v>0</v>
      </c>
      <c r="BF179" s="155">
        <f t="shared" si="15"/>
        <v>0</v>
      </c>
      <c r="BG179" s="155">
        <f t="shared" si="16"/>
        <v>0</v>
      </c>
      <c r="BH179" s="155">
        <f t="shared" si="17"/>
        <v>0</v>
      </c>
      <c r="BI179" s="155">
        <f t="shared" si="18"/>
        <v>0</v>
      </c>
      <c r="BJ179" s="17" t="s">
        <v>83</v>
      </c>
      <c r="BK179" s="155">
        <f t="shared" si="19"/>
        <v>0</v>
      </c>
      <c r="BL179" s="17" t="s">
        <v>206</v>
      </c>
      <c r="BM179" s="154" t="s">
        <v>349</v>
      </c>
    </row>
    <row r="180" spans="1:47" s="2" customFormat="1" ht="19.5">
      <c r="A180" s="32"/>
      <c r="B180" s="33"/>
      <c r="C180" s="32"/>
      <c r="D180" s="170" t="s">
        <v>834</v>
      </c>
      <c r="E180" s="32"/>
      <c r="F180" s="203" t="s">
        <v>1142</v>
      </c>
      <c r="G180" s="32"/>
      <c r="H180" s="32"/>
      <c r="I180" s="204"/>
      <c r="J180" s="32"/>
      <c r="K180" s="32"/>
      <c r="L180" s="33"/>
      <c r="M180" s="205"/>
      <c r="N180" s="206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834</v>
      </c>
      <c r="AU180" s="17" t="s">
        <v>184</v>
      </c>
    </row>
    <row r="181" spans="1:65" s="2" customFormat="1" ht="16.5" customHeight="1">
      <c r="A181" s="32"/>
      <c r="B181" s="142"/>
      <c r="C181" s="143" t="s">
        <v>270</v>
      </c>
      <c r="D181" s="143" t="s">
        <v>176</v>
      </c>
      <c r="E181" s="144" t="s">
        <v>1145</v>
      </c>
      <c r="F181" s="145" t="s">
        <v>1144</v>
      </c>
      <c r="G181" s="146" t="s">
        <v>232</v>
      </c>
      <c r="H181" s="147">
        <v>1</v>
      </c>
      <c r="I181" s="148"/>
      <c r="J181" s="149">
        <f>ROUND(I181*H181,2)</f>
        <v>0</v>
      </c>
      <c r="K181" s="145" t="s">
        <v>1</v>
      </c>
      <c r="L181" s="33"/>
      <c r="M181" s="150" t="s">
        <v>1</v>
      </c>
      <c r="N181" s="151" t="s">
        <v>41</v>
      </c>
      <c r="O181" s="58"/>
      <c r="P181" s="152">
        <f>O181*H181</f>
        <v>0</v>
      </c>
      <c r="Q181" s="152">
        <v>0</v>
      </c>
      <c r="R181" s="152">
        <f>Q181*H181</f>
        <v>0</v>
      </c>
      <c r="S181" s="152">
        <v>0</v>
      </c>
      <c r="T181" s="153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4" t="s">
        <v>206</v>
      </c>
      <c r="AT181" s="154" t="s">
        <v>176</v>
      </c>
      <c r="AU181" s="154" t="s">
        <v>184</v>
      </c>
      <c r="AY181" s="17" t="s">
        <v>175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7" t="s">
        <v>83</v>
      </c>
      <c r="BK181" s="155">
        <f>ROUND(I181*H181,2)</f>
        <v>0</v>
      </c>
      <c r="BL181" s="17" t="s">
        <v>206</v>
      </c>
      <c r="BM181" s="154" t="s">
        <v>352</v>
      </c>
    </row>
    <row r="182" spans="1:65" s="2" customFormat="1" ht="16.5" customHeight="1">
      <c r="A182" s="32"/>
      <c r="B182" s="142"/>
      <c r="C182" s="143" t="s">
        <v>353</v>
      </c>
      <c r="D182" s="143" t="s">
        <v>176</v>
      </c>
      <c r="E182" s="144" t="s">
        <v>1147</v>
      </c>
      <c r="F182" s="145" t="s">
        <v>1146</v>
      </c>
      <c r="G182" s="146" t="s">
        <v>232</v>
      </c>
      <c r="H182" s="147">
        <v>1</v>
      </c>
      <c r="I182" s="148"/>
      <c r="J182" s="149">
        <f>ROUND(I182*H182,2)</f>
        <v>0</v>
      </c>
      <c r="K182" s="145" t="s">
        <v>1</v>
      </c>
      <c r="L182" s="33"/>
      <c r="M182" s="150" t="s">
        <v>1</v>
      </c>
      <c r="N182" s="151" t="s">
        <v>41</v>
      </c>
      <c r="O182" s="58"/>
      <c r="P182" s="152">
        <f>O182*H182</f>
        <v>0</v>
      </c>
      <c r="Q182" s="152">
        <v>0</v>
      </c>
      <c r="R182" s="152">
        <f>Q182*H182</f>
        <v>0</v>
      </c>
      <c r="S182" s="152">
        <v>0</v>
      </c>
      <c r="T182" s="153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4" t="s">
        <v>206</v>
      </c>
      <c r="AT182" s="154" t="s">
        <v>176</v>
      </c>
      <c r="AU182" s="154" t="s">
        <v>184</v>
      </c>
      <c r="AY182" s="17" t="s">
        <v>175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7" t="s">
        <v>83</v>
      </c>
      <c r="BK182" s="155">
        <f>ROUND(I182*H182,2)</f>
        <v>0</v>
      </c>
      <c r="BL182" s="17" t="s">
        <v>206</v>
      </c>
      <c r="BM182" s="154" t="s">
        <v>354</v>
      </c>
    </row>
    <row r="183" spans="1:65" s="2" customFormat="1" ht="21.75" customHeight="1">
      <c r="A183" s="32"/>
      <c r="B183" s="142"/>
      <c r="C183" s="143" t="s">
        <v>273</v>
      </c>
      <c r="D183" s="143" t="s">
        <v>176</v>
      </c>
      <c r="E183" s="144" t="s">
        <v>1149</v>
      </c>
      <c r="F183" s="145" t="s">
        <v>1276</v>
      </c>
      <c r="G183" s="146" t="s">
        <v>232</v>
      </c>
      <c r="H183" s="147">
        <v>1</v>
      </c>
      <c r="I183" s="148"/>
      <c r="J183" s="149">
        <f>ROUND(I183*H183,2)</f>
        <v>0</v>
      </c>
      <c r="K183" s="145" t="s">
        <v>1</v>
      </c>
      <c r="L183" s="33"/>
      <c r="M183" s="150" t="s">
        <v>1</v>
      </c>
      <c r="N183" s="151" t="s">
        <v>41</v>
      </c>
      <c r="O183" s="58"/>
      <c r="P183" s="152">
        <f>O183*H183</f>
        <v>0</v>
      </c>
      <c r="Q183" s="152">
        <v>0</v>
      </c>
      <c r="R183" s="152">
        <f>Q183*H183</f>
        <v>0</v>
      </c>
      <c r="S183" s="152">
        <v>0</v>
      </c>
      <c r="T183" s="153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4" t="s">
        <v>206</v>
      </c>
      <c r="AT183" s="154" t="s">
        <v>176</v>
      </c>
      <c r="AU183" s="154" t="s">
        <v>184</v>
      </c>
      <c r="AY183" s="17" t="s">
        <v>175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7" t="s">
        <v>83</v>
      </c>
      <c r="BK183" s="155">
        <f>ROUND(I183*H183,2)</f>
        <v>0</v>
      </c>
      <c r="BL183" s="17" t="s">
        <v>206</v>
      </c>
      <c r="BM183" s="154" t="s">
        <v>358</v>
      </c>
    </row>
    <row r="184" spans="1:65" s="2" customFormat="1" ht="16.5" customHeight="1">
      <c r="A184" s="32"/>
      <c r="B184" s="142"/>
      <c r="C184" s="143" t="s">
        <v>359</v>
      </c>
      <c r="D184" s="143" t="s">
        <v>176</v>
      </c>
      <c r="E184" s="144" t="s">
        <v>1277</v>
      </c>
      <c r="F184" s="145" t="s">
        <v>1148</v>
      </c>
      <c r="G184" s="146" t="s">
        <v>232</v>
      </c>
      <c r="H184" s="147">
        <v>1</v>
      </c>
      <c r="I184" s="148"/>
      <c r="J184" s="149">
        <f>ROUND(I184*H184,2)</f>
        <v>0</v>
      </c>
      <c r="K184" s="145" t="s">
        <v>1</v>
      </c>
      <c r="L184" s="33"/>
      <c r="M184" s="150" t="s">
        <v>1</v>
      </c>
      <c r="N184" s="151" t="s">
        <v>41</v>
      </c>
      <c r="O184" s="58"/>
      <c r="P184" s="152">
        <f>O184*H184</f>
        <v>0</v>
      </c>
      <c r="Q184" s="152">
        <v>0</v>
      </c>
      <c r="R184" s="152">
        <f>Q184*H184</f>
        <v>0</v>
      </c>
      <c r="S184" s="152">
        <v>0</v>
      </c>
      <c r="T184" s="153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4" t="s">
        <v>206</v>
      </c>
      <c r="AT184" s="154" t="s">
        <v>176</v>
      </c>
      <c r="AU184" s="154" t="s">
        <v>184</v>
      </c>
      <c r="AY184" s="17" t="s">
        <v>175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7" t="s">
        <v>83</v>
      </c>
      <c r="BK184" s="155">
        <f>ROUND(I184*H184,2)</f>
        <v>0</v>
      </c>
      <c r="BL184" s="17" t="s">
        <v>206</v>
      </c>
      <c r="BM184" s="154" t="s">
        <v>363</v>
      </c>
    </row>
    <row r="185" spans="1:65" s="2" customFormat="1" ht="21.75" customHeight="1">
      <c r="A185" s="32"/>
      <c r="B185" s="142"/>
      <c r="C185" s="143" t="s">
        <v>279</v>
      </c>
      <c r="D185" s="143" t="s">
        <v>176</v>
      </c>
      <c r="E185" s="144" t="s">
        <v>1278</v>
      </c>
      <c r="F185" s="145" t="s">
        <v>1279</v>
      </c>
      <c r="G185" s="146" t="s">
        <v>232</v>
      </c>
      <c r="H185" s="147">
        <v>4</v>
      </c>
      <c r="I185" s="148"/>
      <c r="J185" s="149">
        <f>ROUND(I185*H185,2)</f>
        <v>0</v>
      </c>
      <c r="K185" s="145" t="s">
        <v>1</v>
      </c>
      <c r="L185" s="33"/>
      <c r="M185" s="150" t="s">
        <v>1</v>
      </c>
      <c r="N185" s="151" t="s">
        <v>41</v>
      </c>
      <c r="O185" s="58"/>
      <c r="P185" s="152">
        <f>O185*H185</f>
        <v>0</v>
      </c>
      <c r="Q185" s="152">
        <v>0</v>
      </c>
      <c r="R185" s="152">
        <f>Q185*H185</f>
        <v>0</v>
      </c>
      <c r="S185" s="152">
        <v>0</v>
      </c>
      <c r="T185" s="153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4" t="s">
        <v>206</v>
      </c>
      <c r="AT185" s="154" t="s">
        <v>176</v>
      </c>
      <c r="AU185" s="154" t="s">
        <v>184</v>
      </c>
      <c r="AY185" s="17" t="s">
        <v>175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7" t="s">
        <v>83</v>
      </c>
      <c r="BK185" s="155">
        <f>ROUND(I185*H185,2)</f>
        <v>0</v>
      </c>
      <c r="BL185" s="17" t="s">
        <v>206</v>
      </c>
      <c r="BM185" s="154" t="s">
        <v>368</v>
      </c>
    </row>
    <row r="186" spans="2:63" s="11" customFormat="1" ht="20.85" customHeight="1">
      <c r="B186" s="131"/>
      <c r="D186" s="132" t="s">
        <v>75</v>
      </c>
      <c r="E186" s="167" t="s">
        <v>1151</v>
      </c>
      <c r="F186" s="167" t="s">
        <v>1152</v>
      </c>
      <c r="I186" s="134"/>
      <c r="J186" s="168">
        <f>BK186</f>
        <v>0</v>
      </c>
      <c r="L186" s="131"/>
      <c r="M186" s="136"/>
      <c r="N186" s="137"/>
      <c r="O186" s="137"/>
      <c r="P186" s="138">
        <f>SUM(P187:P204)</f>
        <v>0</v>
      </c>
      <c r="Q186" s="137"/>
      <c r="R186" s="138">
        <f>SUM(R187:R204)</f>
        <v>0</v>
      </c>
      <c r="S186" s="137"/>
      <c r="T186" s="139">
        <f>SUM(T187:T204)</f>
        <v>0</v>
      </c>
      <c r="AR186" s="132" t="s">
        <v>83</v>
      </c>
      <c r="AT186" s="140" t="s">
        <v>75</v>
      </c>
      <c r="AU186" s="140" t="s">
        <v>85</v>
      </c>
      <c r="AY186" s="132" t="s">
        <v>175</v>
      </c>
      <c r="BK186" s="141">
        <f>SUM(BK187:BK204)</f>
        <v>0</v>
      </c>
    </row>
    <row r="187" spans="1:65" s="2" customFormat="1" ht="16.5" customHeight="1">
      <c r="A187" s="32"/>
      <c r="B187" s="142"/>
      <c r="C187" s="143" t="s">
        <v>369</v>
      </c>
      <c r="D187" s="143" t="s">
        <v>176</v>
      </c>
      <c r="E187" s="144" t="s">
        <v>1153</v>
      </c>
      <c r="F187" s="145" t="s">
        <v>1156</v>
      </c>
      <c r="G187" s="146" t="s">
        <v>362</v>
      </c>
      <c r="H187" s="147">
        <v>90</v>
      </c>
      <c r="I187" s="148"/>
      <c r="J187" s="149">
        <f aca="true" t="shared" si="20" ref="J187:J204">ROUND(I187*H187,2)</f>
        <v>0</v>
      </c>
      <c r="K187" s="145" t="s">
        <v>1</v>
      </c>
      <c r="L187" s="33"/>
      <c r="M187" s="150" t="s">
        <v>1</v>
      </c>
      <c r="N187" s="151" t="s">
        <v>41</v>
      </c>
      <c r="O187" s="58"/>
      <c r="P187" s="152">
        <f aca="true" t="shared" si="21" ref="P187:P204">O187*H187</f>
        <v>0</v>
      </c>
      <c r="Q187" s="152">
        <v>0</v>
      </c>
      <c r="R187" s="152">
        <f aca="true" t="shared" si="22" ref="R187:R204">Q187*H187</f>
        <v>0</v>
      </c>
      <c r="S187" s="152">
        <v>0</v>
      </c>
      <c r="T187" s="153">
        <f aca="true" t="shared" si="23" ref="T187:T204"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4" t="s">
        <v>206</v>
      </c>
      <c r="AT187" s="154" t="s">
        <v>176</v>
      </c>
      <c r="AU187" s="154" t="s">
        <v>184</v>
      </c>
      <c r="AY187" s="17" t="s">
        <v>175</v>
      </c>
      <c r="BE187" s="155">
        <f aca="true" t="shared" si="24" ref="BE187:BE204">IF(N187="základní",J187,0)</f>
        <v>0</v>
      </c>
      <c r="BF187" s="155">
        <f aca="true" t="shared" si="25" ref="BF187:BF204">IF(N187="snížená",J187,0)</f>
        <v>0</v>
      </c>
      <c r="BG187" s="155">
        <f aca="true" t="shared" si="26" ref="BG187:BG204">IF(N187="zákl. přenesená",J187,0)</f>
        <v>0</v>
      </c>
      <c r="BH187" s="155">
        <f aca="true" t="shared" si="27" ref="BH187:BH204">IF(N187="sníž. přenesená",J187,0)</f>
        <v>0</v>
      </c>
      <c r="BI187" s="155">
        <f aca="true" t="shared" si="28" ref="BI187:BI204">IF(N187="nulová",J187,0)</f>
        <v>0</v>
      </c>
      <c r="BJ187" s="17" t="s">
        <v>83</v>
      </c>
      <c r="BK187" s="155">
        <f aca="true" t="shared" si="29" ref="BK187:BK204">ROUND(I187*H187,2)</f>
        <v>0</v>
      </c>
      <c r="BL187" s="17" t="s">
        <v>206</v>
      </c>
      <c r="BM187" s="154" t="s">
        <v>372</v>
      </c>
    </row>
    <row r="188" spans="1:65" s="2" customFormat="1" ht="16.5" customHeight="1">
      <c r="A188" s="32"/>
      <c r="B188" s="142"/>
      <c r="C188" s="143" t="s">
        <v>282</v>
      </c>
      <c r="D188" s="143" t="s">
        <v>176</v>
      </c>
      <c r="E188" s="144" t="s">
        <v>1155</v>
      </c>
      <c r="F188" s="145" t="s">
        <v>1158</v>
      </c>
      <c r="G188" s="146" t="s">
        <v>362</v>
      </c>
      <c r="H188" s="147">
        <v>45</v>
      </c>
      <c r="I188" s="148"/>
      <c r="J188" s="149">
        <f t="shared" si="20"/>
        <v>0</v>
      </c>
      <c r="K188" s="145" t="s">
        <v>1</v>
      </c>
      <c r="L188" s="33"/>
      <c r="M188" s="150" t="s">
        <v>1</v>
      </c>
      <c r="N188" s="151" t="s">
        <v>41</v>
      </c>
      <c r="O188" s="58"/>
      <c r="P188" s="152">
        <f t="shared" si="21"/>
        <v>0</v>
      </c>
      <c r="Q188" s="152">
        <v>0</v>
      </c>
      <c r="R188" s="152">
        <f t="shared" si="22"/>
        <v>0</v>
      </c>
      <c r="S188" s="152">
        <v>0</v>
      </c>
      <c r="T188" s="153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4" t="s">
        <v>206</v>
      </c>
      <c r="AT188" s="154" t="s">
        <v>176</v>
      </c>
      <c r="AU188" s="154" t="s">
        <v>184</v>
      </c>
      <c r="AY188" s="17" t="s">
        <v>175</v>
      </c>
      <c r="BE188" s="155">
        <f t="shared" si="24"/>
        <v>0</v>
      </c>
      <c r="BF188" s="155">
        <f t="shared" si="25"/>
        <v>0</v>
      </c>
      <c r="BG188" s="155">
        <f t="shared" si="26"/>
        <v>0</v>
      </c>
      <c r="BH188" s="155">
        <f t="shared" si="27"/>
        <v>0</v>
      </c>
      <c r="BI188" s="155">
        <f t="shared" si="28"/>
        <v>0</v>
      </c>
      <c r="BJ188" s="17" t="s">
        <v>83</v>
      </c>
      <c r="BK188" s="155">
        <f t="shared" si="29"/>
        <v>0</v>
      </c>
      <c r="BL188" s="17" t="s">
        <v>206</v>
      </c>
      <c r="BM188" s="154" t="s">
        <v>375</v>
      </c>
    </row>
    <row r="189" spans="1:65" s="2" customFormat="1" ht="16.5" customHeight="1">
      <c r="A189" s="32"/>
      <c r="B189" s="142"/>
      <c r="C189" s="143" t="s">
        <v>376</v>
      </c>
      <c r="D189" s="143" t="s">
        <v>176</v>
      </c>
      <c r="E189" s="144" t="s">
        <v>1157</v>
      </c>
      <c r="F189" s="145" t="s">
        <v>1280</v>
      </c>
      <c r="G189" s="146" t="s">
        <v>362</v>
      </c>
      <c r="H189" s="147">
        <v>65</v>
      </c>
      <c r="I189" s="148"/>
      <c r="J189" s="149">
        <f t="shared" si="20"/>
        <v>0</v>
      </c>
      <c r="K189" s="145" t="s">
        <v>1</v>
      </c>
      <c r="L189" s="33"/>
      <c r="M189" s="150" t="s">
        <v>1</v>
      </c>
      <c r="N189" s="151" t="s">
        <v>41</v>
      </c>
      <c r="O189" s="58"/>
      <c r="P189" s="152">
        <f t="shared" si="21"/>
        <v>0</v>
      </c>
      <c r="Q189" s="152">
        <v>0</v>
      </c>
      <c r="R189" s="152">
        <f t="shared" si="22"/>
        <v>0</v>
      </c>
      <c r="S189" s="152">
        <v>0</v>
      </c>
      <c r="T189" s="153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4" t="s">
        <v>206</v>
      </c>
      <c r="AT189" s="154" t="s">
        <v>176</v>
      </c>
      <c r="AU189" s="154" t="s">
        <v>184</v>
      </c>
      <c r="AY189" s="17" t="s">
        <v>175</v>
      </c>
      <c r="BE189" s="155">
        <f t="shared" si="24"/>
        <v>0</v>
      </c>
      <c r="BF189" s="155">
        <f t="shared" si="25"/>
        <v>0</v>
      </c>
      <c r="BG189" s="155">
        <f t="shared" si="26"/>
        <v>0</v>
      </c>
      <c r="BH189" s="155">
        <f t="shared" si="27"/>
        <v>0</v>
      </c>
      <c r="BI189" s="155">
        <f t="shared" si="28"/>
        <v>0</v>
      </c>
      <c r="BJ189" s="17" t="s">
        <v>83</v>
      </c>
      <c r="BK189" s="155">
        <f t="shared" si="29"/>
        <v>0</v>
      </c>
      <c r="BL189" s="17" t="s">
        <v>206</v>
      </c>
      <c r="BM189" s="154" t="s">
        <v>379</v>
      </c>
    </row>
    <row r="190" spans="1:65" s="2" customFormat="1" ht="16.5" customHeight="1">
      <c r="A190" s="32"/>
      <c r="B190" s="142"/>
      <c r="C190" s="143" t="s">
        <v>284</v>
      </c>
      <c r="D190" s="143" t="s">
        <v>176</v>
      </c>
      <c r="E190" s="144" t="s">
        <v>1159</v>
      </c>
      <c r="F190" s="145" t="s">
        <v>1162</v>
      </c>
      <c r="G190" s="146" t="s">
        <v>362</v>
      </c>
      <c r="H190" s="147">
        <v>35</v>
      </c>
      <c r="I190" s="148"/>
      <c r="J190" s="149">
        <f t="shared" si="20"/>
        <v>0</v>
      </c>
      <c r="K190" s="145" t="s">
        <v>1</v>
      </c>
      <c r="L190" s="33"/>
      <c r="M190" s="150" t="s">
        <v>1</v>
      </c>
      <c r="N190" s="151" t="s">
        <v>41</v>
      </c>
      <c r="O190" s="58"/>
      <c r="P190" s="152">
        <f t="shared" si="21"/>
        <v>0</v>
      </c>
      <c r="Q190" s="152">
        <v>0</v>
      </c>
      <c r="R190" s="152">
        <f t="shared" si="22"/>
        <v>0</v>
      </c>
      <c r="S190" s="152">
        <v>0</v>
      </c>
      <c r="T190" s="153">
        <f t="shared" si="2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4" t="s">
        <v>206</v>
      </c>
      <c r="AT190" s="154" t="s">
        <v>176</v>
      </c>
      <c r="AU190" s="154" t="s">
        <v>184</v>
      </c>
      <c r="AY190" s="17" t="s">
        <v>175</v>
      </c>
      <c r="BE190" s="155">
        <f t="shared" si="24"/>
        <v>0</v>
      </c>
      <c r="BF190" s="155">
        <f t="shared" si="25"/>
        <v>0</v>
      </c>
      <c r="BG190" s="155">
        <f t="shared" si="26"/>
        <v>0</v>
      </c>
      <c r="BH190" s="155">
        <f t="shared" si="27"/>
        <v>0</v>
      </c>
      <c r="BI190" s="155">
        <f t="shared" si="28"/>
        <v>0</v>
      </c>
      <c r="BJ190" s="17" t="s">
        <v>83</v>
      </c>
      <c r="BK190" s="155">
        <f t="shared" si="29"/>
        <v>0</v>
      </c>
      <c r="BL190" s="17" t="s">
        <v>206</v>
      </c>
      <c r="BM190" s="154" t="s">
        <v>382</v>
      </c>
    </row>
    <row r="191" spans="1:65" s="2" customFormat="1" ht="16.5" customHeight="1">
      <c r="A191" s="32"/>
      <c r="B191" s="142"/>
      <c r="C191" s="143" t="s">
        <v>383</v>
      </c>
      <c r="D191" s="143" t="s">
        <v>176</v>
      </c>
      <c r="E191" s="144" t="s">
        <v>1161</v>
      </c>
      <c r="F191" s="145" t="s">
        <v>1281</v>
      </c>
      <c r="G191" s="146" t="s">
        <v>362</v>
      </c>
      <c r="H191" s="147">
        <v>100</v>
      </c>
      <c r="I191" s="148"/>
      <c r="J191" s="149">
        <f t="shared" si="20"/>
        <v>0</v>
      </c>
      <c r="K191" s="145" t="s">
        <v>1</v>
      </c>
      <c r="L191" s="33"/>
      <c r="M191" s="150" t="s">
        <v>1</v>
      </c>
      <c r="N191" s="151" t="s">
        <v>41</v>
      </c>
      <c r="O191" s="58"/>
      <c r="P191" s="152">
        <f t="shared" si="21"/>
        <v>0</v>
      </c>
      <c r="Q191" s="152">
        <v>0</v>
      </c>
      <c r="R191" s="152">
        <f t="shared" si="22"/>
        <v>0</v>
      </c>
      <c r="S191" s="152">
        <v>0</v>
      </c>
      <c r="T191" s="153">
        <f t="shared" si="2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4" t="s">
        <v>206</v>
      </c>
      <c r="AT191" s="154" t="s">
        <v>176</v>
      </c>
      <c r="AU191" s="154" t="s">
        <v>184</v>
      </c>
      <c r="AY191" s="17" t="s">
        <v>175</v>
      </c>
      <c r="BE191" s="155">
        <f t="shared" si="24"/>
        <v>0</v>
      </c>
      <c r="BF191" s="155">
        <f t="shared" si="25"/>
        <v>0</v>
      </c>
      <c r="BG191" s="155">
        <f t="shared" si="26"/>
        <v>0</v>
      </c>
      <c r="BH191" s="155">
        <f t="shared" si="27"/>
        <v>0</v>
      </c>
      <c r="BI191" s="155">
        <f t="shared" si="28"/>
        <v>0</v>
      </c>
      <c r="BJ191" s="17" t="s">
        <v>83</v>
      </c>
      <c r="BK191" s="155">
        <f t="shared" si="29"/>
        <v>0</v>
      </c>
      <c r="BL191" s="17" t="s">
        <v>206</v>
      </c>
      <c r="BM191" s="154" t="s">
        <v>386</v>
      </c>
    </row>
    <row r="192" spans="1:65" s="2" customFormat="1" ht="16.5" customHeight="1">
      <c r="A192" s="32"/>
      <c r="B192" s="142"/>
      <c r="C192" s="143" t="s">
        <v>241</v>
      </c>
      <c r="D192" s="143" t="s">
        <v>176</v>
      </c>
      <c r="E192" s="144" t="s">
        <v>1163</v>
      </c>
      <c r="F192" s="145" t="s">
        <v>1164</v>
      </c>
      <c r="G192" s="146" t="s">
        <v>362</v>
      </c>
      <c r="H192" s="147">
        <v>140</v>
      </c>
      <c r="I192" s="148"/>
      <c r="J192" s="149">
        <f t="shared" si="20"/>
        <v>0</v>
      </c>
      <c r="K192" s="145" t="s">
        <v>1</v>
      </c>
      <c r="L192" s="33"/>
      <c r="M192" s="150" t="s">
        <v>1</v>
      </c>
      <c r="N192" s="151" t="s">
        <v>41</v>
      </c>
      <c r="O192" s="58"/>
      <c r="P192" s="152">
        <f t="shared" si="21"/>
        <v>0</v>
      </c>
      <c r="Q192" s="152">
        <v>0</v>
      </c>
      <c r="R192" s="152">
        <f t="shared" si="22"/>
        <v>0</v>
      </c>
      <c r="S192" s="152">
        <v>0</v>
      </c>
      <c r="T192" s="153">
        <f t="shared" si="2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4" t="s">
        <v>206</v>
      </c>
      <c r="AT192" s="154" t="s">
        <v>176</v>
      </c>
      <c r="AU192" s="154" t="s">
        <v>184</v>
      </c>
      <c r="AY192" s="17" t="s">
        <v>175</v>
      </c>
      <c r="BE192" s="155">
        <f t="shared" si="24"/>
        <v>0</v>
      </c>
      <c r="BF192" s="155">
        <f t="shared" si="25"/>
        <v>0</v>
      </c>
      <c r="BG192" s="155">
        <f t="shared" si="26"/>
        <v>0</v>
      </c>
      <c r="BH192" s="155">
        <f t="shared" si="27"/>
        <v>0</v>
      </c>
      <c r="BI192" s="155">
        <f t="shared" si="28"/>
        <v>0</v>
      </c>
      <c r="BJ192" s="17" t="s">
        <v>83</v>
      </c>
      <c r="BK192" s="155">
        <f t="shared" si="29"/>
        <v>0</v>
      </c>
      <c r="BL192" s="17" t="s">
        <v>206</v>
      </c>
      <c r="BM192" s="154" t="s">
        <v>389</v>
      </c>
    </row>
    <row r="193" spans="1:65" s="2" customFormat="1" ht="16.5" customHeight="1">
      <c r="A193" s="32"/>
      <c r="B193" s="142"/>
      <c r="C193" s="143" t="s">
        <v>250</v>
      </c>
      <c r="D193" s="143" t="s">
        <v>176</v>
      </c>
      <c r="E193" s="144" t="s">
        <v>1165</v>
      </c>
      <c r="F193" s="145" t="s">
        <v>1166</v>
      </c>
      <c r="G193" s="146" t="s">
        <v>362</v>
      </c>
      <c r="H193" s="147">
        <v>40</v>
      </c>
      <c r="I193" s="148"/>
      <c r="J193" s="149">
        <f t="shared" si="20"/>
        <v>0</v>
      </c>
      <c r="K193" s="145" t="s">
        <v>1</v>
      </c>
      <c r="L193" s="33"/>
      <c r="M193" s="150" t="s">
        <v>1</v>
      </c>
      <c r="N193" s="151" t="s">
        <v>41</v>
      </c>
      <c r="O193" s="58"/>
      <c r="P193" s="152">
        <f t="shared" si="21"/>
        <v>0</v>
      </c>
      <c r="Q193" s="152">
        <v>0</v>
      </c>
      <c r="R193" s="152">
        <f t="shared" si="22"/>
        <v>0</v>
      </c>
      <c r="S193" s="152">
        <v>0</v>
      </c>
      <c r="T193" s="153">
        <f t="shared" si="2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4" t="s">
        <v>206</v>
      </c>
      <c r="AT193" s="154" t="s">
        <v>176</v>
      </c>
      <c r="AU193" s="154" t="s">
        <v>184</v>
      </c>
      <c r="AY193" s="17" t="s">
        <v>175</v>
      </c>
      <c r="BE193" s="155">
        <f t="shared" si="24"/>
        <v>0</v>
      </c>
      <c r="BF193" s="155">
        <f t="shared" si="25"/>
        <v>0</v>
      </c>
      <c r="BG193" s="155">
        <f t="shared" si="26"/>
        <v>0</v>
      </c>
      <c r="BH193" s="155">
        <f t="shared" si="27"/>
        <v>0</v>
      </c>
      <c r="BI193" s="155">
        <f t="shared" si="28"/>
        <v>0</v>
      </c>
      <c r="BJ193" s="17" t="s">
        <v>83</v>
      </c>
      <c r="BK193" s="155">
        <f t="shared" si="29"/>
        <v>0</v>
      </c>
      <c r="BL193" s="17" t="s">
        <v>206</v>
      </c>
      <c r="BM193" s="154" t="s">
        <v>392</v>
      </c>
    </row>
    <row r="194" spans="1:65" s="2" customFormat="1" ht="24">
      <c r="A194" s="32"/>
      <c r="B194" s="142"/>
      <c r="C194" s="143" t="s">
        <v>265</v>
      </c>
      <c r="D194" s="143" t="s">
        <v>176</v>
      </c>
      <c r="E194" s="144" t="s">
        <v>1167</v>
      </c>
      <c r="F194" s="145" t="s">
        <v>1282</v>
      </c>
      <c r="G194" s="146" t="s">
        <v>362</v>
      </c>
      <c r="H194" s="147">
        <v>60</v>
      </c>
      <c r="I194" s="148"/>
      <c r="J194" s="149">
        <f t="shared" si="20"/>
        <v>0</v>
      </c>
      <c r="K194" s="145" t="s">
        <v>1</v>
      </c>
      <c r="L194" s="33"/>
      <c r="M194" s="150" t="s">
        <v>1</v>
      </c>
      <c r="N194" s="151" t="s">
        <v>41</v>
      </c>
      <c r="O194" s="58"/>
      <c r="P194" s="152">
        <f t="shared" si="21"/>
        <v>0</v>
      </c>
      <c r="Q194" s="152">
        <v>0</v>
      </c>
      <c r="R194" s="152">
        <f t="shared" si="22"/>
        <v>0</v>
      </c>
      <c r="S194" s="152">
        <v>0</v>
      </c>
      <c r="T194" s="153">
        <f t="shared" si="2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4" t="s">
        <v>206</v>
      </c>
      <c r="AT194" s="154" t="s">
        <v>176</v>
      </c>
      <c r="AU194" s="154" t="s">
        <v>184</v>
      </c>
      <c r="AY194" s="17" t="s">
        <v>175</v>
      </c>
      <c r="BE194" s="155">
        <f t="shared" si="24"/>
        <v>0</v>
      </c>
      <c r="BF194" s="155">
        <f t="shared" si="25"/>
        <v>0</v>
      </c>
      <c r="BG194" s="155">
        <f t="shared" si="26"/>
        <v>0</v>
      </c>
      <c r="BH194" s="155">
        <f t="shared" si="27"/>
        <v>0</v>
      </c>
      <c r="BI194" s="155">
        <f t="shared" si="28"/>
        <v>0</v>
      </c>
      <c r="BJ194" s="17" t="s">
        <v>83</v>
      </c>
      <c r="BK194" s="155">
        <f t="shared" si="29"/>
        <v>0</v>
      </c>
      <c r="BL194" s="17" t="s">
        <v>206</v>
      </c>
      <c r="BM194" s="154" t="s">
        <v>395</v>
      </c>
    </row>
    <row r="195" spans="1:65" s="2" customFormat="1" ht="16.5" customHeight="1">
      <c r="A195" s="32"/>
      <c r="B195" s="142"/>
      <c r="C195" s="143" t="s">
        <v>274</v>
      </c>
      <c r="D195" s="143" t="s">
        <v>176</v>
      </c>
      <c r="E195" s="144" t="s">
        <v>1169</v>
      </c>
      <c r="F195" s="145" t="s">
        <v>1168</v>
      </c>
      <c r="G195" s="146" t="s">
        <v>362</v>
      </c>
      <c r="H195" s="147">
        <v>90</v>
      </c>
      <c r="I195" s="148"/>
      <c r="J195" s="149">
        <f t="shared" si="20"/>
        <v>0</v>
      </c>
      <c r="K195" s="145" t="s">
        <v>1</v>
      </c>
      <c r="L195" s="33"/>
      <c r="M195" s="150" t="s">
        <v>1</v>
      </c>
      <c r="N195" s="151" t="s">
        <v>41</v>
      </c>
      <c r="O195" s="58"/>
      <c r="P195" s="152">
        <f t="shared" si="21"/>
        <v>0</v>
      </c>
      <c r="Q195" s="152">
        <v>0</v>
      </c>
      <c r="R195" s="152">
        <f t="shared" si="22"/>
        <v>0</v>
      </c>
      <c r="S195" s="152">
        <v>0</v>
      </c>
      <c r="T195" s="153">
        <f t="shared" si="2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4" t="s">
        <v>206</v>
      </c>
      <c r="AT195" s="154" t="s">
        <v>176</v>
      </c>
      <c r="AU195" s="154" t="s">
        <v>184</v>
      </c>
      <c r="AY195" s="17" t="s">
        <v>175</v>
      </c>
      <c r="BE195" s="155">
        <f t="shared" si="24"/>
        <v>0</v>
      </c>
      <c r="BF195" s="155">
        <f t="shared" si="25"/>
        <v>0</v>
      </c>
      <c r="BG195" s="155">
        <f t="shared" si="26"/>
        <v>0</v>
      </c>
      <c r="BH195" s="155">
        <f t="shared" si="27"/>
        <v>0</v>
      </c>
      <c r="BI195" s="155">
        <f t="shared" si="28"/>
        <v>0</v>
      </c>
      <c r="BJ195" s="17" t="s">
        <v>83</v>
      </c>
      <c r="BK195" s="155">
        <f t="shared" si="29"/>
        <v>0</v>
      </c>
      <c r="BL195" s="17" t="s">
        <v>206</v>
      </c>
      <c r="BM195" s="154" t="s">
        <v>398</v>
      </c>
    </row>
    <row r="196" spans="1:65" s="2" customFormat="1" ht="16.5" customHeight="1">
      <c r="A196" s="32"/>
      <c r="B196" s="142"/>
      <c r="C196" s="143" t="s">
        <v>288</v>
      </c>
      <c r="D196" s="143" t="s">
        <v>176</v>
      </c>
      <c r="E196" s="144" t="s">
        <v>1171</v>
      </c>
      <c r="F196" s="145" t="s">
        <v>1170</v>
      </c>
      <c r="G196" s="146" t="s">
        <v>362</v>
      </c>
      <c r="H196" s="147">
        <v>45</v>
      </c>
      <c r="I196" s="148"/>
      <c r="J196" s="149">
        <f t="shared" si="20"/>
        <v>0</v>
      </c>
      <c r="K196" s="145" t="s">
        <v>1</v>
      </c>
      <c r="L196" s="33"/>
      <c r="M196" s="150" t="s">
        <v>1</v>
      </c>
      <c r="N196" s="151" t="s">
        <v>41</v>
      </c>
      <c r="O196" s="58"/>
      <c r="P196" s="152">
        <f t="shared" si="21"/>
        <v>0</v>
      </c>
      <c r="Q196" s="152">
        <v>0</v>
      </c>
      <c r="R196" s="152">
        <f t="shared" si="22"/>
        <v>0</v>
      </c>
      <c r="S196" s="152">
        <v>0</v>
      </c>
      <c r="T196" s="153">
        <f t="shared" si="2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4" t="s">
        <v>206</v>
      </c>
      <c r="AT196" s="154" t="s">
        <v>176</v>
      </c>
      <c r="AU196" s="154" t="s">
        <v>184</v>
      </c>
      <c r="AY196" s="17" t="s">
        <v>175</v>
      </c>
      <c r="BE196" s="155">
        <f t="shared" si="24"/>
        <v>0</v>
      </c>
      <c r="BF196" s="155">
        <f t="shared" si="25"/>
        <v>0</v>
      </c>
      <c r="BG196" s="155">
        <f t="shared" si="26"/>
        <v>0</v>
      </c>
      <c r="BH196" s="155">
        <f t="shared" si="27"/>
        <v>0</v>
      </c>
      <c r="BI196" s="155">
        <f t="shared" si="28"/>
        <v>0</v>
      </c>
      <c r="BJ196" s="17" t="s">
        <v>83</v>
      </c>
      <c r="BK196" s="155">
        <f t="shared" si="29"/>
        <v>0</v>
      </c>
      <c r="BL196" s="17" t="s">
        <v>206</v>
      </c>
      <c r="BM196" s="154" t="s">
        <v>401</v>
      </c>
    </row>
    <row r="197" spans="1:65" s="2" customFormat="1" ht="16.5" customHeight="1">
      <c r="A197" s="32"/>
      <c r="B197" s="142"/>
      <c r="C197" s="143" t="s">
        <v>402</v>
      </c>
      <c r="D197" s="143" t="s">
        <v>176</v>
      </c>
      <c r="E197" s="144" t="s">
        <v>1173</v>
      </c>
      <c r="F197" s="145" t="s">
        <v>1172</v>
      </c>
      <c r="G197" s="146" t="s">
        <v>362</v>
      </c>
      <c r="H197" s="147">
        <v>30</v>
      </c>
      <c r="I197" s="148"/>
      <c r="J197" s="149">
        <f t="shared" si="20"/>
        <v>0</v>
      </c>
      <c r="K197" s="145" t="s">
        <v>1</v>
      </c>
      <c r="L197" s="33"/>
      <c r="M197" s="150" t="s">
        <v>1</v>
      </c>
      <c r="N197" s="151" t="s">
        <v>41</v>
      </c>
      <c r="O197" s="58"/>
      <c r="P197" s="152">
        <f t="shared" si="21"/>
        <v>0</v>
      </c>
      <c r="Q197" s="152">
        <v>0</v>
      </c>
      <c r="R197" s="152">
        <f t="shared" si="22"/>
        <v>0</v>
      </c>
      <c r="S197" s="152">
        <v>0</v>
      </c>
      <c r="T197" s="153">
        <f t="shared" si="2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4" t="s">
        <v>206</v>
      </c>
      <c r="AT197" s="154" t="s">
        <v>176</v>
      </c>
      <c r="AU197" s="154" t="s">
        <v>184</v>
      </c>
      <c r="AY197" s="17" t="s">
        <v>175</v>
      </c>
      <c r="BE197" s="155">
        <f t="shared" si="24"/>
        <v>0</v>
      </c>
      <c r="BF197" s="155">
        <f t="shared" si="25"/>
        <v>0</v>
      </c>
      <c r="BG197" s="155">
        <f t="shared" si="26"/>
        <v>0</v>
      </c>
      <c r="BH197" s="155">
        <f t="shared" si="27"/>
        <v>0</v>
      </c>
      <c r="BI197" s="155">
        <f t="shared" si="28"/>
        <v>0</v>
      </c>
      <c r="BJ197" s="17" t="s">
        <v>83</v>
      </c>
      <c r="BK197" s="155">
        <f t="shared" si="29"/>
        <v>0</v>
      </c>
      <c r="BL197" s="17" t="s">
        <v>206</v>
      </c>
      <c r="BM197" s="154" t="s">
        <v>405</v>
      </c>
    </row>
    <row r="198" spans="1:65" s="2" customFormat="1" ht="16.5" customHeight="1">
      <c r="A198" s="32"/>
      <c r="B198" s="142"/>
      <c r="C198" s="143" t="s">
        <v>292</v>
      </c>
      <c r="D198" s="143" t="s">
        <v>176</v>
      </c>
      <c r="E198" s="144" t="s">
        <v>1175</v>
      </c>
      <c r="F198" s="145" t="s">
        <v>1174</v>
      </c>
      <c r="G198" s="146" t="s">
        <v>362</v>
      </c>
      <c r="H198" s="147">
        <v>60</v>
      </c>
      <c r="I198" s="148"/>
      <c r="J198" s="149">
        <f t="shared" si="20"/>
        <v>0</v>
      </c>
      <c r="K198" s="145" t="s">
        <v>1</v>
      </c>
      <c r="L198" s="33"/>
      <c r="M198" s="150" t="s">
        <v>1</v>
      </c>
      <c r="N198" s="151" t="s">
        <v>41</v>
      </c>
      <c r="O198" s="58"/>
      <c r="P198" s="152">
        <f t="shared" si="21"/>
        <v>0</v>
      </c>
      <c r="Q198" s="152">
        <v>0</v>
      </c>
      <c r="R198" s="152">
        <f t="shared" si="22"/>
        <v>0</v>
      </c>
      <c r="S198" s="152">
        <v>0</v>
      </c>
      <c r="T198" s="153">
        <f t="shared" si="2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4" t="s">
        <v>206</v>
      </c>
      <c r="AT198" s="154" t="s">
        <v>176</v>
      </c>
      <c r="AU198" s="154" t="s">
        <v>184</v>
      </c>
      <c r="AY198" s="17" t="s">
        <v>175</v>
      </c>
      <c r="BE198" s="155">
        <f t="shared" si="24"/>
        <v>0</v>
      </c>
      <c r="BF198" s="155">
        <f t="shared" si="25"/>
        <v>0</v>
      </c>
      <c r="BG198" s="155">
        <f t="shared" si="26"/>
        <v>0</v>
      </c>
      <c r="BH198" s="155">
        <f t="shared" si="27"/>
        <v>0</v>
      </c>
      <c r="BI198" s="155">
        <f t="shared" si="28"/>
        <v>0</v>
      </c>
      <c r="BJ198" s="17" t="s">
        <v>83</v>
      </c>
      <c r="BK198" s="155">
        <f t="shared" si="29"/>
        <v>0</v>
      </c>
      <c r="BL198" s="17" t="s">
        <v>206</v>
      </c>
      <c r="BM198" s="154" t="s">
        <v>410</v>
      </c>
    </row>
    <row r="199" spans="1:65" s="2" customFormat="1" ht="16.5" customHeight="1">
      <c r="A199" s="32"/>
      <c r="B199" s="142"/>
      <c r="C199" s="143" t="s">
        <v>413</v>
      </c>
      <c r="D199" s="143" t="s">
        <v>176</v>
      </c>
      <c r="E199" s="144" t="s">
        <v>1177</v>
      </c>
      <c r="F199" s="145" t="s">
        <v>1176</v>
      </c>
      <c r="G199" s="146" t="s">
        <v>232</v>
      </c>
      <c r="H199" s="147">
        <v>20</v>
      </c>
      <c r="I199" s="148"/>
      <c r="J199" s="149">
        <f t="shared" si="20"/>
        <v>0</v>
      </c>
      <c r="K199" s="145" t="s">
        <v>1</v>
      </c>
      <c r="L199" s="33"/>
      <c r="M199" s="150" t="s">
        <v>1</v>
      </c>
      <c r="N199" s="151" t="s">
        <v>41</v>
      </c>
      <c r="O199" s="58"/>
      <c r="P199" s="152">
        <f t="shared" si="21"/>
        <v>0</v>
      </c>
      <c r="Q199" s="152">
        <v>0</v>
      </c>
      <c r="R199" s="152">
        <f t="shared" si="22"/>
        <v>0</v>
      </c>
      <c r="S199" s="152">
        <v>0</v>
      </c>
      <c r="T199" s="153">
        <f t="shared" si="2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4" t="s">
        <v>206</v>
      </c>
      <c r="AT199" s="154" t="s">
        <v>176</v>
      </c>
      <c r="AU199" s="154" t="s">
        <v>184</v>
      </c>
      <c r="AY199" s="17" t="s">
        <v>175</v>
      </c>
      <c r="BE199" s="155">
        <f t="shared" si="24"/>
        <v>0</v>
      </c>
      <c r="BF199" s="155">
        <f t="shared" si="25"/>
        <v>0</v>
      </c>
      <c r="BG199" s="155">
        <f t="shared" si="26"/>
        <v>0</v>
      </c>
      <c r="BH199" s="155">
        <f t="shared" si="27"/>
        <v>0</v>
      </c>
      <c r="BI199" s="155">
        <f t="shared" si="28"/>
        <v>0</v>
      </c>
      <c r="BJ199" s="17" t="s">
        <v>83</v>
      </c>
      <c r="BK199" s="155">
        <f t="shared" si="29"/>
        <v>0</v>
      </c>
      <c r="BL199" s="17" t="s">
        <v>206</v>
      </c>
      <c r="BM199" s="154" t="s">
        <v>416</v>
      </c>
    </row>
    <row r="200" spans="1:65" s="2" customFormat="1" ht="24">
      <c r="A200" s="32"/>
      <c r="B200" s="142"/>
      <c r="C200" s="143" t="s">
        <v>293</v>
      </c>
      <c r="D200" s="143" t="s">
        <v>176</v>
      </c>
      <c r="E200" s="144" t="s">
        <v>1179</v>
      </c>
      <c r="F200" s="145" t="s">
        <v>1178</v>
      </c>
      <c r="G200" s="146" t="s">
        <v>362</v>
      </c>
      <c r="H200" s="147">
        <v>28</v>
      </c>
      <c r="I200" s="148"/>
      <c r="J200" s="149">
        <f t="shared" si="20"/>
        <v>0</v>
      </c>
      <c r="K200" s="145" t="s">
        <v>1</v>
      </c>
      <c r="L200" s="33"/>
      <c r="M200" s="150" t="s">
        <v>1</v>
      </c>
      <c r="N200" s="151" t="s">
        <v>41</v>
      </c>
      <c r="O200" s="58"/>
      <c r="P200" s="152">
        <f t="shared" si="21"/>
        <v>0</v>
      </c>
      <c r="Q200" s="152">
        <v>0</v>
      </c>
      <c r="R200" s="152">
        <f t="shared" si="22"/>
        <v>0</v>
      </c>
      <c r="S200" s="152">
        <v>0</v>
      </c>
      <c r="T200" s="153">
        <f t="shared" si="2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4" t="s">
        <v>206</v>
      </c>
      <c r="AT200" s="154" t="s">
        <v>176</v>
      </c>
      <c r="AU200" s="154" t="s">
        <v>184</v>
      </c>
      <c r="AY200" s="17" t="s">
        <v>175</v>
      </c>
      <c r="BE200" s="155">
        <f t="shared" si="24"/>
        <v>0</v>
      </c>
      <c r="BF200" s="155">
        <f t="shared" si="25"/>
        <v>0</v>
      </c>
      <c r="BG200" s="155">
        <f t="shared" si="26"/>
        <v>0</v>
      </c>
      <c r="BH200" s="155">
        <f t="shared" si="27"/>
        <v>0</v>
      </c>
      <c r="BI200" s="155">
        <f t="shared" si="28"/>
        <v>0</v>
      </c>
      <c r="BJ200" s="17" t="s">
        <v>83</v>
      </c>
      <c r="BK200" s="155">
        <f t="shared" si="29"/>
        <v>0</v>
      </c>
      <c r="BL200" s="17" t="s">
        <v>206</v>
      </c>
      <c r="BM200" s="154" t="s">
        <v>419</v>
      </c>
    </row>
    <row r="201" spans="1:65" s="2" customFormat="1" ht="24">
      <c r="A201" s="32"/>
      <c r="B201" s="142"/>
      <c r="C201" s="143" t="s">
        <v>420</v>
      </c>
      <c r="D201" s="143" t="s">
        <v>176</v>
      </c>
      <c r="E201" s="144" t="s">
        <v>1181</v>
      </c>
      <c r="F201" s="145" t="s">
        <v>1180</v>
      </c>
      <c r="G201" s="146" t="s">
        <v>362</v>
      </c>
      <c r="H201" s="147">
        <v>10</v>
      </c>
      <c r="I201" s="148"/>
      <c r="J201" s="149">
        <f t="shared" si="20"/>
        <v>0</v>
      </c>
      <c r="K201" s="145" t="s">
        <v>1</v>
      </c>
      <c r="L201" s="33"/>
      <c r="M201" s="150" t="s">
        <v>1</v>
      </c>
      <c r="N201" s="151" t="s">
        <v>41</v>
      </c>
      <c r="O201" s="58"/>
      <c r="P201" s="152">
        <f t="shared" si="21"/>
        <v>0</v>
      </c>
      <c r="Q201" s="152">
        <v>0</v>
      </c>
      <c r="R201" s="152">
        <f t="shared" si="22"/>
        <v>0</v>
      </c>
      <c r="S201" s="152">
        <v>0</v>
      </c>
      <c r="T201" s="153">
        <f t="shared" si="2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4" t="s">
        <v>206</v>
      </c>
      <c r="AT201" s="154" t="s">
        <v>176</v>
      </c>
      <c r="AU201" s="154" t="s">
        <v>184</v>
      </c>
      <c r="AY201" s="17" t="s">
        <v>175</v>
      </c>
      <c r="BE201" s="155">
        <f t="shared" si="24"/>
        <v>0</v>
      </c>
      <c r="BF201" s="155">
        <f t="shared" si="25"/>
        <v>0</v>
      </c>
      <c r="BG201" s="155">
        <f t="shared" si="26"/>
        <v>0</v>
      </c>
      <c r="BH201" s="155">
        <f t="shared" si="27"/>
        <v>0</v>
      </c>
      <c r="BI201" s="155">
        <f t="shared" si="28"/>
        <v>0</v>
      </c>
      <c r="BJ201" s="17" t="s">
        <v>83</v>
      </c>
      <c r="BK201" s="155">
        <f t="shared" si="29"/>
        <v>0</v>
      </c>
      <c r="BL201" s="17" t="s">
        <v>206</v>
      </c>
      <c r="BM201" s="154" t="s">
        <v>423</v>
      </c>
    </row>
    <row r="202" spans="1:65" s="2" customFormat="1" ht="16.5" customHeight="1">
      <c r="A202" s="32"/>
      <c r="B202" s="142"/>
      <c r="C202" s="143" t="s">
        <v>295</v>
      </c>
      <c r="D202" s="143" t="s">
        <v>176</v>
      </c>
      <c r="E202" s="144" t="s">
        <v>1183</v>
      </c>
      <c r="F202" s="145" t="s">
        <v>1182</v>
      </c>
      <c r="G202" s="146" t="s">
        <v>362</v>
      </c>
      <c r="H202" s="147">
        <v>50</v>
      </c>
      <c r="I202" s="148"/>
      <c r="J202" s="149">
        <f t="shared" si="20"/>
        <v>0</v>
      </c>
      <c r="K202" s="145" t="s">
        <v>1</v>
      </c>
      <c r="L202" s="33"/>
      <c r="M202" s="150" t="s">
        <v>1</v>
      </c>
      <c r="N202" s="151" t="s">
        <v>41</v>
      </c>
      <c r="O202" s="58"/>
      <c r="P202" s="152">
        <f t="shared" si="21"/>
        <v>0</v>
      </c>
      <c r="Q202" s="152">
        <v>0</v>
      </c>
      <c r="R202" s="152">
        <f t="shared" si="22"/>
        <v>0</v>
      </c>
      <c r="S202" s="152">
        <v>0</v>
      </c>
      <c r="T202" s="153">
        <f t="shared" si="2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4" t="s">
        <v>206</v>
      </c>
      <c r="AT202" s="154" t="s">
        <v>176</v>
      </c>
      <c r="AU202" s="154" t="s">
        <v>184</v>
      </c>
      <c r="AY202" s="17" t="s">
        <v>175</v>
      </c>
      <c r="BE202" s="155">
        <f t="shared" si="24"/>
        <v>0</v>
      </c>
      <c r="BF202" s="155">
        <f t="shared" si="25"/>
        <v>0</v>
      </c>
      <c r="BG202" s="155">
        <f t="shared" si="26"/>
        <v>0</v>
      </c>
      <c r="BH202" s="155">
        <f t="shared" si="27"/>
        <v>0</v>
      </c>
      <c r="BI202" s="155">
        <f t="shared" si="28"/>
        <v>0</v>
      </c>
      <c r="BJ202" s="17" t="s">
        <v>83</v>
      </c>
      <c r="BK202" s="155">
        <f t="shared" si="29"/>
        <v>0</v>
      </c>
      <c r="BL202" s="17" t="s">
        <v>206</v>
      </c>
      <c r="BM202" s="154" t="s">
        <v>426</v>
      </c>
    </row>
    <row r="203" spans="1:65" s="2" customFormat="1" ht="24">
      <c r="A203" s="32"/>
      <c r="B203" s="142"/>
      <c r="C203" s="143" t="s">
        <v>427</v>
      </c>
      <c r="D203" s="143" t="s">
        <v>176</v>
      </c>
      <c r="E203" s="144" t="s">
        <v>1185</v>
      </c>
      <c r="F203" s="145" t="s">
        <v>1184</v>
      </c>
      <c r="G203" s="146" t="s">
        <v>787</v>
      </c>
      <c r="H203" s="147">
        <v>1</v>
      </c>
      <c r="I203" s="148"/>
      <c r="J203" s="149">
        <f t="shared" si="20"/>
        <v>0</v>
      </c>
      <c r="K203" s="145" t="s">
        <v>1</v>
      </c>
      <c r="L203" s="33"/>
      <c r="M203" s="150" t="s">
        <v>1</v>
      </c>
      <c r="N203" s="151" t="s">
        <v>41</v>
      </c>
      <c r="O203" s="58"/>
      <c r="P203" s="152">
        <f t="shared" si="21"/>
        <v>0</v>
      </c>
      <c r="Q203" s="152">
        <v>0</v>
      </c>
      <c r="R203" s="152">
        <f t="shared" si="22"/>
        <v>0</v>
      </c>
      <c r="S203" s="152">
        <v>0</v>
      </c>
      <c r="T203" s="153">
        <f t="shared" si="2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4" t="s">
        <v>206</v>
      </c>
      <c r="AT203" s="154" t="s">
        <v>176</v>
      </c>
      <c r="AU203" s="154" t="s">
        <v>184</v>
      </c>
      <c r="AY203" s="17" t="s">
        <v>175</v>
      </c>
      <c r="BE203" s="155">
        <f t="shared" si="24"/>
        <v>0</v>
      </c>
      <c r="BF203" s="155">
        <f t="shared" si="25"/>
        <v>0</v>
      </c>
      <c r="BG203" s="155">
        <f t="shared" si="26"/>
        <v>0</v>
      </c>
      <c r="BH203" s="155">
        <f t="shared" si="27"/>
        <v>0</v>
      </c>
      <c r="BI203" s="155">
        <f t="shared" si="28"/>
        <v>0</v>
      </c>
      <c r="BJ203" s="17" t="s">
        <v>83</v>
      </c>
      <c r="BK203" s="155">
        <f t="shared" si="29"/>
        <v>0</v>
      </c>
      <c r="BL203" s="17" t="s">
        <v>206</v>
      </c>
      <c r="BM203" s="154" t="s">
        <v>430</v>
      </c>
    </row>
    <row r="204" spans="1:65" s="2" customFormat="1" ht="16.5" customHeight="1">
      <c r="A204" s="32"/>
      <c r="B204" s="142"/>
      <c r="C204" s="143" t="s">
        <v>299</v>
      </c>
      <c r="D204" s="143" t="s">
        <v>176</v>
      </c>
      <c r="E204" s="144" t="s">
        <v>1283</v>
      </c>
      <c r="F204" s="145" t="s">
        <v>1186</v>
      </c>
      <c r="G204" s="146" t="s">
        <v>362</v>
      </c>
      <c r="H204" s="147">
        <v>30</v>
      </c>
      <c r="I204" s="148"/>
      <c r="J204" s="149">
        <f t="shared" si="20"/>
        <v>0</v>
      </c>
      <c r="K204" s="145" t="s">
        <v>1</v>
      </c>
      <c r="L204" s="33"/>
      <c r="M204" s="150" t="s">
        <v>1</v>
      </c>
      <c r="N204" s="151" t="s">
        <v>41</v>
      </c>
      <c r="O204" s="58"/>
      <c r="P204" s="152">
        <f t="shared" si="21"/>
        <v>0</v>
      </c>
      <c r="Q204" s="152">
        <v>0</v>
      </c>
      <c r="R204" s="152">
        <f t="shared" si="22"/>
        <v>0</v>
      </c>
      <c r="S204" s="152">
        <v>0</v>
      </c>
      <c r="T204" s="153">
        <f t="shared" si="2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4" t="s">
        <v>206</v>
      </c>
      <c r="AT204" s="154" t="s">
        <v>176</v>
      </c>
      <c r="AU204" s="154" t="s">
        <v>184</v>
      </c>
      <c r="AY204" s="17" t="s">
        <v>175</v>
      </c>
      <c r="BE204" s="155">
        <f t="shared" si="24"/>
        <v>0</v>
      </c>
      <c r="BF204" s="155">
        <f t="shared" si="25"/>
        <v>0</v>
      </c>
      <c r="BG204" s="155">
        <f t="shared" si="26"/>
        <v>0</v>
      </c>
      <c r="BH204" s="155">
        <f t="shared" si="27"/>
        <v>0</v>
      </c>
      <c r="BI204" s="155">
        <f t="shared" si="28"/>
        <v>0</v>
      </c>
      <c r="BJ204" s="17" t="s">
        <v>83</v>
      </c>
      <c r="BK204" s="155">
        <f t="shared" si="29"/>
        <v>0</v>
      </c>
      <c r="BL204" s="17" t="s">
        <v>206</v>
      </c>
      <c r="BM204" s="154" t="s">
        <v>433</v>
      </c>
    </row>
    <row r="205" spans="2:63" s="11" customFormat="1" ht="20.85" customHeight="1">
      <c r="B205" s="131"/>
      <c r="D205" s="132" t="s">
        <v>75</v>
      </c>
      <c r="E205" s="167" t="s">
        <v>1187</v>
      </c>
      <c r="F205" s="167" t="s">
        <v>1188</v>
      </c>
      <c r="I205" s="134"/>
      <c r="J205" s="168">
        <f>BK205</f>
        <v>0</v>
      </c>
      <c r="L205" s="131"/>
      <c r="M205" s="136"/>
      <c r="N205" s="137"/>
      <c r="O205" s="137"/>
      <c r="P205" s="138">
        <f>SUM(P206:P215)</f>
        <v>0</v>
      </c>
      <c r="Q205" s="137"/>
      <c r="R205" s="138">
        <f>SUM(R206:R215)</f>
        <v>0</v>
      </c>
      <c r="S205" s="137"/>
      <c r="T205" s="139">
        <f>SUM(T206:T215)</f>
        <v>0</v>
      </c>
      <c r="AR205" s="132" t="s">
        <v>83</v>
      </c>
      <c r="AT205" s="140" t="s">
        <v>75</v>
      </c>
      <c r="AU205" s="140" t="s">
        <v>85</v>
      </c>
      <c r="AY205" s="132" t="s">
        <v>175</v>
      </c>
      <c r="BK205" s="141">
        <f>SUM(BK206:BK215)</f>
        <v>0</v>
      </c>
    </row>
    <row r="206" spans="1:65" s="2" customFormat="1" ht="24">
      <c r="A206" s="32"/>
      <c r="B206" s="142"/>
      <c r="C206" s="143" t="s">
        <v>434</v>
      </c>
      <c r="D206" s="143" t="s">
        <v>176</v>
      </c>
      <c r="E206" s="144" t="s">
        <v>1189</v>
      </c>
      <c r="F206" s="145" t="s">
        <v>1190</v>
      </c>
      <c r="G206" s="146" t="s">
        <v>787</v>
      </c>
      <c r="H206" s="147">
        <v>1</v>
      </c>
      <c r="I206" s="148"/>
      <c r="J206" s="149">
        <f aca="true" t="shared" si="30" ref="J206:J215">ROUND(I206*H206,2)</f>
        <v>0</v>
      </c>
      <c r="K206" s="145" t="s">
        <v>1</v>
      </c>
      <c r="L206" s="33"/>
      <c r="M206" s="150" t="s">
        <v>1</v>
      </c>
      <c r="N206" s="151" t="s">
        <v>41</v>
      </c>
      <c r="O206" s="58"/>
      <c r="P206" s="152">
        <f aca="true" t="shared" si="31" ref="P206:P215">O206*H206</f>
        <v>0</v>
      </c>
      <c r="Q206" s="152">
        <v>0</v>
      </c>
      <c r="R206" s="152">
        <f aca="true" t="shared" si="32" ref="R206:R215">Q206*H206</f>
        <v>0</v>
      </c>
      <c r="S206" s="152">
        <v>0</v>
      </c>
      <c r="T206" s="153">
        <f aca="true" t="shared" si="33" ref="T206:T215"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4" t="s">
        <v>206</v>
      </c>
      <c r="AT206" s="154" t="s">
        <v>176</v>
      </c>
      <c r="AU206" s="154" t="s">
        <v>184</v>
      </c>
      <c r="AY206" s="17" t="s">
        <v>175</v>
      </c>
      <c r="BE206" s="155">
        <f aca="true" t="shared" si="34" ref="BE206:BE215">IF(N206="základní",J206,0)</f>
        <v>0</v>
      </c>
      <c r="BF206" s="155">
        <f aca="true" t="shared" si="35" ref="BF206:BF215">IF(N206="snížená",J206,0)</f>
        <v>0</v>
      </c>
      <c r="BG206" s="155">
        <f aca="true" t="shared" si="36" ref="BG206:BG215">IF(N206="zákl. přenesená",J206,0)</f>
        <v>0</v>
      </c>
      <c r="BH206" s="155">
        <f aca="true" t="shared" si="37" ref="BH206:BH215">IF(N206="sníž. přenesená",J206,0)</f>
        <v>0</v>
      </c>
      <c r="BI206" s="155">
        <f aca="true" t="shared" si="38" ref="BI206:BI215">IF(N206="nulová",J206,0)</f>
        <v>0</v>
      </c>
      <c r="BJ206" s="17" t="s">
        <v>83</v>
      </c>
      <c r="BK206" s="155">
        <f aca="true" t="shared" si="39" ref="BK206:BK215">ROUND(I206*H206,2)</f>
        <v>0</v>
      </c>
      <c r="BL206" s="17" t="s">
        <v>206</v>
      </c>
      <c r="BM206" s="154" t="s">
        <v>438</v>
      </c>
    </row>
    <row r="207" spans="1:65" s="2" customFormat="1" ht="16.5" customHeight="1">
      <c r="A207" s="32"/>
      <c r="B207" s="142"/>
      <c r="C207" s="143" t="s">
        <v>303</v>
      </c>
      <c r="D207" s="143" t="s">
        <v>176</v>
      </c>
      <c r="E207" s="144" t="s">
        <v>1191</v>
      </c>
      <c r="F207" s="145" t="s">
        <v>1192</v>
      </c>
      <c r="G207" s="146" t="s">
        <v>787</v>
      </c>
      <c r="H207" s="147">
        <v>1</v>
      </c>
      <c r="I207" s="148"/>
      <c r="J207" s="149">
        <f t="shared" si="30"/>
        <v>0</v>
      </c>
      <c r="K207" s="145" t="s">
        <v>1</v>
      </c>
      <c r="L207" s="33"/>
      <c r="M207" s="150" t="s">
        <v>1</v>
      </c>
      <c r="N207" s="151" t="s">
        <v>41</v>
      </c>
      <c r="O207" s="58"/>
      <c r="P207" s="152">
        <f t="shared" si="31"/>
        <v>0</v>
      </c>
      <c r="Q207" s="152">
        <v>0</v>
      </c>
      <c r="R207" s="152">
        <f t="shared" si="32"/>
        <v>0</v>
      </c>
      <c r="S207" s="152">
        <v>0</v>
      </c>
      <c r="T207" s="153">
        <f t="shared" si="3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4" t="s">
        <v>206</v>
      </c>
      <c r="AT207" s="154" t="s">
        <v>176</v>
      </c>
      <c r="AU207" s="154" t="s">
        <v>184</v>
      </c>
      <c r="AY207" s="17" t="s">
        <v>175</v>
      </c>
      <c r="BE207" s="155">
        <f t="shared" si="34"/>
        <v>0</v>
      </c>
      <c r="BF207" s="155">
        <f t="shared" si="35"/>
        <v>0</v>
      </c>
      <c r="BG207" s="155">
        <f t="shared" si="36"/>
        <v>0</v>
      </c>
      <c r="BH207" s="155">
        <f t="shared" si="37"/>
        <v>0</v>
      </c>
      <c r="BI207" s="155">
        <f t="shared" si="38"/>
        <v>0</v>
      </c>
      <c r="BJ207" s="17" t="s">
        <v>83</v>
      </c>
      <c r="BK207" s="155">
        <f t="shared" si="39"/>
        <v>0</v>
      </c>
      <c r="BL207" s="17" t="s">
        <v>206</v>
      </c>
      <c r="BM207" s="154" t="s">
        <v>441</v>
      </c>
    </row>
    <row r="208" spans="1:65" s="2" customFormat="1" ht="16.5" customHeight="1">
      <c r="A208" s="32"/>
      <c r="B208" s="142"/>
      <c r="C208" s="143" t="s">
        <v>442</v>
      </c>
      <c r="D208" s="143" t="s">
        <v>176</v>
      </c>
      <c r="E208" s="144" t="s">
        <v>1193</v>
      </c>
      <c r="F208" s="145" t="s">
        <v>1284</v>
      </c>
      <c r="G208" s="146" t="s">
        <v>787</v>
      </c>
      <c r="H208" s="147">
        <v>1</v>
      </c>
      <c r="I208" s="148"/>
      <c r="J208" s="149">
        <f t="shared" si="30"/>
        <v>0</v>
      </c>
      <c r="K208" s="145" t="s">
        <v>1</v>
      </c>
      <c r="L208" s="33"/>
      <c r="M208" s="150" t="s">
        <v>1</v>
      </c>
      <c r="N208" s="151" t="s">
        <v>41</v>
      </c>
      <c r="O208" s="58"/>
      <c r="P208" s="152">
        <f t="shared" si="31"/>
        <v>0</v>
      </c>
      <c r="Q208" s="152">
        <v>0</v>
      </c>
      <c r="R208" s="152">
        <f t="shared" si="32"/>
        <v>0</v>
      </c>
      <c r="S208" s="152">
        <v>0</v>
      </c>
      <c r="T208" s="153">
        <f t="shared" si="3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4" t="s">
        <v>206</v>
      </c>
      <c r="AT208" s="154" t="s">
        <v>176</v>
      </c>
      <c r="AU208" s="154" t="s">
        <v>184</v>
      </c>
      <c r="AY208" s="17" t="s">
        <v>175</v>
      </c>
      <c r="BE208" s="155">
        <f t="shared" si="34"/>
        <v>0</v>
      </c>
      <c r="BF208" s="155">
        <f t="shared" si="35"/>
        <v>0</v>
      </c>
      <c r="BG208" s="155">
        <f t="shared" si="36"/>
        <v>0</v>
      </c>
      <c r="BH208" s="155">
        <f t="shared" si="37"/>
        <v>0</v>
      </c>
      <c r="BI208" s="155">
        <f t="shared" si="38"/>
        <v>0</v>
      </c>
      <c r="BJ208" s="17" t="s">
        <v>83</v>
      </c>
      <c r="BK208" s="155">
        <f t="shared" si="39"/>
        <v>0</v>
      </c>
      <c r="BL208" s="17" t="s">
        <v>206</v>
      </c>
      <c r="BM208" s="154" t="s">
        <v>446</v>
      </c>
    </row>
    <row r="209" spans="1:65" s="2" customFormat="1" ht="24">
      <c r="A209" s="32"/>
      <c r="B209" s="142"/>
      <c r="C209" s="143" t="s">
        <v>308</v>
      </c>
      <c r="D209" s="143" t="s">
        <v>176</v>
      </c>
      <c r="E209" s="144" t="s">
        <v>1195</v>
      </c>
      <c r="F209" s="145" t="s">
        <v>1196</v>
      </c>
      <c r="G209" s="146" t="s">
        <v>787</v>
      </c>
      <c r="H209" s="147">
        <v>1</v>
      </c>
      <c r="I209" s="148"/>
      <c r="J209" s="149">
        <f t="shared" si="30"/>
        <v>0</v>
      </c>
      <c r="K209" s="145" t="s">
        <v>1</v>
      </c>
      <c r="L209" s="33"/>
      <c r="M209" s="150" t="s">
        <v>1</v>
      </c>
      <c r="N209" s="151" t="s">
        <v>41</v>
      </c>
      <c r="O209" s="58"/>
      <c r="P209" s="152">
        <f t="shared" si="31"/>
        <v>0</v>
      </c>
      <c r="Q209" s="152">
        <v>0</v>
      </c>
      <c r="R209" s="152">
        <f t="shared" si="32"/>
        <v>0</v>
      </c>
      <c r="S209" s="152">
        <v>0</v>
      </c>
      <c r="T209" s="153">
        <f t="shared" si="3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4" t="s">
        <v>206</v>
      </c>
      <c r="AT209" s="154" t="s">
        <v>176</v>
      </c>
      <c r="AU209" s="154" t="s">
        <v>184</v>
      </c>
      <c r="AY209" s="17" t="s">
        <v>175</v>
      </c>
      <c r="BE209" s="155">
        <f t="shared" si="34"/>
        <v>0</v>
      </c>
      <c r="BF209" s="155">
        <f t="shared" si="35"/>
        <v>0</v>
      </c>
      <c r="BG209" s="155">
        <f t="shared" si="36"/>
        <v>0</v>
      </c>
      <c r="BH209" s="155">
        <f t="shared" si="37"/>
        <v>0</v>
      </c>
      <c r="BI209" s="155">
        <f t="shared" si="38"/>
        <v>0</v>
      </c>
      <c r="BJ209" s="17" t="s">
        <v>83</v>
      </c>
      <c r="BK209" s="155">
        <f t="shared" si="39"/>
        <v>0</v>
      </c>
      <c r="BL209" s="17" t="s">
        <v>206</v>
      </c>
      <c r="BM209" s="154" t="s">
        <v>451</v>
      </c>
    </row>
    <row r="210" spans="1:65" s="2" customFormat="1" ht="24">
      <c r="A210" s="32"/>
      <c r="B210" s="142"/>
      <c r="C210" s="143" t="s">
        <v>452</v>
      </c>
      <c r="D210" s="143" t="s">
        <v>176</v>
      </c>
      <c r="E210" s="144" t="s">
        <v>1197</v>
      </c>
      <c r="F210" s="145" t="s">
        <v>1198</v>
      </c>
      <c r="G210" s="146" t="s">
        <v>787</v>
      </c>
      <c r="H210" s="147">
        <v>1</v>
      </c>
      <c r="I210" s="148"/>
      <c r="J210" s="149">
        <f t="shared" si="30"/>
        <v>0</v>
      </c>
      <c r="K210" s="145" t="s">
        <v>1</v>
      </c>
      <c r="L210" s="33"/>
      <c r="M210" s="150" t="s">
        <v>1</v>
      </c>
      <c r="N210" s="151" t="s">
        <v>41</v>
      </c>
      <c r="O210" s="58"/>
      <c r="P210" s="152">
        <f t="shared" si="31"/>
        <v>0</v>
      </c>
      <c r="Q210" s="152">
        <v>0</v>
      </c>
      <c r="R210" s="152">
        <f t="shared" si="32"/>
        <v>0</v>
      </c>
      <c r="S210" s="152">
        <v>0</v>
      </c>
      <c r="T210" s="153">
        <f t="shared" si="3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4" t="s">
        <v>206</v>
      </c>
      <c r="AT210" s="154" t="s">
        <v>176</v>
      </c>
      <c r="AU210" s="154" t="s">
        <v>184</v>
      </c>
      <c r="AY210" s="17" t="s">
        <v>175</v>
      </c>
      <c r="BE210" s="155">
        <f t="shared" si="34"/>
        <v>0</v>
      </c>
      <c r="BF210" s="155">
        <f t="shared" si="35"/>
        <v>0</v>
      </c>
      <c r="BG210" s="155">
        <f t="shared" si="36"/>
        <v>0</v>
      </c>
      <c r="BH210" s="155">
        <f t="shared" si="37"/>
        <v>0</v>
      </c>
      <c r="BI210" s="155">
        <f t="shared" si="38"/>
        <v>0</v>
      </c>
      <c r="BJ210" s="17" t="s">
        <v>83</v>
      </c>
      <c r="BK210" s="155">
        <f t="shared" si="39"/>
        <v>0</v>
      </c>
      <c r="BL210" s="17" t="s">
        <v>206</v>
      </c>
      <c r="BM210" s="154" t="s">
        <v>455</v>
      </c>
    </row>
    <row r="211" spans="1:65" s="2" customFormat="1" ht="16.5" customHeight="1">
      <c r="A211" s="32"/>
      <c r="B211" s="142"/>
      <c r="C211" s="143" t="s">
        <v>312</v>
      </c>
      <c r="D211" s="143" t="s">
        <v>176</v>
      </c>
      <c r="E211" s="144" t="s">
        <v>1199</v>
      </c>
      <c r="F211" s="145" t="s">
        <v>1200</v>
      </c>
      <c r="G211" s="146" t="s">
        <v>787</v>
      </c>
      <c r="H211" s="147">
        <v>1</v>
      </c>
      <c r="I211" s="148"/>
      <c r="J211" s="149">
        <f t="shared" si="30"/>
        <v>0</v>
      </c>
      <c r="K211" s="145" t="s">
        <v>1</v>
      </c>
      <c r="L211" s="33"/>
      <c r="M211" s="150" t="s">
        <v>1</v>
      </c>
      <c r="N211" s="151" t="s">
        <v>41</v>
      </c>
      <c r="O211" s="58"/>
      <c r="P211" s="152">
        <f t="shared" si="31"/>
        <v>0</v>
      </c>
      <c r="Q211" s="152">
        <v>0</v>
      </c>
      <c r="R211" s="152">
        <f t="shared" si="32"/>
        <v>0</v>
      </c>
      <c r="S211" s="152">
        <v>0</v>
      </c>
      <c r="T211" s="153">
        <f t="shared" si="3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4" t="s">
        <v>206</v>
      </c>
      <c r="AT211" s="154" t="s">
        <v>176</v>
      </c>
      <c r="AU211" s="154" t="s">
        <v>184</v>
      </c>
      <c r="AY211" s="17" t="s">
        <v>175</v>
      </c>
      <c r="BE211" s="155">
        <f t="shared" si="34"/>
        <v>0</v>
      </c>
      <c r="BF211" s="155">
        <f t="shared" si="35"/>
        <v>0</v>
      </c>
      <c r="BG211" s="155">
        <f t="shared" si="36"/>
        <v>0</v>
      </c>
      <c r="BH211" s="155">
        <f t="shared" si="37"/>
        <v>0</v>
      </c>
      <c r="BI211" s="155">
        <f t="shared" si="38"/>
        <v>0</v>
      </c>
      <c r="BJ211" s="17" t="s">
        <v>83</v>
      </c>
      <c r="BK211" s="155">
        <f t="shared" si="39"/>
        <v>0</v>
      </c>
      <c r="BL211" s="17" t="s">
        <v>206</v>
      </c>
      <c r="BM211" s="154" t="s">
        <v>458</v>
      </c>
    </row>
    <row r="212" spans="1:65" s="2" customFormat="1" ht="21.75" customHeight="1">
      <c r="A212" s="32"/>
      <c r="B212" s="142"/>
      <c r="C212" s="143" t="s">
        <v>459</v>
      </c>
      <c r="D212" s="143" t="s">
        <v>176</v>
      </c>
      <c r="E212" s="144" t="s">
        <v>1201</v>
      </c>
      <c r="F212" s="145" t="s">
        <v>1202</v>
      </c>
      <c r="G212" s="146" t="s">
        <v>787</v>
      </c>
      <c r="H212" s="147">
        <v>1</v>
      </c>
      <c r="I212" s="148"/>
      <c r="J212" s="149">
        <f t="shared" si="30"/>
        <v>0</v>
      </c>
      <c r="K212" s="145" t="s">
        <v>1</v>
      </c>
      <c r="L212" s="33"/>
      <c r="M212" s="150" t="s">
        <v>1</v>
      </c>
      <c r="N212" s="151" t="s">
        <v>41</v>
      </c>
      <c r="O212" s="58"/>
      <c r="P212" s="152">
        <f t="shared" si="31"/>
        <v>0</v>
      </c>
      <c r="Q212" s="152">
        <v>0</v>
      </c>
      <c r="R212" s="152">
        <f t="shared" si="32"/>
        <v>0</v>
      </c>
      <c r="S212" s="152">
        <v>0</v>
      </c>
      <c r="T212" s="153">
        <f t="shared" si="3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4" t="s">
        <v>206</v>
      </c>
      <c r="AT212" s="154" t="s">
        <v>176</v>
      </c>
      <c r="AU212" s="154" t="s">
        <v>184</v>
      </c>
      <c r="AY212" s="17" t="s">
        <v>175</v>
      </c>
      <c r="BE212" s="155">
        <f t="shared" si="34"/>
        <v>0</v>
      </c>
      <c r="BF212" s="155">
        <f t="shared" si="35"/>
        <v>0</v>
      </c>
      <c r="BG212" s="155">
        <f t="shared" si="36"/>
        <v>0</v>
      </c>
      <c r="BH212" s="155">
        <f t="shared" si="37"/>
        <v>0</v>
      </c>
      <c r="BI212" s="155">
        <f t="shared" si="38"/>
        <v>0</v>
      </c>
      <c r="BJ212" s="17" t="s">
        <v>83</v>
      </c>
      <c r="BK212" s="155">
        <f t="shared" si="39"/>
        <v>0</v>
      </c>
      <c r="BL212" s="17" t="s">
        <v>206</v>
      </c>
      <c r="BM212" s="154" t="s">
        <v>462</v>
      </c>
    </row>
    <row r="213" spans="1:65" s="2" customFormat="1" ht="16.5" customHeight="1">
      <c r="A213" s="32"/>
      <c r="B213" s="142"/>
      <c r="C213" s="143" t="s">
        <v>317</v>
      </c>
      <c r="D213" s="143" t="s">
        <v>176</v>
      </c>
      <c r="E213" s="144" t="s">
        <v>1203</v>
      </c>
      <c r="F213" s="145" t="s">
        <v>1204</v>
      </c>
      <c r="G213" s="146" t="s">
        <v>787</v>
      </c>
      <c r="H213" s="147">
        <v>3</v>
      </c>
      <c r="I213" s="148"/>
      <c r="J213" s="149">
        <f t="shared" si="30"/>
        <v>0</v>
      </c>
      <c r="K213" s="145" t="s">
        <v>1</v>
      </c>
      <c r="L213" s="33"/>
      <c r="M213" s="150" t="s">
        <v>1</v>
      </c>
      <c r="N213" s="151" t="s">
        <v>41</v>
      </c>
      <c r="O213" s="58"/>
      <c r="P213" s="152">
        <f t="shared" si="31"/>
        <v>0</v>
      </c>
      <c r="Q213" s="152">
        <v>0</v>
      </c>
      <c r="R213" s="152">
        <f t="shared" si="32"/>
        <v>0</v>
      </c>
      <c r="S213" s="152">
        <v>0</v>
      </c>
      <c r="T213" s="153">
        <f t="shared" si="3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4" t="s">
        <v>206</v>
      </c>
      <c r="AT213" s="154" t="s">
        <v>176</v>
      </c>
      <c r="AU213" s="154" t="s">
        <v>184</v>
      </c>
      <c r="AY213" s="17" t="s">
        <v>175</v>
      </c>
      <c r="BE213" s="155">
        <f t="shared" si="34"/>
        <v>0</v>
      </c>
      <c r="BF213" s="155">
        <f t="shared" si="35"/>
        <v>0</v>
      </c>
      <c r="BG213" s="155">
        <f t="shared" si="36"/>
        <v>0</v>
      </c>
      <c r="BH213" s="155">
        <f t="shared" si="37"/>
        <v>0</v>
      </c>
      <c r="BI213" s="155">
        <f t="shared" si="38"/>
        <v>0</v>
      </c>
      <c r="BJ213" s="17" t="s">
        <v>83</v>
      </c>
      <c r="BK213" s="155">
        <f t="shared" si="39"/>
        <v>0</v>
      </c>
      <c r="BL213" s="17" t="s">
        <v>206</v>
      </c>
      <c r="BM213" s="154" t="s">
        <v>463</v>
      </c>
    </row>
    <row r="214" spans="1:65" s="2" customFormat="1" ht="16.5" customHeight="1">
      <c r="A214" s="32"/>
      <c r="B214" s="142"/>
      <c r="C214" s="143" t="s">
        <v>464</v>
      </c>
      <c r="D214" s="143" t="s">
        <v>176</v>
      </c>
      <c r="E214" s="144" t="s">
        <v>1205</v>
      </c>
      <c r="F214" s="145" t="s">
        <v>1206</v>
      </c>
      <c r="G214" s="146" t="s">
        <v>787</v>
      </c>
      <c r="H214" s="147">
        <v>1</v>
      </c>
      <c r="I214" s="148"/>
      <c r="J214" s="149">
        <f t="shared" si="30"/>
        <v>0</v>
      </c>
      <c r="K214" s="145" t="s">
        <v>1</v>
      </c>
      <c r="L214" s="33"/>
      <c r="M214" s="150" t="s">
        <v>1</v>
      </c>
      <c r="N214" s="151" t="s">
        <v>41</v>
      </c>
      <c r="O214" s="58"/>
      <c r="P214" s="152">
        <f t="shared" si="31"/>
        <v>0</v>
      </c>
      <c r="Q214" s="152">
        <v>0</v>
      </c>
      <c r="R214" s="152">
        <f t="shared" si="32"/>
        <v>0</v>
      </c>
      <c r="S214" s="152">
        <v>0</v>
      </c>
      <c r="T214" s="153">
        <f t="shared" si="3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4" t="s">
        <v>206</v>
      </c>
      <c r="AT214" s="154" t="s">
        <v>176</v>
      </c>
      <c r="AU214" s="154" t="s">
        <v>184</v>
      </c>
      <c r="AY214" s="17" t="s">
        <v>175</v>
      </c>
      <c r="BE214" s="155">
        <f t="shared" si="34"/>
        <v>0</v>
      </c>
      <c r="BF214" s="155">
        <f t="shared" si="35"/>
        <v>0</v>
      </c>
      <c r="BG214" s="155">
        <f t="shared" si="36"/>
        <v>0</v>
      </c>
      <c r="BH214" s="155">
        <f t="shared" si="37"/>
        <v>0</v>
      </c>
      <c r="BI214" s="155">
        <f t="shared" si="38"/>
        <v>0</v>
      </c>
      <c r="BJ214" s="17" t="s">
        <v>83</v>
      </c>
      <c r="BK214" s="155">
        <f t="shared" si="39"/>
        <v>0</v>
      </c>
      <c r="BL214" s="17" t="s">
        <v>206</v>
      </c>
      <c r="BM214" s="154" t="s">
        <v>465</v>
      </c>
    </row>
    <row r="215" spans="1:65" s="2" customFormat="1" ht="16.5" customHeight="1">
      <c r="A215" s="32"/>
      <c r="B215" s="142"/>
      <c r="C215" s="143" t="s">
        <v>323</v>
      </c>
      <c r="D215" s="143" t="s">
        <v>176</v>
      </c>
      <c r="E215" s="144" t="s">
        <v>1207</v>
      </c>
      <c r="F215" s="145" t="s">
        <v>1208</v>
      </c>
      <c r="G215" s="146" t="s">
        <v>787</v>
      </c>
      <c r="H215" s="147">
        <v>1</v>
      </c>
      <c r="I215" s="148"/>
      <c r="J215" s="149">
        <f t="shared" si="30"/>
        <v>0</v>
      </c>
      <c r="K215" s="145" t="s">
        <v>1</v>
      </c>
      <c r="L215" s="33"/>
      <c r="M215" s="157" t="s">
        <v>1</v>
      </c>
      <c r="N215" s="158" t="s">
        <v>41</v>
      </c>
      <c r="O215" s="159"/>
      <c r="P215" s="160">
        <f t="shared" si="31"/>
        <v>0</v>
      </c>
      <c r="Q215" s="160">
        <v>0</v>
      </c>
      <c r="R215" s="160">
        <f t="shared" si="32"/>
        <v>0</v>
      </c>
      <c r="S215" s="160">
        <v>0</v>
      </c>
      <c r="T215" s="161">
        <f t="shared" si="3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4" t="s">
        <v>206</v>
      </c>
      <c r="AT215" s="154" t="s">
        <v>176</v>
      </c>
      <c r="AU215" s="154" t="s">
        <v>184</v>
      </c>
      <c r="AY215" s="17" t="s">
        <v>175</v>
      </c>
      <c r="BE215" s="155">
        <f t="shared" si="34"/>
        <v>0</v>
      </c>
      <c r="BF215" s="155">
        <f t="shared" si="35"/>
        <v>0</v>
      </c>
      <c r="BG215" s="155">
        <f t="shared" si="36"/>
        <v>0</v>
      </c>
      <c r="BH215" s="155">
        <f t="shared" si="37"/>
        <v>0</v>
      </c>
      <c r="BI215" s="155">
        <f t="shared" si="38"/>
        <v>0</v>
      </c>
      <c r="BJ215" s="17" t="s">
        <v>83</v>
      </c>
      <c r="BK215" s="155">
        <f t="shared" si="39"/>
        <v>0</v>
      </c>
      <c r="BL215" s="17" t="s">
        <v>206</v>
      </c>
      <c r="BM215" s="154" t="s">
        <v>468</v>
      </c>
    </row>
    <row r="216" spans="1:31" s="2" customFormat="1" ht="6.95" customHeight="1">
      <c r="A216" s="32"/>
      <c r="B216" s="47"/>
      <c r="C216" s="48"/>
      <c r="D216" s="48"/>
      <c r="E216" s="48"/>
      <c r="F216" s="48"/>
      <c r="G216" s="48"/>
      <c r="H216" s="48"/>
      <c r="I216" s="48"/>
      <c r="J216" s="48"/>
      <c r="K216" s="48"/>
      <c r="L216" s="33"/>
      <c r="M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</row>
  </sheetData>
  <autoFilter ref="C125:K215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7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123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124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59" t="str">
        <f>'Rekapitulace stavby'!K6</f>
        <v>Rekonstrukce plynové kotelny</v>
      </c>
      <c r="F7" s="260"/>
      <c r="G7" s="260"/>
      <c r="H7" s="260"/>
      <c r="L7" s="20"/>
    </row>
    <row r="8" spans="2:12" s="1" customFormat="1" ht="12" customHeight="1">
      <c r="B8" s="20"/>
      <c r="D8" s="27" t="s">
        <v>125</v>
      </c>
      <c r="L8" s="20"/>
    </row>
    <row r="9" spans="1:31" s="2" customFormat="1" ht="16.5" customHeight="1">
      <c r="A9" s="32"/>
      <c r="B9" s="33"/>
      <c r="C9" s="32"/>
      <c r="D9" s="32"/>
      <c r="E9" s="259" t="s">
        <v>1285</v>
      </c>
      <c r="F9" s="258"/>
      <c r="G9" s="258"/>
      <c r="H9" s="25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127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20" t="s">
        <v>1286</v>
      </c>
      <c r="F11" s="258"/>
      <c r="G11" s="258"/>
      <c r="H11" s="258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27. 4. 2021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27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1" t="str">
        <f>'Rekapitulace stavby'!E14</f>
        <v>Vyplň údaj</v>
      </c>
      <c r="F20" s="231"/>
      <c r="G20" s="231"/>
      <c r="H20" s="231"/>
      <c r="I20" s="27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27" t="s">
        <v>25</v>
      </c>
      <c r="J22" s="25" t="str">
        <f>IF('Rekapitulace stavby'!AN16="","",'Rekapitulace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IF('Rekapitulace stavby'!E17="","",'Rekapitulace stavby'!E17)</f>
        <v xml:space="preserve"> </v>
      </c>
      <c r="F23" s="32"/>
      <c r="G23" s="32"/>
      <c r="H23" s="32"/>
      <c r="I23" s="27" t="s">
        <v>27</v>
      </c>
      <c r="J23" s="25" t="str">
        <f>IF('Rekapitulace stavby'!AN17="","",'Rekapitulace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202.5" customHeight="1">
      <c r="A29" s="99"/>
      <c r="B29" s="100"/>
      <c r="C29" s="99"/>
      <c r="D29" s="99"/>
      <c r="E29" s="236" t="s">
        <v>129</v>
      </c>
      <c r="F29" s="236"/>
      <c r="G29" s="236"/>
      <c r="H29" s="236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36</v>
      </c>
      <c r="E32" s="32"/>
      <c r="F32" s="32"/>
      <c r="G32" s="32"/>
      <c r="H32" s="32"/>
      <c r="I32" s="32"/>
      <c r="J32" s="71">
        <f>ROUND(J129,2)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36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40</v>
      </c>
      <c r="E35" s="27" t="s">
        <v>41</v>
      </c>
      <c r="F35" s="104">
        <f>ROUND((SUM(BE129:BE158)),2)</f>
        <v>0</v>
      </c>
      <c r="G35" s="32"/>
      <c r="H35" s="32"/>
      <c r="I35" s="105">
        <v>0.21</v>
      </c>
      <c r="J35" s="104">
        <f>ROUND(((SUM(BE129:BE158))*I35),2)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42</v>
      </c>
      <c r="F36" s="104">
        <f>ROUND((SUM(BF129:BF158)),2)</f>
        <v>0</v>
      </c>
      <c r="G36" s="32"/>
      <c r="H36" s="32"/>
      <c r="I36" s="105">
        <v>0.15</v>
      </c>
      <c r="J36" s="104">
        <f>ROUND(((SUM(BF129:BF158))*I36),2)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04">
        <f>ROUND((SUM(BG129:BG158)),2)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44</v>
      </c>
      <c r="F38" s="104">
        <f>ROUND((SUM(BH129:BH158)),2)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04">
        <f>ROUND((SUM(BI129:BI158)),2)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46</v>
      </c>
      <c r="E41" s="60"/>
      <c r="F41" s="60"/>
      <c r="G41" s="108" t="s">
        <v>47</v>
      </c>
      <c r="H41" s="109" t="s">
        <v>48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35"/>
      <c r="J61" s="11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35"/>
      <c r="J76" s="11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130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Rekonstrukce plynové kotelny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125</v>
      </c>
      <c r="L86" s="20"/>
    </row>
    <row r="87" spans="1:31" s="2" customFormat="1" ht="16.5" customHeight="1">
      <c r="A87" s="32"/>
      <c r="B87" s="33"/>
      <c r="C87" s="32"/>
      <c r="D87" s="32"/>
      <c r="E87" s="259" t="s">
        <v>1285</v>
      </c>
      <c r="F87" s="258"/>
      <c r="G87" s="258"/>
      <c r="H87" s="25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127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20" t="str">
        <f>E11</f>
        <v>03_UT - školní budova - rekonstrukce rozvodů vytápění</v>
      </c>
      <c r="F89" s="258"/>
      <c r="G89" s="258"/>
      <c r="H89" s="258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ZŠ Benešov, Na Karlově 372, Benešov</v>
      </c>
      <c r="G91" s="32"/>
      <c r="H91" s="32"/>
      <c r="I91" s="27" t="s">
        <v>22</v>
      </c>
      <c r="J91" s="55" t="str">
        <f>IF(J14="","",J14)</f>
        <v>27. 4. 2021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Město Benešov, Masarykovo náměstí 100, Benešov</v>
      </c>
      <c r="G93" s="32"/>
      <c r="H93" s="32"/>
      <c r="I93" s="27" t="s">
        <v>30</v>
      </c>
      <c r="J93" s="30" t="str">
        <f>E23</f>
        <v xml:space="preserve"> 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27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131</v>
      </c>
      <c r="D96" s="106"/>
      <c r="E96" s="106"/>
      <c r="F96" s="106"/>
      <c r="G96" s="106"/>
      <c r="H96" s="106"/>
      <c r="I96" s="106"/>
      <c r="J96" s="115" t="s">
        <v>132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133</v>
      </c>
      <c r="D98" s="32"/>
      <c r="E98" s="32"/>
      <c r="F98" s="32"/>
      <c r="G98" s="32"/>
      <c r="H98" s="32"/>
      <c r="I98" s="32"/>
      <c r="J98" s="71">
        <f>J129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134</v>
      </c>
    </row>
    <row r="99" spans="2:12" s="9" customFormat="1" ht="24.95" customHeight="1">
      <c r="B99" s="117"/>
      <c r="D99" s="118" t="s">
        <v>713</v>
      </c>
      <c r="E99" s="119"/>
      <c r="F99" s="119"/>
      <c r="G99" s="119"/>
      <c r="H99" s="119"/>
      <c r="I99" s="119"/>
      <c r="J99" s="120">
        <f>J130</f>
        <v>0</v>
      </c>
      <c r="L99" s="117"/>
    </row>
    <row r="100" spans="2:12" s="12" customFormat="1" ht="19.9" customHeight="1">
      <c r="B100" s="163"/>
      <c r="D100" s="164" t="s">
        <v>850</v>
      </c>
      <c r="E100" s="165"/>
      <c r="F100" s="165"/>
      <c r="G100" s="165"/>
      <c r="H100" s="165"/>
      <c r="I100" s="165"/>
      <c r="J100" s="166">
        <f>J131</f>
        <v>0</v>
      </c>
      <c r="L100" s="163"/>
    </row>
    <row r="101" spans="2:12" s="12" customFormat="1" ht="19.9" customHeight="1">
      <c r="B101" s="163"/>
      <c r="D101" s="164" t="s">
        <v>853</v>
      </c>
      <c r="E101" s="165"/>
      <c r="F101" s="165"/>
      <c r="G101" s="165"/>
      <c r="H101" s="165"/>
      <c r="I101" s="165"/>
      <c r="J101" s="166">
        <f>J136</f>
        <v>0</v>
      </c>
      <c r="L101" s="163"/>
    </row>
    <row r="102" spans="2:12" s="12" customFormat="1" ht="19.9" customHeight="1">
      <c r="B102" s="163"/>
      <c r="D102" s="164" t="s">
        <v>715</v>
      </c>
      <c r="E102" s="165"/>
      <c r="F102" s="165"/>
      <c r="G102" s="165"/>
      <c r="H102" s="165"/>
      <c r="I102" s="165"/>
      <c r="J102" s="166">
        <f>J144</f>
        <v>0</v>
      </c>
      <c r="L102" s="163"/>
    </row>
    <row r="103" spans="2:12" s="9" customFormat="1" ht="24.95" customHeight="1">
      <c r="B103" s="117"/>
      <c r="D103" s="118" t="s">
        <v>717</v>
      </c>
      <c r="E103" s="119"/>
      <c r="F103" s="119"/>
      <c r="G103" s="119"/>
      <c r="H103" s="119"/>
      <c r="I103" s="119"/>
      <c r="J103" s="120">
        <f>J147</f>
        <v>0</v>
      </c>
      <c r="L103" s="117"/>
    </row>
    <row r="104" spans="2:12" s="9" customFormat="1" ht="24.95" customHeight="1">
      <c r="B104" s="117"/>
      <c r="D104" s="118" t="s">
        <v>718</v>
      </c>
      <c r="E104" s="119"/>
      <c r="F104" s="119"/>
      <c r="G104" s="119"/>
      <c r="H104" s="119"/>
      <c r="I104" s="119"/>
      <c r="J104" s="120">
        <f>J150</f>
        <v>0</v>
      </c>
      <c r="L104" s="117"/>
    </row>
    <row r="105" spans="2:12" s="12" customFormat="1" ht="19.9" customHeight="1">
      <c r="B105" s="163"/>
      <c r="D105" s="164" t="s">
        <v>719</v>
      </c>
      <c r="E105" s="165"/>
      <c r="F105" s="165"/>
      <c r="G105" s="165"/>
      <c r="H105" s="165"/>
      <c r="I105" s="165"/>
      <c r="J105" s="166">
        <f>J151</f>
        <v>0</v>
      </c>
      <c r="L105" s="163"/>
    </row>
    <row r="106" spans="2:12" s="12" customFormat="1" ht="19.9" customHeight="1">
      <c r="B106" s="163"/>
      <c r="D106" s="164" t="s">
        <v>720</v>
      </c>
      <c r="E106" s="165"/>
      <c r="F106" s="165"/>
      <c r="G106" s="165"/>
      <c r="H106" s="165"/>
      <c r="I106" s="165"/>
      <c r="J106" s="166">
        <f>J153</f>
        <v>0</v>
      </c>
      <c r="L106" s="163"/>
    </row>
    <row r="107" spans="2:12" s="12" customFormat="1" ht="19.9" customHeight="1">
      <c r="B107" s="163"/>
      <c r="D107" s="164" t="s">
        <v>856</v>
      </c>
      <c r="E107" s="165"/>
      <c r="F107" s="165"/>
      <c r="G107" s="165"/>
      <c r="H107" s="165"/>
      <c r="I107" s="165"/>
      <c r="J107" s="166">
        <f>J155</f>
        <v>0</v>
      </c>
      <c r="L107" s="163"/>
    </row>
    <row r="108" spans="1:31" s="2" customFormat="1" ht="21.7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3" spans="1:31" s="2" customFormat="1" ht="6.95" customHeight="1">
      <c r="A113" s="32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4.95" customHeight="1">
      <c r="A114" s="32"/>
      <c r="B114" s="33"/>
      <c r="C114" s="21" t="s">
        <v>161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16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59" t="str">
        <f>E7</f>
        <v>Rekonstrukce plynové kotelny</v>
      </c>
      <c r="F117" s="260"/>
      <c r="G117" s="260"/>
      <c r="H117" s="260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2:12" s="1" customFormat="1" ht="12" customHeight="1">
      <c r="B118" s="20"/>
      <c r="C118" s="27" t="s">
        <v>125</v>
      </c>
      <c r="L118" s="20"/>
    </row>
    <row r="119" spans="1:31" s="2" customFormat="1" ht="16.5" customHeight="1">
      <c r="A119" s="32"/>
      <c r="B119" s="33"/>
      <c r="C119" s="32"/>
      <c r="D119" s="32"/>
      <c r="E119" s="259" t="s">
        <v>1285</v>
      </c>
      <c r="F119" s="258"/>
      <c r="G119" s="258"/>
      <c r="H119" s="258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127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2"/>
      <c r="D121" s="32"/>
      <c r="E121" s="220" t="str">
        <f>E11</f>
        <v>03_UT - školní budova - rekonstrukce rozvodů vytápění</v>
      </c>
      <c r="F121" s="258"/>
      <c r="G121" s="258"/>
      <c r="H121" s="258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20</v>
      </c>
      <c r="D123" s="32"/>
      <c r="E123" s="32"/>
      <c r="F123" s="25" t="str">
        <f>F14</f>
        <v>ZŠ Benešov, Na Karlově 372, Benešov</v>
      </c>
      <c r="G123" s="32"/>
      <c r="H123" s="32"/>
      <c r="I123" s="27" t="s">
        <v>22</v>
      </c>
      <c r="J123" s="55" t="str">
        <f>IF(J14="","",J14)</f>
        <v>27. 4. 2021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2" customHeight="1">
      <c r="A125" s="32"/>
      <c r="B125" s="33"/>
      <c r="C125" s="27" t="s">
        <v>24</v>
      </c>
      <c r="D125" s="32"/>
      <c r="E125" s="32"/>
      <c r="F125" s="25" t="str">
        <f>E17</f>
        <v>Město Benešov, Masarykovo náměstí 100, Benešov</v>
      </c>
      <c r="G125" s="32"/>
      <c r="H125" s="32"/>
      <c r="I125" s="27" t="s">
        <v>30</v>
      </c>
      <c r="J125" s="30" t="str">
        <f>E23</f>
        <v xml:space="preserve"> 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2" customHeight="1">
      <c r="A126" s="32"/>
      <c r="B126" s="33"/>
      <c r="C126" s="27" t="s">
        <v>28</v>
      </c>
      <c r="D126" s="32"/>
      <c r="E126" s="32"/>
      <c r="F126" s="25" t="str">
        <f>IF(E20="","",E20)</f>
        <v>Vyplň údaj</v>
      </c>
      <c r="G126" s="32"/>
      <c r="H126" s="32"/>
      <c r="I126" s="27" t="s">
        <v>33</v>
      </c>
      <c r="J126" s="30" t="str">
        <f>E26</f>
        <v xml:space="preserve"> 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0.3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10" customFormat="1" ht="29.25" customHeight="1">
      <c r="A128" s="121"/>
      <c r="B128" s="122"/>
      <c r="C128" s="123" t="s">
        <v>162</v>
      </c>
      <c r="D128" s="124" t="s">
        <v>61</v>
      </c>
      <c r="E128" s="124" t="s">
        <v>57</v>
      </c>
      <c r="F128" s="124" t="s">
        <v>58</v>
      </c>
      <c r="G128" s="124" t="s">
        <v>163</v>
      </c>
      <c r="H128" s="124" t="s">
        <v>164</v>
      </c>
      <c r="I128" s="124" t="s">
        <v>165</v>
      </c>
      <c r="J128" s="124" t="s">
        <v>132</v>
      </c>
      <c r="K128" s="125" t="s">
        <v>166</v>
      </c>
      <c r="L128" s="126"/>
      <c r="M128" s="62" t="s">
        <v>1</v>
      </c>
      <c r="N128" s="63" t="s">
        <v>40</v>
      </c>
      <c r="O128" s="63" t="s">
        <v>167</v>
      </c>
      <c r="P128" s="63" t="s">
        <v>168</v>
      </c>
      <c r="Q128" s="63" t="s">
        <v>169</v>
      </c>
      <c r="R128" s="63" t="s">
        <v>170</v>
      </c>
      <c r="S128" s="63" t="s">
        <v>171</v>
      </c>
      <c r="T128" s="64" t="s">
        <v>172</v>
      </c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</row>
    <row r="129" spans="1:63" s="2" customFormat="1" ht="22.9" customHeight="1">
      <c r="A129" s="32"/>
      <c r="B129" s="33"/>
      <c r="C129" s="69" t="s">
        <v>173</v>
      </c>
      <c r="D129" s="32"/>
      <c r="E129" s="32"/>
      <c r="F129" s="32"/>
      <c r="G129" s="32"/>
      <c r="H129" s="32"/>
      <c r="I129" s="32"/>
      <c r="J129" s="127">
        <f>BK129</f>
        <v>0</v>
      </c>
      <c r="K129" s="32"/>
      <c r="L129" s="33"/>
      <c r="M129" s="65"/>
      <c r="N129" s="56"/>
      <c r="O129" s="66"/>
      <c r="P129" s="128">
        <f>P130+P147+P150</f>
        <v>0</v>
      </c>
      <c r="Q129" s="66"/>
      <c r="R129" s="128">
        <f>R130+R147+R150</f>
        <v>0.74291</v>
      </c>
      <c r="S129" s="66"/>
      <c r="T129" s="129">
        <f>T130+T147+T150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75</v>
      </c>
      <c r="AU129" s="17" t="s">
        <v>134</v>
      </c>
      <c r="BK129" s="130">
        <f>BK130+BK147+BK150</f>
        <v>0</v>
      </c>
    </row>
    <row r="130" spans="2:63" s="11" customFormat="1" ht="25.9" customHeight="1">
      <c r="B130" s="131"/>
      <c r="D130" s="132" t="s">
        <v>75</v>
      </c>
      <c r="E130" s="133" t="s">
        <v>769</v>
      </c>
      <c r="F130" s="133" t="s">
        <v>770</v>
      </c>
      <c r="I130" s="134"/>
      <c r="J130" s="135">
        <f>BK130</f>
        <v>0</v>
      </c>
      <c r="L130" s="131"/>
      <c r="M130" s="136"/>
      <c r="N130" s="137"/>
      <c r="O130" s="137"/>
      <c r="P130" s="138">
        <f>P131+P136+P144</f>
        <v>0</v>
      </c>
      <c r="Q130" s="137"/>
      <c r="R130" s="138">
        <f>R131+R136+R144</f>
        <v>0.74291</v>
      </c>
      <c r="S130" s="137"/>
      <c r="T130" s="139">
        <f>T131+T136+T144</f>
        <v>0</v>
      </c>
      <c r="AR130" s="132" t="s">
        <v>85</v>
      </c>
      <c r="AT130" s="140" t="s">
        <v>75</v>
      </c>
      <c r="AU130" s="140" t="s">
        <v>76</v>
      </c>
      <c r="AY130" s="132" t="s">
        <v>175</v>
      </c>
      <c r="BK130" s="141">
        <f>BK131+BK136+BK144</f>
        <v>0</v>
      </c>
    </row>
    <row r="131" spans="2:63" s="11" customFormat="1" ht="22.9" customHeight="1">
      <c r="B131" s="131"/>
      <c r="D131" s="132" t="s">
        <v>75</v>
      </c>
      <c r="E131" s="167" t="s">
        <v>857</v>
      </c>
      <c r="F131" s="167" t="s">
        <v>858</v>
      </c>
      <c r="I131" s="134"/>
      <c r="J131" s="168">
        <f>BK131</f>
        <v>0</v>
      </c>
      <c r="L131" s="131"/>
      <c r="M131" s="136"/>
      <c r="N131" s="137"/>
      <c r="O131" s="137"/>
      <c r="P131" s="138">
        <f>SUM(P132:P135)</f>
        <v>0</v>
      </c>
      <c r="Q131" s="137"/>
      <c r="R131" s="138">
        <f>SUM(R132:R135)</f>
        <v>0.03048</v>
      </c>
      <c r="S131" s="137"/>
      <c r="T131" s="139">
        <f>SUM(T132:T135)</f>
        <v>0</v>
      </c>
      <c r="AR131" s="132" t="s">
        <v>85</v>
      </c>
      <c r="AT131" s="140" t="s">
        <v>75</v>
      </c>
      <c r="AU131" s="140" t="s">
        <v>83</v>
      </c>
      <c r="AY131" s="132" t="s">
        <v>175</v>
      </c>
      <c r="BK131" s="141">
        <f>SUM(BK132:BK135)</f>
        <v>0</v>
      </c>
    </row>
    <row r="132" spans="1:65" s="2" customFormat="1" ht="66.75" customHeight="1">
      <c r="A132" s="32"/>
      <c r="B132" s="142"/>
      <c r="C132" s="143" t="s">
        <v>83</v>
      </c>
      <c r="D132" s="143" t="s">
        <v>176</v>
      </c>
      <c r="E132" s="144" t="s">
        <v>859</v>
      </c>
      <c r="F132" s="145" t="s">
        <v>860</v>
      </c>
      <c r="G132" s="146" t="s">
        <v>362</v>
      </c>
      <c r="H132" s="147">
        <v>181</v>
      </c>
      <c r="I132" s="148"/>
      <c r="J132" s="149">
        <f>ROUND(I132*H132,2)</f>
        <v>0</v>
      </c>
      <c r="K132" s="145" t="s">
        <v>725</v>
      </c>
      <c r="L132" s="33"/>
      <c r="M132" s="150" t="s">
        <v>1</v>
      </c>
      <c r="N132" s="151" t="s">
        <v>41</v>
      </c>
      <c r="O132" s="58"/>
      <c r="P132" s="152">
        <f>O132*H132</f>
        <v>0</v>
      </c>
      <c r="Q132" s="152">
        <v>6E-05</v>
      </c>
      <c r="R132" s="152">
        <f>Q132*H132</f>
        <v>0.01086</v>
      </c>
      <c r="S132" s="152">
        <v>0</v>
      </c>
      <c r="T132" s="153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4" t="s">
        <v>206</v>
      </c>
      <c r="AT132" s="154" t="s">
        <v>176</v>
      </c>
      <c r="AU132" s="154" t="s">
        <v>85</v>
      </c>
      <c r="AY132" s="17" t="s">
        <v>175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7" t="s">
        <v>83</v>
      </c>
      <c r="BK132" s="155">
        <f>ROUND(I132*H132,2)</f>
        <v>0</v>
      </c>
      <c r="BL132" s="17" t="s">
        <v>206</v>
      </c>
      <c r="BM132" s="154" t="s">
        <v>1287</v>
      </c>
    </row>
    <row r="133" spans="1:65" s="2" customFormat="1" ht="24">
      <c r="A133" s="32"/>
      <c r="B133" s="142"/>
      <c r="C133" s="193" t="s">
        <v>85</v>
      </c>
      <c r="D133" s="193" t="s">
        <v>758</v>
      </c>
      <c r="E133" s="194" t="s">
        <v>1288</v>
      </c>
      <c r="F133" s="195" t="s">
        <v>1289</v>
      </c>
      <c r="G133" s="196" t="s">
        <v>362</v>
      </c>
      <c r="H133" s="197">
        <v>105</v>
      </c>
      <c r="I133" s="198"/>
      <c r="J133" s="199">
        <f>ROUND(I133*H133,2)</f>
        <v>0</v>
      </c>
      <c r="K133" s="195" t="s">
        <v>725</v>
      </c>
      <c r="L133" s="200"/>
      <c r="M133" s="201" t="s">
        <v>1</v>
      </c>
      <c r="N133" s="202" t="s">
        <v>41</v>
      </c>
      <c r="O133" s="58"/>
      <c r="P133" s="152">
        <f>O133*H133</f>
        <v>0</v>
      </c>
      <c r="Q133" s="152">
        <v>0.0001</v>
      </c>
      <c r="R133" s="152">
        <f>Q133*H133</f>
        <v>0.0105</v>
      </c>
      <c r="S133" s="152">
        <v>0</v>
      </c>
      <c r="T133" s="153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4" t="s">
        <v>233</v>
      </c>
      <c r="AT133" s="154" t="s">
        <v>758</v>
      </c>
      <c r="AU133" s="154" t="s">
        <v>85</v>
      </c>
      <c r="AY133" s="17" t="s">
        <v>175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7" t="s">
        <v>83</v>
      </c>
      <c r="BK133" s="155">
        <f>ROUND(I133*H133,2)</f>
        <v>0</v>
      </c>
      <c r="BL133" s="17" t="s">
        <v>206</v>
      </c>
      <c r="BM133" s="154" t="s">
        <v>1290</v>
      </c>
    </row>
    <row r="134" spans="1:65" s="2" customFormat="1" ht="24">
      <c r="A134" s="32"/>
      <c r="B134" s="142"/>
      <c r="C134" s="193" t="s">
        <v>184</v>
      </c>
      <c r="D134" s="193" t="s">
        <v>758</v>
      </c>
      <c r="E134" s="194" t="s">
        <v>1291</v>
      </c>
      <c r="F134" s="195" t="s">
        <v>1292</v>
      </c>
      <c r="G134" s="196" t="s">
        <v>362</v>
      </c>
      <c r="H134" s="197">
        <v>76</v>
      </c>
      <c r="I134" s="198"/>
      <c r="J134" s="199">
        <f>ROUND(I134*H134,2)</f>
        <v>0</v>
      </c>
      <c r="K134" s="195" t="s">
        <v>725</v>
      </c>
      <c r="L134" s="200"/>
      <c r="M134" s="201" t="s">
        <v>1</v>
      </c>
      <c r="N134" s="202" t="s">
        <v>41</v>
      </c>
      <c r="O134" s="58"/>
      <c r="P134" s="152">
        <f>O134*H134</f>
        <v>0</v>
      </c>
      <c r="Q134" s="152">
        <v>0.00012</v>
      </c>
      <c r="R134" s="152">
        <f>Q134*H134</f>
        <v>0.00912</v>
      </c>
      <c r="S134" s="152">
        <v>0</v>
      </c>
      <c r="T134" s="153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4" t="s">
        <v>233</v>
      </c>
      <c r="AT134" s="154" t="s">
        <v>758</v>
      </c>
      <c r="AU134" s="154" t="s">
        <v>85</v>
      </c>
      <c r="AY134" s="17" t="s">
        <v>175</v>
      </c>
      <c r="BE134" s="155">
        <f>IF(N134="základní",J134,0)</f>
        <v>0</v>
      </c>
      <c r="BF134" s="155">
        <f>IF(N134="snížená",J134,0)</f>
        <v>0</v>
      </c>
      <c r="BG134" s="155">
        <f>IF(N134="zákl. přenesená",J134,0)</f>
        <v>0</v>
      </c>
      <c r="BH134" s="155">
        <f>IF(N134="sníž. přenesená",J134,0)</f>
        <v>0</v>
      </c>
      <c r="BI134" s="155">
        <f>IF(N134="nulová",J134,0)</f>
        <v>0</v>
      </c>
      <c r="BJ134" s="17" t="s">
        <v>83</v>
      </c>
      <c r="BK134" s="155">
        <f>ROUND(I134*H134,2)</f>
        <v>0</v>
      </c>
      <c r="BL134" s="17" t="s">
        <v>206</v>
      </c>
      <c r="BM134" s="154" t="s">
        <v>1293</v>
      </c>
    </row>
    <row r="135" spans="1:65" s="2" customFormat="1" ht="44.25" customHeight="1">
      <c r="A135" s="32"/>
      <c r="B135" s="142"/>
      <c r="C135" s="143" t="s">
        <v>180</v>
      </c>
      <c r="D135" s="143" t="s">
        <v>176</v>
      </c>
      <c r="E135" s="144" t="s">
        <v>1294</v>
      </c>
      <c r="F135" s="145" t="s">
        <v>1295</v>
      </c>
      <c r="G135" s="146" t="s">
        <v>445</v>
      </c>
      <c r="H135" s="156"/>
      <c r="I135" s="148"/>
      <c r="J135" s="149">
        <f>ROUND(I135*H135,2)</f>
        <v>0</v>
      </c>
      <c r="K135" s="145" t="s">
        <v>725</v>
      </c>
      <c r="L135" s="33"/>
      <c r="M135" s="150" t="s">
        <v>1</v>
      </c>
      <c r="N135" s="151" t="s">
        <v>41</v>
      </c>
      <c r="O135" s="58"/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53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4" t="s">
        <v>206</v>
      </c>
      <c r="AT135" s="154" t="s">
        <v>176</v>
      </c>
      <c r="AU135" s="154" t="s">
        <v>85</v>
      </c>
      <c r="AY135" s="17" t="s">
        <v>175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7" t="s">
        <v>83</v>
      </c>
      <c r="BK135" s="155">
        <f>ROUND(I135*H135,2)</f>
        <v>0</v>
      </c>
      <c r="BL135" s="17" t="s">
        <v>206</v>
      </c>
      <c r="BM135" s="154" t="s">
        <v>1296</v>
      </c>
    </row>
    <row r="136" spans="2:63" s="11" customFormat="1" ht="22.9" customHeight="1">
      <c r="B136" s="131"/>
      <c r="D136" s="132" t="s">
        <v>75</v>
      </c>
      <c r="E136" s="167" t="s">
        <v>910</v>
      </c>
      <c r="F136" s="167" t="s">
        <v>911</v>
      </c>
      <c r="I136" s="134"/>
      <c r="J136" s="168">
        <f>BK136</f>
        <v>0</v>
      </c>
      <c r="L136" s="131"/>
      <c r="M136" s="136"/>
      <c r="N136" s="137"/>
      <c r="O136" s="137"/>
      <c r="P136" s="138">
        <f>SUM(P137:P143)</f>
        <v>0</v>
      </c>
      <c r="Q136" s="137"/>
      <c r="R136" s="138">
        <f>SUM(R137:R143)</f>
        <v>0.70676</v>
      </c>
      <c r="S136" s="137"/>
      <c r="T136" s="139">
        <f>SUM(T137:T143)</f>
        <v>0</v>
      </c>
      <c r="AR136" s="132" t="s">
        <v>85</v>
      </c>
      <c r="AT136" s="140" t="s">
        <v>75</v>
      </c>
      <c r="AU136" s="140" t="s">
        <v>83</v>
      </c>
      <c r="AY136" s="132" t="s">
        <v>175</v>
      </c>
      <c r="BK136" s="141">
        <f>SUM(BK137:BK143)</f>
        <v>0</v>
      </c>
    </row>
    <row r="137" spans="1:65" s="2" customFormat="1" ht="24">
      <c r="A137" s="32"/>
      <c r="B137" s="142"/>
      <c r="C137" s="143" t="s">
        <v>192</v>
      </c>
      <c r="D137" s="143" t="s">
        <v>176</v>
      </c>
      <c r="E137" s="144" t="s">
        <v>1297</v>
      </c>
      <c r="F137" s="145" t="s">
        <v>1298</v>
      </c>
      <c r="G137" s="146" t="s">
        <v>362</v>
      </c>
      <c r="H137" s="147">
        <v>24</v>
      </c>
      <c r="I137" s="148"/>
      <c r="J137" s="149">
        <f aca="true" t="shared" si="0" ref="J137:J143">ROUND(I137*H137,2)</f>
        <v>0</v>
      </c>
      <c r="K137" s="145" t="s">
        <v>725</v>
      </c>
      <c r="L137" s="33"/>
      <c r="M137" s="150" t="s">
        <v>1</v>
      </c>
      <c r="N137" s="151" t="s">
        <v>41</v>
      </c>
      <c r="O137" s="58"/>
      <c r="P137" s="152">
        <f aca="true" t="shared" si="1" ref="P137:P143">O137*H137</f>
        <v>0</v>
      </c>
      <c r="Q137" s="152">
        <v>0.00075</v>
      </c>
      <c r="R137" s="152">
        <f aca="true" t="shared" si="2" ref="R137:R143">Q137*H137</f>
        <v>0.018000000000000002</v>
      </c>
      <c r="S137" s="152">
        <v>0</v>
      </c>
      <c r="T137" s="153">
        <f aca="true" t="shared" si="3" ref="T137:T143"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4" t="s">
        <v>206</v>
      </c>
      <c r="AT137" s="154" t="s">
        <v>176</v>
      </c>
      <c r="AU137" s="154" t="s">
        <v>85</v>
      </c>
      <c r="AY137" s="17" t="s">
        <v>175</v>
      </c>
      <c r="BE137" s="155">
        <f aca="true" t="shared" si="4" ref="BE137:BE143">IF(N137="základní",J137,0)</f>
        <v>0</v>
      </c>
      <c r="BF137" s="155">
        <f aca="true" t="shared" si="5" ref="BF137:BF143">IF(N137="snížená",J137,0)</f>
        <v>0</v>
      </c>
      <c r="BG137" s="155">
        <f aca="true" t="shared" si="6" ref="BG137:BG143">IF(N137="zákl. přenesená",J137,0)</f>
        <v>0</v>
      </c>
      <c r="BH137" s="155">
        <f aca="true" t="shared" si="7" ref="BH137:BH143">IF(N137="sníž. přenesená",J137,0)</f>
        <v>0</v>
      </c>
      <c r="BI137" s="155">
        <f aca="true" t="shared" si="8" ref="BI137:BI143">IF(N137="nulová",J137,0)</f>
        <v>0</v>
      </c>
      <c r="BJ137" s="17" t="s">
        <v>83</v>
      </c>
      <c r="BK137" s="155">
        <f aca="true" t="shared" si="9" ref="BK137:BK143">ROUND(I137*H137,2)</f>
        <v>0</v>
      </c>
      <c r="BL137" s="17" t="s">
        <v>206</v>
      </c>
      <c r="BM137" s="154" t="s">
        <v>1299</v>
      </c>
    </row>
    <row r="138" spans="1:65" s="2" customFormat="1" ht="24">
      <c r="A138" s="32"/>
      <c r="B138" s="142"/>
      <c r="C138" s="143" t="s">
        <v>187</v>
      </c>
      <c r="D138" s="143" t="s">
        <v>176</v>
      </c>
      <c r="E138" s="144" t="s">
        <v>1300</v>
      </c>
      <c r="F138" s="145" t="s">
        <v>1301</v>
      </c>
      <c r="G138" s="146" t="s">
        <v>362</v>
      </c>
      <c r="H138" s="147">
        <v>88</v>
      </c>
      <c r="I138" s="148"/>
      <c r="J138" s="149">
        <f t="shared" si="0"/>
        <v>0</v>
      </c>
      <c r="K138" s="145" t="s">
        <v>725</v>
      </c>
      <c r="L138" s="33"/>
      <c r="M138" s="150" t="s">
        <v>1</v>
      </c>
      <c r="N138" s="151" t="s">
        <v>41</v>
      </c>
      <c r="O138" s="58"/>
      <c r="P138" s="152">
        <f t="shared" si="1"/>
        <v>0</v>
      </c>
      <c r="Q138" s="152">
        <v>0.00129</v>
      </c>
      <c r="R138" s="152">
        <f t="shared" si="2"/>
        <v>0.11352</v>
      </c>
      <c r="S138" s="152">
        <v>0</v>
      </c>
      <c r="T138" s="153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4" t="s">
        <v>206</v>
      </c>
      <c r="AT138" s="154" t="s">
        <v>176</v>
      </c>
      <c r="AU138" s="154" t="s">
        <v>85</v>
      </c>
      <c r="AY138" s="17" t="s">
        <v>175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7" t="s">
        <v>83</v>
      </c>
      <c r="BK138" s="155">
        <f t="shared" si="9"/>
        <v>0</v>
      </c>
      <c r="BL138" s="17" t="s">
        <v>206</v>
      </c>
      <c r="BM138" s="154" t="s">
        <v>1302</v>
      </c>
    </row>
    <row r="139" spans="1:65" s="2" customFormat="1" ht="24">
      <c r="A139" s="32"/>
      <c r="B139" s="142"/>
      <c r="C139" s="143" t="s">
        <v>200</v>
      </c>
      <c r="D139" s="143" t="s">
        <v>176</v>
      </c>
      <c r="E139" s="144" t="s">
        <v>1303</v>
      </c>
      <c r="F139" s="145" t="s">
        <v>1304</v>
      </c>
      <c r="G139" s="146" t="s">
        <v>362</v>
      </c>
      <c r="H139" s="147">
        <v>190</v>
      </c>
      <c r="I139" s="148"/>
      <c r="J139" s="149">
        <f t="shared" si="0"/>
        <v>0</v>
      </c>
      <c r="K139" s="145" t="s">
        <v>725</v>
      </c>
      <c r="L139" s="33"/>
      <c r="M139" s="150" t="s">
        <v>1</v>
      </c>
      <c r="N139" s="151" t="s">
        <v>41</v>
      </c>
      <c r="O139" s="58"/>
      <c r="P139" s="152">
        <f t="shared" si="1"/>
        <v>0</v>
      </c>
      <c r="Q139" s="152">
        <v>0.00161</v>
      </c>
      <c r="R139" s="152">
        <f t="shared" si="2"/>
        <v>0.3059</v>
      </c>
      <c r="S139" s="152">
        <v>0</v>
      </c>
      <c r="T139" s="153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4" t="s">
        <v>206</v>
      </c>
      <c r="AT139" s="154" t="s">
        <v>176</v>
      </c>
      <c r="AU139" s="154" t="s">
        <v>85</v>
      </c>
      <c r="AY139" s="17" t="s">
        <v>175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7" t="s">
        <v>83</v>
      </c>
      <c r="BK139" s="155">
        <f t="shared" si="9"/>
        <v>0</v>
      </c>
      <c r="BL139" s="17" t="s">
        <v>206</v>
      </c>
      <c r="BM139" s="154" t="s">
        <v>1305</v>
      </c>
    </row>
    <row r="140" spans="1:65" s="2" customFormat="1" ht="24">
      <c r="A140" s="32"/>
      <c r="B140" s="142"/>
      <c r="C140" s="143" t="s">
        <v>190</v>
      </c>
      <c r="D140" s="143" t="s">
        <v>176</v>
      </c>
      <c r="E140" s="144" t="s">
        <v>1306</v>
      </c>
      <c r="F140" s="145" t="s">
        <v>1307</v>
      </c>
      <c r="G140" s="146" t="s">
        <v>362</v>
      </c>
      <c r="H140" s="147">
        <v>134</v>
      </c>
      <c r="I140" s="148"/>
      <c r="J140" s="149">
        <f t="shared" si="0"/>
        <v>0</v>
      </c>
      <c r="K140" s="145" t="s">
        <v>725</v>
      </c>
      <c r="L140" s="33"/>
      <c r="M140" s="150" t="s">
        <v>1</v>
      </c>
      <c r="N140" s="151" t="s">
        <v>41</v>
      </c>
      <c r="O140" s="58"/>
      <c r="P140" s="152">
        <f t="shared" si="1"/>
        <v>0</v>
      </c>
      <c r="Q140" s="152">
        <v>0.00201</v>
      </c>
      <c r="R140" s="152">
        <f t="shared" si="2"/>
        <v>0.26934</v>
      </c>
      <c r="S140" s="152">
        <v>0</v>
      </c>
      <c r="T140" s="153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4" t="s">
        <v>206</v>
      </c>
      <c r="AT140" s="154" t="s">
        <v>176</v>
      </c>
      <c r="AU140" s="154" t="s">
        <v>85</v>
      </c>
      <c r="AY140" s="17" t="s">
        <v>175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7" t="s">
        <v>83</v>
      </c>
      <c r="BK140" s="155">
        <f t="shared" si="9"/>
        <v>0</v>
      </c>
      <c r="BL140" s="17" t="s">
        <v>206</v>
      </c>
      <c r="BM140" s="154" t="s">
        <v>1308</v>
      </c>
    </row>
    <row r="141" spans="1:65" s="2" customFormat="1" ht="24">
      <c r="A141" s="32"/>
      <c r="B141" s="142"/>
      <c r="C141" s="143" t="s">
        <v>207</v>
      </c>
      <c r="D141" s="143" t="s">
        <v>176</v>
      </c>
      <c r="E141" s="144" t="s">
        <v>1309</v>
      </c>
      <c r="F141" s="145" t="s">
        <v>1310</v>
      </c>
      <c r="G141" s="146" t="s">
        <v>362</v>
      </c>
      <c r="H141" s="147">
        <v>302</v>
      </c>
      <c r="I141" s="148"/>
      <c r="J141" s="149">
        <f t="shared" si="0"/>
        <v>0</v>
      </c>
      <c r="K141" s="145" t="s">
        <v>725</v>
      </c>
      <c r="L141" s="33"/>
      <c r="M141" s="150" t="s">
        <v>1</v>
      </c>
      <c r="N141" s="151" t="s">
        <v>41</v>
      </c>
      <c r="O141" s="58"/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3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4" t="s">
        <v>206</v>
      </c>
      <c r="AT141" s="154" t="s">
        <v>176</v>
      </c>
      <c r="AU141" s="154" t="s">
        <v>85</v>
      </c>
      <c r="AY141" s="17" t="s">
        <v>175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7" t="s">
        <v>83</v>
      </c>
      <c r="BK141" s="155">
        <f t="shared" si="9"/>
        <v>0</v>
      </c>
      <c r="BL141" s="17" t="s">
        <v>206</v>
      </c>
      <c r="BM141" s="154" t="s">
        <v>1311</v>
      </c>
    </row>
    <row r="142" spans="1:65" s="2" customFormat="1" ht="24">
      <c r="A142" s="32"/>
      <c r="B142" s="142"/>
      <c r="C142" s="143" t="s">
        <v>196</v>
      </c>
      <c r="D142" s="143" t="s">
        <v>176</v>
      </c>
      <c r="E142" s="144" t="s">
        <v>1312</v>
      </c>
      <c r="F142" s="145" t="s">
        <v>1313</v>
      </c>
      <c r="G142" s="146" t="s">
        <v>362</v>
      </c>
      <c r="H142" s="147">
        <v>134</v>
      </c>
      <c r="I142" s="148"/>
      <c r="J142" s="149">
        <f t="shared" si="0"/>
        <v>0</v>
      </c>
      <c r="K142" s="145" t="s">
        <v>725</v>
      </c>
      <c r="L142" s="33"/>
      <c r="M142" s="150" t="s">
        <v>1</v>
      </c>
      <c r="N142" s="151" t="s">
        <v>41</v>
      </c>
      <c r="O142" s="58"/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53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4" t="s">
        <v>206</v>
      </c>
      <c r="AT142" s="154" t="s">
        <v>176</v>
      </c>
      <c r="AU142" s="154" t="s">
        <v>85</v>
      </c>
      <c r="AY142" s="17" t="s">
        <v>175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7" t="s">
        <v>83</v>
      </c>
      <c r="BK142" s="155">
        <f t="shared" si="9"/>
        <v>0</v>
      </c>
      <c r="BL142" s="17" t="s">
        <v>206</v>
      </c>
      <c r="BM142" s="154" t="s">
        <v>1314</v>
      </c>
    </row>
    <row r="143" spans="1:65" s="2" customFormat="1" ht="44.25" customHeight="1">
      <c r="A143" s="32"/>
      <c r="B143" s="142"/>
      <c r="C143" s="143" t="s">
        <v>212</v>
      </c>
      <c r="D143" s="143" t="s">
        <v>176</v>
      </c>
      <c r="E143" s="144" t="s">
        <v>1315</v>
      </c>
      <c r="F143" s="145" t="s">
        <v>1316</v>
      </c>
      <c r="G143" s="146" t="s">
        <v>445</v>
      </c>
      <c r="H143" s="156"/>
      <c r="I143" s="148"/>
      <c r="J143" s="149">
        <f t="shared" si="0"/>
        <v>0</v>
      </c>
      <c r="K143" s="145" t="s">
        <v>725</v>
      </c>
      <c r="L143" s="33"/>
      <c r="M143" s="150" t="s">
        <v>1</v>
      </c>
      <c r="N143" s="151" t="s">
        <v>41</v>
      </c>
      <c r="O143" s="58"/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53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4" t="s">
        <v>206</v>
      </c>
      <c r="AT143" s="154" t="s">
        <v>176</v>
      </c>
      <c r="AU143" s="154" t="s">
        <v>85</v>
      </c>
      <c r="AY143" s="17" t="s">
        <v>175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7" t="s">
        <v>83</v>
      </c>
      <c r="BK143" s="155">
        <f t="shared" si="9"/>
        <v>0</v>
      </c>
      <c r="BL143" s="17" t="s">
        <v>206</v>
      </c>
      <c r="BM143" s="154" t="s">
        <v>1317</v>
      </c>
    </row>
    <row r="144" spans="2:63" s="11" customFormat="1" ht="22.9" customHeight="1">
      <c r="B144" s="131"/>
      <c r="D144" s="132" t="s">
        <v>75</v>
      </c>
      <c r="E144" s="167" t="s">
        <v>813</v>
      </c>
      <c r="F144" s="167" t="s">
        <v>814</v>
      </c>
      <c r="I144" s="134"/>
      <c r="J144" s="168">
        <f>BK144</f>
        <v>0</v>
      </c>
      <c r="L144" s="131"/>
      <c r="M144" s="136"/>
      <c r="N144" s="137"/>
      <c r="O144" s="137"/>
      <c r="P144" s="138">
        <f>SUM(P145:P146)</f>
        <v>0</v>
      </c>
      <c r="Q144" s="137"/>
      <c r="R144" s="138">
        <f>SUM(R145:R146)</f>
        <v>0.0056700000000000006</v>
      </c>
      <c r="S144" s="137"/>
      <c r="T144" s="139">
        <f>SUM(T145:T146)</f>
        <v>0</v>
      </c>
      <c r="AR144" s="132" t="s">
        <v>85</v>
      </c>
      <c r="AT144" s="140" t="s">
        <v>75</v>
      </c>
      <c r="AU144" s="140" t="s">
        <v>83</v>
      </c>
      <c r="AY144" s="132" t="s">
        <v>175</v>
      </c>
      <c r="BK144" s="141">
        <f>SUM(BK145:BK146)</f>
        <v>0</v>
      </c>
    </row>
    <row r="145" spans="1:65" s="2" customFormat="1" ht="24">
      <c r="A145" s="32"/>
      <c r="B145" s="142"/>
      <c r="C145" s="143" t="s">
        <v>199</v>
      </c>
      <c r="D145" s="143" t="s">
        <v>176</v>
      </c>
      <c r="E145" s="144" t="s">
        <v>1318</v>
      </c>
      <c r="F145" s="145" t="s">
        <v>1319</v>
      </c>
      <c r="G145" s="146" t="s">
        <v>232</v>
      </c>
      <c r="H145" s="147">
        <v>3</v>
      </c>
      <c r="I145" s="148"/>
      <c r="J145" s="149">
        <f>ROUND(I145*H145,2)</f>
        <v>0</v>
      </c>
      <c r="K145" s="145" t="s">
        <v>725</v>
      </c>
      <c r="L145" s="33"/>
      <c r="M145" s="150" t="s">
        <v>1</v>
      </c>
      <c r="N145" s="151" t="s">
        <v>41</v>
      </c>
      <c r="O145" s="58"/>
      <c r="P145" s="152">
        <f>O145*H145</f>
        <v>0</v>
      </c>
      <c r="Q145" s="152">
        <v>0.00097</v>
      </c>
      <c r="R145" s="152">
        <f>Q145*H145</f>
        <v>0.0029100000000000003</v>
      </c>
      <c r="S145" s="152">
        <v>0</v>
      </c>
      <c r="T145" s="153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4" t="s">
        <v>206</v>
      </c>
      <c r="AT145" s="154" t="s">
        <v>176</v>
      </c>
      <c r="AU145" s="154" t="s">
        <v>85</v>
      </c>
      <c r="AY145" s="17" t="s">
        <v>175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7" t="s">
        <v>83</v>
      </c>
      <c r="BK145" s="155">
        <f>ROUND(I145*H145,2)</f>
        <v>0</v>
      </c>
      <c r="BL145" s="17" t="s">
        <v>206</v>
      </c>
      <c r="BM145" s="154" t="s">
        <v>1320</v>
      </c>
    </row>
    <row r="146" spans="1:65" s="2" customFormat="1" ht="24">
      <c r="A146" s="32"/>
      <c r="B146" s="142"/>
      <c r="C146" s="143" t="s">
        <v>220</v>
      </c>
      <c r="D146" s="143" t="s">
        <v>176</v>
      </c>
      <c r="E146" s="144" t="s">
        <v>1321</v>
      </c>
      <c r="F146" s="145" t="s">
        <v>1322</v>
      </c>
      <c r="G146" s="146" t="s">
        <v>232</v>
      </c>
      <c r="H146" s="147">
        <v>3</v>
      </c>
      <c r="I146" s="148"/>
      <c r="J146" s="149">
        <f>ROUND(I146*H146,2)</f>
        <v>0</v>
      </c>
      <c r="K146" s="145" t="s">
        <v>725</v>
      </c>
      <c r="L146" s="33"/>
      <c r="M146" s="150" t="s">
        <v>1</v>
      </c>
      <c r="N146" s="151" t="s">
        <v>41</v>
      </c>
      <c r="O146" s="58"/>
      <c r="P146" s="152">
        <f>O146*H146</f>
        <v>0</v>
      </c>
      <c r="Q146" s="152">
        <v>0.00092</v>
      </c>
      <c r="R146" s="152">
        <f>Q146*H146</f>
        <v>0.0027600000000000003</v>
      </c>
      <c r="S146" s="152">
        <v>0</v>
      </c>
      <c r="T146" s="153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4" t="s">
        <v>206</v>
      </c>
      <c r="AT146" s="154" t="s">
        <v>176</v>
      </c>
      <c r="AU146" s="154" t="s">
        <v>85</v>
      </c>
      <c r="AY146" s="17" t="s">
        <v>175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7" t="s">
        <v>83</v>
      </c>
      <c r="BK146" s="155">
        <f>ROUND(I146*H146,2)</f>
        <v>0</v>
      </c>
      <c r="BL146" s="17" t="s">
        <v>206</v>
      </c>
      <c r="BM146" s="154" t="s">
        <v>1323</v>
      </c>
    </row>
    <row r="147" spans="2:63" s="11" customFormat="1" ht="25.9" customHeight="1">
      <c r="B147" s="131"/>
      <c r="D147" s="132" t="s">
        <v>75</v>
      </c>
      <c r="E147" s="133" t="s">
        <v>828</v>
      </c>
      <c r="F147" s="133" t="s">
        <v>829</v>
      </c>
      <c r="I147" s="134"/>
      <c r="J147" s="135">
        <f>BK147</f>
        <v>0</v>
      </c>
      <c r="L147" s="131"/>
      <c r="M147" s="136"/>
      <c r="N147" s="137"/>
      <c r="O147" s="137"/>
      <c r="P147" s="138">
        <f>SUM(P148:P149)</f>
        <v>0</v>
      </c>
      <c r="Q147" s="137"/>
      <c r="R147" s="138">
        <f>SUM(R148:R149)</f>
        <v>0</v>
      </c>
      <c r="S147" s="137"/>
      <c r="T147" s="139">
        <f>SUM(T148:T149)</f>
        <v>0</v>
      </c>
      <c r="AR147" s="132" t="s">
        <v>180</v>
      </c>
      <c r="AT147" s="140" t="s">
        <v>75</v>
      </c>
      <c r="AU147" s="140" t="s">
        <v>76</v>
      </c>
      <c r="AY147" s="132" t="s">
        <v>175</v>
      </c>
      <c r="BK147" s="141">
        <f>SUM(BK148:BK149)</f>
        <v>0</v>
      </c>
    </row>
    <row r="148" spans="1:65" s="2" customFormat="1" ht="36">
      <c r="A148" s="32"/>
      <c r="B148" s="142"/>
      <c r="C148" s="143" t="s">
        <v>203</v>
      </c>
      <c r="D148" s="143" t="s">
        <v>176</v>
      </c>
      <c r="E148" s="144" t="s">
        <v>830</v>
      </c>
      <c r="F148" s="145" t="s">
        <v>831</v>
      </c>
      <c r="G148" s="146" t="s">
        <v>357</v>
      </c>
      <c r="H148" s="147">
        <v>80</v>
      </c>
      <c r="I148" s="148"/>
      <c r="J148" s="149">
        <f>ROUND(I148*H148,2)</f>
        <v>0</v>
      </c>
      <c r="K148" s="145" t="s">
        <v>725</v>
      </c>
      <c r="L148" s="33"/>
      <c r="M148" s="150" t="s">
        <v>1</v>
      </c>
      <c r="N148" s="151" t="s">
        <v>41</v>
      </c>
      <c r="O148" s="58"/>
      <c r="P148" s="152">
        <f>O148*H148</f>
        <v>0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4" t="s">
        <v>832</v>
      </c>
      <c r="AT148" s="154" t="s">
        <v>176</v>
      </c>
      <c r="AU148" s="154" t="s">
        <v>83</v>
      </c>
      <c r="AY148" s="17" t="s">
        <v>175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7" t="s">
        <v>83</v>
      </c>
      <c r="BK148" s="155">
        <f>ROUND(I148*H148,2)</f>
        <v>0</v>
      </c>
      <c r="BL148" s="17" t="s">
        <v>832</v>
      </c>
      <c r="BM148" s="154" t="s">
        <v>1324</v>
      </c>
    </row>
    <row r="149" spans="1:47" s="2" customFormat="1" ht="19.5">
      <c r="A149" s="32"/>
      <c r="B149" s="33"/>
      <c r="C149" s="32"/>
      <c r="D149" s="170" t="s">
        <v>834</v>
      </c>
      <c r="E149" s="32"/>
      <c r="F149" s="203" t="s">
        <v>835</v>
      </c>
      <c r="G149" s="32"/>
      <c r="H149" s="32"/>
      <c r="I149" s="204"/>
      <c r="J149" s="32"/>
      <c r="K149" s="32"/>
      <c r="L149" s="33"/>
      <c r="M149" s="205"/>
      <c r="N149" s="206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834</v>
      </c>
      <c r="AU149" s="17" t="s">
        <v>83</v>
      </c>
    </row>
    <row r="150" spans="2:63" s="11" customFormat="1" ht="25.9" customHeight="1">
      <c r="B150" s="131"/>
      <c r="D150" s="132" t="s">
        <v>75</v>
      </c>
      <c r="E150" s="133" t="s">
        <v>836</v>
      </c>
      <c r="F150" s="133" t="s">
        <v>837</v>
      </c>
      <c r="I150" s="134"/>
      <c r="J150" s="135">
        <f>BK150</f>
        <v>0</v>
      </c>
      <c r="L150" s="131"/>
      <c r="M150" s="136"/>
      <c r="N150" s="137"/>
      <c r="O150" s="137"/>
      <c r="P150" s="138">
        <f>P151+P153+P155</f>
        <v>0</v>
      </c>
      <c r="Q150" s="137"/>
      <c r="R150" s="138">
        <f>R151+R153+R155</f>
        <v>0</v>
      </c>
      <c r="S150" s="137"/>
      <c r="T150" s="139">
        <f>T151+T153+T155</f>
        <v>0</v>
      </c>
      <c r="AR150" s="132" t="s">
        <v>192</v>
      </c>
      <c r="AT150" s="140" t="s">
        <v>75</v>
      </c>
      <c r="AU150" s="140" t="s">
        <v>76</v>
      </c>
      <c r="AY150" s="132" t="s">
        <v>175</v>
      </c>
      <c r="BK150" s="141">
        <f>BK151+BK153+BK155</f>
        <v>0</v>
      </c>
    </row>
    <row r="151" spans="2:63" s="11" customFormat="1" ht="22.9" customHeight="1">
      <c r="B151" s="131"/>
      <c r="D151" s="132" t="s">
        <v>75</v>
      </c>
      <c r="E151" s="167" t="s">
        <v>838</v>
      </c>
      <c r="F151" s="167" t="s">
        <v>839</v>
      </c>
      <c r="I151" s="134"/>
      <c r="J151" s="168">
        <f>BK151</f>
        <v>0</v>
      </c>
      <c r="L151" s="131"/>
      <c r="M151" s="136"/>
      <c r="N151" s="137"/>
      <c r="O151" s="137"/>
      <c r="P151" s="138">
        <f>P152</f>
        <v>0</v>
      </c>
      <c r="Q151" s="137"/>
      <c r="R151" s="138">
        <f>R152</f>
        <v>0</v>
      </c>
      <c r="S151" s="137"/>
      <c r="T151" s="139">
        <f>T152</f>
        <v>0</v>
      </c>
      <c r="AR151" s="132" t="s">
        <v>192</v>
      </c>
      <c r="AT151" s="140" t="s">
        <v>75</v>
      </c>
      <c r="AU151" s="140" t="s">
        <v>83</v>
      </c>
      <c r="AY151" s="132" t="s">
        <v>175</v>
      </c>
      <c r="BK151" s="141">
        <f>BK152</f>
        <v>0</v>
      </c>
    </row>
    <row r="152" spans="1:65" s="2" customFormat="1" ht="16.5" customHeight="1">
      <c r="A152" s="32"/>
      <c r="B152" s="142"/>
      <c r="C152" s="143" t="s">
        <v>8</v>
      </c>
      <c r="D152" s="143" t="s">
        <v>176</v>
      </c>
      <c r="E152" s="144" t="s">
        <v>840</v>
      </c>
      <c r="F152" s="145" t="s">
        <v>841</v>
      </c>
      <c r="G152" s="146" t="s">
        <v>787</v>
      </c>
      <c r="H152" s="147">
        <v>1</v>
      </c>
      <c r="I152" s="148"/>
      <c r="J152" s="149">
        <f>ROUND(I152*H152,2)</f>
        <v>0</v>
      </c>
      <c r="K152" s="145" t="s">
        <v>725</v>
      </c>
      <c r="L152" s="33"/>
      <c r="M152" s="150" t="s">
        <v>1</v>
      </c>
      <c r="N152" s="151" t="s">
        <v>41</v>
      </c>
      <c r="O152" s="58"/>
      <c r="P152" s="152">
        <f>O152*H152</f>
        <v>0</v>
      </c>
      <c r="Q152" s="152">
        <v>0</v>
      </c>
      <c r="R152" s="152">
        <f>Q152*H152</f>
        <v>0</v>
      </c>
      <c r="S152" s="152">
        <v>0</v>
      </c>
      <c r="T152" s="153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4" t="s">
        <v>842</v>
      </c>
      <c r="AT152" s="154" t="s">
        <v>176</v>
      </c>
      <c r="AU152" s="154" t="s">
        <v>85</v>
      </c>
      <c r="AY152" s="17" t="s">
        <v>175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7" t="s">
        <v>83</v>
      </c>
      <c r="BK152" s="155">
        <f>ROUND(I152*H152,2)</f>
        <v>0</v>
      </c>
      <c r="BL152" s="17" t="s">
        <v>842</v>
      </c>
      <c r="BM152" s="154" t="s">
        <v>1325</v>
      </c>
    </row>
    <row r="153" spans="2:63" s="11" customFormat="1" ht="22.9" customHeight="1">
      <c r="B153" s="131"/>
      <c r="D153" s="132" t="s">
        <v>75</v>
      </c>
      <c r="E153" s="167" t="s">
        <v>844</v>
      </c>
      <c r="F153" s="167" t="s">
        <v>845</v>
      </c>
      <c r="I153" s="134"/>
      <c r="J153" s="168">
        <f>BK153</f>
        <v>0</v>
      </c>
      <c r="L153" s="131"/>
      <c r="M153" s="136"/>
      <c r="N153" s="137"/>
      <c r="O153" s="137"/>
      <c r="P153" s="138">
        <f>P154</f>
        <v>0</v>
      </c>
      <c r="Q153" s="137"/>
      <c r="R153" s="138">
        <f>R154</f>
        <v>0</v>
      </c>
      <c r="S153" s="137"/>
      <c r="T153" s="139">
        <f>T154</f>
        <v>0</v>
      </c>
      <c r="AR153" s="132" t="s">
        <v>192</v>
      </c>
      <c r="AT153" s="140" t="s">
        <v>75</v>
      </c>
      <c r="AU153" s="140" t="s">
        <v>83</v>
      </c>
      <c r="AY153" s="132" t="s">
        <v>175</v>
      </c>
      <c r="BK153" s="141">
        <f>BK154</f>
        <v>0</v>
      </c>
    </row>
    <row r="154" spans="1:65" s="2" customFormat="1" ht="24">
      <c r="A154" s="32"/>
      <c r="B154" s="142"/>
      <c r="C154" s="143" t="s">
        <v>206</v>
      </c>
      <c r="D154" s="143" t="s">
        <v>176</v>
      </c>
      <c r="E154" s="144" t="s">
        <v>970</v>
      </c>
      <c r="F154" s="145" t="s">
        <v>971</v>
      </c>
      <c r="G154" s="146" t="s">
        <v>787</v>
      </c>
      <c r="H154" s="147">
        <v>1</v>
      </c>
      <c r="I154" s="148"/>
      <c r="J154" s="149">
        <f>ROUND(I154*H154,2)</f>
        <v>0</v>
      </c>
      <c r="K154" s="145" t="s">
        <v>1</v>
      </c>
      <c r="L154" s="33"/>
      <c r="M154" s="150" t="s">
        <v>1</v>
      </c>
      <c r="N154" s="151" t="s">
        <v>41</v>
      </c>
      <c r="O154" s="58"/>
      <c r="P154" s="152">
        <f>O154*H154</f>
        <v>0</v>
      </c>
      <c r="Q154" s="152">
        <v>0</v>
      </c>
      <c r="R154" s="152">
        <f>Q154*H154</f>
        <v>0</v>
      </c>
      <c r="S154" s="152">
        <v>0</v>
      </c>
      <c r="T154" s="153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4" t="s">
        <v>842</v>
      </c>
      <c r="AT154" s="154" t="s">
        <v>176</v>
      </c>
      <c r="AU154" s="154" t="s">
        <v>85</v>
      </c>
      <c r="AY154" s="17" t="s">
        <v>175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7" t="s">
        <v>83</v>
      </c>
      <c r="BK154" s="155">
        <f>ROUND(I154*H154,2)</f>
        <v>0</v>
      </c>
      <c r="BL154" s="17" t="s">
        <v>842</v>
      </c>
      <c r="BM154" s="154" t="s">
        <v>1326</v>
      </c>
    </row>
    <row r="155" spans="2:63" s="11" customFormat="1" ht="22.9" customHeight="1">
      <c r="B155" s="131"/>
      <c r="D155" s="132" t="s">
        <v>75</v>
      </c>
      <c r="E155" s="167" t="s">
        <v>973</v>
      </c>
      <c r="F155" s="167" t="s">
        <v>974</v>
      </c>
      <c r="I155" s="134"/>
      <c r="J155" s="168">
        <f>BK155</f>
        <v>0</v>
      </c>
      <c r="L155" s="131"/>
      <c r="M155" s="136"/>
      <c r="N155" s="137"/>
      <c r="O155" s="137"/>
      <c r="P155" s="138">
        <f>SUM(P156:P158)</f>
        <v>0</v>
      </c>
      <c r="Q155" s="137"/>
      <c r="R155" s="138">
        <f>SUM(R156:R158)</f>
        <v>0</v>
      </c>
      <c r="S155" s="137"/>
      <c r="T155" s="139">
        <f>SUM(T156:T158)</f>
        <v>0</v>
      </c>
      <c r="AR155" s="132" t="s">
        <v>192</v>
      </c>
      <c r="AT155" s="140" t="s">
        <v>75</v>
      </c>
      <c r="AU155" s="140" t="s">
        <v>83</v>
      </c>
      <c r="AY155" s="132" t="s">
        <v>175</v>
      </c>
      <c r="BK155" s="141">
        <f>SUM(BK156:BK158)</f>
        <v>0</v>
      </c>
    </row>
    <row r="156" spans="1:65" s="2" customFormat="1" ht="16.5" customHeight="1">
      <c r="A156" s="32"/>
      <c r="B156" s="142"/>
      <c r="C156" s="143" t="s">
        <v>234</v>
      </c>
      <c r="D156" s="143" t="s">
        <v>176</v>
      </c>
      <c r="E156" s="144" t="s">
        <v>1327</v>
      </c>
      <c r="F156" s="145" t="s">
        <v>1328</v>
      </c>
      <c r="G156" s="146" t="s">
        <v>787</v>
      </c>
      <c r="H156" s="147">
        <v>138</v>
      </c>
      <c r="I156" s="148"/>
      <c r="J156" s="149">
        <f>ROUND(I156*H156,2)</f>
        <v>0</v>
      </c>
      <c r="K156" s="145" t="s">
        <v>1</v>
      </c>
      <c r="L156" s="33"/>
      <c r="M156" s="150" t="s">
        <v>1</v>
      </c>
      <c r="N156" s="151" t="s">
        <v>41</v>
      </c>
      <c r="O156" s="58"/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3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4" t="s">
        <v>842</v>
      </c>
      <c r="AT156" s="154" t="s">
        <v>176</v>
      </c>
      <c r="AU156" s="154" t="s">
        <v>85</v>
      </c>
      <c r="AY156" s="17" t="s">
        <v>175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7" t="s">
        <v>83</v>
      </c>
      <c r="BK156" s="155">
        <f>ROUND(I156*H156,2)</f>
        <v>0</v>
      </c>
      <c r="BL156" s="17" t="s">
        <v>842</v>
      </c>
      <c r="BM156" s="154" t="s">
        <v>1329</v>
      </c>
    </row>
    <row r="157" spans="1:65" s="2" customFormat="1" ht="48">
      <c r="A157" s="32"/>
      <c r="B157" s="142"/>
      <c r="C157" s="143" t="s">
        <v>208</v>
      </c>
      <c r="D157" s="143" t="s">
        <v>176</v>
      </c>
      <c r="E157" s="144" t="s">
        <v>975</v>
      </c>
      <c r="F157" s="145" t="s">
        <v>1330</v>
      </c>
      <c r="G157" s="146" t="s">
        <v>787</v>
      </c>
      <c r="H157" s="147">
        <v>1</v>
      </c>
      <c r="I157" s="148"/>
      <c r="J157" s="149">
        <f>ROUND(I157*H157,2)</f>
        <v>0</v>
      </c>
      <c r="K157" s="145" t="s">
        <v>1</v>
      </c>
      <c r="L157" s="33"/>
      <c r="M157" s="150" t="s">
        <v>1</v>
      </c>
      <c r="N157" s="151" t="s">
        <v>41</v>
      </c>
      <c r="O157" s="58"/>
      <c r="P157" s="152">
        <f>O157*H157</f>
        <v>0</v>
      </c>
      <c r="Q157" s="152">
        <v>0</v>
      </c>
      <c r="R157" s="152">
        <f>Q157*H157</f>
        <v>0</v>
      </c>
      <c r="S157" s="152">
        <v>0</v>
      </c>
      <c r="T157" s="153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4" t="s">
        <v>842</v>
      </c>
      <c r="AT157" s="154" t="s">
        <v>176</v>
      </c>
      <c r="AU157" s="154" t="s">
        <v>85</v>
      </c>
      <c r="AY157" s="17" t="s">
        <v>175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7" t="s">
        <v>83</v>
      </c>
      <c r="BK157" s="155">
        <f>ROUND(I157*H157,2)</f>
        <v>0</v>
      </c>
      <c r="BL157" s="17" t="s">
        <v>842</v>
      </c>
      <c r="BM157" s="154" t="s">
        <v>1331</v>
      </c>
    </row>
    <row r="158" spans="1:65" s="2" customFormat="1" ht="24">
      <c r="A158" s="32"/>
      <c r="B158" s="142"/>
      <c r="C158" s="143" t="s">
        <v>243</v>
      </c>
      <c r="D158" s="143" t="s">
        <v>176</v>
      </c>
      <c r="E158" s="144" t="s">
        <v>978</v>
      </c>
      <c r="F158" s="145" t="s">
        <v>979</v>
      </c>
      <c r="G158" s="146" t="s">
        <v>787</v>
      </c>
      <c r="H158" s="147">
        <v>1</v>
      </c>
      <c r="I158" s="148"/>
      <c r="J158" s="149">
        <f>ROUND(I158*H158,2)</f>
        <v>0</v>
      </c>
      <c r="K158" s="145" t="s">
        <v>1</v>
      </c>
      <c r="L158" s="33"/>
      <c r="M158" s="157" t="s">
        <v>1</v>
      </c>
      <c r="N158" s="158" t="s">
        <v>41</v>
      </c>
      <c r="O158" s="159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4" t="s">
        <v>842</v>
      </c>
      <c r="AT158" s="154" t="s">
        <v>176</v>
      </c>
      <c r="AU158" s="154" t="s">
        <v>85</v>
      </c>
      <c r="AY158" s="17" t="s">
        <v>175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7" t="s">
        <v>83</v>
      </c>
      <c r="BK158" s="155">
        <f>ROUND(I158*H158,2)</f>
        <v>0</v>
      </c>
      <c r="BL158" s="17" t="s">
        <v>842</v>
      </c>
      <c r="BM158" s="154" t="s">
        <v>1332</v>
      </c>
    </row>
    <row r="159" spans="1:31" s="2" customFormat="1" ht="6.95" customHeight="1">
      <c r="A159" s="32"/>
      <c r="B159" s="47"/>
      <c r="C159" s="48"/>
      <c r="D159" s="48"/>
      <c r="E159" s="48"/>
      <c r="F159" s="48"/>
      <c r="G159" s="48"/>
      <c r="H159" s="48"/>
      <c r="I159" s="48"/>
      <c r="J159" s="48"/>
      <c r="K159" s="48"/>
      <c r="L159" s="33"/>
      <c r="M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</row>
  </sheetData>
  <autoFilter ref="C128:K158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8"/>
      <c r="C3" s="19"/>
      <c r="D3" s="19"/>
      <c r="E3" s="19"/>
      <c r="F3" s="19"/>
      <c r="G3" s="19"/>
      <c r="H3" s="20"/>
    </row>
    <row r="4" spans="2:8" s="1" customFormat="1" ht="24.95" customHeight="1">
      <c r="B4" s="20"/>
      <c r="C4" s="21" t="s">
        <v>1333</v>
      </c>
      <c r="H4" s="20"/>
    </row>
    <row r="5" spans="2:8" s="1" customFormat="1" ht="12" customHeight="1">
      <c r="B5" s="20"/>
      <c r="C5" s="24" t="s">
        <v>13</v>
      </c>
      <c r="D5" s="236" t="s">
        <v>14</v>
      </c>
      <c r="E5" s="232"/>
      <c r="F5" s="232"/>
      <c r="H5" s="20"/>
    </row>
    <row r="6" spans="2:8" s="1" customFormat="1" ht="36.95" customHeight="1">
      <c r="B6" s="20"/>
      <c r="C6" s="26" t="s">
        <v>16</v>
      </c>
      <c r="D6" s="233" t="s">
        <v>17</v>
      </c>
      <c r="E6" s="232"/>
      <c r="F6" s="232"/>
      <c r="H6" s="20"/>
    </row>
    <row r="7" spans="2:8" s="1" customFormat="1" ht="16.5" customHeight="1">
      <c r="B7" s="20"/>
      <c r="C7" s="27" t="s">
        <v>22</v>
      </c>
      <c r="D7" s="55" t="str">
        <f>'Rekapitulace stavby'!AN8</f>
        <v>27. 4. 2021</v>
      </c>
      <c r="H7" s="20"/>
    </row>
    <row r="8" spans="1:8" s="2" customFormat="1" ht="10.9" customHeight="1">
      <c r="A8" s="32"/>
      <c r="B8" s="33"/>
      <c r="C8" s="32"/>
      <c r="D8" s="32"/>
      <c r="E8" s="32"/>
      <c r="F8" s="32"/>
      <c r="G8" s="32"/>
      <c r="H8" s="33"/>
    </row>
    <row r="9" spans="1:8" s="10" customFormat="1" ht="29.25" customHeight="1">
      <c r="A9" s="121"/>
      <c r="B9" s="122"/>
      <c r="C9" s="123" t="s">
        <v>57</v>
      </c>
      <c r="D9" s="124" t="s">
        <v>58</v>
      </c>
      <c r="E9" s="124" t="s">
        <v>163</v>
      </c>
      <c r="F9" s="125" t="s">
        <v>1334</v>
      </c>
      <c r="G9" s="121"/>
      <c r="H9" s="122"/>
    </row>
    <row r="10" spans="1:8" s="2" customFormat="1" ht="26.45" customHeight="1">
      <c r="A10" s="32"/>
      <c r="B10" s="33"/>
      <c r="C10" s="207" t="s">
        <v>1335</v>
      </c>
      <c r="D10" s="207" t="s">
        <v>92</v>
      </c>
      <c r="E10" s="32"/>
      <c r="F10" s="32"/>
      <c r="G10" s="32"/>
      <c r="H10" s="33"/>
    </row>
    <row r="11" spans="1:8" s="2" customFormat="1" ht="16.9" customHeight="1">
      <c r="A11" s="32"/>
      <c r="B11" s="33"/>
      <c r="C11" s="208" t="s">
        <v>703</v>
      </c>
      <c r="D11" s="209" t="s">
        <v>1</v>
      </c>
      <c r="E11" s="210" t="s">
        <v>1</v>
      </c>
      <c r="F11" s="211">
        <v>0.375</v>
      </c>
      <c r="G11" s="32"/>
      <c r="H11" s="33"/>
    </row>
    <row r="12" spans="1:8" s="2" customFormat="1" ht="16.9" customHeight="1">
      <c r="A12" s="32"/>
      <c r="B12" s="33"/>
      <c r="C12" s="212" t="s">
        <v>703</v>
      </c>
      <c r="D12" s="212" t="s">
        <v>767</v>
      </c>
      <c r="E12" s="17" t="s">
        <v>1</v>
      </c>
      <c r="F12" s="213">
        <v>0.375</v>
      </c>
      <c r="G12" s="32"/>
      <c r="H12" s="33"/>
    </row>
    <row r="13" spans="1:8" s="2" customFormat="1" ht="16.9" customHeight="1">
      <c r="A13" s="32"/>
      <c r="B13" s="33"/>
      <c r="C13" s="214" t="s">
        <v>1336</v>
      </c>
      <c r="D13" s="32"/>
      <c r="E13" s="32"/>
      <c r="F13" s="32"/>
      <c r="G13" s="32"/>
      <c r="H13" s="33"/>
    </row>
    <row r="14" spans="1:8" s="2" customFormat="1" ht="16.9" customHeight="1">
      <c r="A14" s="32"/>
      <c r="B14" s="33"/>
      <c r="C14" s="212" t="s">
        <v>764</v>
      </c>
      <c r="D14" s="212" t="s">
        <v>1337</v>
      </c>
      <c r="E14" s="17" t="s">
        <v>179</v>
      </c>
      <c r="F14" s="213">
        <v>0.375</v>
      </c>
      <c r="G14" s="32"/>
      <c r="H14" s="33"/>
    </row>
    <row r="15" spans="1:8" s="2" customFormat="1" ht="16.9" customHeight="1">
      <c r="A15" s="32"/>
      <c r="B15" s="33"/>
      <c r="C15" s="212" t="s">
        <v>750</v>
      </c>
      <c r="D15" s="212" t="s">
        <v>1338</v>
      </c>
      <c r="E15" s="17" t="s">
        <v>179</v>
      </c>
      <c r="F15" s="213">
        <v>5.5</v>
      </c>
      <c r="G15" s="32"/>
      <c r="H15" s="33"/>
    </row>
    <row r="16" spans="1:8" s="2" customFormat="1" ht="16.9" customHeight="1">
      <c r="A16" s="32"/>
      <c r="B16" s="33"/>
      <c r="C16" s="212" t="s">
        <v>754</v>
      </c>
      <c r="D16" s="212" t="s">
        <v>1339</v>
      </c>
      <c r="E16" s="17" t="s">
        <v>179</v>
      </c>
      <c r="F16" s="213">
        <v>1.125</v>
      </c>
      <c r="G16" s="32"/>
      <c r="H16" s="33"/>
    </row>
    <row r="17" spans="1:8" s="2" customFormat="1" ht="16.9" customHeight="1">
      <c r="A17" s="32"/>
      <c r="B17" s="33"/>
      <c r="C17" s="208" t="s">
        <v>707</v>
      </c>
      <c r="D17" s="209" t="s">
        <v>1</v>
      </c>
      <c r="E17" s="210" t="s">
        <v>1</v>
      </c>
      <c r="F17" s="211">
        <v>7</v>
      </c>
      <c r="G17" s="32"/>
      <c r="H17" s="33"/>
    </row>
    <row r="18" spans="1:8" s="2" customFormat="1" ht="16.9" customHeight="1">
      <c r="A18" s="32"/>
      <c r="B18" s="33"/>
      <c r="C18" s="212" t="s">
        <v>707</v>
      </c>
      <c r="D18" s="212" t="s">
        <v>200</v>
      </c>
      <c r="E18" s="17" t="s">
        <v>1</v>
      </c>
      <c r="F18" s="213">
        <v>7</v>
      </c>
      <c r="G18" s="32"/>
      <c r="H18" s="33"/>
    </row>
    <row r="19" spans="1:8" s="2" customFormat="1" ht="16.9" customHeight="1">
      <c r="A19" s="32"/>
      <c r="B19" s="33"/>
      <c r="C19" s="214" t="s">
        <v>1336</v>
      </c>
      <c r="D19" s="32"/>
      <c r="E19" s="32"/>
      <c r="F19" s="32"/>
      <c r="G19" s="32"/>
      <c r="H19" s="33"/>
    </row>
    <row r="20" spans="1:8" s="2" customFormat="1" ht="22.5">
      <c r="A20" s="32"/>
      <c r="B20" s="33"/>
      <c r="C20" s="212" t="s">
        <v>723</v>
      </c>
      <c r="D20" s="212" t="s">
        <v>1340</v>
      </c>
      <c r="E20" s="17" t="s">
        <v>179</v>
      </c>
      <c r="F20" s="213">
        <v>7</v>
      </c>
      <c r="G20" s="32"/>
      <c r="H20" s="33"/>
    </row>
    <row r="21" spans="1:8" s="2" customFormat="1" ht="22.5">
      <c r="A21" s="32"/>
      <c r="B21" s="33"/>
      <c r="C21" s="212" t="s">
        <v>734</v>
      </c>
      <c r="D21" s="212" t="s">
        <v>1341</v>
      </c>
      <c r="E21" s="17" t="s">
        <v>179</v>
      </c>
      <c r="F21" s="213">
        <v>1.5</v>
      </c>
      <c r="G21" s="32"/>
      <c r="H21" s="33"/>
    </row>
    <row r="22" spans="1:8" s="2" customFormat="1" ht="16.9" customHeight="1">
      <c r="A22" s="32"/>
      <c r="B22" s="33"/>
      <c r="C22" s="212" t="s">
        <v>750</v>
      </c>
      <c r="D22" s="212" t="s">
        <v>1338</v>
      </c>
      <c r="E22" s="17" t="s">
        <v>179</v>
      </c>
      <c r="F22" s="213">
        <v>5.5</v>
      </c>
      <c r="G22" s="32"/>
      <c r="H22" s="33"/>
    </row>
    <row r="23" spans="1:8" s="2" customFormat="1" ht="16.9" customHeight="1">
      <c r="A23" s="32"/>
      <c r="B23" s="33"/>
      <c r="C23" s="208" t="s">
        <v>705</v>
      </c>
      <c r="D23" s="209" t="s">
        <v>1</v>
      </c>
      <c r="E23" s="210" t="s">
        <v>1</v>
      </c>
      <c r="F23" s="211">
        <v>1.125</v>
      </c>
      <c r="G23" s="32"/>
      <c r="H23" s="33"/>
    </row>
    <row r="24" spans="1:8" s="2" customFormat="1" ht="16.9" customHeight="1">
      <c r="A24" s="32"/>
      <c r="B24" s="33"/>
      <c r="C24" s="212" t="s">
        <v>705</v>
      </c>
      <c r="D24" s="212" t="s">
        <v>757</v>
      </c>
      <c r="E24" s="17" t="s">
        <v>1</v>
      </c>
      <c r="F24" s="213">
        <v>1.125</v>
      </c>
      <c r="G24" s="32"/>
      <c r="H24" s="33"/>
    </row>
    <row r="25" spans="1:8" s="2" customFormat="1" ht="16.9" customHeight="1">
      <c r="A25" s="32"/>
      <c r="B25" s="33"/>
      <c r="C25" s="214" t="s">
        <v>1336</v>
      </c>
      <c r="D25" s="32"/>
      <c r="E25" s="32"/>
      <c r="F25" s="32"/>
      <c r="G25" s="32"/>
      <c r="H25" s="33"/>
    </row>
    <row r="26" spans="1:8" s="2" customFormat="1" ht="16.9" customHeight="1">
      <c r="A26" s="32"/>
      <c r="B26" s="33"/>
      <c r="C26" s="212" t="s">
        <v>754</v>
      </c>
      <c r="D26" s="212" t="s">
        <v>1339</v>
      </c>
      <c r="E26" s="17" t="s">
        <v>179</v>
      </c>
      <c r="F26" s="213">
        <v>1.125</v>
      </c>
      <c r="G26" s="32"/>
      <c r="H26" s="33"/>
    </row>
    <row r="27" spans="1:8" s="2" customFormat="1" ht="16.9" customHeight="1">
      <c r="A27" s="32"/>
      <c r="B27" s="33"/>
      <c r="C27" s="212" t="s">
        <v>750</v>
      </c>
      <c r="D27" s="212" t="s">
        <v>1338</v>
      </c>
      <c r="E27" s="17" t="s">
        <v>179</v>
      </c>
      <c r="F27" s="213">
        <v>5.5</v>
      </c>
      <c r="G27" s="32"/>
      <c r="H27" s="33"/>
    </row>
    <row r="28" spans="1:8" s="2" customFormat="1" ht="16.9" customHeight="1">
      <c r="A28" s="32"/>
      <c r="B28" s="33"/>
      <c r="C28" s="212" t="s">
        <v>759</v>
      </c>
      <c r="D28" s="212" t="s">
        <v>760</v>
      </c>
      <c r="E28" s="17" t="s">
        <v>183</v>
      </c>
      <c r="F28" s="213">
        <v>2.25</v>
      </c>
      <c r="G28" s="32"/>
      <c r="H28" s="33"/>
    </row>
    <row r="29" spans="1:8" s="2" customFormat="1" ht="16.9" customHeight="1">
      <c r="A29" s="32"/>
      <c r="B29" s="33"/>
      <c r="C29" s="208" t="s">
        <v>699</v>
      </c>
      <c r="D29" s="209" t="s">
        <v>1</v>
      </c>
      <c r="E29" s="210" t="s">
        <v>1</v>
      </c>
      <c r="F29" s="211">
        <v>5.5</v>
      </c>
      <c r="G29" s="32"/>
      <c r="H29" s="33"/>
    </row>
    <row r="30" spans="1:8" s="2" customFormat="1" ht="16.9" customHeight="1">
      <c r="A30" s="32"/>
      <c r="B30" s="33"/>
      <c r="C30" s="212" t="s">
        <v>699</v>
      </c>
      <c r="D30" s="212" t="s">
        <v>753</v>
      </c>
      <c r="E30" s="17" t="s">
        <v>1</v>
      </c>
      <c r="F30" s="213">
        <v>5.5</v>
      </c>
      <c r="G30" s="32"/>
      <c r="H30" s="33"/>
    </row>
    <row r="31" spans="1:8" s="2" customFormat="1" ht="16.9" customHeight="1">
      <c r="A31" s="32"/>
      <c r="B31" s="33"/>
      <c r="C31" s="214" t="s">
        <v>1336</v>
      </c>
      <c r="D31" s="32"/>
      <c r="E31" s="32"/>
      <c r="F31" s="32"/>
      <c r="G31" s="32"/>
      <c r="H31" s="33"/>
    </row>
    <row r="32" spans="1:8" s="2" customFormat="1" ht="16.9" customHeight="1">
      <c r="A32" s="32"/>
      <c r="B32" s="33"/>
      <c r="C32" s="212" t="s">
        <v>750</v>
      </c>
      <c r="D32" s="212" t="s">
        <v>1338</v>
      </c>
      <c r="E32" s="17" t="s">
        <v>179</v>
      </c>
      <c r="F32" s="213">
        <v>5.5</v>
      </c>
      <c r="G32" s="32"/>
      <c r="H32" s="33"/>
    </row>
    <row r="33" spans="1:8" s="2" customFormat="1" ht="16.9" customHeight="1">
      <c r="A33" s="32"/>
      <c r="B33" s="33"/>
      <c r="C33" s="212" t="s">
        <v>728</v>
      </c>
      <c r="D33" s="212" t="s">
        <v>1342</v>
      </c>
      <c r="E33" s="17" t="s">
        <v>179</v>
      </c>
      <c r="F33" s="213">
        <v>11</v>
      </c>
      <c r="G33" s="32"/>
      <c r="H33" s="33"/>
    </row>
    <row r="34" spans="1:8" s="2" customFormat="1" ht="22.5">
      <c r="A34" s="32"/>
      <c r="B34" s="33"/>
      <c r="C34" s="212" t="s">
        <v>734</v>
      </c>
      <c r="D34" s="212" t="s">
        <v>1341</v>
      </c>
      <c r="E34" s="17" t="s">
        <v>179</v>
      </c>
      <c r="F34" s="213">
        <v>1.5</v>
      </c>
      <c r="G34" s="32"/>
      <c r="H34" s="33"/>
    </row>
    <row r="35" spans="1:8" s="2" customFormat="1" ht="16.9" customHeight="1">
      <c r="A35" s="32"/>
      <c r="B35" s="33"/>
      <c r="C35" s="212" t="s">
        <v>739</v>
      </c>
      <c r="D35" s="212" t="s">
        <v>1343</v>
      </c>
      <c r="E35" s="17" t="s">
        <v>179</v>
      </c>
      <c r="F35" s="213">
        <v>7</v>
      </c>
      <c r="G35" s="32"/>
      <c r="H35" s="33"/>
    </row>
    <row r="36" spans="1:8" s="2" customFormat="1" ht="16.9" customHeight="1">
      <c r="A36" s="32"/>
      <c r="B36" s="33"/>
      <c r="C36" s="208" t="s">
        <v>701</v>
      </c>
      <c r="D36" s="209" t="s">
        <v>1</v>
      </c>
      <c r="E36" s="210" t="s">
        <v>1</v>
      </c>
      <c r="F36" s="211">
        <v>1.5</v>
      </c>
      <c r="G36" s="32"/>
      <c r="H36" s="33"/>
    </row>
    <row r="37" spans="1:8" s="2" customFormat="1" ht="16.9" customHeight="1">
      <c r="A37" s="32"/>
      <c r="B37" s="33"/>
      <c r="C37" s="212" t="s">
        <v>1</v>
      </c>
      <c r="D37" s="212" t="s">
        <v>737</v>
      </c>
      <c r="E37" s="17" t="s">
        <v>1</v>
      </c>
      <c r="F37" s="213">
        <v>0</v>
      </c>
      <c r="G37" s="32"/>
      <c r="H37" s="33"/>
    </row>
    <row r="38" spans="1:8" s="2" customFormat="1" ht="16.9" customHeight="1">
      <c r="A38" s="32"/>
      <c r="B38" s="33"/>
      <c r="C38" s="212" t="s">
        <v>701</v>
      </c>
      <c r="D38" s="212" t="s">
        <v>738</v>
      </c>
      <c r="E38" s="17" t="s">
        <v>1</v>
      </c>
      <c r="F38" s="213">
        <v>1.5</v>
      </c>
      <c r="G38" s="32"/>
      <c r="H38" s="33"/>
    </row>
    <row r="39" spans="1:8" s="2" customFormat="1" ht="16.9" customHeight="1">
      <c r="A39" s="32"/>
      <c r="B39" s="33"/>
      <c r="C39" s="214" t="s">
        <v>1336</v>
      </c>
      <c r="D39" s="32"/>
      <c r="E39" s="32"/>
      <c r="F39" s="32"/>
      <c r="G39" s="32"/>
      <c r="H39" s="33"/>
    </row>
    <row r="40" spans="1:8" s="2" customFormat="1" ht="22.5">
      <c r="A40" s="32"/>
      <c r="B40" s="33"/>
      <c r="C40" s="212" t="s">
        <v>734</v>
      </c>
      <c r="D40" s="212" t="s">
        <v>1341</v>
      </c>
      <c r="E40" s="17" t="s">
        <v>179</v>
      </c>
      <c r="F40" s="213">
        <v>1.5</v>
      </c>
      <c r="G40" s="32"/>
      <c r="H40" s="33"/>
    </row>
    <row r="41" spans="1:8" s="2" customFormat="1" ht="16.9" customHeight="1">
      <c r="A41" s="32"/>
      <c r="B41" s="33"/>
      <c r="C41" s="212" t="s">
        <v>739</v>
      </c>
      <c r="D41" s="212" t="s">
        <v>1343</v>
      </c>
      <c r="E41" s="17" t="s">
        <v>179</v>
      </c>
      <c r="F41" s="213">
        <v>7</v>
      </c>
      <c r="G41" s="32"/>
      <c r="H41" s="33"/>
    </row>
    <row r="42" spans="1:8" s="2" customFormat="1" ht="22.5">
      <c r="A42" s="32"/>
      <c r="B42" s="33"/>
      <c r="C42" s="212" t="s">
        <v>743</v>
      </c>
      <c r="D42" s="212" t="s">
        <v>1344</v>
      </c>
      <c r="E42" s="17" t="s">
        <v>183</v>
      </c>
      <c r="F42" s="213">
        <v>3</v>
      </c>
      <c r="G42" s="32"/>
      <c r="H42" s="33"/>
    </row>
    <row r="43" spans="1:8" s="2" customFormat="1" ht="16.9" customHeight="1">
      <c r="A43" s="32"/>
      <c r="B43" s="33"/>
      <c r="C43" s="212" t="s">
        <v>747</v>
      </c>
      <c r="D43" s="212" t="s">
        <v>1345</v>
      </c>
      <c r="E43" s="17" t="s">
        <v>179</v>
      </c>
      <c r="F43" s="213">
        <v>1.5</v>
      </c>
      <c r="G43" s="32"/>
      <c r="H43" s="33"/>
    </row>
    <row r="44" spans="1:8" s="2" customFormat="1" ht="26.45" customHeight="1">
      <c r="A44" s="32"/>
      <c r="B44" s="33"/>
      <c r="C44" s="207" t="s">
        <v>1346</v>
      </c>
      <c r="D44" s="207" t="s">
        <v>107</v>
      </c>
      <c r="E44" s="32"/>
      <c r="F44" s="32"/>
      <c r="G44" s="32"/>
      <c r="H44" s="33"/>
    </row>
    <row r="45" spans="1:8" s="2" customFormat="1" ht="16.9" customHeight="1">
      <c r="A45" s="32"/>
      <c r="B45" s="33"/>
      <c r="C45" s="208" t="s">
        <v>703</v>
      </c>
      <c r="D45" s="209" t="s">
        <v>1</v>
      </c>
      <c r="E45" s="210" t="s">
        <v>1</v>
      </c>
      <c r="F45" s="211">
        <v>0.375</v>
      </c>
      <c r="G45" s="32"/>
      <c r="H45" s="33"/>
    </row>
    <row r="46" spans="1:8" s="2" customFormat="1" ht="16.9" customHeight="1">
      <c r="A46" s="32"/>
      <c r="B46" s="33"/>
      <c r="C46" s="212" t="s">
        <v>703</v>
      </c>
      <c r="D46" s="212" t="s">
        <v>767</v>
      </c>
      <c r="E46" s="17" t="s">
        <v>1</v>
      </c>
      <c r="F46" s="213">
        <v>0.375</v>
      </c>
      <c r="G46" s="32"/>
      <c r="H46" s="33"/>
    </row>
    <row r="47" spans="1:8" s="2" customFormat="1" ht="16.9" customHeight="1">
      <c r="A47" s="32"/>
      <c r="B47" s="33"/>
      <c r="C47" s="208" t="s">
        <v>707</v>
      </c>
      <c r="D47" s="209" t="s">
        <v>1</v>
      </c>
      <c r="E47" s="210" t="s">
        <v>1</v>
      </c>
      <c r="F47" s="211">
        <v>7</v>
      </c>
      <c r="G47" s="32"/>
      <c r="H47" s="33"/>
    </row>
    <row r="48" spans="1:8" s="2" customFormat="1" ht="16.9" customHeight="1">
      <c r="A48" s="32"/>
      <c r="B48" s="33"/>
      <c r="C48" s="212" t="s">
        <v>707</v>
      </c>
      <c r="D48" s="212" t="s">
        <v>200</v>
      </c>
      <c r="E48" s="17" t="s">
        <v>1</v>
      </c>
      <c r="F48" s="213">
        <v>7</v>
      </c>
      <c r="G48" s="32"/>
      <c r="H48" s="33"/>
    </row>
    <row r="49" spans="1:8" s="2" customFormat="1" ht="16.9" customHeight="1">
      <c r="A49" s="32"/>
      <c r="B49" s="33"/>
      <c r="C49" s="208" t="s">
        <v>705</v>
      </c>
      <c r="D49" s="209" t="s">
        <v>1</v>
      </c>
      <c r="E49" s="210" t="s">
        <v>1</v>
      </c>
      <c r="F49" s="211">
        <v>1.125</v>
      </c>
      <c r="G49" s="32"/>
      <c r="H49" s="33"/>
    </row>
    <row r="50" spans="1:8" s="2" customFormat="1" ht="16.9" customHeight="1">
      <c r="A50" s="32"/>
      <c r="B50" s="33"/>
      <c r="C50" s="212" t="s">
        <v>705</v>
      </c>
      <c r="D50" s="212" t="s">
        <v>757</v>
      </c>
      <c r="E50" s="17" t="s">
        <v>1</v>
      </c>
      <c r="F50" s="213">
        <v>1.125</v>
      </c>
      <c r="G50" s="32"/>
      <c r="H50" s="33"/>
    </row>
    <row r="51" spans="1:8" s="2" customFormat="1" ht="16.9" customHeight="1">
      <c r="A51" s="32"/>
      <c r="B51" s="33"/>
      <c r="C51" s="208" t="s">
        <v>699</v>
      </c>
      <c r="D51" s="209" t="s">
        <v>1</v>
      </c>
      <c r="E51" s="210" t="s">
        <v>1</v>
      </c>
      <c r="F51" s="211">
        <v>-1.5</v>
      </c>
      <c r="G51" s="32"/>
      <c r="H51" s="33"/>
    </row>
    <row r="52" spans="1:8" s="2" customFormat="1" ht="16.9" customHeight="1">
      <c r="A52" s="32"/>
      <c r="B52" s="33"/>
      <c r="C52" s="212" t="s">
        <v>699</v>
      </c>
      <c r="D52" s="212" t="s">
        <v>1347</v>
      </c>
      <c r="E52" s="17" t="s">
        <v>1</v>
      </c>
      <c r="F52" s="213">
        <v>-1.5</v>
      </c>
      <c r="G52" s="32"/>
      <c r="H52" s="33"/>
    </row>
    <row r="53" spans="1:8" s="2" customFormat="1" ht="16.9" customHeight="1">
      <c r="A53" s="32"/>
      <c r="B53" s="33"/>
      <c r="C53" s="208" t="s">
        <v>701</v>
      </c>
      <c r="D53" s="209" t="s">
        <v>1</v>
      </c>
      <c r="E53" s="210" t="s">
        <v>1</v>
      </c>
      <c r="F53" s="211">
        <v>8.5</v>
      </c>
      <c r="G53" s="32"/>
      <c r="H53" s="33"/>
    </row>
    <row r="54" spans="1:8" s="2" customFormat="1" ht="16.9" customHeight="1">
      <c r="A54" s="32"/>
      <c r="B54" s="33"/>
      <c r="C54" s="212" t="s">
        <v>1</v>
      </c>
      <c r="D54" s="212" t="s">
        <v>737</v>
      </c>
      <c r="E54" s="17" t="s">
        <v>1</v>
      </c>
      <c r="F54" s="213">
        <v>0</v>
      </c>
      <c r="G54" s="32"/>
      <c r="H54" s="33"/>
    </row>
    <row r="55" spans="1:8" s="2" customFormat="1" ht="16.9" customHeight="1">
      <c r="A55" s="32"/>
      <c r="B55" s="33"/>
      <c r="C55" s="212" t="s">
        <v>701</v>
      </c>
      <c r="D55" s="212" t="s">
        <v>738</v>
      </c>
      <c r="E55" s="17" t="s">
        <v>1</v>
      </c>
      <c r="F55" s="213">
        <v>8.5</v>
      </c>
      <c r="G55" s="32"/>
      <c r="H55" s="33"/>
    </row>
    <row r="56" spans="1:8" s="2" customFormat="1" ht="7.35" customHeight="1">
      <c r="A56" s="32"/>
      <c r="B56" s="47"/>
      <c r="C56" s="48"/>
      <c r="D56" s="48"/>
      <c r="E56" s="48"/>
      <c r="F56" s="48"/>
      <c r="G56" s="48"/>
      <c r="H56" s="33"/>
    </row>
    <row r="57" spans="1:8" s="2" customFormat="1" ht="12">
      <c r="A57" s="32"/>
      <c r="B57" s="32"/>
      <c r="C57" s="32"/>
      <c r="D57" s="32"/>
      <c r="E57" s="32"/>
      <c r="F57" s="32"/>
      <c r="G57" s="32"/>
      <c r="H57" s="32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5"/>
  <sheetViews>
    <sheetView showGridLines="0" workbookViewId="0" topLeftCell="A5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7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90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124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59" t="str">
        <f>'Rekapitulace stavby'!K6</f>
        <v>Rekonstrukce plynové kotelny</v>
      </c>
      <c r="F7" s="260"/>
      <c r="G7" s="260"/>
      <c r="H7" s="260"/>
      <c r="L7" s="20"/>
    </row>
    <row r="8" spans="2:12" s="1" customFormat="1" ht="12" customHeight="1">
      <c r="B8" s="20"/>
      <c r="D8" s="27" t="s">
        <v>125</v>
      </c>
      <c r="L8" s="20"/>
    </row>
    <row r="9" spans="1:31" s="2" customFormat="1" ht="16.5" customHeight="1">
      <c r="A9" s="32"/>
      <c r="B9" s="33"/>
      <c r="C9" s="32"/>
      <c r="D9" s="32"/>
      <c r="E9" s="259" t="s">
        <v>126</v>
      </c>
      <c r="F9" s="258"/>
      <c r="G9" s="258"/>
      <c r="H9" s="25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127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20" t="s">
        <v>128</v>
      </c>
      <c r="F11" s="258"/>
      <c r="G11" s="258"/>
      <c r="H11" s="258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31</v>
      </c>
      <c r="G14" s="32"/>
      <c r="H14" s="32"/>
      <c r="I14" s="27" t="s">
        <v>22</v>
      </c>
      <c r="J14" s="55" t="str">
        <f>'Rekapitulace stavby'!AN8</f>
        <v>27. 4. 2021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tr">
        <f>IF('Rekapitulace stavby'!AN10="","",'Rekapitulace stavby'!AN10)</f>
        <v/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tr">
        <f>IF('Rekapitulace stavby'!E11="","",'Rekapitulace stavby'!E11)</f>
        <v>Město Benešov, Masarykovo náměstí 100, Benešov</v>
      </c>
      <c r="F17" s="32"/>
      <c r="G17" s="32"/>
      <c r="H17" s="32"/>
      <c r="I17" s="27" t="s">
        <v>27</v>
      </c>
      <c r="J17" s="25" t="str">
        <f>IF('Rekapitulace stavby'!AN11="","",'Rekapitulace stavby'!AN11)</f>
        <v/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1" t="str">
        <f>'Rekapitulace stavby'!E14</f>
        <v>Vyplň údaj</v>
      </c>
      <c r="F20" s="231"/>
      <c r="G20" s="231"/>
      <c r="H20" s="231"/>
      <c r="I20" s="27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27" t="s">
        <v>25</v>
      </c>
      <c r="J22" s="25" t="str">
        <f>IF('Rekapitulace stavby'!AN16="","",'Rekapitulace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IF('Rekapitulace stavby'!E17="","",'Rekapitulace stavby'!E17)</f>
        <v xml:space="preserve"> </v>
      </c>
      <c r="F23" s="32"/>
      <c r="G23" s="32"/>
      <c r="H23" s="32"/>
      <c r="I23" s="27" t="s">
        <v>27</v>
      </c>
      <c r="J23" s="25" t="str">
        <f>IF('Rekapitulace stavby'!AN17="","",'Rekapitulace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202.5" customHeight="1">
      <c r="A29" s="99"/>
      <c r="B29" s="100"/>
      <c r="C29" s="99"/>
      <c r="D29" s="99"/>
      <c r="E29" s="236" t="s">
        <v>129</v>
      </c>
      <c r="F29" s="236"/>
      <c r="G29" s="236"/>
      <c r="H29" s="236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36</v>
      </c>
      <c r="E32" s="32"/>
      <c r="F32" s="32"/>
      <c r="G32" s="32"/>
      <c r="H32" s="32"/>
      <c r="I32" s="32"/>
      <c r="J32" s="71">
        <f>ROUND(J146,2)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36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40</v>
      </c>
      <c r="E35" s="27" t="s">
        <v>41</v>
      </c>
      <c r="F35" s="104">
        <f>ROUND((SUM(BE146:BE314)),2)</f>
        <v>0</v>
      </c>
      <c r="G35" s="32"/>
      <c r="H35" s="32"/>
      <c r="I35" s="105">
        <v>0.21</v>
      </c>
      <c r="J35" s="104">
        <f>ROUND(((SUM(BE146:BE314))*I35),2)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42</v>
      </c>
      <c r="F36" s="104">
        <f>ROUND((SUM(BF146:BF314)),2)</f>
        <v>0</v>
      </c>
      <c r="G36" s="32"/>
      <c r="H36" s="32"/>
      <c r="I36" s="105">
        <v>0.15</v>
      </c>
      <c r="J36" s="104">
        <f>ROUND(((SUM(BF146:BF314))*I36),2)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04">
        <f>ROUND((SUM(BG146:BG314)),2)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44</v>
      </c>
      <c r="F38" s="104">
        <f>ROUND((SUM(BH146:BH314)),2)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04">
        <f>ROUND((SUM(BI146:BI314)),2)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46</v>
      </c>
      <c r="E41" s="60"/>
      <c r="F41" s="60"/>
      <c r="G41" s="108" t="s">
        <v>47</v>
      </c>
      <c r="H41" s="109" t="s">
        <v>48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35"/>
      <c r="J61" s="11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35"/>
      <c r="J76" s="11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130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Rekonstrukce plynové kotelny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125</v>
      </c>
      <c r="L86" s="20"/>
    </row>
    <row r="87" spans="1:31" s="2" customFormat="1" ht="16.5" customHeight="1">
      <c r="A87" s="32"/>
      <c r="B87" s="33"/>
      <c r="C87" s="32"/>
      <c r="D87" s="32"/>
      <c r="E87" s="259" t="s">
        <v>126</v>
      </c>
      <c r="F87" s="258"/>
      <c r="G87" s="258"/>
      <c r="H87" s="25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127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20" t="str">
        <f>E11</f>
        <v>01_ST - kotelna školní budova - stavební úpravy</v>
      </c>
      <c r="F89" s="258"/>
      <c r="G89" s="258"/>
      <c r="H89" s="258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 xml:space="preserve"> </v>
      </c>
      <c r="G91" s="32"/>
      <c r="H91" s="32"/>
      <c r="I91" s="27" t="s">
        <v>22</v>
      </c>
      <c r="J91" s="55" t="str">
        <f>IF(J14="","",J14)</f>
        <v>27. 4. 2021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Město Benešov, Masarykovo náměstí 100, Benešov</v>
      </c>
      <c r="G93" s="32"/>
      <c r="H93" s="32"/>
      <c r="I93" s="27" t="s">
        <v>30</v>
      </c>
      <c r="J93" s="30" t="str">
        <f>E23</f>
        <v xml:space="preserve"> 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27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131</v>
      </c>
      <c r="D96" s="106"/>
      <c r="E96" s="106"/>
      <c r="F96" s="106"/>
      <c r="G96" s="106"/>
      <c r="H96" s="106"/>
      <c r="I96" s="106"/>
      <c r="J96" s="115" t="s">
        <v>132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133</v>
      </c>
      <c r="D98" s="32"/>
      <c r="E98" s="32"/>
      <c r="F98" s="32"/>
      <c r="G98" s="32"/>
      <c r="H98" s="32"/>
      <c r="I98" s="32"/>
      <c r="J98" s="71">
        <f>J146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134</v>
      </c>
    </row>
    <row r="99" spans="2:12" s="9" customFormat="1" ht="24.95" customHeight="1">
      <c r="B99" s="117"/>
      <c r="D99" s="118" t="s">
        <v>135</v>
      </c>
      <c r="E99" s="119"/>
      <c r="F99" s="119"/>
      <c r="G99" s="119"/>
      <c r="H99" s="119"/>
      <c r="I99" s="119"/>
      <c r="J99" s="120">
        <f>J147</f>
        <v>0</v>
      </c>
      <c r="L99" s="117"/>
    </row>
    <row r="100" spans="2:12" s="9" customFormat="1" ht="24.95" customHeight="1">
      <c r="B100" s="117"/>
      <c r="D100" s="118" t="s">
        <v>136</v>
      </c>
      <c r="E100" s="119"/>
      <c r="F100" s="119"/>
      <c r="G100" s="119"/>
      <c r="H100" s="119"/>
      <c r="I100" s="119"/>
      <c r="J100" s="120">
        <f>J152</f>
        <v>0</v>
      </c>
      <c r="L100" s="117"/>
    </row>
    <row r="101" spans="2:12" s="9" customFormat="1" ht="24.95" customHeight="1">
      <c r="B101" s="117"/>
      <c r="D101" s="118" t="s">
        <v>137</v>
      </c>
      <c r="E101" s="119"/>
      <c r="F101" s="119"/>
      <c r="G101" s="119"/>
      <c r="H101" s="119"/>
      <c r="I101" s="119"/>
      <c r="J101" s="120">
        <f>J161</f>
        <v>0</v>
      </c>
      <c r="L101" s="117"/>
    </row>
    <row r="102" spans="2:12" s="9" customFormat="1" ht="24.95" customHeight="1">
      <c r="B102" s="117"/>
      <c r="D102" s="118" t="s">
        <v>138</v>
      </c>
      <c r="E102" s="119"/>
      <c r="F102" s="119"/>
      <c r="G102" s="119"/>
      <c r="H102" s="119"/>
      <c r="I102" s="119"/>
      <c r="J102" s="120">
        <f>J168</f>
        <v>0</v>
      </c>
      <c r="L102" s="117"/>
    </row>
    <row r="103" spans="2:12" s="9" customFormat="1" ht="24.95" customHeight="1">
      <c r="B103" s="117"/>
      <c r="D103" s="118" t="s">
        <v>139</v>
      </c>
      <c r="E103" s="119"/>
      <c r="F103" s="119"/>
      <c r="G103" s="119"/>
      <c r="H103" s="119"/>
      <c r="I103" s="119"/>
      <c r="J103" s="120">
        <f>J171</f>
        <v>0</v>
      </c>
      <c r="L103" s="117"/>
    </row>
    <row r="104" spans="2:12" s="9" customFormat="1" ht="24.95" customHeight="1">
      <c r="B104" s="117"/>
      <c r="D104" s="118" t="s">
        <v>140</v>
      </c>
      <c r="E104" s="119"/>
      <c r="F104" s="119"/>
      <c r="G104" s="119"/>
      <c r="H104" s="119"/>
      <c r="I104" s="119"/>
      <c r="J104" s="120">
        <f>J176</f>
        <v>0</v>
      </c>
      <c r="L104" s="117"/>
    </row>
    <row r="105" spans="2:12" s="9" customFormat="1" ht="24.95" customHeight="1">
      <c r="B105" s="117"/>
      <c r="D105" s="118" t="s">
        <v>141</v>
      </c>
      <c r="E105" s="119"/>
      <c r="F105" s="119"/>
      <c r="G105" s="119"/>
      <c r="H105" s="119"/>
      <c r="I105" s="119"/>
      <c r="J105" s="120">
        <f>J179</f>
        <v>0</v>
      </c>
      <c r="L105" s="117"/>
    </row>
    <row r="106" spans="2:12" s="9" customFormat="1" ht="24.95" customHeight="1">
      <c r="B106" s="117"/>
      <c r="D106" s="118" t="s">
        <v>142</v>
      </c>
      <c r="E106" s="119"/>
      <c r="F106" s="119"/>
      <c r="G106" s="119"/>
      <c r="H106" s="119"/>
      <c r="I106" s="119"/>
      <c r="J106" s="120">
        <f>J189</f>
        <v>0</v>
      </c>
      <c r="L106" s="117"/>
    </row>
    <row r="107" spans="2:12" s="9" customFormat="1" ht="24.95" customHeight="1">
      <c r="B107" s="117"/>
      <c r="D107" s="118" t="s">
        <v>143</v>
      </c>
      <c r="E107" s="119"/>
      <c r="F107" s="119"/>
      <c r="G107" s="119"/>
      <c r="H107" s="119"/>
      <c r="I107" s="119"/>
      <c r="J107" s="120">
        <f>J192</f>
        <v>0</v>
      </c>
      <c r="L107" s="117"/>
    </row>
    <row r="108" spans="2:12" s="9" customFormat="1" ht="24.95" customHeight="1">
      <c r="B108" s="117"/>
      <c r="D108" s="118" t="s">
        <v>144</v>
      </c>
      <c r="E108" s="119"/>
      <c r="F108" s="119"/>
      <c r="G108" s="119"/>
      <c r="H108" s="119"/>
      <c r="I108" s="119"/>
      <c r="J108" s="120">
        <f>J195</f>
        <v>0</v>
      </c>
      <c r="L108" s="117"/>
    </row>
    <row r="109" spans="2:12" s="9" customFormat="1" ht="24.95" customHeight="1">
      <c r="B109" s="117"/>
      <c r="D109" s="118" t="s">
        <v>145</v>
      </c>
      <c r="E109" s="119"/>
      <c r="F109" s="119"/>
      <c r="G109" s="119"/>
      <c r="H109" s="119"/>
      <c r="I109" s="119"/>
      <c r="J109" s="120">
        <f>J197</f>
        <v>0</v>
      </c>
      <c r="L109" s="117"/>
    </row>
    <row r="110" spans="2:12" s="9" customFormat="1" ht="24.95" customHeight="1">
      <c r="B110" s="117"/>
      <c r="D110" s="118" t="s">
        <v>146</v>
      </c>
      <c r="E110" s="119"/>
      <c r="F110" s="119"/>
      <c r="G110" s="119"/>
      <c r="H110" s="119"/>
      <c r="I110" s="119"/>
      <c r="J110" s="120">
        <f>J211</f>
        <v>0</v>
      </c>
      <c r="L110" s="117"/>
    </row>
    <row r="111" spans="2:12" s="9" customFormat="1" ht="24.95" customHeight="1">
      <c r="B111" s="117"/>
      <c r="D111" s="118" t="s">
        <v>147</v>
      </c>
      <c r="E111" s="119"/>
      <c r="F111" s="119"/>
      <c r="G111" s="119"/>
      <c r="H111" s="119"/>
      <c r="I111" s="119"/>
      <c r="J111" s="120">
        <f>J224</f>
        <v>0</v>
      </c>
      <c r="L111" s="117"/>
    </row>
    <row r="112" spans="2:12" s="9" customFormat="1" ht="24.95" customHeight="1">
      <c r="B112" s="117"/>
      <c r="D112" s="118" t="s">
        <v>148</v>
      </c>
      <c r="E112" s="119"/>
      <c r="F112" s="119"/>
      <c r="G112" s="119"/>
      <c r="H112" s="119"/>
      <c r="I112" s="119"/>
      <c r="J112" s="120">
        <f>J226</f>
        <v>0</v>
      </c>
      <c r="L112" s="117"/>
    </row>
    <row r="113" spans="2:12" s="9" customFormat="1" ht="24.95" customHeight="1">
      <c r="B113" s="117"/>
      <c r="D113" s="118" t="s">
        <v>149</v>
      </c>
      <c r="E113" s="119"/>
      <c r="F113" s="119"/>
      <c r="G113" s="119"/>
      <c r="H113" s="119"/>
      <c r="I113" s="119"/>
      <c r="J113" s="120">
        <f>J236</f>
        <v>0</v>
      </c>
      <c r="L113" s="117"/>
    </row>
    <row r="114" spans="2:12" s="9" customFormat="1" ht="24.95" customHeight="1">
      <c r="B114" s="117"/>
      <c r="D114" s="118" t="s">
        <v>150</v>
      </c>
      <c r="E114" s="119"/>
      <c r="F114" s="119"/>
      <c r="G114" s="119"/>
      <c r="H114" s="119"/>
      <c r="I114" s="119"/>
      <c r="J114" s="120">
        <f>J246</f>
        <v>0</v>
      </c>
      <c r="L114" s="117"/>
    </row>
    <row r="115" spans="2:12" s="9" customFormat="1" ht="24.95" customHeight="1">
      <c r="B115" s="117"/>
      <c r="D115" s="118" t="s">
        <v>151</v>
      </c>
      <c r="E115" s="119"/>
      <c r="F115" s="119"/>
      <c r="G115" s="119"/>
      <c r="H115" s="119"/>
      <c r="I115" s="119"/>
      <c r="J115" s="120">
        <f>J249</f>
        <v>0</v>
      </c>
      <c r="L115" s="117"/>
    </row>
    <row r="116" spans="2:12" s="9" customFormat="1" ht="24.95" customHeight="1">
      <c r="B116" s="117"/>
      <c r="D116" s="118" t="s">
        <v>152</v>
      </c>
      <c r="E116" s="119"/>
      <c r="F116" s="119"/>
      <c r="G116" s="119"/>
      <c r="H116" s="119"/>
      <c r="I116" s="119"/>
      <c r="J116" s="120">
        <f>J257</f>
        <v>0</v>
      </c>
      <c r="L116" s="117"/>
    </row>
    <row r="117" spans="2:12" s="9" customFormat="1" ht="24.95" customHeight="1">
      <c r="B117" s="117"/>
      <c r="D117" s="118" t="s">
        <v>153</v>
      </c>
      <c r="E117" s="119"/>
      <c r="F117" s="119"/>
      <c r="G117" s="119"/>
      <c r="H117" s="119"/>
      <c r="I117" s="119"/>
      <c r="J117" s="120">
        <f>J268</f>
        <v>0</v>
      </c>
      <c r="L117" s="117"/>
    </row>
    <row r="118" spans="2:12" s="9" customFormat="1" ht="24.95" customHeight="1">
      <c r="B118" s="117"/>
      <c r="D118" s="118" t="s">
        <v>154</v>
      </c>
      <c r="E118" s="119"/>
      <c r="F118" s="119"/>
      <c r="G118" s="119"/>
      <c r="H118" s="119"/>
      <c r="I118" s="119"/>
      <c r="J118" s="120">
        <f>J271</f>
        <v>0</v>
      </c>
      <c r="L118" s="117"/>
    </row>
    <row r="119" spans="2:12" s="9" customFormat="1" ht="24.95" customHeight="1">
      <c r="B119" s="117"/>
      <c r="D119" s="118" t="s">
        <v>155</v>
      </c>
      <c r="E119" s="119"/>
      <c r="F119" s="119"/>
      <c r="G119" s="119"/>
      <c r="H119" s="119"/>
      <c r="I119" s="119"/>
      <c r="J119" s="120">
        <f>J279</f>
        <v>0</v>
      </c>
      <c r="L119" s="117"/>
    </row>
    <row r="120" spans="2:12" s="9" customFormat="1" ht="24.95" customHeight="1">
      <c r="B120" s="117"/>
      <c r="D120" s="118" t="s">
        <v>156</v>
      </c>
      <c r="E120" s="119"/>
      <c r="F120" s="119"/>
      <c r="G120" s="119"/>
      <c r="H120" s="119"/>
      <c r="I120" s="119"/>
      <c r="J120" s="120">
        <f>J292</f>
        <v>0</v>
      </c>
      <c r="L120" s="117"/>
    </row>
    <row r="121" spans="2:12" s="9" customFormat="1" ht="24.95" customHeight="1">
      <c r="B121" s="117"/>
      <c r="D121" s="118" t="s">
        <v>157</v>
      </c>
      <c r="E121" s="119"/>
      <c r="F121" s="119"/>
      <c r="G121" s="119"/>
      <c r="H121" s="119"/>
      <c r="I121" s="119"/>
      <c r="J121" s="120">
        <f>J299</f>
        <v>0</v>
      </c>
      <c r="L121" s="117"/>
    </row>
    <row r="122" spans="2:12" s="9" customFormat="1" ht="24.95" customHeight="1">
      <c r="B122" s="117"/>
      <c r="D122" s="118" t="s">
        <v>158</v>
      </c>
      <c r="E122" s="119"/>
      <c r="F122" s="119"/>
      <c r="G122" s="119"/>
      <c r="H122" s="119"/>
      <c r="I122" s="119"/>
      <c r="J122" s="120">
        <f>J302</f>
        <v>0</v>
      </c>
      <c r="L122" s="117"/>
    </row>
    <row r="123" spans="2:12" s="9" customFormat="1" ht="24.95" customHeight="1">
      <c r="B123" s="117"/>
      <c r="D123" s="118" t="s">
        <v>159</v>
      </c>
      <c r="E123" s="119"/>
      <c r="F123" s="119"/>
      <c r="G123" s="119"/>
      <c r="H123" s="119"/>
      <c r="I123" s="119"/>
      <c r="J123" s="120">
        <f>J305</f>
        <v>0</v>
      </c>
      <c r="L123" s="117"/>
    </row>
    <row r="124" spans="2:12" s="9" customFormat="1" ht="24.95" customHeight="1">
      <c r="B124" s="117"/>
      <c r="D124" s="118" t="s">
        <v>160</v>
      </c>
      <c r="E124" s="119"/>
      <c r="F124" s="119"/>
      <c r="G124" s="119"/>
      <c r="H124" s="119"/>
      <c r="I124" s="119"/>
      <c r="J124" s="120">
        <f>J309</f>
        <v>0</v>
      </c>
      <c r="L124" s="117"/>
    </row>
    <row r="125" spans="1:31" s="2" customFormat="1" ht="21.7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30" spans="1:31" s="2" customFormat="1" ht="6.95" customHeight="1">
      <c r="A130" s="32"/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24.95" customHeight="1">
      <c r="A131" s="32"/>
      <c r="B131" s="33"/>
      <c r="C131" s="21" t="s">
        <v>161</v>
      </c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6.95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16</v>
      </c>
      <c r="D133" s="32"/>
      <c r="E133" s="32"/>
      <c r="F133" s="32"/>
      <c r="G133" s="32"/>
      <c r="H133" s="32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59" t="str">
        <f>E7</f>
        <v>Rekonstrukce plynové kotelny</v>
      </c>
      <c r="F134" s="260"/>
      <c r="G134" s="260"/>
      <c r="H134" s="260"/>
      <c r="I134" s="3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2:12" s="1" customFormat="1" ht="12" customHeight="1">
      <c r="B135" s="20"/>
      <c r="C135" s="27" t="s">
        <v>125</v>
      </c>
      <c r="L135" s="20"/>
    </row>
    <row r="136" spans="1:31" s="2" customFormat="1" ht="16.5" customHeight="1">
      <c r="A136" s="32"/>
      <c r="B136" s="33"/>
      <c r="C136" s="32"/>
      <c r="D136" s="32"/>
      <c r="E136" s="259" t="s">
        <v>126</v>
      </c>
      <c r="F136" s="258"/>
      <c r="G136" s="258"/>
      <c r="H136" s="258"/>
      <c r="I136" s="32"/>
      <c r="J136" s="32"/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2" customHeight="1">
      <c r="A137" s="32"/>
      <c r="B137" s="33"/>
      <c r="C137" s="27" t="s">
        <v>127</v>
      </c>
      <c r="D137" s="32"/>
      <c r="E137" s="32"/>
      <c r="F137" s="32"/>
      <c r="G137" s="32"/>
      <c r="H137" s="32"/>
      <c r="I137" s="3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6.5" customHeight="1">
      <c r="A138" s="32"/>
      <c r="B138" s="33"/>
      <c r="C138" s="32"/>
      <c r="D138" s="32"/>
      <c r="E138" s="220" t="str">
        <f>E11</f>
        <v>01_ST - kotelna školní budova - stavební úpravy</v>
      </c>
      <c r="F138" s="258"/>
      <c r="G138" s="258"/>
      <c r="H138" s="258"/>
      <c r="I138" s="3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6.95" customHeight="1">
      <c r="A139" s="32"/>
      <c r="B139" s="33"/>
      <c r="C139" s="32"/>
      <c r="D139" s="32"/>
      <c r="E139" s="32"/>
      <c r="F139" s="32"/>
      <c r="G139" s="32"/>
      <c r="H139" s="32"/>
      <c r="I139" s="32"/>
      <c r="J139" s="32"/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2" customHeight="1">
      <c r="A140" s="32"/>
      <c r="B140" s="33"/>
      <c r="C140" s="27" t="s">
        <v>20</v>
      </c>
      <c r="D140" s="32"/>
      <c r="E140" s="32"/>
      <c r="F140" s="25" t="str">
        <f>F14</f>
        <v xml:space="preserve"> </v>
      </c>
      <c r="G140" s="32"/>
      <c r="H140" s="32"/>
      <c r="I140" s="27" t="s">
        <v>22</v>
      </c>
      <c r="J140" s="55" t="str">
        <f>IF(J14="","",J14)</f>
        <v>27. 4. 2021</v>
      </c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2" customFormat="1" ht="6.95" customHeight="1">
      <c r="A141" s="32"/>
      <c r="B141" s="33"/>
      <c r="C141" s="32"/>
      <c r="D141" s="32"/>
      <c r="E141" s="32"/>
      <c r="F141" s="32"/>
      <c r="G141" s="32"/>
      <c r="H141" s="32"/>
      <c r="I141" s="32"/>
      <c r="J141" s="32"/>
      <c r="K141" s="32"/>
      <c r="L141" s="4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2" spans="1:31" s="2" customFormat="1" ht="15.2" customHeight="1">
      <c r="A142" s="32"/>
      <c r="B142" s="33"/>
      <c r="C142" s="27" t="s">
        <v>24</v>
      </c>
      <c r="D142" s="32"/>
      <c r="E142" s="32"/>
      <c r="F142" s="25" t="str">
        <f>E17</f>
        <v>Město Benešov, Masarykovo náměstí 100, Benešov</v>
      </c>
      <c r="G142" s="32"/>
      <c r="H142" s="32"/>
      <c r="I142" s="27" t="s">
        <v>30</v>
      </c>
      <c r="J142" s="30" t="str">
        <f>E23</f>
        <v xml:space="preserve"> </v>
      </c>
      <c r="K142" s="32"/>
      <c r="L142" s="4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  <row r="143" spans="1:31" s="2" customFormat="1" ht="15.2" customHeight="1">
      <c r="A143" s="32"/>
      <c r="B143" s="33"/>
      <c r="C143" s="27" t="s">
        <v>28</v>
      </c>
      <c r="D143" s="32"/>
      <c r="E143" s="32"/>
      <c r="F143" s="25" t="str">
        <f>IF(E20="","",E20)</f>
        <v>Vyplň údaj</v>
      </c>
      <c r="G143" s="32"/>
      <c r="H143" s="32"/>
      <c r="I143" s="27" t="s">
        <v>33</v>
      </c>
      <c r="J143" s="30" t="str">
        <f>E26</f>
        <v xml:space="preserve"> </v>
      </c>
      <c r="K143" s="32"/>
      <c r="L143" s="4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  <row r="144" spans="1:31" s="2" customFormat="1" ht="10.35" customHeight="1">
      <c r="A144" s="32"/>
      <c r="B144" s="33"/>
      <c r="C144" s="32"/>
      <c r="D144" s="32"/>
      <c r="E144" s="32"/>
      <c r="F144" s="32"/>
      <c r="G144" s="32"/>
      <c r="H144" s="32"/>
      <c r="I144" s="32"/>
      <c r="J144" s="32"/>
      <c r="K144" s="32"/>
      <c r="L144" s="4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</row>
    <row r="145" spans="1:31" s="10" customFormat="1" ht="29.25" customHeight="1">
      <c r="A145" s="121"/>
      <c r="B145" s="122"/>
      <c r="C145" s="123" t="s">
        <v>162</v>
      </c>
      <c r="D145" s="124" t="s">
        <v>61</v>
      </c>
      <c r="E145" s="124" t="s">
        <v>57</v>
      </c>
      <c r="F145" s="124" t="s">
        <v>58</v>
      </c>
      <c r="G145" s="124" t="s">
        <v>163</v>
      </c>
      <c r="H145" s="124" t="s">
        <v>164</v>
      </c>
      <c r="I145" s="124" t="s">
        <v>165</v>
      </c>
      <c r="J145" s="124" t="s">
        <v>132</v>
      </c>
      <c r="K145" s="125" t="s">
        <v>166</v>
      </c>
      <c r="L145" s="126"/>
      <c r="M145" s="62" t="s">
        <v>1</v>
      </c>
      <c r="N145" s="63" t="s">
        <v>40</v>
      </c>
      <c r="O145" s="63" t="s">
        <v>167</v>
      </c>
      <c r="P145" s="63" t="s">
        <v>168</v>
      </c>
      <c r="Q145" s="63" t="s">
        <v>169</v>
      </c>
      <c r="R145" s="63" t="s">
        <v>170</v>
      </c>
      <c r="S145" s="63" t="s">
        <v>171</v>
      </c>
      <c r="T145" s="64" t="s">
        <v>172</v>
      </c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</row>
    <row r="146" spans="1:63" s="2" customFormat="1" ht="22.9" customHeight="1">
      <c r="A146" s="32"/>
      <c r="B146" s="33"/>
      <c r="C146" s="69" t="s">
        <v>173</v>
      </c>
      <c r="D146" s="32"/>
      <c r="E146" s="32"/>
      <c r="F146" s="32"/>
      <c r="G146" s="32"/>
      <c r="H146" s="32"/>
      <c r="I146" s="32"/>
      <c r="J146" s="127">
        <f>BK146</f>
        <v>0</v>
      </c>
      <c r="K146" s="32"/>
      <c r="L146" s="33"/>
      <c r="M146" s="65"/>
      <c r="N146" s="56"/>
      <c r="O146" s="66"/>
      <c r="P146" s="128">
        <f>P147+P152+P161+P168+P171+P176+P179+P189+P192+P195+P197+P211+P224+P226+P236+P246+P249+P257+P268+P271+P279+P292+P299+P302+P305+P309</f>
        <v>0</v>
      </c>
      <c r="Q146" s="66"/>
      <c r="R146" s="128">
        <f>R147+R152+R161+R168+R171+R176+R179+R189+R192+R195+R197+R211+R224+R226+R236+R246+R249+R257+R268+R271+R279+R292+R299+R302+R305+R309</f>
        <v>0</v>
      </c>
      <c r="S146" s="66"/>
      <c r="T146" s="129">
        <f>T147+T152+T161+T168+T171+T176+T179+T189+T192+T195+T197+T211+T224+T226+T236+T246+T249+T257+T268+T271+T279+T292+T299+T302+T305+T309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75</v>
      </c>
      <c r="AU146" s="17" t="s">
        <v>134</v>
      </c>
      <c r="BK146" s="130">
        <f>BK147+BK152+BK161+BK168+BK171+BK176+BK179+BK189+BK192+BK195+BK197+BK211+BK224+BK226+BK236+BK246+BK249+BK257+BK268+BK271+BK279+BK292+BK299+BK302+BK305+BK309</f>
        <v>0</v>
      </c>
    </row>
    <row r="147" spans="2:63" s="11" customFormat="1" ht="25.9" customHeight="1">
      <c r="B147" s="131"/>
      <c r="D147" s="132" t="s">
        <v>75</v>
      </c>
      <c r="E147" s="133" t="s">
        <v>83</v>
      </c>
      <c r="F147" s="133" t="s">
        <v>174</v>
      </c>
      <c r="I147" s="134"/>
      <c r="J147" s="135">
        <f>BK147</f>
        <v>0</v>
      </c>
      <c r="L147" s="131"/>
      <c r="M147" s="136"/>
      <c r="N147" s="137"/>
      <c r="O147" s="137"/>
      <c r="P147" s="138">
        <f>SUM(P148:P151)</f>
        <v>0</v>
      </c>
      <c r="Q147" s="137"/>
      <c r="R147" s="138">
        <f>SUM(R148:R151)</f>
        <v>0</v>
      </c>
      <c r="S147" s="137"/>
      <c r="T147" s="139">
        <f>SUM(T148:T151)</f>
        <v>0</v>
      </c>
      <c r="AR147" s="132" t="s">
        <v>83</v>
      </c>
      <c r="AT147" s="140" t="s">
        <v>75</v>
      </c>
      <c r="AU147" s="140" t="s">
        <v>76</v>
      </c>
      <c r="AY147" s="132" t="s">
        <v>175</v>
      </c>
      <c r="BK147" s="141">
        <f>SUM(BK148:BK151)</f>
        <v>0</v>
      </c>
    </row>
    <row r="148" spans="1:65" s="2" customFormat="1" ht="16.5" customHeight="1">
      <c r="A148" s="32"/>
      <c r="B148" s="142"/>
      <c r="C148" s="143" t="s">
        <v>83</v>
      </c>
      <c r="D148" s="143" t="s">
        <v>176</v>
      </c>
      <c r="E148" s="144" t="s">
        <v>177</v>
      </c>
      <c r="F148" s="145" t="s">
        <v>178</v>
      </c>
      <c r="G148" s="146" t="s">
        <v>179</v>
      </c>
      <c r="H148" s="147">
        <v>1.96</v>
      </c>
      <c r="I148" s="148"/>
      <c r="J148" s="149">
        <f>ROUND(I148*H148,2)</f>
        <v>0</v>
      </c>
      <c r="K148" s="145" t="s">
        <v>1</v>
      </c>
      <c r="L148" s="33"/>
      <c r="M148" s="150" t="s">
        <v>1</v>
      </c>
      <c r="N148" s="151" t="s">
        <v>41</v>
      </c>
      <c r="O148" s="58"/>
      <c r="P148" s="152">
        <f>O148*H148</f>
        <v>0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4" t="s">
        <v>180</v>
      </c>
      <c r="AT148" s="154" t="s">
        <v>176</v>
      </c>
      <c r="AU148" s="154" t="s">
        <v>83</v>
      </c>
      <c r="AY148" s="17" t="s">
        <v>175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7" t="s">
        <v>83</v>
      </c>
      <c r="BK148" s="155">
        <f>ROUND(I148*H148,2)</f>
        <v>0</v>
      </c>
      <c r="BL148" s="17" t="s">
        <v>180</v>
      </c>
      <c r="BM148" s="154" t="s">
        <v>85</v>
      </c>
    </row>
    <row r="149" spans="1:65" s="2" customFormat="1" ht="16.5" customHeight="1">
      <c r="A149" s="32"/>
      <c r="B149" s="142"/>
      <c r="C149" s="143" t="s">
        <v>85</v>
      </c>
      <c r="D149" s="143" t="s">
        <v>176</v>
      </c>
      <c r="E149" s="144" t="s">
        <v>181</v>
      </c>
      <c r="F149" s="145" t="s">
        <v>182</v>
      </c>
      <c r="G149" s="146" t="s">
        <v>183</v>
      </c>
      <c r="H149" s="147">
        <v>3.601</v>
      </c>
      <c r="I149" s="148"/>
      <c r="J149" s="149">
        <f>ROUND(I149*H149,2)</f>
        <v>0</v>
      </c>
      <c r="K149" s="145" t="s">
        <v>1</v>
      </c>
      <c r="L149" s="33"/>
      <c r="M149" s="150" t="s">
        <v>1</v>
      </c>
      <c r="N149" s="151" t="s">
        <v>41</v>
      </c>
      <c r="O149" s="58"/>
      <c r="P149" s="152">
        <f>O149*H149</f>
        <v>0</v>
      </c>
      <c r="Q149" s="152">
        <v>0</v>
      </c>
      <c r="R149" s="152">
        <f>Q149*H149</f>
        <v>0</v>
      </c>
      <c r="S149" s="152">
        <v>0</v>
      </c>
      <c r="T149" s="153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4" t="s">
        <v>180</v>
      </c>
      <c r="AT149" s="154" t="s">
        <v>176</v>
      </c>
      <c r="AU149" s="154" t="s">
        <v>83</v>
      </c>
      <c r="AY149" s="17" t="s">
        <v>175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7" t="s">
        <v>83</v>
      </c>
      <c r="BK149" s="155">
        <f>ROUND(I149*H149,2)</f>
        <v>0</v>
      </c>
      <c r="BL149" s="17" t="s">
        <v>180</v>
      </c>
      <c r="BM149" s="154" t="s">
        <v>180</v>
      </c>
    </row>
    <row r="150" spans="1:65" s="2" customFormat="1" ht="16.5" customHeight="1">
      <c r="A150" s="32"/>
      <c r="B150" s="142"/>
      <c r="C150" s="143" t="s">
        <v>184</v>
      </c>
      <c r="D150" s="143" t="s">
        <v>176</v>
      </c>
      <c r="E150" s="144" t="s">
        <v>185</v>
      </c>
      <c r="F150" s="145" t="s">
        <v>186</v>
      </c>
      <c r="G150" s="146" t="s">
        <v>179</v>
      </c>
      <c r="H150" s="147">
        <v>13.655</v>
      </c>
      <c r="I150" s="148"/>
      <c r="J150" s="149">
        <f>ROUND(I150*H150,2)</f>
        <v>0</v>
      </c>
      <c r="K150" s="145" t="s">
        <v>1</v>
      </c>
      <c r="L150" s="33"/>
      <c r="M150" s="150" t="s">
        <v>1</v>
      </c>
      <c r="N150" s="151" t="s">
        <v>41</v>
      </c>
      <c r="O150" s="58"/>
      <c r="P150" s="152">
        <f>O150*H150</f>
        <v>0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4" t="s">
        <v>180</v>
      </c>
      <c r="AT150" s="154" t="s">
        <v>176</v>
      </c>
      <c r="AU150" s="154" t="s">
        <v>83</v>
      </c>
      <c r="AY150" s="17" t="s">
        <v>175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7" t="s">
        <v>83</v>
      </c>
      <c r="BK150" s="155">
        <f>ROUND(I150*H150,2)</f>
        <v>0</v>
      </c>
      <c r="BL150" s="17" t="s">
        <v>180</v>
      </c>
      <c r="BM150" s="154" t="s">
        <v>187</v>
      </c>
    </row>
    <row r="151" spans="1:65" s="2" customFormat="1" ht="16.5" customHeight="1">
      <c r="A151" s="32"/>
      <c r="B151" s="142"/>
      <c r="C151" s="143" t="s">
        <v>180</v>
      </c>
      <c r="D151" s="143" t="s">
        <v>176</v>
      </c>
      <c r="E151" s="144" t="s">
        <v>188</v>
      </c>
      <c r="F151" s="145" t="s">
        <v>189</v>
      </c>
      <c r="G151" s="146" t="s">
        <v>183</v>
      </c>
      <c r="H151" s="147">
        <v>25.084</v>
      </c>
      <c r="I151" s="148"/>
      <c r="J151" s="149">
        <f>ROUND(I151*H151,2)</f>
        <v>0</v>
      </c>
      <c r="K151" s="145" t="s">
        <v>1</v>
      </c>
      <c r="L151" s="33"/>
      <c r="M151" s="150" t="s">
        <v>1</v>
      </c>
      <c r="N151" s="151" t="s">
        <v>41</v>
      </c>
      <c r="O151" s="58"/>
      <c r="P151" s="152">
        <f>O151*H151</f>
        <v>0</v>
      </c>
      <c r="Q151" s="152">
        <v>0</v>
      </c>
      <c r="R151" s="152">
        <f>Q151*H151</f>
        <v>0</v>
      </c>
      <c r="S151" s="152">
        <v>0</v>
      </c>
      <c r="T151" s="153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4" t="s">
        <v>180</v>
      </c>
      <c r="AT151" s="154" t="s">
        <v>176</v>
      </c>
      <c r="AU151" s="154" t="s">
        <v>83</v>
      </c>
      <c r="AY151" s="17" t="s">
        <v>175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7" t="s">
        <v>83</v>
      </c>
      <c r="BK151" s="155">
        <f>ROUND(I151*H151,2)</f>
        <v>0</v>
      </c>
      <c r="BL151" s="17" t="s">
        <v>180</v>
      </c>
      <c r="BM151" s="154" t="s">
        <v>190</v>
      </c>
    </row>
    <row r="152" spans="2:63" s="11" customFormat="1" ht="25.9" customHeight="1">
      <c r="B152" s="131"/>
      <c r="D152" s="132" t="s">
        <v>75</v>
      </c>
      <c r="E152" s="133" t="s">
        <v>85</v>
      </c>
      <c r="F152" s="133" t="s">
        <v>191</v>
      </c>
      <c r="I152" s="134"/>
      <c r="J152" s="135">
        <f>BK152</f>
        <v>0</v>
      </c>
      <c r="L152" s="131"/>
      <c r="M152" s="136"/>
      <c r="N152" s="137"/>
      <c r="O152" s="137"/>
      <c r="P152" s="138">
        <f>SUM(P153:P160)</f>
        <v>0</v>
      </c>
      <c r="Q152" s="137"/>
      <c r="R152" s="138">
        <f>SUM(R153:R160)</f>
        <v>0</v>
      </c>
      <c r="S152" s="137"/>
      <c r="T152" s="139">
        <f>SUM(T153:T160)</f>
        <v>0</v>
      </c>
      <c r="AR152" s="132" t="s">
        <v>83</v>
      </c>
      <c r="AT152" s="140" t="s">
        <v>75</v>
      </c>
      <c r="AU152" s="140" t="s">
        <v>76</v>
      </c>
      <c r="AY152" s="132" t="s">
        <v>175</v>
      </c>
      <c r="BK152" s="141">
        <f>SUM(BK153:BK160)</f>
        <v>0</v>
      </c>
    </row>
    <row r="153" spans="1:65" s="2" customFormat="1" ht="24">
      <c r="A153" s="32"/>
      <c r="B153" s="142"/>
      <c r="C153" s="143" t="s">
        <v>192</v>
      </c>
      <c r="D153" s="143" t="s">
        <v>176</v>
      </c>
      <c r="E153" s="144" t="s">
        <v>193</v>
      </c>
      <c r="F153" s="145" t="s">
        <v>194</v>
      </c>
      <c r="G153" s="146" t="s">
        <v>195</v>
      </c>
      <c r="H153" s="147">
        <v>1.5</v>
      </c>
      <c r="I153" s="148"/>
      <c r="J153" s="149">
        <f aca="true" t="shared" si="0" ref="J153:J160">ROUND(I153*H153,2)</f>
        <v>0</v>
      </c>
      <c r="K153" s="145" t="s">
        <v>1</v>
      </c>
      <c r="L153" s="33"/>
      <c r="M153" s="150" t="s">
        <v>1</v>
      </c>
      <c r="N153" s="151" t="s">
        <v>41</v>
      </c>
      <c r="O153" s="58"/>
      <c r="P153" s="152">
        <f aca="true" t="shared" si="1" ref="P153:P160">O153*H153</f>
        <v>0</v>
      </c>
      <c r="Q153" s="152">
        <v>0</v>
      </c>
      <c r="R153" s="152">
        <f aca="true" t="shared" si="2" ref="R153:R160">Q153*H153</f>
        <v>0</v>
      </c>
      <c r="S153" s="152">
        <v>0</v>
      </c>
      <c r="T153" s="153">
        <f aca="true" t="shared" si="3" ref="T153:T160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4" t="s">
        <v>180</v>
      </c>
      <c r="AT153" s="154" t="s">
        <v>176</v>
      </c>
      <c r="AU153" s="154" t="s">
        <v>83</v>
      </c>
      <c r="AY153" s="17" t="s">
        <v>175</v>
      </c>
      <c r="BE153" s="155">
        <f aca="true" t="shared" si="4" ref="BE153:BE160">IF(N153="základní",J153,0)</f>
        <v>0</v>
      </c>
      <c r="BF153" s="155">
        <f aca="true" t="shared" si="5" ref="BF153:BF160">IF(N153="snížená",J153,0)</f>
        <v>0</v>
      </c>
      <c r="BG153" s="155">
        <f aca="true" t="shared" si="6" ref="BG153:BG160">IF(N153="zákl. přenesená",J153,0)</f>
        <v>0</v>
      </c>
      <c r="BH153" s="155">
        <f aca="true" t="shared" si="7" ref="BH153:BH160">IF(N153="sníž. přenesená",J153,0)</f>
        <v>0</v>
      </c>
      <c r="BI153" s="155">
        <f aca="true" t="shared" si="8" ref="BI153:BI160">IF(N153="nulová",J153,0)</f>
        <v>0</v>
      </c>
      <c r="BJ153" s="17" t="s">
        <v>83</v>
      </c>
      <c r="BK153" s="155">
        <f aca="true" t="shared" si="9" ref="BK153:BK160">ROUND(I153*H153,2)</f>
        <v>0</v>
      </c>
      <c r="BL153" s="17" t="s">
        <v>180</v>
      </c>
      <c r="BM153" s="154" t="s">
        <v>196</v>
      </c>
    </row>
    <row r="154" spans="1:65" s="2" customFormat="1" ht="16.5" customHeight="1">
      <c r="A154" s="32"/>
      <c r="B154" s="142"/>
      <c r="C154" s="143" t="s">
        <v>187</v>
      </c>
      <c r="D154" s="143" t="s">
        <v>176</v>
      </c>
      <c r="E154" s="144" t="s">
        <v>197</v>
      </c>
      <c r="F154" s="145" t="s">
        <v>198</v>
      </c>
      <c r="G154" s="146" t="s">
        <v>183</v>
      </c>
      <c r="H154" s="147">
        <v>0.013</v>
      </c>
      <c r="I154" s="148"/>
      <c r="J154" s="149">
        <f t="shared" si="0"/>
        <v>0</v>
      </c>
      <c r="K154" s="145" t="s">
        <v>1</v>
      </c>
      <c r="L154" s="33"/>
      <c r="M154" s="150" t="s">
        <v>1</v>
      </c>
      <c r="N154" s="151" t="s">
        <v>41</v>
      </c>
      <c r="O154" s="58"/>
      <c r="P154" s="152">
        <f t="shared" si="1"/>
        <v>0</v>
      </c>
      <c r="Q154" s="152">
        <v>0</v>
      </c>
      <c r="R154" s="152">
        <f t="shared" si="2"/>
        <v>0</v>
      </c>
      <c r="S154" s="152">
        <v>0</v>
      </c>
      <c r="T154" s="153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4" t="s">
        <v>180</v>
      </c>
      <c r="AT154" s="154" t="s">
        <v>176</v>
      </c>
      <c r="AU154" s="154" t="s">
        <v>83</v>
      </c>
      <c r="AY154" s="17" t="s">
        <v>175</v>
      </c>
      <c r="BE154" s="155">
        <f t="shared" si="4"/>
        <v>0</v>
      </c>
      <c r="BF154" s="155">
        <f t="shared" si="5"/>
        <v>0</v>
      </c>
      <c r="BG154" s="155">
        <f t="shared" si="6"/>
        <v>0</v>
      </c>
      <c r="BH154" s="155">
        <f t="shared" si="7"/>
        <v>0</v>
      </c>
      <c r="BI154" s="155">
        <f t="shared" si="8"/>
        <v>0</v>
      </c>
      <c r="BJ154" s="17" t="s">
        <v>83</v>
      </c>
      <c r="BK154" s="155">
        <f t="shared" si="9"/>
        <v>0</v>
      </c>
      <c r="BL154" s="17" t="s">
        <v>180</v>
      </c>
      <c r="BM154" s="154" t="s">
        <v>199</v>
      </c>
    </row>
    <row r="155" spans="1:65" s="2" customFormat="1" ht="24">
      <c r="A155" s="32"/>
      <c r="B155" s="142"/>
      <c r="C155" s="143" t="s">
        <v>200</v>
      </c>
      <c r="D155" s="143" t="s">
        <v>176</v>
      </c>
      <c r="E155" s="144" t="s">
        <v>201</v>
      </c>
      <c r="F155" s="145" t="s">
        <v>202</v>
      </c>
      <c r="G155" s="146" t="s">
        <v>195</v>
      </c>
      <c r="H155" s="147">
        <v>0.87</v>
      </c>
      <c r="I155" s="148"/>
      <c r="J155" s="149">
        <f t="shared" si="0"/>
        <v>0</v>
      </c>
      <c r="K155" s="145" t="s">
        <v>1</v>
      </c>
      <c r="L155" s="33"/>
      <c r="M155" s="150" t="s">
        <v>1</v>
      </c>
      <c r="N155" s="151" t="s">
        <v>41</v>
      </c>
      <c r="O155" s="58"/>
      <c r="P155" s="152">
        <f t="shared" si="1"/>
        <v>0</v>
      </c>
      <c r="Q155" s="152">
        <v>0</v>
      </c>
      <c r="R155" s="152">
        <f t="shared" si="2"/>
        <v>0</v>
      </c>
      <c r="S155" s="152">
        <v>0</v>
      </c>
      <c r="T155" s="153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4" t="s">
        <v>180</v>
      </c>
      <c r="AT155" s="154" t="s">
        <v>176</v>
      </c>
      <c r="AU155" s="154" t="s">
        <v>83</v>
      </c>
      <c r="AY155" s="17" t="s">
        <v>175</v>
      </c>
      <c r="BE155" s="155">
        <f t="shared" si="4"/>
        <v>0</v>
      </c>
      <c r="BF155" s="155">
        <f t="shared" si="5"/>
        <v>0</v>
      </c>
      <c r="BG155" s="155">
        <f t="shared" si="6"/>
        <v>0</v>
      </c>
      <c r="BH155" s="155">
        <f t="shared" si="7"/>
        <v>0</v>
      </c>
      <c r="BI155" s="155">
        <f t="shared" si="8"/>
        <v>0</v>
      </c>
      <c r="BJ155" s="17" t="s">
        <v>83</v>
      </c>
      <c r="BK155" s="155">
        <f t="shared" si="9"/>
        <v>0</v>
      </c>
      <c r="BL155" s="17" t="s">
        <v>180</v>
      </c>
      <c r="BM155" s="154" t="s">
        <v>203</v>
      </c>
    </row>
    <row r="156" spans="1:65" s="2" customFormat="1" ht="24">
      <c r="A156" s="32"/>
      <c r="B156" s="142"/>
      <c r="C156" s="143" t="s">
        <v>190</v>
      </c>
      <c r="D156" s="143" t="s">
        <v>176</v>
      </c>
      <c r="E156" s="144" t="s">
        <v>204</v>
      </c>
      <c r="F156" s="145" t="s">
        <v>205</v>
      </c>
      <c r="G156" s="146" t="s">
        <v>195</v>
      </c>
      <c r="H156" s="147">
        <v>0.87</v>
      </c>
      <c r="I156" s="148"/>
      <c r="J156" s="149">
        <f t="shared" si="0"/>
        <v>0</v>
      </c>
      <c r="K156" s="145" t="s">
        <v>1</v>
      </c>
      <c r="L156" s="33"/>
      <c r="M156" s="150" t="s">
        <v>1</v>
      </c>
      <c r="N156" s="151" t="s">
        <v>41</v>
      </c>
      <c r="O156" s="58"/>
      <c r="P156" s="152">
        <f t="shared" si="1"/>
        <v>0</v>
      </c>
      <c r="Q156" s="152">
        <v>0</v>
      </c>
      <c r="R156" s="152">
        <f t="shared" si="2"/>
        <v>0</v>
      </c>
      <c r="S156" s="152">
        <v>0</v>
      </c>
      <c r="T156" s="153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4" t="s">
        <v>180</v>
      </c>
      <c r="AT156" s="154" t="s">
        <v>176</v>
      </c>
      <c r="AU156" s="154" t="s">
        <v>83</v>
      </c>
      <c r="AY156" s="17" t="s">
        <v>175</v>
      </c>
      <c r="BE156" s="155">
        <f t="shared" si="4"/>
        <v>0</v>
      </c>
      <c r="BF156" s="155">
        <f t="shared" si="5"/>
        <v>0</v>
      </c>
      <c r="BG156" s="155">
        <f t="shared" si="6"/>
        <v>0</v>
      </c>
      <c r="BH156" s="155">
        <f t="shared" si="7"/>
        <v>0</v>
      </c>
      <c r="BI156" s="155">
        <f t="shared" si="8"/>
        <v>0</v>
      </c>
      <c r="BJ156" s="17" t="s">
        <v>83</v>
      </c>
      <c r="BK156" s="155">
        <f t="shared" si="9"/>
        <v>0</v>
      </c>
      <c r="BL156" s="17" t="s">
        <v>180</v>
      </c>
      <c r="BM156" s="154" t="s">
        <v>206</v>
      </c>
    </row>
    <row r="157" spans="1:65" s="2" customFormat="1" ht="16.5" customHeight="1">
      <c r="A157" s="32"/>
      <c r="B157" s="142"/>
      <c r="C157" s="143" t="s">
        <v>207</v>
      </c>
      <c r="D157" s="143" t="s">
        <v>176</v>
      </c>
      <c r="E157" s="144" t="s">
        <v>197</v>
      </c>
      <c r="F157" s="145" t="s">
        <v>198</v>
      </c>
      <c r="G157" s="146" t="s">
        <v>183</v>
      </c>
      <c r="H157" s="147">
        <v>0.026</v>
      </c>
      <c r="I157" s="148"/>
      <c r="J157" s="149">
        <f t="shared" si="0"/>
        <v>0</v>
      </c>
      <c r="K157" s="145" t="s">
        <v>1</v>
      </c>
      <c r="L157" s="33"/>
      <c r="M157" s="150" t="s">
        <v>1</v>
      </c>
      <c r="N157" s="151" t="s">
        <v>41</v>
      </c>
      <c r="O157" s="58"/>
      <c r="P157" s="152">
        <f t="shared" si="1"/>
        <v>0</v>
      </c>
      <c r="Q157" s="152">
        <v>0</v>
      </c>
      <c r="R157" s="152">
        <f t="shared" si="2"/>
        <v>0</v>
      </c>
      <c r="S157" s="152">
        <v>0</v>
      </c>
      <c r="T157" s="153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4" t="s">
        <v>180</v>
      </c>
      <c r="AT157" s="154" t="s">
        <v>176</v>
      </c>
      <c r="AU157" s="154" t="s">
        <v>83</v>
      </c>
      <c r="AY157" s="17" t="s">
        <v>175</v>
      </c>
      <c r="BE157" s="155">
        <f t="shared" si="4"/>
        <v>0</v>
      </c>
      <c r="BF157" s="155">
        <f t="shared" si="5"/>
        <v>0</v>
      </c>
      <c r="BG157" s="155">
        <f t="shared" si="6"/>
        <v>0</v>
      </c>
      <c r="BH157" s="155">
        <f t="shared" si="7"/>
        <v>0</v>
      </c>
      <c r="BI157" s="155">
        <f t="shared" si="8"/>
        <v>0</v>
      </c>
      <c r="BJ157" s="17" t="s">
        <v>83</v>
      </c>
      <c r="BK157" s="155">
        <f t="shared" si="9"/>
        <v>0</v>
      </c>
      <c r="BL157" s="17" t="s">
        <v>180</v>
      </c>
      <c r="BM157" s="154" t="s">
        <v>208</v>
      </c>
    </row>
    <row r="158" spans="1:65" s="2" customFormat="1" ht="16.5" customHeight="1">
      <c r="A158" s="32"/>
      <c r="B158" s="142"/>
      <c r="C158" s="143" t="s">
        <v>196</v>
      </c>
      <c r="D158" s="143" t="s">
        <v>176</v>
      </c>
      <c r="E158" s="144" t="s">
        <v>209</v>
      </c>
      <c r="F158" s="145" t="s">
        <v>210</v>
      </c>
      <c r="G158" s="146" t="s">
        <v>179</v>
      </c>
      <c r="H158" s="147">
        <v>0.072</v>
      </c>
      <c r="I158" s="148"/>
      <c r="J158" s="149">
        <f t="shared" si="0"/>
        <v>0</v>
      </c>
      <c r="K158" s="145" t="s">
        <v>1</v>
      </c>
      <c r="L158" s="33"/>
      <c r="M158" s="150" t="s">
        <v>1</v>
      </c>
      <c r="N158" s="151" t="s">
        <v>41</v>
      </c>
      <c r="O158" s="58"/>
      <c r="P158" s="152">
        <f t="shared" si="1"/>
        <v>0</v>
      </c>
      <c r="Q158" s="152">
        <v>0</v>
      </c>
      <c r="R158" s="152">
        <f t="shared" si="2"/>
        <v>0</v>
      </c>
      <c r="S158" s="152">
        <v>0</v>
      </c>
      <c r="T158" s="153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4" t="s">
        <v>180</v>
      </c>
      <c r="AT158" s="154" t="s">
        <v>176</v>
      </c>
      <c r="AU158" s="154" t="s">
        <v>83</v>
      </c>
      <c r="AY158" s="17" t="s">
        <v>175</v>
      </c>
      <c r="BE158" s="155">
        <f t="shared" si="4"/>
        <v>0</v>
      </c>
      <c r="BF158" s="155">
        <f t="shared" si="5"/>
        <v>0</v>
      </c>
      <c r="BG158" s="155">
        <f t="shared" si="6"/>
        <v>0</v>
      </c>
      <c r="BH158" s="155">
        <f t="shared" si="7"/>
        <v>0</v>
      </c>
      <c r="BI158" s="155">
        <f t="shared" si="8"/>
        <v>0</v>
      </c>
      <c r="BJ158" s="17" t="s">
        <v>83</v>
      </c>
      <c r="BK158" s="155">
        <f t="shared" si="9"/>
        <v>0</v>
      </c>
      <c r="BL158" s="17" t="s">
        <v>180</v>
      </c>
      <c r="BM158" s="154" t="s">
        <v>211</v>
      </c>
    </row>
    <row r="159" spans="1:65" s="2" customFormat="1" ht="21.75" customHeight="1">
      <c r="A159" s="32"/>
      <c r="B159" s="142"/>
      <c r="C159" s="143" t="s">
        <v>212</v>
      </c>
      <c r="D159" s="143" t="s">
        <v>176</v>
      </c>
      <c r="E159" s="144" t="s">
        <v>213</v>
      </c>
      <c r="F159" s="145" t="s">
        <v>214</v>
      </c>
      <c r="G159" s="146" t="s">
        <v>179</v>
      </c>
      <c r="H159" s="147">
        <v>0.072</v>
      </c>
      <c r="I159" s="148"/>
      <c r="J159" s="149">
        <f t="shared" si="0"/>
        <v>0</v>
      </c>
      <c r="K159" s="145" t="s">
        <v>1</v>
      </c>
      <c r="L159" s="33"/>
      <c r="M159" s="150" t="s">
        <v>1</v>
      </c>
      <c r="N159" s="151" t="s">
        <v>41</v>
      </c>
      <c r="O159" s="58"/>
      <c r="P159" s="152">
        <f t="shared" si="1"/>
        <v>0</v>
      </c>
      <c r="Q159" s="152">
        <v>0</v>
      </c>
      <c r="R159" s="152">
        <f t="shared" si="2"/>
        <v>0</v>
      </c>
      <c r="S159" s="152">
        <v>0</v>
      </c>
      <c r="T159" s="153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4" t="s">
        <v>180</v>
      </c>
      <c r="AT159" s="154" t="s">
        <v>176</v>
      </c>
      <c r="AU159" s="154" t="s">
        <v>83</v>
      </c>
      <c r="AY159" s="17" t="s">
        <v>175</v>
      </c>
      <c r="BE159" s="155">
        <f t="shared" si="4"/>
        <v>0</v>
      </c>
      <c r="BF159" s="155">
        <f t="shared" si="5"/>
        <v>0</v>
      </c>
      <c r="BG159" s="155">
        <f t="shared" si="6"/>
        <v>0</v>
      </c>
      <c r="BH159" s="155">
        <f t="shared" si="7"/>
        <v>0</v>
      </c>
      <c r="BI159" s="155">
        <f t="shared" si="8"/>
        <v>0</v>
      </c>
      <c r="BJ159" s="17" t="s">
        <v>83</v>
      </c>
      <c r="BK159" s="155">
        <f t="shared" si="9"/>
        <v>0</v>
      </c>
      <c r="BL159" s="17" t="s">
        <v>180</v>
      </c>
      <c r="BM159" s="154" t="s">
        <v>215</v>
      </c>
    </row>
    <row r="160" spans="1:65" s="2" customFormat="1" ht="16.5" customHeight="1">
      <c r="A160" s="32"/>
      <c r="B160" s="142"/>
      <c r="C160" s="143" t="s">
        <v>199</v>
      </c>
      <c r="D160" s="143" t="s">
        <v>176</v>
      </c>
      <c r="E160" s="144" t="s">
        <v>216</v>
      </c>
      <c r="F160" s="145" t="s">
        <v>217</v>
      </c>
      <c r="G160" s="146" t="s">
        <v>183</v>
      </c>
      <c r="H160" s="147">
        <v>0.003</v>
      </c>
      <c r="I160" s="148"/>
      <c r="J160" s="149">
        <f t="shared" si="0"/>
        <v>0</v>
      </c>
      <c r="K160" s="145" t="s">
        <v>1</v>
      </c>
      <c r="L160" s="33"/>
      <c r="M160" s="150" t="s">
        <v>1</v>
      </c>
      <c r="N160" s="151" t="s">
        <v>41</v>
      </c>
      <c r="O160" s="58"/>
      <c r="P160" s="152">
        <f t="shared" si="1"/>
        <v>0</v>
      </c>
      <c r="Q160" s="152">
        <v>0</v>
      </c>
      <c r="R160" s="152">
        <f t="shared" si="2"/>
        <v>0</v>
      </c>
      <c r="S160" s="152">
        <v>0</v>
      </c>
      <c r="T160" s="153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4" t="s">
        <v>180</v>
      </c>
      <c r="AT160" s="154" t="s">
        <v>176</v>
      </c>
      <c r="AU160" s="154" t="s">
        <v>83</v>
      </c>
      <c r="AY160" s="17" t="s">
        <v>175</v>
      </c>
      <c r="BE160" s="155">
        <f t="shared" si="4"/>
        <v>0</v>
      </c>
      <c r="BF160" s="155">
        <f t="shared" si="5"/>
        <v>0</v>
      </c>
      <c r="BG160" s="155">
        <f t="shared" si="6"/>
        <v>0</v>
      </c>
      <c r="BH160" s="155">
        <f t="shared" si="7"/>
        <v>0</v>
      </c>
      <c r="BI160" s="155">
        <f t="shared" si="8"/>
        <v>0</v>
      </c>
      <c r="BJ160" s="17" t="s">
        <v>83</v>
      </c>
      <c r="BK160" s="155">
        <f t="shared" si="9"/>
        <v>0</v>
      </c>
      <c r="BL160" s="17" t="s">
        <v>180</v>
      </c>
      <c r="BM160" s="154" t="s">
        <v>218</v>
      </c>
    </row>
    <row r="161" spans="2:63" s="11" customFormat="1" ht="25.9" customHeight="1">
      <c r="B161" s="131"/>
      <c r="D161" s="132" t="s">
        <v>75</v>
      </c>
      <c r="E161" s="133" t="s">
        <v>184</v>
      </c>
      <c r="F161" s="133" t="s">
        <v>219</v>
      </c>
      <c r="I161" s="134"/>
      <c r="J161" s="135">
        <f>BK161</f>
        <v>0</v>
      </c>
      <c r="L161" s="131"/>
      <c r="M161" s="136"/>
      <c r="N161" s="137"/>
      <c r="O161" s="137"/>
      <c r="P161" s="138">
        <f>SUM(P162:P167)</f>
        <v>0</v>
      </c>
      <c r="Q161" s="137"/>
      <c r="R161" s="138">
        <f>SUM(R162:R167)</f>
        <v>0</v>
      </c>
      <c r="S161" s="137"/>
      <c r="T161" s="139">
        <f>SUM(T162:T167)</f>
        <v>0</v>
      </c>
      <c r="AR161" s="132" t="s">
        <v>83</v>
      </c>
      <c r="AT161" s="140" t="s">
        <v>75</v>
      </c>
      <c r="AU161" s="140" t="s">
        <v>76</v>
      </c>
      <c r="AY161" s="132" t="s">
        <v>175</v>
      </c>
      <c r="BK161" s="141">
        <f>SUM(BK162:BK167)</f>
        <v>0</v>
      </c>
    </row>
    <row r="162" spans="1:65" s="2" customFormat="1" ht="21.75" customHeight="1">
      <c r="A162" s="32"/>
      <c r="B162" s="142"/>
      <c r="C162" s="143" t="s">
        <v>220</v>
      </c>
      <c r="D162" s="143" t="s">
        <v>176</v>
      </c>
      <c r="E162" s="144" t="s">
        <v>221</v>
      </c>
      <c r="F162" s="145" t="s">
        <v>222</v>
      </c>
      <c r="G162" s="146" t="s">
        <v>179</v>
      </c>
      <c r="H162" s="147">
        <v>0.591</v>
      </c>
      <c r="I162" s="148"/>
      <c r="J162" s="149">
        <f aca="true" t="shared" si="10" ref="J162:J167">ROUND(I162*H162,2)</f>
        <v>0</v>
      </c>
      <c r="K162" s="145" t="s">
        <v>1</v>
      </c>
      <c r="L162" s="33"/>
      <c r="M162" s="150" t="s">
        <v>1</v>
      </c>
      <c r="N162" s="151" t="s">
        <v>41</v>
      </c>
      <c r="O162" s="58"/>
      <c r="P162" s="152">
        <f aca="true" t="shared" si="11" ref="P162:P167">O162*H162</f>
        <v>0</v>
      </c>
      <c r="Q162" s="152">
        <v>0</v>
      </c>
      <c r="R162" s="152">
        <f aca="true" t="shared" si="12" ref="R162:R167">Q162*H162</f>
        <v>0</v>
      </c>
      <c r="S162" s="152">
        <v>0</v>
      </c>
      <c r="T162" s="153">
        <f aca="true" t="shared" si="13" ref="T162:T167"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4" t="s">
        <v>180</v>
      </c>
      <c r="AT162" s="154" t="s">
        <v>176</v>
      </c>
      <c r="AU162" s="154" t="s">
        <v>83</v>
      </c>
      <c r="AY162" s="17" t="s">
        <v>175</v>
      </c>
      <c r="BE162" s="155">
        <f aca="true" t="shared" si="14" ref="BE162:BE167">IF(N162="základní",J162,0)</f>
        <v>0</v>
      </c>
      <c r="BF162" s="155">
        <f aca="true" t="shared" si="15" ref="BF162:BF167">IF(N162="snížená",J162,0)</f>
        <v>0</v>
      </c>
      <c r="BG162" s="155">
        <f aca="true" t="shared" si="16" ref="BG162:BG167">IF(N162="zákl. přenesená",J162,0)</f>
        <v>0</v>
      </c>
      <c r="BH162" s="155">
        <f aca="true" t="shared" si="17" ref="BH162:BH167">IF(N162="sníž. přenesená",J162,0)</f>
        <v>0</v>
      </c>
      <c r="BI162" s="155">
        <f aca="true" t="shared" si="18" ref="BI162:BI167">IF(N162="nulová",J162,0)</f>
        <v>0</v>
      </c>
      <c r="BJ162" s="17" t="s">
        <v>83</v>
      </c>
      <c r="BK162" s="155">
        <f aca="true" t="shared" si="19" ref="BK162:BK167">ROUND(I162*H162,2)</f>
        <v>0</v>
      </c>
      <c r="BL162" s="17" t="s">
        <v>180</v>
      </c>
      <c r="BM162" s="154" t="s">
        <v>223</v>
      </c>
    </row>
    <row r="163" spans="1:65" s="2" customFormat="1" ht="21.75" customHeight="1">
      <c r="A163" s="32"/>
      <c r="B163" s="142"/>
      <c r="C163" s="143" t="s">
        <v>203</v>
      </c>
      <c r="D163" s="143" t="s">
        <v>176</v>
      </c>
      <c r="E163" s="144" t="s">
        <v>224</v>
      </c>
      <c r="F163" s="145" t="s">
        <v>225</v>
      </c>
      <c r="G163" s="146" t="s">
        <v>179</v>
      </c>
      <c r="H163" s="147">
        <v>0.32</v>
      </c>
      <c r="I163" s="148"/>
      <c r="J163" s="149">
        <f t="shared" si="10"/>
        <v>0</v>
      </c>
      <c r="K163" s="145" t="s">
        <v>1</v>
      </c>
      <c r="L163" s="33"/>
      <c r="M163" s="150" t="s">
        <v>1</v>
      </c>
      <c r="N163" s="151" t="s">
        <v>41</v>
      </c>
      <c r="O163" s="58"/>
      <c r="P163" s="152">
        <f t="shared" si="11"/>
        <v>0</v>
      </c>
      <c r="Q163" s="152">
        <v>0</v>
      </c>
      <c r="R163" s="152">
        <f t="shared" si="12"/>
        <v>0</v>
      </c>
      <c r="S163" s="152">
        <v>0</v>
      </c>
      <c r="T163" s="153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4" t="s">
        <v>180</v>
      </c>
      <c r="AT163" s="154" t="s">
        <v>176</v>
      </c>
      <c r="AU163" s="154" t="s">
        <v>83</v>
      </c>
      <c r="AY163" s="17" t="s">
        <v>175</v>
      </c>
      <c r="BE163" s="155">
        <f t="shared" si="14"/>
        <v>0</v>
      </c>
      <c r="BF163" s="155">
        <f t="shared" si="15"/>
        <v>0</v>
      </c>
      <c r="BG163" s="155">
        <f t="shared" si="16"/>
        <v>0</v>
      </c>
      <c r="BH163" s="155">
        <f t="shared" si="17"/>
        <v>0</v>
      </c>
      <c r="BI163" s="155">
        <f t="shared" si="18"/>
        <v>0</v>
      </c>
      <c r="BJ163" s="17" t="s">
        <v>83</v>
      </c>
      <c r="BK163" s="155">
        <f t="shared" si="19"/>
        <v>0</v>
      </c>
      <c r="BL163" s="17" t="s">
        <v>180</v>
      </c>
      <c r="BM163" s="154" t="s">
        <v>226</v>
      </c>
    </row>
    <row r="164" spans="1:65" s="2" customFormat="1" ht="16.5" customHeight="1">
      <c r="A164" s="32"/>
      <c r="B164" s="142"/>
      <c r="C164" s="143" t="s">
        <v>8</v>
      </c>
      <c r="D164" s="143" t="s">
        <v>176</v>
      </c>
      <c r="E164" s="144" t="s">
        <v>227</v>
      </c>
      <c r="F164" s="145" t="s">
        <v>228</v>
      </c>
      <c r="G164" s="146" t="s">
        <v>179</v>
      </c>
      <c r="H164" s="147">
        <v>0.079</v>
      </c>
      <c r="I164" s="148"/>
      <c r="J164" s="149">
        <f t="shared" si="10"/>
        <v>0</v>
      </c>
      <c r="K164" s="145" t="s">
        <v>1</v>
      </c>
      <c r="L164" s="33"/>
      <c r="M164" s="150" t="s">
        <v>1</v>
      </c>
      <c r="N164" s="151" t="s">
        <v>41</v>
      </c>
      <c r="O164" s="58"/>
      <c r="P164" s="152">
        <f t="shared" si="11"/>
        <v>0</v>
      </c>
      <c r="Q164" s="152">
        <v>0</v>
      </c>
      <c r="R164" s="152">
        <f t="shared" si="12"/>
        <v>0</v>
      </c>
      <c r="S164" s="152">
        <v>0</v>
      </c>
      <c r="T164" s="153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4" t="s">
        <v>180</v>
      </c>
      <c r="AT164" s="154" t="s">
        <v>176</v>
      </c>
      <c r="AU164" s="154" t="s">
        <v>83</v>
      </c>
      <c r="AY164" s="17" t="s">
        <v>175</v>
      </c>
      <c r="BE164" s="155">
        <f t="shared" si="14"/>
        <v>0</v>
      </c>
      <c r="BF164" s="155">
        <f t="shared" si="15"/>
        <v>0</v>
      </c>
      <c r="BG164" s="155">
        <f t="shared" si="16"/>
        <v>0</v>
      </c>
      <c r="BH164" s="155">
        <f t="shared" si="17"/>
        <v>0</v>
      </c>
      <c r="BI164" s="155">
        <f t="shared" si="18"/>
        <v>0</v>
      </c>
      <c r="BJ164" s="17" t="s">
        <v>83</v>
      </c>
      <c r="BK164" s="155">
        <f t="shared" si="19"/>
        <v>0</v>
      </c>
      <c r="BL164" s="17" t="s">
        <v>180</v>
      </c>
      <c r="BM164" s="154" t="s">
        <v>229</v>
      </c>
    </row>
    <row r="165" spans="1:65" s="2" customFormat="1" ht="21.75" customHeight="1">
      <c r="A165" s="32"/>
      <c r="B165" s="142"/>
      <c r="C165" s="143" t="s">
        <v>206</v>
      </c>
      <c r="D165" s="143" t="s">
        <v>176</v>
      </c>
      <c r="E165" s="144" t="s">
        <v>230</v>
      </c>
      <c r="F165" s="145" t="s">
        <v>231</v>
      </c>
      <c r="G165" s="146" t="s">
        <v>232</v>
      </c>
      <c r="H165" s="147">
        <v>4</v>
      </c>
      <c r="I165" s="148"/>
      <c r="J165" s="149">
        <f t="shared" si="10"/>
        <v>0</v>
      </c>
      <c r="K165" s="145" t="s">
        <v>1</v>
      </c>
      <c r="L165" s="33"/>
      <c r="M165" s="150" t="s">
        <v>1</v>
      </c>
      <c r="N165" s="151" t="s">
        <v>41</v>
      </c>
      <c r="O165" s="58"/>
      <c r="P165" s="152">
        <f t="shared" si="11"/>
        <v>0</v>
      </c>
      <c r="Q165" s="152">
        <v>0</v>
      </c>
      <c r="R165" s="152">
        <f t="shared" si="12"/>
        <v>0</v>
      </c>
      <c r="S165" s="152">
        <v>0</v>
      </c>
      <c r="T165" s="153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4" t="s">
        <v>180</v>
      </c>
      <c r="AT165" s="154" t="s">
        <v>176</v>
      </c>
      <c r="AU165" s="154" t="s">
        <v>83</v>
      </c>
      <c r="AY165" s="17" t="s">
        <v>175</v>
      </c>
      <c r="BE165" s="155">
        <f t="shared" si="14"/>
        <v>0</v>
      </c>
      <c r="BF165" s="155">
        <f t="shared" si="15"/>
        <v>0</v>
      </c>
      <c r="BG165" s="155">
        <f t="shared" si="16"/>
        <v>0</v>
      </c>
      <c r="BH165" s="155">
        <f t="shared" si="17"/>
        <v>0</v>
      </c>
      <c r="BI165" s="155">
        <f t="shared" si="18"/>
        <v>0</v>
      </c>
      <c r="BJ165" s="17" t="s">
        <v>83</v>
      </c>
      <c r="BK165" s="155">
        <f t="shared" si="19"/>
        <v>0</v>
      </c>
      <c r="BL165" s="17" t="s">
        <v>180</v>
      </c>
      <c r="BM165" s="154" t="s">
        <v>233</v>
      </c>
    </row>
    <row r="166" spans="1:65" s="2" customFormat="1" ht="21.75" customHeight="1">
      <c r="A166" s="32"/>
      <c r="B166" s="142"/>
      <c r="C166" s="143" t="s">
        <v>234</v>
      </c>
      <c r="D166" s="143" t="s">
        <v>176</v>
      </c>
      <c r="E166" s="144" t="s">
        <v>235</v>
      </c>
      <c r="F166" s="145" t="s">
        <v>236</v>
      </c>
      <c r="G166" s="146" t="s">
        <v>183</v>
      </c>
      <c r="H166" s="147">
        <v>0.016</v>
      </c>
      <c r="I166" s="148"/>
      <c r="J166" s="149">
        <f t="shared" si="10"/>
        <v>0</v>
      </c>
      <c r="K166" s="145" t="s">
        <v>1</v>
      </c>
      <c r="L166" s="33"/>
      <c r="M166" s="150" t="s">
        <v>1</v>
      </c>
      <c r="N166" s="151" t="s">
        <v>41</v>
      </c>
      <c r="O166" s="58"/>
      <c r="P166" s="152">
        <f t="shared" si="11"/>
        <v>0</v>
      </c>
      <c r="Q166" s="152">
        <v>0</v>
      </c>
      <c r="R166" s="152">
        <f t="shared" si="12"/>
        <v>0</v>
      </c>
      <c r="S166" s="152">
        <v>0</v>
      </c>
      <c r="T166" s="153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4" t="s">
        <v>180</v>
      </c>
      <c r="AT166" s="154" t="s">
        <v>176</v>
      </c>
      <c r="AU166" s="154" t="s">
        <v>83</v>
      </c>
      <c r="AY166" s="17" t="s">
        <v>175</v>
      </c>
      <c r="BE166" s="155">
        <f t="shared" si="14"/>
        <v>0</v>
      </c>
      <c r="BF166" s="155">
        <f t="shared" si="15"/>
        <v>0</v>
      </c>
      <c r="BG166" s="155">
        <f t="shared" si="16"/>
        <v>0</v>
      </c>
      <c r="BH166" s="155">
        <f t="shared" si="17"/>
        <v>0</v>
      </c>
      <c r="BI166" s="155">
        <f t="shared" si="18"/>
        <v>0</v>
      </c>
      <c r="BJ166" s="17" t="s">
        <v>83</v>
      </c>
      <c r="BK166" s="155">
        <f t="shared" si="19"/>
        <v>0</v>
      </c>
      <c r="BL166" s="17" t="s">
        <v>180</v>
      </c>
      <c r="BM166" s="154" t="s">
        <v>237</v>
      </c>
    </row>
    <row r="167" spans="1:65" s="2" customFormat="1" ht="16.5" customHeight="1">
      <c r="A167" s="32"/>
      <c r="B167" s="142"/>
      <c r="C167" s="143" t="s">
        <v>208</v>
      </c>
      <c r="D167" s="143" t="s">
        <v>176</v>
      </c>
      <c r="E167" s="144" t="s">
        <v>238</v>
      </c>
      <c r="F167" s="145" t="s">
        <v>239</v>
      </c>
      <c r="G167" s="146" t="s">
        <v>183</v>
      </c>
      <c r="H167" s="147">
        <v>0.018</v>
      </c>
      <c r="I167" s="148"/>
      <c r="J167" s="149">
        <f t="shared" si="10"/>
        <v>0</v>
      </c>
      <c r="K167" s="145" t="s">
        <v>1</v>
      </c>
      <c r="L167" s="33"/>
      <c r="M167" s="150" t="s">
        <v>1</v>
      </c>
      <c r="N167" s="151" t="s">
        <v>41</v>
      </c>
      <c r="O167" s="58"/>
      <c r="P167" s="152">
        <f t="shared" si="11"/>
        <v>0</v>
      </c>
      <c r="Q167" s="152">
        <v>0</v>
      </c>
      <c r="R167" s="152">
        <f t="shared" si="12"/>
        <v>0</v>
      </c>
      <c r="S167" s="152">
        <v>0</v>
      </c>
      <c r="T167" s="153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4" t="s">
        <v>180</v>
      </c>
      <c r="AT167" s="154" t="s">
        <v>176</v>
      </c>
      <c r="AU167" s="154" t="s">
        <v>83</v>
      </c>
      <c r="AY167" s="17" t="s">
        <v>175</v>
      </c>
      <c r="BE167" s="155">
        <f t="shared" si="14"/>
        <v>0</v>
      </c>
      <c r="BF167" s="155">
        <f t="shared" si="15"/>
        <v>0</v>
      </c>
      <c r="BG167" s="155">
        <f t="shared" si="16"/>
        <v>0</v>
      </c>
      <c r="BH167" s="155">
        <f t="shared" si="17"/>
        <v>0</v>
      </c>
      <c r="BI167" s="155">
        <f t="shared" si="18"/>
        <v>0</v>
      </c>
      <c r="BJ167" s="17" t="s">
        <v>83</v>
      </c>
      <c r="BK167" s="155">
        <f t="shared" si="19"/>
        <v>0</v>
      </c>
      <c r="BL167" s="17" t="s">
        <v>180</v>
      </c>
      <c r="BM167" s="154" t="s">
        <v>240</v>
      </c>
    </row>
    <row r="168" spans="2:63" s="11" customFormat="1" ht="25.9" customHeight="1">
      <c r="B168" s="131"/>
      <c r="D168" s="132" t="s">
        <v>75</v>
      </c>
      <c r="E168" s="133" t="s">
        <v>241</v>
      </c>
      <c r="F168" s="133" t="s">
        <v>242</v>
      </c>
      <c r="I168" s="134"/>
      <c r="J168" s="135">
        <f>BK168</f>
        <v>0</v>
      </c>
      <c r="L168" s="131"/>
      <c r="M168" s="136"/>
      <c r="N168" s="137"/>
      <c r="O168" s="137"/>
      <c r="P168" s="138">
        <f>SUM(P169:P170)</f>
        <v>0</v>
      </c>
      <c r="Q168" s="137"/>
      <c r="R168" s="138">
        <f>SUM(R169:R170)</f>
        <v>0</v>
      </c>
      <c r="S168" s="137"/>
      <c r="T168" s="139">
        <f>SUM(T169:T170)</f>
        <v>0</v>
      </c>
      <c r="AR168" s="132" t="s">
        <v>83</v>
      </c>
      <c r="AT168" s="140" t="s">
        <v>75</v>
      </c>
      <c r="AU168" s="140" t="s">
        <v>76</v>
      </c>
      <c r="AY168" s="132" t="s">
        <v>175</v>
      </c>
      <c r="BK168" s="141">
        <f>SUM(BK169:BK170)</f>
        <v>0</v>
      </c>
    </row>
    <row r="169" spans="1:65" s="2" customFormat="1" ht="16.5" customHeight="1">
      <c r="A169" s="32"/>
      <c r="B169" s="142"/>
      <c r="C169" s="143" t="s">
        <v>243</v>
      </c>
      <c r="D169" s="143" t="s">
        <v>176</v>
      </c>
      <c r="E169" s="144" t="s">
        <v>244</v>
      </c>
      <c r="F169" s="145" t="s">
        <v>245</v>
      </c>
      <c r="G169" s="146" t="s">
        <v>195</v>
      </c>
      <c r="H169" s="147">
        <v>3.059</v>
      </c>
      <c r="I169" s="148"/>
      <c r="J169" s="149">
        <f>ROUND(I169*H169,2)</f>
        <v>0</v>
      </c>
      <c r="K169" s="145" t="s">
        <v>1</v>
      </c>
      <c r="L169" s="33"/>
      <c r="M169" s="150" t="s">
        <v>1</v>
      </c>
      <c r="N169" s="151" t="s">
        <v>41</v>
      </c>
      <c r="O169" s="58"/>
      <c r="P169" s="152">
        <f>O169*H169</f>
        <v>0</v>
      </c>
      <c r="Q169" s="152">
        <v>0</v>
      </c>
      <c r="R169" s="152">
        <f>Q169*H169</f>
        <v>0</v>
      </c>
      <c r="S169" s="152">
        <v>0</v>
      </c>
      <c r="T169" s="153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4" t="s">
        <v>180</v>
      </c>
      <c r="AT169" s="154" t="s">
        <v>176</v>
      </c>
      <c r="AU169" s="154" t="s">
        <v>83</v>
      </c>
      <c r="AY169" s="17" t="s">
        <v>175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7" t="s">
        <v>83</v>
      </c>
      <c r="BK169" s="155">
        <f>ROUND(I169*H169,2)</f>
        <v>0</v>
      </c>
      <c r="BL169" s="17" t="s">
        <v>180</v>
      </c>
      <c r="BM169" s="154" t="s">
        <v>246</v>
      </c>
    </row>
    <row r="170" spans="1:65" s="2" customFormat="1" ht="16.5" customHeight="1">
      <c r="A170" s="32"/>
      <c r="B170" s="142"/>
      <c r="C170" s="143" t="s">
        <v>211</v>
      </c>
      <c r="D170" s="143" t="s">
        <v>176</v>
      </c>
      <c r="E170" s="144" t="s">
        <v>247</v>
      </c>
      <c r="F170" s="145" t="s">
        <v>248</v>
      </c>
      <c r="G170" s="146" t="s">
        <v>195</v>
      </c>
      <c r="H170" s="147">
        <v>3.059</v>
      </c>
      <c r="I170" s="148"/>
      <c r="J170" s="149">
        <f>ROUND(I170*H170,2)</f>
        <v>0</v>
      </c>
      <c r="K170" s="145" t="s">
        <v>1</v>
      </c>
      <c r="L170" s="33"/>
      <c r="M170" s="150" t="s">
        <v>1</v>
      </c>
      <c r="N170" s="151" t="s">
        <v>41</v>
      </c>
      <c r="O170" s="58"/>
      <c r="P170" s="152">
        <f>O170*H170</f>
        <v>0</v>
      </c>
      <c r="Q170" s="152">
        <v>0</v>
      </c>
      <c r="R170" s="152">
        <f>Q170*H170</f>
        <v>0</v>
      </c>
      <c r="S170" s="152">
        <v>0</v>
      </c>
      <c r="T170" s="153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4" t="s">
        <v>180</v>
      </c>
      <c r="AT170" s="154" t="s">
        <v>176</v>
      </c>
      <c r="AU170" s="154" t="s">
        <v>83</v>
      </c>
      <c r="AY170" s="17" t="s">
        <v>175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7" t="s">
        <v>83</v>
      </c>
      <c r="BK170" s="155">
        <f>ROUND(I170*H170,2)</f>
        <v>0</v>
      </c>
      <c r="BL170" s="17" t="s">
        <v>180</v>
      </c>
      <c r="BM170" s="154" t="s">
        <v>249</v>
      </c>
    </row>
    <row r="171" spans="2:63" s="11" customFormat="1" ht="25.9" customHeight="1">
      <c r="B171" s="131"/>
      <c r="D171" s="132" t="s">
        <v>75</v>
      </c>
      <c r="E171" s="133" t="s">
        <v>250</v>
      </c>
      <c r="F171" s="133" t="s">
        <v>251</v>
      </c>
      <c r="I171" s="134"/>
      <c r="J171" s="135">
        <f>BK171</f>
        <v>0</v>
      </c>
      <c r="L171" s="131"/>
      <c r="M171" s="136"/>
      <c r="N171" s="137"/>
      <c r="O171" s="137"/>
      <c r="P171" s="138">
        <f>SUM(P172:P175)</f>
        <v>0</v>
      </c>
      <c r="Q171" s="137"/>
      <c r="R171" s="138">
        <f>SUM(R172:R175)</f>
        <v>0</v>
      </c>
      <c r="S171" s="137"/>
      <c r="T171" s="139">
        <f>SUM(T172:T175)</f>
        <v>0</v>
      </c>
      <c r="AR171" s="132" t="s">
        <v>83</v>
      </c>
      <c r="AT171" s="140" t="s">
        <v>75</v>
      </c>
      <c r="AU171" s="140" t="s">
        <v>76</v>
      </c>
      <c r="AY171" s="132" t="s">
        <v>175</v>
      </c>
      <c r="BK171" s="141">
        <f>SUM(BK172:BK175)</f>
        <v>0</v>
      </c>
    </row>
    <row r="172" spans="1:65" s="2" customFormat="1" ht="16.5" customHeight="1">
      <c r="A172" s="32"/>
      <c r="B172" s="142"/>
      <c r="C172" s="143" t="s">
        <v>7</v>
      </c>
      <c r="D172" s="143" t="s">
        <v>176</v>
      </c>
      <c r="E172" s="144" t="s">
        <v>252</v>
      </c>
      <c r="F172" s="145" t="s">
        <v>253</v>
      </c>
      <c r="G172" s="146" t="s">
        <v>195</v>
      </c>
      <c r="H172" s="147">
        <v>42.39</v>
      </c>
      <c r="I172" s="148"/>
      <c r="J172" s="149">
        <f>ROUND(I172*H172,2)</f>
        <v>0</v>
      </c>
      <c r="K172" s="145" t="s">
        <v>1</v>
      </c>
      <c r="L172" s="33"/>
      <c r="M172" s="150" t="s">
        <v>1</v>
      </c>
      <c r="N172" s="151" t="s">
        <v>41</v>
      </c>
      <c r="O172" s="58"/>
      <c r="P172" s="152">
        <f>O172*H172</f>
        <v>0</v>
      </c>
      <c r="Q172" s="152">
        <v>0</v>
      </c>
      <c r="R172" s="152">
        <f>Q172*H172</f>
        <v>0</v>
      </c>
      <c r="S172" s="152">
        <v>0</v>
      </c>
      <c r="T172" s="153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4" t="s">
        <v>180</v>
      </c>
      <c r="AT172" s="154" t="s">
        <v>176</v>
      </c>
      <c r="AU172" s="154" t="s">
        <v>83</v>
      </c>
      <c r="AY172" s="17" t="s">
        <v>175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7" t="s">
        <v>83</v>
      </c>
      <c r="BK172" s="155">
        <f>ROUND(I172*H172,2)</f>
        <v>0</v>
      </c>
      <c r="BL172" s="17" t="s">
        <v>180</v>
      </c>
      <c r="BM172" s="154" t="s">
        <v>254</v>
      </c>
    </row>
    <row r="173" spans="1:65" s="2" customFormat="1" ht="16.5" customHeight="1">
      <c r="A173" s="32"/>
      <c r="B173" s="142"/>
      <c r="C173" s="143" t="s">
        <v>215</v>
      </c>
      <c r="D173" s="143" t="s">
        <v>176</v>
      </c>
      <c r="E173" s="144" t="s">
        <v>255</v>
      </c>
      <c r="F173" s="145" t="s">
        <v>256</v>
      </c>
      <c r="G173" s="146" t="s">
        <v>195</v>
      </c>
      <c r="H173" s="147">
        <v>99.139</v>
      </c>
      <c r="I173" s="148"/>
      <c r="J173" s="149">
        <f>ROUND(I173*H173,2)</f>
        <v>0</v>
      </c>
      <c r="K173" s="145" t="s">
        <v>1</v>
      </c>
      <c r="L173" s="33"/>
      <c r="M173" s="150" t="s">
        <v>1</v>
      </c>
      <c r="N173" s="151" t="s">
        <v>41</v>
      </c>
      <c r="O173" s="58"/>
      <c r="P173" s="152">
        <f>O173*H173</f>
        <v>0</v>
      </c>
      <c r="Q173" s="152">
        <v>0</v>
      </c>
      <c r="R173" s="152">
        <f>Q173*H173</f>
        <v>0</v>
      </c>
      <c r="S173" s="152">
        <v>0</v>
      </c>
      <c r="T173" s="153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4" t="s">
        <v>180</v>
      </c>
      <c r="AT173" s="154" t="s">
        <v>176</v>
      </c>
      <c r="AU173" s="154" t="s">
        <v>83</v>
      </c>
      <c r="AY173" s="17" t="s">
        <v>175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7" t="s">
        <v>83</v>
      </c>
      <c r="BK173" s="155">
        <f>ROUND(I173*H173,2)</f>
        <v>0</v>
      </c>
      <c r="BL173" s="17" t="s">
        <v>180</v>
      </c>
      <c r="BM173" s="154" t="s">
        <v>257</v>
      </c>
    </row>
    <row r="174" spans="1:65" s="2" customFormat="1" ht="16.5" customHeight="1">
      <c r="A174" s="32"/>
      <c r="B174" s="142"/>
      <c r="C174" s="143" t="s">
        <v>258</v>
      </c>
      <c r="D174" s="143" t="s">
        <v>176</v>
      </c>
      <c r="E174" s="144" t="s">
        <v>259</v>
      </c>
      <c r="F174" s="145" t="s">
        <v>260</v>
      </c>
      <c r="G174" s="146" t="s">
        <v>195</v>
      </c>
      <c r="H174" s="147">
        <v>1.44</v>
      </c>
      <c r="I174" s="148"/>
      <c r="J174" s="149">
        <f>ROUND(I174*H174,2)</f>
        <v>0</v>
      </c>
      <c r="K174" s="145" t="s">
        <v>1</v>
      </c>
      <c r="L174" s="33"/>
      <c r="M174" s="150" t="s">
        <v>1</v>
      </c>
      <c r="N174" s="151" t="s">
        <v>41</v>
      </c>
      <c r="O174" s="58"/>
      <c r="P174" s="152">
        <f>O174*H174</f>
        <v>0</v>
      </c>
      <c r="Q174" s="152">
        <v>0</v>
      </c>
      <c r="R174" s="152">
        <f>Q174*H174</f>
        <v>0</v>
      </c>
      <c r="S174" s="152">
        <v>0</v>
      </c>
      <c r="T174" s="153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4" t="s">
        <v>180</v>
      </c>
      <c r="AT174" s="154" t="s">
        <v>176</v>
      </c>
      <c r="AU174" s="154" t="s">
        <v>83</v>
      </c>
      <c r="AY174" s="17" t="s">
        <v>175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7" t="s">
        <v>83</v>
      </c>
      <c r="BK174" s="155">
        <f>ROUND(I174*H174,2)</f>
        <v>0</v>
      </c>
      <c r="BL174" s="17" t="s">
        <v>180</v>
      </c>
      <c r="BM174" s="154" t="s">
        <v>261</v>
      </c>
    </row>
    <row r="175" spans="1:65" s="2" customFormat="1" ht="24">
      <c r="A175" s="32"/>
      <c r="B175" s="142"/>
      <c r="C175" s="143" t="s">
        <v>218</v>
      </c>
      <c r="D175" s="143" t="s">
        <v>176</v>
      </c>
      <c r="E175" s="144" t="s">
        <v>262</v>
      </c>
      <c r="F175" s="145" t="s">
        <v>263</v>
      </c>
      <c r="G175" s="146" t="s">
        <v>195</v>
      </c>
      <c r="H175" s="147">
        <v>0.6</v>
      </c>
      <c r="I175" s="148"/>
      <c r="J175" s="149">
        <f>ROUND(I175*H175,2)</f>
        <v>0</v>
      </c>
      <c r="K175" s="145" t="s">
        <v>1</v>
      </c>
      <c r="L175" s="33"/>
      <c r="M175" s="150" t="s">
        <v>1</v>
      </c>
      <c r="N175" s="151" t="s">
        <v>41</v>
      </c>
      <c r="O175" s="58"/>
      <c r="P175" s="152">
        <f>O175*H175</f>
        <v>0</v>
      </c>
      <c r="Q175" s="152">
        <v>0</v>
      </c>
      <c r="R175" s="152">
        <f>Q175*H175</f>
        <v>0</v>
      </c>
      <c r="S175" s="152">
        <v>0</v>
      </c>
      <c r="T175" s="153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4" t="s">
        <v>180</v>
      </c>
      <c r="AT175" s="154" t="s">
        <v>176</v>
      </c>
      <c r="AU175" s="154" t="s">
        <v>83</v>
      </c>
      <c r="AY175" s="17" t="s">
        <v>175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7" t="s">
        <v>83</v>
      </c>
      <c r="BK175" s="155">
        <f>ROUND(I175*H175,2)</f>
        <v>0</v>
      </c>
      <c r="BL175" s="17" t="s">
        <v>180</v>
      </c>
      <c r="BM175" s="154" t="s">
        <v>264</v>
      </c>
    </row>
    <row r="176" spans="2:63" s="11" customFormat="1" ht="25.9" customHeight="1">
      <c r="B176" s="131"/>
      <c r="D176" s="132" t="s">
        <v>75</v>
      </c>
      <c r="E176" s="133" t="s">
        <v>265</v>
      </c>
      <c r="F176" s="133" t="s">
        <v>266</v>
      </c>
      <c r="I176" s="134"/>
      <c r="J176" s="135">
        <f>BK176</f>
        <v>0</v>
      </c>
      <c r="L176" s="131"/>
      <c r="M176" s="136"/>
      <c r="N176" s="137"/>
      <c r="O176" s="137"/>
      <c r="P176" s="138">
        <f>SUM(P177:P178)</f>
        <v>0</v>
      </c>
      <c r="Q176" s="137"/>
      <c r="R176" s="138">
        <f>SUM(R177:R178)</f>
        <v>0</v>
      </c>
      <c r="S176" s="137"/>
      <c r="T176" s="139">
        <f>SUM(T177:T178)</f>
        <v>0</v>
      </c>
      <c r="AR176" s="132" t="s">
        <v>83</v>
      </c>
      <c r="AT176" s="140" t="s">
        <v>75</v>
      </c>
      <c r="AU176" s="140" t="s">
        <v>76</v>
      </c>
      <c r="AY176" s="132" t="s">
        <v>175</v>
      </c>
      <c r="BK176" s="141">
        <f>SUM(BK177:BK178)</f>
        <v>0</v>
      </c>
    </row>
    <row r="177" spans="1:65" s="2" customFormat="1" ht="16.5" customHeight="1">
      <c r="A177" s="32"/>
      <c r="B177" s="142"/>
      <c r="C177" s="143" t="s">
        <v>267</v>
      </c>
      <c r="D177" s="143" t="s">
        <v>176</v>
      </c>
      <c r="E177" s="144" t="s">
        <v>268</v>
      </c>
      <c r="F177" s="145" t="s">
        <v>269</v>
      </c>
      <c r="G177" s="146" t="s">
        <v>195</v>
      </c>
      <c r="H177" s="147">
        <v>3.059</v>
      </c>
      <c r="I177" s="148"/>
      <c r="J177" s="149">
        <f>ROUND(I177*H177,2)</f>
        <v>0</v>
      </c>
      <c r="K177" s="145" t="s">
        <v>1</v>
      </c>
      <c r="L177" s="33"/>
      <c r="M177" s="150" t="s">
        <v>1</v>
      </c>
      <c r="N177" s="151" t="s">
        <v>41</v>
      </c>
      <c r="O177" s="58"/>
      <c r="P177" s="152">
        <f>O177*H177</f>
        <v>0</v>
      </c>
      <c r="Q177" s="152">
        <v>0</v>
      </c>
      <c r="R177" s="152">
        <f>Q177*H177</f>
        <v>0</v>
      </c>
      <c r="S177" s="152">
        <v>0</v>
      </c>
      <c r="T177" s="153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4" t="s">
        <v>180</v>
      </c>
      <c r="AT177" s="154" t="s">
        <v>176</v>
      </c>
      <c r="AU177" s="154" t="s">
        <v>83</v>
      </c>
      <c r="AY177" s="17" t="s">
        <v>175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7" t="s">
        <v>83</v>
      </c>
      <c r="BK177" s="155">
        <f>ROUND(I177*H177,2)</f>
        <v>0</v>
      </c>
      <c r="BL177" s="17" t="s">
        <v>180</v>
      </c>
      <c r="BM177" s="154" t="s">
        <v>270</v>
      </c>
    </row>
    <row r="178" spans="1:65" s="2" customFormat="1" ht="16.5" customHeight="1">
      <c r="A178" s="32"/>
      <c r="B178" s="142"/>
      <c r="C178" s="143" t="s">
        <v>223</v>
      </c>
      <c r="D178" s="143" t="s">
        <v>176</v>
      </c>
      <c r="E178" s="144" t="s">
        <v>271</v>
      </c>
      <c r="F178" s="145" t="s">
        <v>272</v>
      </c>
      <c r="G178" s="146" t="s">
        <v>195</v>
      </c>
      <c r="H178" s="147">
        <v>1.576</v>
      </c>
      <c r="I178" s="148"/>
      <c r="J178" s="149">
        <f>ROUND(I178*H178,2)</f>
        <v>0</v>
      </c>
      <c r="K178" s="145" t="s">
        <v>1</v>
      </c>
      <c r="L178" s="33"/>
      <c r="M178" s="150" t="s">
        <v>1</v>
      </c>
      <c r="N178" s="151" t="s">
        <v>41</v>
      </c>
      <c r="O178" s="58"/>
      <c r="P178" s="152">
        <f>O178*H178</f>
        <v>0</v>
      </c>
      <c r="Q178" s="152">
        <v>0</v>
      </c>
      <c r="R178" s="152">
        <f>Q178*H178</f>
        <v>0</v>
      </c>
      <c r="S178" s="152">
        <v>0</v>
      </c>
      <c r="T178" s="153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4" t="s">
        <v>180</v>
      </c>
      <c r="AT178" s="154" t="s">
        <v>176</v>
      </c>
      <c r="AU178" s="154" t="s">
        <v>83</v>
      </c>
      <c r="AY178" s="17" t="s">
        <v>175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7" t="s">
        <v>83</v>
      </c>
      <c r="BK178" s="155">
        <f>ROUND(I178*H178,2)</f>
        <v>0</v>
      </c>
      <c r="BL178" s="17" t="s">
        <v>180</v>
      </c>
      <c r="BM178" s="154" t="s">
        <v>273</v>
      </c>
    </row>
    <row r="179" spans="2:63" s="11" customFormat="1" ht="25.9" customHeight="1">
      <c r="B179" s="131"/>
      <c r="D179" s="132" t="s">
        <v>75</v>
      </c>
      <c r="E179" s="133" t="s">
        <v>274</v>
      </c>
      <c r="F179" s="133" t="s">
        <v>275</v>
      </c>
      <c r="I179" s="134"/>
      <c r="J179" s="135">
        <f>BK179</f>
        <v>0</v>
      </c>
      <c r="L179" s="131"/>
      <c r="M179" s="136"/>
      <c r="N179" s="137"/>
      <c r="O179" s="137"/>
      <c r="P179" s="138">
        <f>SUM(P180:P188)</f>
        <v>0</v>
      </c>
      <c r="Q179" s="137"/>
      <c r="R179" s="138">
        <f>SUM(R180:R188)</f>
        <v>0</v>
      </c>
      <c r="S179" s="137"/>
      <c r="T179" s="139">
        <f>SUM(T180:T188)</f>
        <v>0</v>
      </c>
      <c r="AR179" s="132" t="s">
        <v>83</v>
      </c>
      <c r="AT179" s="140" t="s">
        <v>75</v>
      </c>
      <c r="AU179" s="140" t="s">
        <v>76</v>
      </c>
      <c r="AY179" s="132" t="s">
        <v>175</v>
      </c>
      <c r="BK179" s="141">
        <f>SUM(BK180:BK188)</f>
        <v>0</v>
      </c>
    </row>
    <row r="180" spans="1:65" s="2" customFormat="1" ht="21.75" customHeight="1">
      <c r="A180" s="32"/>
      <c r="B180" s="142"/>
      <c r="C180" s="143" t="s">
        <v>276</v>
      </c>
      <c r="D180" s="143" t="s">
        <v>176</v>
      </c>
      <c r="E180" s="144" t="s">
        <v>277</v>
      </c>
      <c r="F180" s="145" t="s">
        <v>278</v>
      </c>
      <c r="G180" s="146" t="s">
        <v>179</v>
      </c>
      <c r="H180" s="147">
        <v>0.266</v>
      </c>
      <c r="I180" s="148"/>
      <c r="J180" s="149">
        <f aca="true" t="shared" si="20" ref="J180:J188">ROUND(I180*H180,2)</f>
        <v>0</v>
      </c>
      <c r="K180" s="145" t="s">
        <v>1</v>
      </c>
      <c r="L180" s="33"/>
      <c r="M180" s="150" t="s">
        <v>1</v>
      </c>
      <c r="N180" s="151" t="s">
        <v>41</v>
      </c>
      <c r="O180" s="58"/>
      <c r="P180" s="152">
        <f aca="true" t="shared" si="21" ref="P180:P188">O180*H180</f>
        <v>0</v>
      </c>
      <c r="Q180" s="152">
        <v>0</v>
      </c>
      <c r="R180" s="152">
        <f aca="true" t="shared" si="22" ref="R180:R188">Q180*H180</f>
        <v>0</v>
      </c>
      <c r="S180" s="152">
        <v>0</v>
      </c>
      <c r="T180" s="153">
        <f aca="true" t="shared" si="23" ref="T180:T188"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4" t="s">
        <v>180</v>
      </c>
      <c r="AT180" s="154" t="s">
        <v>176</v>
      </c>
      <c r="AU180" s="154" t="s">
        <v>83</v>
      </c>
      <c r="AY180" s="17" t="s">
        <v>175</v>
      </c>
      <c r="BE180" s="155">
        <f aca="true" t="shared" si="24" ref="BE180:BE188">IF(N180="základní",J180,0)</f>
        <v>0</v>
      </c>
      <c r="BF180" s="155">
        <f aca="true" t="shared" si="25" ref="BF180:BF188">IF(N180="snížená",J180,0)</f>
        <v>0</v>
      </c>
      <c r="BG180" s="155">
        <f aca="true" t="shared" si="26" ref="BG180:BG188">IF(N180="zákl. přenesená",J180,0)</f>
        <v>0</v>
      </c>
      <c r="BH180" s="155">
        <f aca="true" t="shared" si="27" ref="BH180:BH188">IF(N180="sníž. přenesená",J180,0)</f>
        <v>0</v>
      </c>
      <c r="BI180" s="155">
        <f aca="true" t="shared" si="28" ref="BI180:BI188">IF(N180="nulová",J180,0)</f>
        <v>0</v>
      </c>
      <c r="BJ180" s="17" t="s">
        <v>83</v>
      </c>
      <c r="BK180" s="155">
        <f aca="true" t="shared" si="29" ref="BK180:BK188">ROUND(I180*H180,2)</f>
        <v>0</v>
      </c>
      <c r="BL180" s="17" t="s">
        <v>180</v>
      </c>
      <c r="BM180" s="154" t="s">
        <v>279</v>
      </c>
    </row>
    <row r="181" spans="1:65" s="2" customFormat="1" ht="21.75" customHeight="1">
      <c r="A181" s="32"/>
      <c r="B181" s="142"/>
      <c r="C181" s="143" t="s">
        <v>226</v>
      </c>
      <c r="D181" s="143" t="s">
        <v>176</v>
      </c>
      <c r="E181" s="144" t="s">
        <v>280</v>
      </c>
      <c r="F181" s="145" t="s">
        <v>281</v>
      </c>
      <c r="G181" s="146" t="s">
        <v>179</v>
      </c>
      <c r="H181" s="147">
        <v>0.266</v>
      </c>
      <c r="I181" s="148"/>
      <c r="J181" s="149">
        <f t="shared" si="20"/>
        <v>0</v>
      </c>
      <c r="K181" s="145" t="s">
        <v>1</v>
      </c>
      <c r="L181" s="33"/>
      <c r="M181" s="150" t="s">
        <v>1</v>
      </c>
      <c r="N181" s="151" t="s">
        <v>41</v>
      </c>
      <c r="O181" s="58"/>
      <c r="P181" s="152">
        <f t="shared" si="21"/>
        <v>0</v>
      </c>
      <c r="Q181" s="152">
        <v>0</v>
      </c>
      <c r="R181" s="152">
        <f t="shared" si="22"/>
        <v>0</v>
      </c>
      <c r="S181" s="152">
        <v>0</v>
      </c>
      <c r="T181" s="153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4" t="s">
        <v>180</v>
      </c>
      <c r="AT181" s="154" t="s">
        <v>176</v>
      </c>
      <c r="AU181" s="154" t="s">
        <v>83</v>
      </c>
      <c r="AY181" s="17" t="s">
        <v>175</v>
      </c>
      <c r="BE181" s="155">
        <f t="shared" si="24"/>
        <v>0</v>
      </c>
      <c r="BF181" s="155">
        <f t="shared" si="25"/>
        <v>0</v>
      </c>
      <c r="BG181" s="155">
        <f t="shared" si="26"/>
        <v>0</v>
      </c>
      <c r="BH181" s="155">
        <f t="shared" si="27"/>
        <v>0</v>
      </c>
      <c r="BI181" s="155">
        <f t="shared" si="28"/>
        <v>0</v>
      </c>
      <c r="BJ181" s="17" t="s">
        <v>83</v>
      </c>
      <c r="BK181" s="155">
        <f t="shared" si="29"/>
        <v>0</v>
      </c>
      <c r="BL181" s="17" t="s">
        <v>180</v>
      </c>
      <c r="BM181" s="154" t="s">
        <v>282</v>
      </c>
    </row>
    <row r="182" spans="1:65" s="2" customFormat="1" ht="16.5" customHeight="1">
      <c r="A182" s="32"/>
      <c r="B182" s="142"/>
      <c r="C182" s="143" t="s">
        <v>283</v>
      </c>
      <c r="D182" s="143" t="s">
        <v>176</v>
      </c>
      <c r="E182" s="144" t="s">
        <v>216</v>
      </c>
      <c r="F182" s="145" t="s">
        <v>217</v>
      </c>
      <c r="G182" s="146" t="s">
        <v>183</v>
      </c>
      <c r="H182" s="147">
        <v>0.013</v>
      </c>
      <c r="I182" s="148"/>
      <c r="J182" s="149">
        <f t="shared" si="20"/>
        <v>0</v>
      </c>
      <c r="K182" s="145" t="s">
        <v>1</v>
      </c>
      <c r="L182" s="33"/>
      <c r="M182" s="150" t="s">
        <v>1</v>
      </c>
      <c r="N182" s="151" t="s">
        <v>41</v>
      </c>
      <c r="O182" s="58"/>
      <c r="P182" s="152">
        <f t="shared" si="21"/>
        <v>0</v>
      </c>
      <c r="Q182" s="152">
        <v>0</v>
      </c>
      <c r="R182" s="152">
        <f t="shared" si="22"/>
        <v>0</v>
      </c>
      <c r="S182" s="152">
        <v>0</v>
      </c>
      <c r="T182" s="153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4" t="s">
        <v>180</v>
      </c>
      <c r="AT182" s="154" t="s">
        <v>176</v>
      </c>
      <c r="AU182" s="154" t="s">
        <v>83</v>
      </c>
      <c r="AY182" s="17" t="s">
        <v>175</v>
      </c>
      <c r="BE182" s="155">
        <f t="shared" si="24"/>
        <v>0</v>
      </c>
      <c r="BF182" s="155">
        <f t="shared" si="25"/>
        <v>0</v>
      </c>
      <c r="BG182" s="155">
        <f t="shared" si="26"/>
        <v>0</v>
      </c>
      <c r="BH182" s="155">
        <f t="shared" si="27"/>
        <v>0</v>
      </c>
      <c r="BI182" s="155">
        <f t="shared" si="28"/>
        <v>0</v>
      </c>
      <c r="BJ182" s="17" t="s">
        <v>83</v>
      </c>
      <c r="BK182" s="155">
        <f t="shared" si="29"/>
        <v>0</v>
      </c>
      <c r="BL182" s="17" t="s">
        <v>180</v>
      </c>
      <c r="BM182" s="154" t="s">
        <v>284</v>
      </c>
    </row>
    <row r="183" spans="1:65" s="2" customFormat="1" ht="21.75" customHeight="1">
      <c r="A183" s="32"/>
      <c r="B183" s="142"/>
      <c r="C183" s="143" t="s">
        <v>229</v>
      </c>
      <c r="D183" s="143" t="s">
        <v>176</v>
      </c>
      <c r="E183" s="144" t="s">
        <v>285</v>
      </c>
      <c r="F183" s="145" t="s">
        <v>286</v>
      </c>
      <c r="G183" s="146" t="s">
        <v>179</v>
      </c>
      <c r="H183" s="147">
        <v>3.264</v>
      </c>
      <c r="I183" s="148"/>
      <c r="J183" s="149">
        <f t="shared" si="20"/>
        <v>0</v>
      </c>
      <c r="K183" s="145" t="s">
        <v>1</v>
      </c>
      <c r="L183" s="33"/>
      <c r="M183" s="150" t="s">
        <v>1</v>
      </c>
      <c r="N183" s="151" t="s">
        <v>41</v>
      </c>
      <c r="O183" s="58"/>
      <c r="P183" s="152">
        <f t="shared" si="21"/>
        <v>0</v>
      </c>
      <c r="Q183" s="152">
        <v>0</v>
      </c>
      <c r="R183" s="152">
        <f t="shared" si="22"/>
        <v>0</v>
      </c>
      <c r="S183" s="152">
        <v>0</v>
      </c>
      <c r="T183" s="153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4" t="s">
        <v>180</v>
      </c>
      <c r="AT183" s="154" t="s">
        <v>176</v>
      </c>
      <c r="AU183" s="154" t="s">
        <v>83</v>
      </c>
      <c r="AY183" s="17" t="s">
        <v>175</v>
      </c>
      <c r="BE183" s="155">
        <f t="shared" si="24"/>
        <v>0</v>
      </c>
      <c r="BF183" s="155">
        <f t="shared" si="25"/>
        <v>0</v>
      </c>
      <c r="BG183" s="155">
        <f t="shared" si="26"/>
        <v>0</v>
      </c>
      <c r="BH183" s="155">
        <f t="shared" si="27"/>
        <v>0</v>
      </c>
      <c r="BI183" s="155">
        <f t="shared" si="28"/>
        <v>0</v>
      </c>
      <c r="BJ183" s="17" t="s">
        <v>83</v>
      </c>
      <c r="BK183" s="155">
        <f t="shared" si="29"/>
        <v>0</v>
      </c>
      <c r="BL183" s="17" t="s">
        <v>180</v>
      </c>
      <c r="BM183" s="154" t="s">
        <v>241</v>
      </c>
    </row>
    <row r="184" spans="1:65" s="2" customFormat="1" ht="21.75" customHeight="1">
      <c r="A184" s="32"/>
      <c r="B184" s="142"/>
      <c r="C184" s="143" t="s">
        <v>287</v>
      </c>
      <c r="D184" s="143" t="s">
        <v>176</v>
      </c>
      <c r="E184" s="144" t="s">
        <v>213</v>
      </c>
      <c r="F184" s="145" t="s">
        <v>214</v>
      </c>
      <c r="G184" s="146" t="s">
        <v>179</v>
      </c>
      <c r="H184" s="147">
        <v>3.264</v>
      </c>
      <c r="I184" s="148"/>
      <c r="J184" s="149">
        <f t="shared" si="20"/>
        <v>0</v>
      </c>
      <c r="K184" s="145" t="s">
        <v>1</v>
      </c>
      <c r="L184" s="33"/>
      <c r="M184" s="150" t="s">
        <v>1</v>
      </c>
      <c r="N184" s="151" t="s">
        <v>41</v>
      </c>
      <c r="O184" s="58"/>
      <c r="P184" s="152">
        <f t="shared" si="21"/>
        <v>0</v>
      </c>
      <c r="Q184" s="152">
        <v>0</v>
      </c>
      <c r="R184" s="152">
        <f t="shared" si="22"/>
        <v>0</v>
      </c>
      <c r="S184" s="152">
        <v>0</v>
      </c>
      <c r="T184" s="153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4" t="s">
        <v>180</v>
      </c>
      <c r="AT184" s="154" t="s">
        <v>176</v>
      </c>
      <c r="AU184" s="154" t="s">
        <v>83</v>
      </c>
      <c r="AY184" s="17" t="s">
        <v>175</v>
      </c>
      <c r="BE184" s="155">
        <f t="shared" si="24"/>
        <v>0</v>
      </c>
      <c r="BF184" s="155">
        <f t="shared" si="25"/>
        <v>0</v>
      </c>
      <c r="BG184" s="155">
        <f t="shared" si="26"/>
        <v>0</v>
      </c>
      <c r="BH184" s="155">
        <f t="shared" si="27"/>
        <v>0</v>
      </c>
      <c r="BI184" s="155">
        <f t="shared" si="28"/>
        <v>0</v>
      </c>
      <c r="BJ184" s="17" t="s">
        <v>83</v>
      </c>
      <c r="BK184" s="155">
        <f t="shared" si="29"/>
        <v>0</v>
      </c>
      <c r="BL184" s="17" t="s">
        <v>180</v>
      </c>
      <c r="BM184" s="154" t="s">
        <v>265</v>
      </c>
    </row>
    <row r="185" spans="1:65" s="2" customFormat="1" ht="16.5" customHeight="1">
      <c r="A185" s="32"/>
      <c r="B185" s="142"/>
      <c r="C185" s="143" t="s">
        <v>233</v>
      </c>
      <c r="D185" s="143" t="s">
        <v>176</v>
      </c>
      <c r="E185" s="144" t="s">
        <v>216</v>
      </c>
      <c r="F185" s="145" t="s">
        <v>217</v>
      </c>
      <c r="G185" s="146" t="s">
        <v>183</v>
      </c>
      <c r="H185" s="147">
        <v>0.158</v>
      </c>
      <c r="I185" s="148"/>
      <c r="J185" s="149">
        <f t="shared" si="20"/>
        <v>0</v>
      </c>
      <c r="K185" s="145" t="s">
        <v>1</v>
      </c>
      <c r="L185" s="33"/>
      <c r="M185" s="150" t="s">
        <v>1</v>
      </c>
      <c r="N185" s="151" t="s">
        <v>41</v>
      </c>
      <c r="O185" s="58"/>
      <c r="P185" s="152">
        <f t="shared" si="21"/>
        <v>0</v>
      </c>
      <c r="Q185" s="152">
        <v>0</v>
      </c>
      <c r="R185" s="152">
        <f t="shared" si="22"/>
        <v>0</v>
      </c>
      <c r="S185" s="152">
        <v>0</v>
      </c>
      <c r="T185" s="153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4" t="s">
        <v>180</v>
      </c>
      <c r="AT185" s="154" t="s">
        <v>176</v>
      </c>
      <c r="AU185" s="154" t="s">
        <v>83</v>
      </c>
      <c r="AY185" s="17" t="s">
        <v>175</v>
      </c>
      <c r="BE185" s="155">
        <f t="shared" si="24"/>
        <v>0</v>
      </c>
      <c r="BF185" s="155">
        <f t="shared" si="25"/>
        <v>0</v>
      </c>
      <c r="BG185" s="155">
        <f t="shared" si="26"/>
        <v>0</v>
      </c>
      <c r="BH185" s="155">
        <f t="shared" si="27"/>
        <v>0</v>
      </c>
      <c r="BI185" s="155">
        <f t="shared" si="28"/>
        <v>0</v>
      </c>
      <c r="BJ185" s="17" t="s">
        <v>83</v>
      </c>
      <c r="BK185" s="155">
        <f t="shared" si="29"/>
        <v>0</v>
      </c>
      <c r="BL185" s="17" t="s">
        <v>180</v>
      </c>
      <c r="BM185" s="154" t="s">
        <v>288</v>
      </c>
    </row>
    <row r="186" spans="1:65" s="2" customFormat="1" ht="21.75" customHeight="1">
      <c r="A186" s="32"/>
      <c r="B186" s="142"/>
      <c r="C186" s="143" t="s">
        <v>289</v>
      </c>
      <c r="D186" s="143" t="s">
        <v>176</v>
      </c>
      <c r="E186" s="144" t="s">
        <v>290</v>
      </c>
      <c r="F186" s="145" t="s">
        <v>291</v>
      </c>
      <c r="G186" s="146" t="s">
        <v>179</v>
      </c>
      <c r="H186" s="147">
        <v>1.097</v>
      </c>
      <c r="I186" s="148"/>
      <c r="J186" s="149">
        <f t="shared" si="20"/>
        <v>0</v>
      </c>
      <c r="K186" s="145" t="s">
        <v>1</v>
      </c>
      <c r="L186" s="33"/>
      <c r="M186" s="150" t="s">
        <v>1</v>
      </c>
      <c r="N186" s="151" t="s">
        <v>41</v>
      </c>
      <c r="O186" s="58"/>
      <c r="P186" s="152">
        <f t="shared" si="21"/>
        <v>0</v>
      </c>
      <c r="Q186" s="152">
        <v>0</v>
      </c>
      <c r="R186" s="152">
        <f t="shared" si="22"/>
        <v>0</v>
      </c>
      <c r="S186" s="152">
        <v>0</v>
      </c>
      <c r="T186" s="153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4" t="s">
        <v>180</v>
      </c>
      <c r="AT186" s="154" t="s">
        <v>176</v>
      </c>
      <c r="AU186" s="154" t="s">
        <v>83</v>
      </c>
      <c r="AY186" s="17" t="s">
        <v>175</v>
      </c>
      <c r="BE186" s="155">
        <f t="shared" si="24"/>
        <v>0</v>
      </c>
      <c r="BF186" s="155">
        <f t="shared" si="25"/>
        <v>0</v>
      </c>
      <c r="BG186" s="155">
        <f t="shared" si="26"/>
        <v>0</v>
      </c>
      <c r="BH186" s="155">
        <f t="shared" si="27"/>
        <v>0</v>
      </c>
      <c r="BI186" s="155">
        <f t="shared" si="28"/>
        <v>0</v>
      </c>
      <c r="BJ186" s="17" t="s">
        <v>83</v>
      </c>
      <c r="BK186" s="155">
        <f t="shared" si="29"/>
        <v>0</v>
      </c>
      <c r="BL186" s="17" t="s">
        <v>180</v>
      </c>
      <c r="BM186" s="154" t="s">
        <v>292</v>
      </c>
    </row>
    <row r="187" spans="1:65" s="2" customFormat="1" ht="21.75" customHeight="1">
      <c r="A187" s="32"/>
      <c r="B187" s="142"/>
      <c r="C187" s="143" t="s">
        <v>237</v>
      </c>
      <c r="D187" s="143" t="s">
        <v>176</v>
      </c>
      <c r="E187" s="144" t="s">
        <v>213</v>
      </c>
      <c r="F187" s="145" t="s">
        <v>214</v>
      </c>
      <c r="G187" s="146" t="s">
        <v>179</v>
      </c>
      <c r="H187" s="147">
        <v>1.097</v>
      </c>
      <c r="I187" s="148"/>
      <c r="J187" s="149">
        <f t="shared" si="20"/>
        <v>0</v>
      </c>
      <c r="K187" s="145" t="s">
        <v>1</v>
      </c>
      <c r="L187" s="33"/>
      <c r="M187" s="150" t="s">
        <v>1</v>
      </c>
      <c r="N187" s="151" t="s">
        <v>41</v>
      </c>
      <c r="O187" s="58"/>
      <c r="P187" s="152">
        <f t="shared" si="21"/>
        <v>0</v>
      </c>
      <c r="Q187" s="152">
        <v>0</v>
      </c>
      <c r="R187" s="152">
        <f t="shared" si="22"/>
        <v>0</v>
      </c>
      <c r="S187" s="152">
        <v>0</v>
      </c>
      <c r="T187" s="153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4" t="s">
        <v>180</v>
      </c>
      <c r="AT187" s="154" t="s">
        <v>176</v>
      </c>
      <c r="AU187" s="154" t="s">
        <v>83</v>
      </c>
      <c r="AY187" s="17" t="s">
        <v>175</v>
      </c>
      <c r="BE187" s="155">
        <f t="shared" si="24"/>
        <v>0</v>
      </c>
      <c r="BF187" s="155">
        <f t="shared" si="25"/>
        <v>0</v>
      </c>
      <c r="BG187" s="155">
        <f t="shared" si="26"/>
        <v>0</v>
      </c>
      <c r="BH187" s="155">
        <f t="shared" si="27"/>
        <v>0</v>
      </c>
      <c r="BI187" s="155">
        <f t="shared" si="28"/>
        <v>0</v>
      </c>
      <c r="BJ187" s="17" t="s">
        <v>83</v>
      </c>
      <c r="BK187" s="155">
        <f t="shared" si="29"/>
        <v>0</v>
      </c>
      <c r="BL187" s="17" t="s">
        <v>180</v>
      </c>
      <c r="BM187" s="154" t="s">
        <v>293</v>
      </c>
    </row>
    <row r="188" spans="1:65" s="2" customFormat="1" ht="16.5" customHeight="1">
      <c r="A188" s="32"/>
      <c r="B188" s="142"/>
      <c r="C188" s="143" t="s">
        <v>294</v>
      </c>
      <c r="D188" s="143" t="s">
        <v>176</v>
      </c>
      <c r="E188" s="144" t="s">
        <v>216</v>
      </c>
      <c r="F188" s="145" t="s">
        <v>217</v>
      </c>
      <c r="G188" s="146" t="s">
        <v>183</v>
      </c>
      <c r="H188" s="147">
        <v>0.054</v>
      </c>
      <c r="I188" s="148"/>
      <c r="J188" s="149">
        <f t="shared" si="20"/>
        <v>0</v>
      </c>
      <c r="K188" s="145" t="s">
        <v>1</v>
      </c>
      <c r="L188" s="33"/>
      <c r="M188" s="150" t="s">
        <v>1</v>
      </c>
      <c r="N188" s="151" t="s">
        <v>41</v>
      </c>
      <c r="O188" s="58"/>
      <c r="P188" s="152">
        <f t="shared" si="21"/>
        <v>0</v>
      </c>
      <c r="Q188" s="152">
        <v>0</v>
      </c>
      <c r="R188" s="152">
        <f t="shared" si="22"/>
        <v>0</v>
      </c>
      <c r="S188" s="152">
        <v>0</v>
      </c>
      <c r="T188" s="153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4" t="s">
        <v>180</v>
      </c>
      <c r="AT188" s="154" t="s">
        <v>176</v>
      </c>
      <c r="AU188" s="154" t="s">
        <v>83</v>
      </c>
      <c r="AY188" s="17" t="s">
        <v>175</v>
      </c>
      <c r="BE188" s="155">
        <f t="shared" si="24"/>
        <v>0</v>
      </c>
      <c r="BF188" s="155">
        <f t="shared" si="25"/>
        <v>0</v>
      </c>
      <c r="BG188" s="155">
        <f t="shared" si="26"/>
        <v>0</v>
      </c>
      <c r="BH188" s="155">
        <f t="shared" si="27"/>
        <v>0</v>
      </c>
      <c r="BI188" s="155">
        <f t="shared" si="28"/>
        <v>0</v>
      </c>
      <c r="BJ188" s="17" t="s">
        <v>83</v>
      </c>
      <c r="BK188" s="155">
        <f t="shared" si="29"/>
        <v>0</v>
      </c>
      <c r="BL188" s="17" t="s">
        <v>180</v>
      </c>
      <c r="BM188" s="154" t="s">
        <v>295</v>
      </c>
    </row>
    <row r="189" spans="2:63" s="11" customFormat="1" ht="25.9" customHeight="1">
      <c r="B189" s="131"/>
      <c r="D189" s="132" t="s">
        <v>75</v>
      </c>
      <c r="E189" s="133" t="s">
        <v>288</v>
      </c>
      <c r="F189" s="133" t="s">
        <v>296</v>
      </c>
      <c r="I189" s="134"/>
      <c r="J189" s="135">
        <f>BK189</f>
        <v>0</v>
      </c>
      <c r="L189" s="131"/>
      <c r="M189" s="136"/>
      <c r="N189" s="137"/>
      <c r="O189" s="137"/>
      <c r="P189" s="138">
        <f>SUM(P190:P191)</f>
        <v>0</v>
      </c>
      <c r="Q189" s="137"/>
      <c r="R189" s="138">
        <f>SUM(R190:R191)</f>
        <v>0</v>
      </c>
      <c r="S189" s="137"/>
      <c r="T189" s="139">
        <f>SUM(T190:T191)</f>
        <v>0</v>
      </c>
      <c r="AR189" s="132" t="s">
        <v>83</v>
      </c>
      <c r="AT189" s="140" t="s">
        <v>75</v>
      </c>
      <c r="AU189" s="140" t="s">
        <v>76</v>
      </c>
      <c r="AY189" s="132" t="s">
        <v>175</v>
      </c>
      <c r="BK189" s="141">
        <f>SUM(BK190:BK191)</f>
        <v>0</v>
      </c>
    </row>
    <row r="190" spans="1:65" s="2" customFormat="1" ht="16.5" customHeight="1">
      <c r="A190" s="32"/>
      <c r="B190" s="142"/>
      <c r="C190" s="143" t="s">
        <v>240</v>
      </c>
      <c r="D190" s="143" t="s">
        <v>176</v>
      </c>
      <c r="E190" s="144" t="s">
        <v>297</v>
      </c>
      <c r="F190" s="145" t="s">
        <v>298</v>
      </c>
      <c r="G190" s="146" t="s">
        <v>232</v>
      </c>
      <c r="H190" s="147">
        <v>1</v>
      </c>
      <c r="I190" s="148"/>
      <c r="J190" s="149">
        <f>ROUND(I190*H190,2)</f>
        <v>0</v>
      </c>
      <c r="K190" s="145" t="s">
        <v>1</v>
      </c>
      <c r="L190" s="33"/>
      <c r="M190" s="150" t="s">
        <v>1</v>
      </c>
      <c r="N190" s="151" t="s">
        <v>41</v>
      </c>
      <c r="O190" s="58"/>
      <c r="P190" s="152">
        <f>O190*H190</f>
        <v>0</v>
      </c>
      <c r="Q190" s="152">
        <v>0</v>
      </c>
      <c r="R190" s="152">
        <f>Q190*H190</f>
        <v>0</v>
      </c>
      <c r="S190" s="152">
        <v>0</v>
      </c>
      <c r="T190" s="153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4" t="s">
        <v>180</v>
      </c>
      <c r="AT190" s="154" t="s">
        <v>176</v>
      </c>
      <c r="AU190" s="154" t="s">
        <v>83</v>
      </c>
      <c r="AY190" s="17" t="s">
        <v>175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7" t="s">
        <v>83</v>
      </c>
      <c r="BK190" s="155">
        <f>ROUND(I190*H190,2)</f>
        <v>0</v>
      </c>
      <c r="BL190" s="17" t="s">
        <v>180</v>
      </c>
      <c r="BM190" s="154" t="s">
        <v>299</v>
      </c>
    </row>
    <row r="191" spans="1:65" s="2" customFormat="1" ht="24">
      <c r="A191" s="32"/>
      <c r="B191" s="142"/>
      <c r="C191" s="143" t="s">
        <v>300</v>
      </c>
      <c r="D191" s="143" t="s">
        <v>176</v>
      </c>
      <c r="E191" s="144" t="s">
        <v>301</v>
      </c>
      <c r="F191" s="145" t="s">
        <v>302</v>
      </c>
      <c r="G191" s="146" t="s">
        <v>232</v>
      </c>
      <c r="H191" s="147">
        <v>1</v>
      </c>
      <c r="I191" s="148"/>
      <c r="J191" s="149">
        <f>ROUND(I191*H191,2)</f>
        <v>0</v>
      </c>
      <c r="K191" s="145" t="s">
        <v>1</v>
      </c>
      <c r="L191" s="33"/>
      <c r="M191" s="150" t="s">
        <v>1</v>
      </c>
      <c r="N191" s="151" t="s">
        <v>41</v>
      </c>
      <c r="O191" s="58"/>
      <c r="P191" s="152">
        <f>O191*H191</f>
        <v>0</v>
      </c>
      <c r="Q191" s="152">
        <v>0</v>
      </c>
      <c r="R191" s="152">
        <f>Q191*H191</f>
        <v>0</v>
      </c>
      <c r="S191" s="152">
        <v>0</v>
      </c>
      <c r="T191" s="153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4" t="s">
        <v>180</v>
      </c>
      <c r="AT191" s="154" t="s">
        <v>176</v>
      </c>
      <c r="AU191" s="154" t="s">
        <v>83</v>
      </c>
      <c r="AY191" s="17" t="s">
        <v>175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7" t="s">
        <v>83</v>
      </c>
      <c r="BK191" s="155">
        <f>ROUND(I191*H191,2)</f>
        <v>0</v>
      </c>
      <c r="BL191" s="17" t="s">
        <v>180</v>
      </c>
      <c r="BM191" s="154" t="s">
        <v>303</v>
      </c>
    </row>
    <row r="192" spans="2:63" s="11" customFormat="1" ht="25.9" customHeight="1">
      <c r="B192" s="131"/>
      <c r="D192" s="132" t="s">
        <v>75</v>
      </c>
      <c r="E192" s="133" t="s">
        <v>304</v>
      </c>
      <c r="F192" s="133" t="s">
        <v>305</v>
      </c>
      <c r="I192" s="134"/>
      <c r="J192" s="135">
        <f>BK192</f>
        <v>0</v>
      </c>
      <c r="L192" s="131"/>
      <c r="M192" s="136"/>
      <c r="N192" s="137"/>
      <c r="O192" s="137"/>
      <c r="P192" s="138">
        <f>SUM(P193:P194)</f>
        <v>0</v>
      </c>
      <c r="Q192" s="137"/>
      <c r="R192" s="138">
        <f>SUM(R193:R194)</f>
        <v>0</v>
      </c>
      <c r="S192" s="137"/>
      <c r="T192" s="139">
        <f>SUM(T193:T194)</f>
        <v>0</v>
      </c>
      <c r="AR192" s="132" t="s">
        <v>83</v>
      </c>
      <c r="AT192" s="140" t="s">
        <v>75</v>
      </c>
      <c r="AU192" s="140" t="s">
        <v>76</v>
      </c>
      <c r="AY192" s="132" t="s">
        <v>175</v>
      </c>
      <c r="BK192" s="141">
        <f>SUM(BK193:BK194)</f>
        <v>0</v>
      </c>
    </row>
    <row r="193" spans="1:65" s="2" customFormat="1" ht="16.5" customHeight="1">
      <c r="A193" s="32"/>
      <c r="B193" s="142"/>
      <c r="C193" s="143" t="s">
        <v>246</v>
      </c>
      <c r="D193" s="143" t="s">
        <v>176</v>
      </c>
      <c r="E193" s="144" t="s">
        <v>306</v>
      </c>
      <c r="F193" s="145" t="s">
        <v>307</v>
      </c>
      <c r="G193" s="146" t="s">
        <v>195</v>
      </c>
      <c r="H193" s="147">
        <v>10.9</v>
      </c>
      <c r="I193" s="148"/>
      <c r="J193" s="149">
        <f>ROUND(I193*H193,2)</f>
        <v>0</v>
      </c>
      <c r="K193" s="145" t="s">
        <v>1</v>
      </c>
      <c r="L193" s="33"/>
      <c r="M193" s="150" t="s">
        <v>1</v>
      </c>
      <c r="N193" s="151" t="s">
        <v>41</v>
      </c>
      <c r="O193" s="58"/>
      <c r="P193" s="152">
        <f>O193*H193</f>
        <v>0</v>
      </c>
      <c r="Q193" s="152">
        <v>0</v>
      </c>
      <c r="R193" s="152">
        <f>Q193*H193</f>
        <v>0</v>
      </c>
      <c r="S193" s="152">
        <v>0</v>
      </c>
      <c r="T193" s="153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4" t="s">
        <v>180</v>
      </c>
      <c r="AT193" s="154" t="s">
        <v>176</v>
      </c>
      <c r="AU193" s="154" t="s">
        <v>83</v>
      </c>
      <c r="AY193" s="17" t="s">
        <v>175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7" t="s">
        <v>83</v>
      </c>
      <c r="BK193" s="155">
        <f>ROUND(I193*H193,2)</f>
        <v>0</v>
      </c>
      <c r="BL193" s="17" t="s">
        <v>180</v>
      </c>
      <c r="BM193" s="154" t="s">
        <v>308</v>
      </c>
    </row>
    <row r="194" spans="1:65" s="2" customFormat="1" ht="16.5" customHeight="1">
      <c r="A194" s="32"/>
      <c r="B194" s="142"/>
      <c r="C194" s="143" t="s">
        <v>309</v>
      </c>
      <c r="D194" s="143" t="s">
        <v>176</v>
      </c>
      <c r="E194" s="144" t="s">
        <v>310</v>
      </c>
      <c r="F194" s="145" t="s">
        <v>311</v>
      </c>
      <c r="G194" s="146" t="s">
        <v>195</v>
      </c>
      <c r="H194" s="147">
        <v>1.5</v>
      </c>
      <c r="I194" s="148"/>
      <c r="J194" s="149">
        <f>ROUND(I194*H194,2)</f>
        <v>0</v>
      </c>
      <c r="K194" s="145" t="s">
        <v>1</v>
      </c>
      <c r="L194" s="33"/>
      <c r="M194" s="150" t="s">
        <v>1</v>
      </c>
      <c r="N194" s="151" t="s">
        <v>41</v>
      </c>
      <c r="O194" s="58"/>
      <c r="P194" s="152">
        <f>O194*H194</f>
        <v>0</v>
      </c>
      <c r="Q194" s="152">
        <v>0</v>
      </c>
      <c r="R194" s="152">
        <f>Q194*H194</f>
        <v>0</v>
      </c>
      <c r="S194" s="152">
        <v>0</v>
      </c>
      <c r="T194" s="153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4" t="s">
        <v>180</v>
      </c>
      <c r="AT194" s="154" t="s">
        <v>176</v>
      </c>
      <c r="AU194" s="154" t="s">
        <v>83</v>
      </c>
      <c r="AY194" s="17" t="s">
        <v>175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7" t="s">
        <v>83</v>
      </c>
      <c r="BK194" s="155">
        <f>ROUND(I194*H194,2)</f>
        <v>0</v>
      </c>
      <c r="BL194" s="17" t="s">
        <v>180</v>
      </c>
      <c r="BM194" s="154" t="s">
        <v>312</v>
      </c>
    </row>
    <row r="195" spans="2:63" s="11" customFormat="1" ht="25.9" customHeight="1">
      <c r="B195" s="131"/>
      <c r="D195" s="132" t="s">
        <v>75</v>
      </c>
      <c r="E195" s="133" t="s">
        <v>313</v>
      </c>
      <c r="F195" s="133" t="s">
        <v>314</v>
      </c>
      <c r="I195" s="134"/>
      <c r="J195" s="135">
        <f>BK195</f>
        <v>0</v>
      </c>
      <c r="L195" s="131"/>
      <c r="M195" s="136"/>
      <c r="N195" s="137"/>
      <c r="O195" s="137"/>
      <c r="P195" s="138">
        <f>P196</f>
        <v>0</v>
      </c>
      <c r="Q195" s="137"/>
      <c r="R195" s="138">
        <f>R196</f>
        <v>0</v>
      </c>
      <c r="S195" s="137"/>
      <c r="T195" s="139">
        <f>T196</f>
        <v>0</v>
      </c>
      <c r="AR195" s="132" t="s">
        <v>83</v>
      </c>
      <c r="AT195" s="140" t="s">
        <v>75</v>
      </c>
      <c r="AU195" s="140" t="s">
        <v>76</v>
      </c>
      <c r="AY195" s="132" t="s">
        <v>175</v>
      </c>
      <c r="BK195" s="141">
        <f>BK196</f>
        <v>0</v>
      </c>
    </row>
    <row r="196" spans="1:65" s="2" customFormat="1" ht="16.5" customHeight="1">
      <c r="A196" s="32"/>
      <c r="B196" s="142"/>
      <c r="C196" s="143" t="s">
        <v>249</v>
      </c>
      <c r="D196" s="143" t="s">
        <v>176</v>
      </c>
      <c r="E196" s="144" t="s">
        <v>315</v>
      </c>
      <c r="F196" s="145" t="s">
        <v>316</v>
      </c>
      <c r="G196" s="146" t="s">
        <v>195</v>
      </c>
      <c r="H196" s="147">
        <v>43.615</v>
      </c>
      <c r="I196" s="148"/>
      <c r="J196" s="149">
        <f>ROUND(I196*H196,2)</f>
        <v>0</v>
      </c>
      <c r="K196" s="145" t="s">
        <v>1</v>
      </c>
      <c r="L196" s="33"/>
      <c r="M196" s="150" t="s">
        <v>1</v>
      </c>
      <c r="N196" s="151" t="s">
        <v>41</v>
      </c>
      <c r="O196" s="58"/>
      <c r="P196" s="152">
        <f>O196*H196</f>
        <v>0</v>
      </c>
      <c r="Q196" s="152">
        <v>0</v>
      </c>
      <c r="R196" s="152">
        <f>Q196*H196</f>
        <v>0</v>
      </c>
      <c r="S196" s="152">
        <v>0</v>
      </c>
      <c r="T196" s="153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4" t="s">
        <v>180</v>
      </c>
      <c r="AT196" s="154" t="s">
        <v>176</v>
      </c>
      <c r="AU196" s="154" t="s">
        <v>83</v>
      </c>
      <c r="AY196" s="17" t="s">
        <v>175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7" t="s">
        <v>83</v>
      </c>
      <c r="BK196" s="155">
        <f>ROUND(I196*H196,2)</f>
        <v>0</v>
      </c>
      <c r="BL196" s="17" t="s">
        <v>180</v>
      </c>
      <c r="BM196" s="154" t="s">
        <v>317</v>
      </c>
    </row>
    <row r="197" spans="2:63" s="11" customFormat="1" ht="25.9" customHeight="1">
      <c r="B197" s="131"/>
      <c r="D197" s="132" t="s">
        <v>75</v>
      </c>
      <c r="E197" s="133" t="s">
        <v>318</v>
      </c>
      <c r="F197" s="133" t="s">
        <v>319</v>
      </c>
      <c r="I197" s="134"/>
      <c r="J197" s="135">
        <f>BK197</f>
        <v>0</v>
      </c>
      <c r="L197" s="131"/>
      <c r="M197" s="136"/>
      <c r="N197" s="137"/>
      <c r="O197" s="137"/>
      <c r="P197" s="138">
        <f>SUM(P198:P210)</f>
        <v>0</v>
      </c>
      <c r="Q197" s="137"/>
      <c r="R197" s="138">
        <f>SUM(R198:R210)</f>
        <v>0</v>
      </c>
      <c r="S197" s="137"/>
      <c r="T197" s="139">
        <f>SUM(T198:T210)</f>
        <v>0</v>
      </c>
      <c r="AR197" s="132" t="s">
        <v>83</v>
      </c>
      <c r="AT197" s="140" t="s">
        <v>75</v>
      </c>
      <c r="AU197" s="140" t="s">
        <v>76</v>
      </c>
      <c r="AY197" s="132" t="s">
        <v>175</v>
      </c>
      <c r="BK197" s="141">
        <f>SUM(BK198:BK210)</f>
        <v>0</v>
      </c>
    </row>
    <row r="198" spans="1:65" s="2" customFormat="1" ht="21.75" customHeight="1">
      <c r="A198" s="32"/>
      <c r="B198" s="142"/>
      <c r="C198" s="143" t="s">
        <v>320</v>
      </c>
      <c r="D198" s="143" t="s">
        <v>176</v>
      </c>
      <c r="E198" s="144" t="s">
        <v>321</v>
      </c>
      <c r="F198" s="145" t="s">
        <v>322</v>
      </c>
      <c r="G198" s="146" t="s">
        <v>195</v>
      </c>
      <c r="H198" s="147">
        <v>4.655</v>
      </c>
      <c r="I198" s="148"/>
      <c r="J198" s="149">
        <f aca="true" t="shared" si="30" ref="J198:J210">ROUND(I198*H198,2)</f>
        <v>0</v>
      </c>
      <c r="K198" s="145" t="s">
        <v>1</v>
      </c>
      <c r="L198" s="33"/>
      <c r="M198" s="150" t="s">
        <v>1</v>
      </c>
      <c r="N198" s="151" t="s">
        <v>41</v>
      </c>
      <c r="O198" s="58"/>
      <c r="P198" s="152">
        <f aca="true" t="shared" si="31" ref="P198:P210">O198*H198</f>
        <v>0</v>
      </c>
      <c r="Q198" s="152">
        <v>0</v>
      </c>
      <c r="R198" s="152">
        <f aca="true" t="shared" si="32" ref="R198:R210">Q198*H198</f>
        <v>0</v>
      </c>
      <c r="S198" s="152">
        <v>0</v>
      </c>
      <c r="T198" s="153">
        <f aca="true" t="shared" si="33" ref="T198:T210"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4" t="s">
        <v>180</v>
      </c>
      <c r="AT198" s="154" t="s">
        <v>176</v>
      </c>
      <c r="AU198" s="154" t="s">
        <v>83</v>
      </c>
      <c r="AY198" s="17" t="s">
        <v>175</v>
      </c>
      <c r="BE198" s="155">
        <f aca="true" t="shared" si="34" ref="BE198:BE210">IF(N198="základní",J198,0)</f>
        <v>0</v>
      </c>
      <c r="BF198" s="155">
        <f aca="true" t="shared" si="35" ref="BF198:BF210">IF(N198="snížená",J198,0)</f>
        <v>0</v>
      </c>
      <c r="BG198" s="155">
        <f aca="true" t="shared" si="36" ref="BG198:BG210">IF(N198="zákl. přenesená",J198,0)</f>
        <v>0</v>
      </c>
      <c r="BH198" s="155">
        <f aca="true" t="shared" si="37" ref="BH198:BH210">IF(N198="sníž. přenesená",J198,0)</f>
        <v>0</v>
      </c>
      <c r="BI198" s="155">
        <f aca="true" t="shared" si="38" ref="BI198:BI210">IF(N198="nulová",J198,0)</f>
        <v>0</v>
      </c>
      <c r="BJ198" s="17" t="s">
        <v>83</v>
      </c>
      <c r="BK198" s="155">
        <f aca="true" t="shared" si="39" ref="BK198:BK210">ROUND(I198*H198,2)</f>
        <v>0</v>
      </c>
      <c r="BL198" s="17" t="s">
        <v>180</v>
      </c>
      <c r="BM198" s="154" t="s">
        <v>323</v>
      </c>
    </row>
    <row r="199" spans="1:65" s="2" customFormat="1" ht="21.75" customHeight="1">
      <c r="A199" s="32"/>
      <c r="B199" s="142"/>
      <c r="C199" s="143" t="s">
        <v>254</v>
      </c>
      <c r="D199" s="143" t="s">
        <v>176</v>
      </c>
      <c r="E199" s="144" t="s">
        <v>324</v>
      </c>
      <c r="F199" s="145" t="s">
        <v>325</v>
      </c>
      <c r="G199" s="146" t="s">
        <v>179</v>
      </c>
      <c r="H199" s="147">
        <v>1.314</v>
      </c>
      <c r="I199" s="148"/>
      <c r="J199" s="149">
        <f t="shared" si="30"/>
        <v>0</v>
      </c>
      <c r="K199" s="145" t="s">
        <v>1</v>
      </c>
      <c r="L199" s="33"/>
      <c r="M199" s="150" t="s">
        <v>1</v>
      </c>
      <c r="N199" s="151" t="s">
        <v>41</v>
      </c>
      <c r="O199" s="58"/>
      <c r="P199" s="152">
        <f t="shared" si="31"/>
        <v>0</v>
      </c>
      <c r="Q199" s="152">
        <v>0</v>
      </c>
      <c r="R199" s="152">
        <f t="shared" si="32"/>
        <v>0</v>
      </c>
      <c r="S199" s="152">
        <v>0</v>
      </c>
      <c r="T199" s="153">
        <f t="shared" si="3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4" t="s">
        <v>180</v>
      </c>
      <c r="AT199" s="154" t="s">
        <v>176</v>
      </c>
      <c r="AU199" s="154" t="s">
        <v>83</v>
      </c>
      <c r="AY199" s="17" t="s">
        <v>175</v>
      </c>
      <c r="BE199" s="155">
        <f t="shared" si="34"/>
        <v>0</v>
      </c>
      <c r="BF199" s="155">
        <f t="shared" si="35"/>
        <v>0</v>
      </c>
      <c r="BG199" s="155">
        <f t="shared" si="36"/>
        <v>0</v>
      </c>
      <c r="BH199" s="155">
        <f t="shared" si="37"/>
        <v>0</v>
      </c>
      <c r="BI199" s="155">
        <f t="shared" si="38"/>
        <v>0</v>
      </c>
      <c r="BJ199" s="17" t="s">
        <v>83</v>
      </c>
      <c r="BK199" s="155">
        <f t="shared" si="39"/>
        <v>0</v>
      </c>
      <c r="BL199" s="17" t="s">
        <v>180</v>
      </c>
      <c r="BM199" s="154" t="s">
        <v>326</v>
      </c>
    </row>
    <row r="200" spans="1:65" s="2" customFormat="1" ht="16.5" customHeight="1">
      <c r="A200" s="32"/>
      <c r="B200" s="142"/>
      <c r="C200" s="143" t="s">
        <v>327</v>
      </c>
      <c r="D200" s="143" t="s">
        <v>176</v>
      </c>
      <c r="E200" s="144" t="s">
        <v>328</v>
      </c>
      <c r="F200" s="145" t="s">
        <v>329</v>
      </c>
      <c r="G200" s="146" t="s">
        <v>179</v>
      </c>
      <c r="H200" s="147">
        <v>0.664</v>
      </c>
      <c r="I200" s="148"/>
      <c r="J200" s="149">
        <f t="shared" si="30"/>
        <v>0</v>
      </c>
      <c r="K200" s="145" t="s">
        <v>1</v>
      </c>
      <c r="L200" s="33"/>
      <c r="M200" s="150" t="s">
        <v>1</v>
      </c>
      <c r="N200" s="151" t="s">
        <v>41</v>
      </c>
      <c r="O200" s="58"/>
      <c r="P200" s="152">
        <f t="shared" si="31"/>
        <v>0</v>
      </c>
      <c r="Q200" s="152">
        <v>0</v>
      </c>
      <c r="R200" s="152">
        <f t="shared" si="32"/>
        <v>0</v>
      </c>
      <c r="S200" s="152">
        <v>0</v>
      </c>
      <c r="T200" s="153">
        <f t="shared" si="3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4" t="s">
        <v>180</v>
      </c>
      <c r="AT200" s="154" t="s">
        <v>176</v>
      </c>
      <c r="AU200" s="154" t="s">
        <v>83</v>
      </c>
      <c r="AY200" s="17" t="s">
        <v>175</v>
      </c>
      <c r="BE200" s="155">
        <f t="shared" si="34"/>
        <v>0</v>
      </c>
      <c r="BF200" s="155">
        <f t="shared" si="35"/>
        <v>0</v>
      </c>
      <c r="BG200" s="155">
        <f t="shared" si="36"/>
        <v>0</v>
      </c>
      <c r="BH200" s="155">
        <f t="shared" si="37"/>
        <v>0</v>
      </c>
      <c r="BI200" s="155">
        <f t="shared" si="38"/>
        <v>0</v>
      </c>
      <c r="BJ200" s="17" t="s">
        <v>83</v>
      </c>
      <c r="BK200" s="155">
        <f t="shared" si="39"/>
        <v>0</v>
      </c>
      <c r="BL200" s="17" t="s">
        <v>180</v>
      </c>
      <c r="BM200" s="154" t="s">
        <v>330</v>
      </c>
    </row>
    <row r="201" spans="1:65" s="2" customFormat="1" ht="21.75" customHeight="1">
      <c r="A201" s="32"/>
      <c r="B201" s="142"/>
      <c r="C201" s="143" t="s">
        <v>257</v>
      </c>
      <c r="D201" s="143" t="s">
        <v>176</v>
      </c>
      <c r="E201" s="144" t="s">
        <v>331</v>
      </c>
      <c r="F201" s="145" t="s">
        <v>332</v>
      </c>
      <c r="G201" s="146" t="s">
        <v>195</v>
      </c>
      <c r="H201" s="147">
        <v>2.151</v>
      </c>
      <c r="I201" s="148"/>
      <c r="J201" s="149">
        <f t="shared" si="30"/>
        <v>0</v>
      </c>
      <c r="K201" s="145" t="s">
        <v>1</v>
      </c>
      <c r="L201" s="33"/>
      <c r="M201" s="150" t="s">
        <v>1</v>
      </c>
      <c r="N201" s="151" t="s">
        <v>41</v>
      </c>
      <c r="O201" s="58"/>
      <c r="P201" s="152">
        <f t="shared" si="31"/>
        <v>0</v>
      </c>
      <c r="Q201" s="152">
        <v>0</v>
      </c>
      <c r="R201" s="152">
        <f t="shared" si="32"/>
        <v>0</v>
      </c>
      <c r="S201" s="152">
        <v>0</v>
      </c>
      <c r="T201" s="153">
        <f t="shared" si="3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4" t="s">
        <v>180</v>
      </c>
      <c r="AT201" s="154" t="s">
        <v>176</v>
      </c>
      <c r="AU201" s="154" t="s">
        <v>83</v>
      </c>
      <c r="AY201" s="17" t="s">
        <v>175</v>
      </c>
      <c r="BE201" s="155">
        <f t="shared" si="34"/>
        <v>0</v>
      </c>
      <c r="BF201" s="155">
        <f t="shared" si="35"/>
        <v>0</v>
      </c>
      <c r="BG201" s="155">
        <f t="shared" si="36"/>
        <v>0</v>
      </c>
      <c r="BH201" s="155">
        <f t="shared" si="37"/>
        <v>0</v>
      </c>
      <c r="BI201" s="155">
        <f t="shared" si="38"/>
        <v>0</v>
      </c>
      <c r="BJ201" s="17" t="s">
        <v>83</v>
      </c>
      <c r="BK201" s="155">
        <f t="shared" si="39"/>
        <v>0</v>
      </c>
      <c r="BL201" s="17" t="s">
        <v>180</v>
      </c>
      <c r="BM201" s="154" t="s">
        <v>333</v>
      </c>
    </row>
    <row r="202" spans="1:65" s="2" customFormat="1" ht="21.75" customHeight="1">
      <c r="A202" s="32"/>
      <c r="B202" s="142"/>
      <c r="C202" s="143" t="s">
        <v>334</v>
      </c>
      <c r="D202" s="143" t="s">
        <v>176</v>
      </c>
      <c r="E202" s="144" t="s">
        <v>335</v>
      </c>
      <c r="F202" s="145" t="s">
        <v>336</v>
      </c>
      <c r="G202" s="146" t="s">
        <v>232</v>
      </c>
      <c r="H202" s="147">
        <v>2</v>
      </c>
      <c r="I202" s="148"/>
      <c r="J202" s="149">
        <f t="shared" si="30"/>
        <v>0</v>
      </c>
      <c r="K202" s="145" t="s">
        <v>1</v>
      </c>
      <c r="L202" s="33"/>
      <c r="M202" s="150" t="s">
        <v>1</v>
      </c>
      <c r="N202" s="151" t="s">
        <v>41</v>
      </c>
      <c r="O202" s="58"/>
      <c r="P202" s="152">
        <f t="shared" si="31"/>
        <v>0</v>
      </c>
      <c r="Q202" s="152">
        <v>0</v>
      </c>
      <c r="R202" s="152">
        <f t="shared" si="32"/>
        <v>0</v>
      </c>
      <c r="S202" s="152">
        <v>0</v>
      </c>
      <c r="T202" s="153">
        <f t="shared" si="3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4" t="s">
        <v>180</v>
      </c>
      <c r="AT202" s="154" t="s">
        <v>176</v>
      </c>
      <c r="AU202" s="154" t="s">
        <v>83</v>
      </c>
      <c r="AY202" s="17" t="s">
        <v>175</v>
      </c>
      <c r="BE202" s="155">
        <f t="shared" si="34"/>
        <v>0</v>
      </c>
      <c r="BF202" s="155">
        <f t="shared" si="35"/>
        <v>0</v>
      </c>
      <c r="BG202" s="155">
        <f t="shared" si="36"/>
        <v>0</v>
      </c>
      <c r="BH202" s="155">
        <f t="shared" si="37"/>
        <v>0</v>
      </c>
      <c r="BI202" s="155">
        <f t="shared" si="38"/>
        <v>0</v>
      </c>
      <c r="BJ202" s="17" t="s">
        <v>83</v>
      </c>
      <c r="BK202" s="155">
        <f t="shared" si="39"/>
        <v>0</v>
      </c>
      <c r="BL202" s="17" t="s">
        <v>180</v>
      </c>
      <c r="BM202" s="154" t="s">
        <v>337</v>
      </c>
    </row>
    <row r="203" spans="1:65" s="2" customFormat="1" ht="21.75" customHeight="1">
      <c r="A203" s="32"/>
      <c r="B203" s="142"/>
      <c r="C203" s="143" t="s">
        <v>261</v>
      </c>
      <c r="D203" s="143" t="s">
        <v>176</v>
      </c>
      <c r="E203" s="144" t="s">
        <v>338</v>
      </c>
      <c r="F203" s="145" t="s">
        <v>339</v>
      </c>
      <c r="G203" s="146" t="s">
        <v>195</v>
      </c>
      <c r="H203" s="147">
        <v>2.403</v>
      </c>
      <c r="I203" s="148"/>
      <c r="J203" s="149">
        <f t="shared" si="30"/>
        <v>0</v>
      </c>
      <c r="K203" s="145" t="s">
        <v>1</v>
      </c>
      <c r="L203" s="33"/>
      <c r="M203" s="150" t="s">
        <v>1</v>
      </c>
      <c r="N203" s="151" t="s">
        <v>41</v>
      </c>
      <c r="O203" s="58"/>
      <c r="P203" s="152">
        <f t="shared" si="31"/>
        <v>0</v>
      </c>
      <c r="Q203" s="152">
        <v>0</v>
      </c>
      <c r="R203" s="152">
        <f t="shared" si="32"/>
        <v>0</v>
      </c>
      <c r="S203" s="152">
        <v>0</v>
      </c>
      <c r="T203" s="153">
        <f t="shared" si="3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4" t="s">
        <v>180</v>
      </c>
      <c r="AT203" s="154" t="s">
        <v>176</v>
      </c>
      <c r="AU203" s="154" t="s">
        <v>83</v>
      </c>
      <c r="AY203" s="17" t="s">
        <v>175</v>
      </c>
      <c r="BE203" s="155">
        <f t="shared" si="34"/>
        <v>0</v>
      </c>
      <c r="BF203" s="155">
        <f t="shared" si="35"/>
        <v>0</v>
      </c>
      <c r="BG203" s="155">
        <f t="shared" si="36"/>
        <v>0</v>
      </c>
      <c r="BH203" s="155">
        <f t="shared" si="37"/>
        <v>0</v>
      </c>
      <c r="BI203" s="155">
        <f t="shared" si="38"/>
        <v>0</v>
      </c>
      <c r="BJ203" s="17" t="s">
        <v>83</v>
      </c>
      <c r="BK203" s="155">
        <f t="shared" si="39"/>
        <v>0</v>
      </c>
      <c r="BL203" s="17" t="s">
        <v>180</v>
      </c>
      <c r="BM203" s="154" t="s">
        <v>340</v>
      </c>
    </row>
    <row r="204" spans="1:65" s="2" customFormat="1" ht="21.75" customHeight="1">
      <c r="A204" s="32"/>
      <c r="B204" s="142"/>
      <c r="C204" s="143" t="s">
        <v>341</v>
      </c>
      <c r="D204" s="143" t="s">
        <v>176</v>
      </c>
      <c r="E204" s="144" t="s">
        <v>342</v>
      </c>
      <c r="F204" s="145" t="s">
        <v>343</v>
      </c>
      <c r="G204" s="146" t="s">
        <v>195</v>
      </c>
      <c r="H204" s="147">
        <v>10.97</v>
      </c>
      <c r="I204" s="148"/>
      <c r="J204" s="149">
        <f t="shared" si="30"/>
        <v>0</v>
      </c>
      <c r="K204" s="145" t="s">
        <v>1</v>
      </c>
      <c r="L204" s="33"/>
      <c r="M204" s="150" t="s">
        <v>1</v>
      </c>
      <c r="N204" s="151" t="s">
        <v>41</v>
      </c>
      <c r="O204" s="58"/>
      <c r="P204" s="152">
        <f t="shared" si="31"/>
        <v>0</v>
      </c>
      <c r="Q204" s="152">
        <v>0</v>
      </c>
      <c r="R204" s="152">
        <f t="shared" si="32"/>
        <v>0</v>
      </c>
      <c r="S204" s="152">
        <v>0</v>
      </c>
      <c r="T204" s="153">
        <f t="shared" si="3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4" t="s">
        <v>180</v>
      </c>
      <c r="AT204" s="154" t="s">
        <v>176</v>
      </c>
      <c r="AU204" s="154" t="s">
        <v>83</v>
      </c>
      <c r="AY204" s="17" t="s">
        <v>175</v>
      </c>
      <c r="BE204" s="155">
        <f t="shared" si="34"/>
        <v>0</v>
      </c>
      <c r="BF204" s="155">
        <f t="shared" si="35"/>
        <v>0</v>
      </c>
      <c r="BG204" s="155">
        <f t="shared" si="36"/>
        <v>0</v>
      </c>
      <c r="BH204" s="155">
        <f t="shared" si="37"/>
        <v>0</v>
      </c>
      <c r="BI204" s="155">
        <f t="shared" si="38"/>
        <v>0</v>
      </c>
      <c r="BJ204" s="17" t="s">
        <v>83</v>
      </c>
      <c r="BK204" s="155">
        <f t="shared" si="39"/>
        <v>0</v>
      </c>
      <c r="BL204" s="17" t="s">
        <v>180</v>
      </c>
      <c r="BM204" s="154" t="s">
        <v>304</v>
      </c>
    </row>
    <row r="205" spans="1:65" s="2" customFormat="1" ht="21.75" customHeight="1">
      <c r="A205" s="32"/>
      <c r="B205" s="142"/>
      <c r="C205" s="143" t="s">
        <v>264</v>
      </c>
      <c r="D205" s="143" t="s">
        <v>176</v>
      </c>
      <c r="E205" s="144" t="s">
        <v>344</v>
      </c>
      <c r="F205" s="145" t="s">
        <v>345</v>
      </c>
      <c r="G205" s="146" t="s">
        <v>183</v>
      </c>
      <c r="H205" s="147">
        <v>0.211</v>
      </c>
      <c r="I205" s="148"/>
      <c r="J205" s="149">
        <f t="shared" si="30"/>
        <v>0</v>
      </c>
      <c r="K205" s="145" t="s">
        <v>1</v>
      </c>
      <c r="L205" s="33"/>
      <c r="M205" s="150" t="s">
        <v>1</v>
      </c>
      <c r="N205" s="151" t="s">
        <v>41</v>
      </c>
      <c r="O205" s="58"/>
      <c r="P205" s="152">
        <f t="shared" si="31"/>
        <v>0</v>
      </c>
      <c r="Q205" s="152">
        <v>0</v>
      </c>
      <c r="R205" s="152">
        <f t="shared" si="32"/>
        <v>0</v>
      </c>
      <c r="S205" s="152">
        <v>0</v>
      </c>
      <c r="T205" s="153">
        <f t="shared" si="3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4" t="s">
        <v>180</v>
      </c>
      <c r="AT205" s="154" t="s">
        <v>176</v>
      </c>
      <c r="AU205" s="154" t="s">
        <v>83</v>
      </c>
      <c r="AY205" s="17" t="s">
        <v>175</v>
      </c>
      <c r="BE205" s="155">
        <f t="shared" si="34"/>
        <v>0</v>
      </c>
      <c r="BF205" s="155">
        <f t="shared" si="35"/>
        <v>0</v>
      </c>
      <c r="BG205" s="155">
        <f t="shared" si="36"/>
        <v>0</v>
      </c>
      <c r="BH205" s="155">
        <f t="shared" si="37"/>
        <v>0</v>
      </c>
      <c r="BI205" s="155">
        <f t="shared" si="38"/>
        <v>0</v>
      </c>
      <c r="BJ205" s="17" t="s">
        <v>83</v>
      </c>
      <c r="BK205" s="155">
        <f t="shared" si="39"/>
        <v>0</v>
      </c>
      <c r="BL205" s="17" t="s">
        <v>180</v>
      </c>
      <c r="BM205" s="154" t="s">
        <v>318</v>
      </c>
    </row>
    <row r="206" spans="1:65" s="2" customFormat="1" ht="21.75" customHeight="1">
      <c r="A206" s="32"/>
      <c r="B206" s="142"/>
      <c r="C206" s="143" t="s">
        <v>346</v>
      </c>
      <c r="D206" s="143" t="s">
        <v>176</v>
      </c>
      <c r="E206" s="144" t="s">
        <v>347</v>
      </c>
      <c r="F206" s="145" t="s">
        <v>348</v>
      </c>
      <c r="G206" s="146" t="s">
        <v>232</v>
      </c>
      <c r="H206" s="147">
        <v>4</v>
      </c>
      <c r="I206" s="148"/>
      <c r="J206" s="149">
        <f t="shared" si="30"/>
        <v>0</v>
      </c>
      <c r="K206" s="145" t="s">
        <v>1</v>
      </c>
      <c r="L206" s="33"/>
      <c r="M206" s="150" t="s">
        <v>1</v>
      </c>
      <c r="N206" s="151" t="s">
        <v>41</v>
      </c>
      <c r="O206" s="58"/>
      <c r="P206" s="152">
        <f t="shared" si="31"/>
        <v>0</v>
      </c>
      <c r="Q206" s="152">
        <v>0</v>
      </c>
      <c r="R206" s="152">
        <f t="shared" si="32"/>
        <v>0</v>
      </c>
      <c r="S206" s="152">
        <v>0</v>
      </c>
      <c r="T206" s="153">
        <f t="shared" si="3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4" t="s">
        <v>180</v>
      </c>
      <c r="AT206" s="154" t="s">
        <v>176</v>
      </c>
      <c r="AU206" s="154" t="s">
        <v>83</v>
      </c>
      <c r="AY206" s="17" t="s">
        <v>175</v>
      </c>
      <c r="BE206" s="155">
        <f t="shared" si="34"/>
        <v>0</v>
      </c>
      <c r="BF206" s="155">
        <f t="shared" si="35"/>
        <v>0</v>
      </c>
      <c r="BG206" s="155">
        <f t="shared" si="36"/>
        <v>0</v>
      </c>
      <c r="BH206" s="155">
        <f t="shared" si="37"/>
        <v>0</v>
      </c>
      <c r="BI206" s="155">
        <f t="shared" si="38"/>
        <v>0</v>
      </c>
      <c r="BJ206" s="17" t="s">
        <v>83</v>
      </c>
      <c r="BK206" s="155">
        <f t="shared" si="39"/>
        <v>0</v>
      </c>
      <c r="BL206" s="17" t="s">
        <v>180</v>
      </c>
      <c r="BM206" s="154" t="s">
        <v>349</v>
      </c>
    </row>
    <row r="207" spans="1:65" s="2" customFormat="1" ht="24">
      <c r="A207" s="32"/>
      <c r="B207" s="142"/>
      <c r="C207" s="143" t="s">
        <v>270</v>
      </c>
      <c r="D207" s="143" t="s">
        <v>176</v>
      </c>
      <c r="E207" s="144" t="s">
        <v>350</v>
      </c>
      <c r="F207" s="145" t="s">
        <v>351</v>
      </c>
      <c r="G207" s="146" t="s">
        <v>179</v>
      </c>
      <c r="H207" s="147">
        <v>0.43</v>
      </c>
      <c r="I207" s="148"/>
      <c r="J207" s="149">
        <f t="shared" si="30"/>
        <v>0</v>
      </c>
      <c r="K207" s="145" t="s">
        <v>1</v>
      </c>
      <c r="L207" s="33"/>
      <c r="M207" s="150" t="s">
        <v>1</v>
      </c>
      <c r="N207" s="151" t="s">
        <v>41</v>
      </c>
      <c r="O207" s="58"/>
      <c r="P207" s="152">
        <f t="shared" si="31"/>
        <v>0</v>
      </c>
      <c r="Q207" s="152">
        <v>0</v>
      </c>
      <c r="R207" s="152">
        <f t="shared" si="32"/>
        <v>0</v>
      </c>
      <c r="S207" s="152">
        <v>0</v>
      </c>
      <c r="T207" s="153">
        <f t="shared" si="3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4" t="s">
        <v>180</v>
      </c>
      <c r="AT207" s="154" t="s">
        <v>176</v>
      </c>
      <c r="AU207" s="154" t="s">
        <v>83</v>
      </c>
      <c r="AY207" s="17" t="s">
        <v>175</v>
      </c>
      <c r="BE207" s="155">
        <f t="shared" si="34"/>
        <v>0</v>
      </c>
      <c r="BF207" s="155">
        <f t="shared" si="35"/>
        <v>0</v>
      </c>
      <c r="BG207" s="155">
        <f t="shared" si="36"/>
        <v>0</v>
      </c>
      <c r="BH207" s="155">
        <f t="shared" si="37"/>
        <v>0</v>
      </c>
      <c r="BI207" s="155">
        <f t="shared" si="38"/>
        <v>0</v>
      </c>
      <c r="BJ207" s="17" t="s">
        <v>83</v>
      </c>
      <c r="BK207" s="155">
        <f t="shared" si="39"/>
        <v>0</v>
      </c>
      <c r="BL207" s="17" t="s">
        <v>180</v>
      </c>
      <c r="BM207" s="154" t="s">
        <v>352</v>
      </c>
    </row>
    <row r="208" spans="1:65" s="2" customFormat="1" ht="21.75" customHeight="1">
      <c r="A208" s="32"/>
      <c r="B208" s="142"/>
      <c r="C208" s="143" t="s">
        <v>353</v>
      </c>
      <c r="D208" s="143" t="s">
        <v>176</v>
      </c>
      <c r="E208" s="144" t="s">
        <v>321</v>
      </c>
      <c r="F208" s="145" t="s">
        <v>322</v>
      </c>
      <c r="G208" s="146" t="s">
        <v>195</v>
      </c>
      <c r="H208" s="147">
        <v>0.96</v>
      </c>
      <c r="I208" s="148"/>
      <c r="J208" s="149">
        <f t="shared" si="30"/>
        <v>0</v>
      </c>
      <c r="K208" s="145" t="s">
        <v>1</v>
      </c>
      <c r="L208" s="33"/>
      <c r="M208" s="150" t="s">
        <v>1</v>
      </c>
      <c r="N208" s="151" t="s">
        <v>41</v>
      </c>
      <c r="O208" s="58"/>
      <c r="P208" s="152">
        <f t="shared" si="31"/>
        <v>0</v>
      </c>
      <c r="Q208" s="152">
        <v>0</v>
      </c>
      <c r="R208" s="152">
        <f t="shared" si="32"/>
        <v>0</v>
      </c>
      <c r="S208" s="152">
        <v>0</v>
      </c>
      <c r="T208" s="153">
        <f t="shared" si="3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4" t="s">
        <v>180</v>
      </c>
      <c r="AT208" s="154" t="s">
        <v>176</v>
      </c>
      <c r="AU208" s="154" t="s">
        <v>83</v>
      </c>
      <c r="AY208" s="17" t="s">
        <v>175</v>
      </c>
      <c r="BE208" s="155">
        <f t="shared" si="34"/>
        <v>0</v>
      </c>
      <c r="BF208" s="155">
        <f t="shared" si="35"/>
        <v>0</v>
      </c>
      <c r="BG208" s="155">
        <f t="shared" si="36"/>
        <v>0</v>
      </c>
      <c r="BH208" s="155">
        <f t="shared" si="37"/>
        <v>0</v>
      </c>
      <c r="BI208" s="155">
        <f t="shared" si="38"/>
        <v>0</v>
      </c>
      <c r="BJ208" s="17" t="s">
        <v>83</v>
      </c>
      <c r="BK208" s="155">
        <f t="shared" si="39"/>
        <v>0</v>
      </c>
      <c r="BL208" s="17" t="s">
        <v>180</v>
      </c>
      <c r="BM208" s="154" t="s">
        <v>354</v>
      </c>
    </row>
    <row r="209" spans="1:65" s="2" customFormat="1" ht="16.5" customHeight="1">
      <c r="A209" s="32"/>
      <c r="B209" s="142"/>
      <c r="C209" s="143" t="s">
        <v>273</v>
      </c>
      <c r="D209" s="143" t="s">
        <v>176</v>
      </c>
      <c r="E209" s="144" t="s">
        <v>355</v>
      </c>
      <c r="F209" s="145" t="s">
        <v>356</v>
      </c>
      <c r="G209" s="146" t="s">
        <v>357</v>
      </c>
      <c r="H209" s="147">
        <v>8</v>
      </c>
      <c r="I209" s="148"/>
      <c r="J209" s="149">
        <f t="shared" si="30"/>
        <v>0</v>
      </c>
      <c r="K209" s="145" t="s">
        <v>1</v>
      </c>
      <c r="L209" s="33"/>
      <c r="M209" s="150" t="s">
        <v>1</v>
      </c>
      <c r="N209" s="151" t="s">
        <v>41</v>
      </c>
      <c r="O209" s="58"/>
      <c r="P209" s="152">
        <f t="shared" si="31"/>
        <v>0</v>
      </c>
      <c r="Q209" s="152">
        <v>0</v>
      </c>
      <c r="R209" s="152">
        <f t="shared" si="32"/>
        <v>0</v>
      </c>
      <c r="S209" s="152">
        <v>0</v>
      </c>
      <c r="T209" s="153">
        <f t="shared" si="3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4" t="s">
        <v>180</v>
      </c>
      <c r="AT209" s="154" t="s">
        <v>176</v>
      </c>
      <c r="AU209" s="154" t="s">
        <v>83</v>
      </c>
      <c r="AY209" s="17" t="s">
        <v>175</v>
      </c>
      <c r="BE209" s="155">
        <f t="shared" si="34"/>
        <v>0</v>
      </c>
      <c r="BF209" s="155">
        <f t="shared" si="35"/>
        <v>0</v>
      </c>
      <c r="BG209" s="155">
        <f t="shared" si="36"/>
        <v>0</v>
      </c>
      <c r="BH209" s="155">
        <f t="shared" si="37"/>
        <v>0</v>
      </c>
      <c r="BI209" s="155">
        <f t="shared" si="38"/>
        <v>0</v>
      </c>
      <c r="BJ209" s="17" t="s">
        <v>83</v>
      </c>
      <c r="BK209" s="155">
        <f t="shared" si="39"/>
        <v>0</v>
      </c>
      <c r="BL209" s="17" t="s">
        <v>180</v>
      </c>
      <c r="BM209" s="154" t="s">
        <v>358</v>
      </c>
    </row>
    <row r="210" spans="1:65" s="2" customFormat="1" ht="16.5" customHeight="1">
      <c r="A210" s="32"/>
      <c r="B210" s="142"/>
      <c r="C210" s="143" t="s">
        <v>359</v>
      </c>
      <c r="D210" s="143" t="s">
        <v>176</v>
      </c>
      <c r="E210" s="144" t="s">
        <v>360</v>
      </c>
      <c r="F210" s="145" t="s">
        <v>361</v>
      </c>
      <c r="G210" s="146" t="s">
        <v>362</v>
      </c>
      <c r="H210" s="147">
        <v>1</v>
      </c>
      <c r="I210" s="148"/>
      <c r="J210" s="149">
        <f t="shared" si="30"/>
        <v>0</v>
      </c>
      <c r="K210" s="145" t="s">
        <v>1</v>
      </c>
      <c r="L210" s="33"/>
      <c r="M210" s="150" t="s">
        <v>1</v>
      </c>
      <c r="N210" s="151" t="s">
        <v>41</v>
      </c>
      <c r="O210" s="58"/>
      <c r="P210" s="152">
        <f t="shared" si="31"/>
        <v>0</v>
      </c>
      <c r="Q210" s="152">
        <v>0</v>
      </c>
      <c r="R210" s="152">
        <f t="shared" si="32"/>
        <v>0</v>
      </c>
      <c r="S210" s="152">
        <v>0</v>
      </c>
      <c r="T210" s="153">
        <f t="shared" si="3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4" t="s">
        <v>180</v>
      </c>
      <c r="AT210" s="154" t="s">
        <v>176</v>
      </c>
      <c r="AU210" s="154" t="s">
        <v>83</v>
      </c>
      <c r="AY210" s="17" t="s">
        <v>175</v>
      </c>
      <c r="BE210" s="155">
        <f t="shared" si="34"/>
        <v>0</v>
      </c>
      <c r="BF210" s="155">
        <f t="shared" si="35"/>
        <v>0</v>
      </c>
      <c r="BG210" s="155">
        <f t="shared" si="36"/>
        <v>0</v>
      </c>
      <c r="BH210" s="155">
        <f t="shared" si="37"/>
        <v>0</v>
      </c>
      <c r="BI210" s="155">
        <f t="shared" si="38"/>
        <v>0</v>
      </c>
      <c r="BJ210" s="17" t="s">
        <v>83</v>
      </c>
      <c r="BK210" s="155">
        <f t="shared" si="39"/>
        <v>0</v>
      </c>
      <c r="BL210" s="17" t="s">
        <v>180</v>
      </c>
      <c r="BM210" s="154" t="s">
        <v>363</v>
      </c>
    </row>
    <row r="211" spans="2:63" s="11" customFormat="1" ht="25.9" customHeight="1">
      <c r="B211" s="131"/>
      <c r="D211" s="132" t="s">
        <v>75</v>
      </c>
      <c r="E211" s="133" t="s">
        <v>364</v>
      </c>
      <c r="F211" s="133" t="s">
        <v>365</v>
      </c>
      <c r="I211" s="134"/>
      <c r="J211" s="135">
        <f>BK211</f>
        <v>0</v>
      </c>
      <c r="L211" s="131"/>
      <c r="M211" s="136"/>
      <c r="N211" s="137"/>
      <c r="O211" s="137"/>
      <c r="P211" s="138">
        <f>SUM(P212:P223)</f>
        <v>0</v>
      </c>
      <c r="Q211" s="137"/>
      <c r="R211" s="138">
        <f>SUM(R212:R223)</f>
        <v>0</v>
      </c>
      <c r="S211" s="137"/>
      <c r="T211" s="139">
        <f>SUM(T212:T223)</f>
        <v>0</v>
      </c>
      <c r="AR211" s="132" t="s">
        <v>83</v>
      </c>
      <c r="AT211" s="140" t="s">
        <v>75</v>
      </c>
      <c r="AU211" s="140" t="s">
        <v>76</v>
      </c>
      <c r="AY211" s="132" t="s">
        <v>175</v>
      </c>
      <c r="BK211" s="141">
        <f>SUM(BK212:BK223)</f>
        <v>0</v>
      </c>
    </row>
    <row r="212" spans="1:65" s="2" customFormat="1" ht="16.5" customHeight="1">
      <c r="A212" s="32"/>
      <c r="B212" s="142"/>
      <c r="C212" s="143" t="s">
        <v>279</v>
      </c>
      <c r="D212" s="143" t="s">
        <v>176</v>
      </c>
      <c r="E212" s="144" t="s">
        <v>366</v>
      </c>
      <c r="F212" s="145" t="s">
        <v>367</v>
      </c>
      <c r="G212" s="146" t="s">
        <v>362</v>
      </c>
      <c r="H212" s="147">
        <v>9.07</v>
      </c>
      <c r="I212" s="148"/>
      <c r="J212" s="149">
        <f aca="true" t="shared" si="40" ref="J212:J223">ROUND(I212*H212,2)</f>
        <v>0</v>
      </c>
      <c r="K212" s="145" t="s">
        <v>1</v>
      </c>
      <c r="L212" s="33"/>
      <c r="M212" s="150" t="s">
        <v>1</v>
      </c>
      <c r="N212" s="151" t="s">
        <v>41</v>
      </c>
      <c r="O212" s="58"/>
      <c r="P212" s="152">
        <f aca="true" t="shared" si="41" ref="P212:P223">O212*H212</f>
        <v>0</v>
      </c>
      <c r="Q212" s="152">
        <v>0</v>
      </c>
      <c r="R212" s="152">
        <f aca="true" t="shared" si="42" ref="R212:R223">Q212*H212</f>
        <v>0</v>
      </c>
      <c r="S212" s="152">
        <v>0</v>
      </c>
      <c r="T212" s="153">
        <f aca="true" t="shared" si="43" ref="T212:T223"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4" t="s">
        <v>180</v>
      </c>
      <c r="AT212" s="154" t="s">
        <v>176</v>
      </c>
      <c r="AU212" s="154" t="s">
        <v>83</v>
      </c>
      <c r="AY212" s="17" t="s">
        <v>175</v>
      </c>
      <c r="BE212" s="155">
        <f aca="true" t="shared" si="44" ref="BE212:BE223">IF(N212="základní",J212,0)</f>
        <v>0</v>
      </c>
      <c r="BF212" s="155">
        <f aca="true" t="shared" si="45" ref="BF212:BF223">IF(N212="snížená",J212,0)</f>
        <v>0</v>
      </c>
      <c r="BG212" s="155">
        <f aca="true" t="shared" si="46" ref="BG212:BG223">IF(N212="zákl. přenesená",J212,0)</f>
        <v>0</v>
      </c>
      <c r="BH212" s="155">
        <f aca="true" t="shared" si="47" ref="BH212:BH223">IF(N212="sníž. přenesená",J212,0)</f>
        <v>0</v>
      </c>
      <c r="BI212" s="155">
        <f aca="true" t="shared" si="48" ref="BI212:BI223">IF(N212="nulová",J212,0)</f>
        <v>0</v>
      </c>
      <c r="BJ212" s="17" t="s">
        <v>83</v>
      </c>
      <c r="BK212" s="155">
        <f aca="true" t="shared" si="49" ref="BK212:BK223">ROUND(I212*H212,2)</f>
        <v>0</v>
      </c>
      <c r="BL212" s="17" t="s">
        <v>180</v>
      </c>
      <c r="BM212" s="154" t="s">
        <v>368</v>
      </c>
    </row>
    <row r="213" spans="1:65" s="2" customFormat="1" ht="21.75" customHeight="1">
      <c r="A213" s="32"/>
      <c r="B213" s="142"/>
      <c r="C213" s="143" t="s">
        <v>369</v>
      </c>
      <c r="D213" s="143" t="s">
        <v>176</v>
      </c>
      <c r="E213" s="144" t="s">
        <v>370</v>
      </c>
      <c r="F213" s="145" t="s">
        <v>371</v>
      </c>
      <c r="G213" s="146" t="s">
        <v>232</v>
      </c>
      <c r="H213" s="147">
        <v>2</v>
      </c>
      <c r="I213" s="148"/>
      <c r="J213" s="149">
        <f t="shared" si="40"/>
        <v>0</v>
      </c>
      <c r="K213" s="145" t="s">
        <v>1</v>
      </c>
      <c r="L213" s="33"/>
      <c r="M213" s="150" t="s">
        <v>1</v>
      </c>
      <c r="N213" s="151" t="s">
        <v>41</v>
      </c>
      <c r="O213" s="58"/>
      <c r="P213" s="152">
        <f t="shared" si="41"/>
        <v>0</v>
      </c>
      <c r="Q213" s="152">
        <v>0</v>
      </c>
      <c r="R213" s="152">
        <f t="shared" si="42"/>
        <v>0</v>
      </c>
      <c r="S213" s="152">
        <v>0</v>
      </c>
      <c r="T213" s="153">
        <f t="shared" si="4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4" t="s">
        <v>180</v>
      </c>
      <c r="AT213" s="154" t="s">
        <v>176</v>
      </c>
      <c r="AU213" s="154" t="s">
        <v>83</v>
      </c>
      <c r="AY213" s="17" t="s">
        <v>175</v>
      </c>
      <c r="BE213" s="155">
        <f t="shared" si="44"/>
        <v>0</v>
      </c>
      <c r="BF213" s="155">
        <f t="shared" si="45"/>
        <v>0</v>
      </c>
      <c r="BG213" s="155">
        <f t="shared" si="46"/>
        <v>0</v>
      </c>
      <c r="BH213" s="155">
        <f t="shared" si="47"/>
        <v>0</v>
      </c>
      <c r="BI213" s="155">
        <f t="shared" si="48"/>
        <v>0</v>
      </c>
      <c r="BJ213" s="17" t="s">
        <v>83</v>
      </c>
      <c r="BK213" s="155">
        <f t="shared" si="49"/>
        <v>0</v>
      </c>
      <c r="BL213" s="17" t="s">
        <v>180</v>
      </c>
      <c r="BM213" s="154" t="s">
        <v>372</v>
      </c>
    </row>
    <row r="214" spans="1:65" s="2" customFormat="1" ht="21.75" customHeight="1">
      <c r="A214" s="32"/>
      <c r="B214" s="142"/>
      <c r="C214" s="143" t="s">
        <v>282</v>
      </c>
      <c r="D214" s="143" t="s">
        <v>176</v>
      </c>
      <c r="E214" s="144" t="s">
        <v>373</v>
      </c>
      <c r="F214" s="145" t="s">
        <v>374</v>
      </c>
      <c r="G214" s="146" t="s">
        <v>232</v>
      </c>
      <c r="H214" s="147">
        <v>1</v>
      </c>
      <c r="I214" s="148"/>
      <c r="J214" s="149">
        <f t="shared" si="40"/>
        <v>0</v>
      </c>
      <c r="K214" s="145" t="s">
        <v>1</v>
      </c>
      <c r="L214" s="33"/>
      <c r="M214" s="150" t="s">
        <v>1</v>
      </c>
      <c r="N214" s="151" t="s">
        <v>41</v>
      </c>
      <c r="O214" s="58"/>
      <c r="P214" s="152">
        <f t="shared" si="41"/>
        <v>0</v>
      </c>
      <c r="Q214" s="152">
        <v>0</v>
      </c>
      <c r="R214" s="152">
        <f t="shared" si="42"/>
        <v>0</v>
      </c>
      <c r="S214" s="152">
        <v>0</v>
      </c>
      <c r="T214" s="153">
        <f t="shared" si="4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4" t="s">
        <v>180</v>
      </c>
      <c r="AT214" s="154" t="s">
        <v>176</v>
      </c>
      <c r="AU214" s="154" t="s">
        <v>83</v>
      </c>
      <c r="AY214" s="17" t="s">
        <v>175</v>
      </c>
      <c r="BE214" s="155">
        <f t="shared" si="44"/>
        <v>0</v>
      </c>
      <c r="BF214" s="155">
        <f t="shared" si="45"/>
        <v>0</v>
      </c>
      <c r="BG214" s="155">
        <f t="shared" si="46"/>
        <v>0</v>
      </c>
      <c r="BH214" s="155">
        <f t="shared" si="47"/>
        <v>0</v>
      </c>
      <c r="BI214" s="155">
        <f t="shared" si="48"/>
        <v>0</v>
      </c>
      <c r="BJ214" s="17" t="s">
        <v>83</v>
      </c>
      <c r="BK214" s="155">
        <f t="shared" si="49"/>
        <v>0</v>
      </c>
      <c r="BL214" s="17" t="s">
        <v>180</v>
      </c>
      <c r="BM214" s="154" t="s">
        <v>375</v>
      </c>
    </row>
    <row r="215" spans="1:65" s="2" customFormat="1" ht="21.75" customHeight="1">
      <c r="A215" s="32"/>
      <c r="B215" s="142"/>
      <c r="C215" s="143" t="s">
        <v>376</v>
      </c>
      <c r="D215" s="143" t="s">
        <v>176</v>
      </c>
      <c r="E215" s="144" t="s">
        <v>377</v>
      </c>
      <c r="F215" s="145" t="s">
        <v>378</v>
      </c>
      <c r="G215" s="146" t="s">
        <v>195</v>
      </c>
      <c r="H215" s="147">
        <v>97.176</v>
      </c>
      <c r="I215" s="148"/>
      <c r="J215" s="149">
        <f t="shared" si="40"/>
        <v>0</v>
      </c>
      <c r="K215" s="145" t="s">
        <v>1</v>
      </c>
      <c r="L215" s="33"/>
      <c r="M215" s="150" t="s">
        <v>1</v>
      </c>
      <c r="N215" s="151" t="s">
        <v>41</v>
      </c>
      <c r="O215" s="58"/>
      <c r="P215" s="152">
        <f t="shared" si="41"/>
        <v>0</v>
      </c>
      <c r="Q215" s="152">
        <v>0</v>
      </c>
      <c r="R215" s="152">
        <f t="shared" si="42"/>
        <v>0</v>
      </c>
      <c r="S215" s="152">
        <v>0</v>
      </c>
      <c r="T215" s="153">
        <f t="shared" si="4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4" t="s">
        <v>180</v>
      </c>
      <c r="AT215" s="154" t="s">
        <v>176</v>
      </c>
      <c r="AU215" s="154" t="s">
        <v>83</v>
      </c>
      <c r="AY215" s="17" t="s">
        <v>175</v>
      </c>
      <c r="BE215" s="155">
        <f t="shared" si="44"/>
        <v>0</v>
      </c>
      <c r="BF215" s="155">
        <f t="shared" si="45"/>
        <v>0</v>
      </c>
      <c r="BG215" s="155">
        <f t="shared" si="46"/>
        <v>0</v>
      </c>
      <c r="BH215" s="155">
        <f t="shared" si="47"/>
        <v>0</v>
      </c>
      <c r="BI215" s="155">
        <f t="shared" si="48"/>
        <v>0</v>
      </c>
      <c r="BJ215" s="17" t="s">
        <v>83</v>
      </c>
      <c r="BK215" s="155">
        <f t="shared" si="49"/>
        <v>0</v>
      </c>
      <c r="BL215" s="17" t="s">
        <v>180</v>
      </c>
      <c r="BM215" s="154" t="s">
        <v>379</v>
      </c>
    </row>
    <row r="216" spans="1:65" s="2" customFormat="1" ht="24">
      <c r="A216" s="32"/>
      <c r="B216" s="142"/>
      <c r="C216" s="143" t="s">
        <v>284</v>
      </c>
      <c r="D216" s="143" t="s">
        <v>176</v>
      </c>
      <c r="E216" s="144" t="s">
        <v>380</v>
      </c>
      <c r="F216" s="145" t="s">
        <v>381</v>
      </c>
      <c r="G216" s="146" t="s">
        <v>232</v>
      </c>
      <c r="H216" s="147">
        <v>36</v>
      </c>
      <c r="I216" s="148"/>
      <c r="J216" s="149">
        <f t="shared" si="40"/>
        <v>0</v>
      </c>
      <c r="K216" s="145" t="s">
        <v>1</v>
      </c>
      <c r="L216" s="33"/>
      <c r="M216" s="150" t="s">
        <v>1</v>
      </c>
      <c r="N216" s="151" t="s">
        <v>41</v>
      </c>
      <c r="O216" s="58"/>
      <c r="P216" s="152">
        <f t="shared" si="41"/>
        <v>0</v>
      </c>
      <c r="Q216" s="152">
        <v>0</v>
      </c>
      <c r="R216" s="152">
        <f t="shared" si="42"/>
        <v>0</v>
      </c>
      <c r="S216" s="152">
        <v>0</v>
      </c>
      <c r="T216" s="153">
        <f t="shared" si="4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4" t="s">
        <v>180</v>
      </c>
      <c r="AT216" s="154" t="s">
        <v>176</v>
      </c>
      <c r="AU216" s="154" t="s">
        <v>83</v>
      </c>
      <c r="AY216" s="17" t="s">
        <v>175</v>
      </c>
      <c r="BE216" s="155">
        <f t="shared" si="44"/>
        <v>0</v>
      </c>
      <c r="BF216" s="155">
        <f t="shared" si="45"/>
        <v>0</v>
      </c>
      <c r="BG216" s="155">
        <f t="shared" si="46"/>
        <v>0</v>
      </c>
      <c r="BH216" s="155">
        <f t="shared" si="47"/>
        <v>0</v>
      </c>
      <c r="BI216" s="155">
        <f t="shared" si="48"/>
        <v>0</v>
      </c>
      <c r="BJ216" s="17" t="s">
        <v>83</v>
      </c>
      <c r="BK216" s="155">
        <f t="shared" si="49"/>
        <v>0</v>
      </c>
      <c r="BL216" s="17" t="s">
        <v>180</v>
      </c>
      <c r="BM216" s="154" t="s">
        <v>382</v>
      </c>
    </row>
    <row r="217" spans="1:65" s="2" customFormat="1" ht="16.5" customHeight="1">
      <c r="A217" s="32"/>
      <c r="B217" s="142"/>
      <c r="C217" s="143" t="s">
        <v>383</v>
      </c>
      <c r="D217" s="143" t="s">
        <v>176</v>
      </c>
      <c r="E217" s="144" t="s">
        <v>384</v>
      </c>
      <c r="F217" s="145" t="s">
        <v>385</v>
      </c>
      <c r="G217" s="146" t="s">
        <v>362</v>
      </c>
      <c r="H217" s="147">
        <v>3</v>
      </c>
      <c r="I217" s="148"/>
      <c r="J217" s="149">
        <f t="shared" si="40"/>
        <v>0</v>
      </c>
      <c r="K217" s="145" t="s">
        <v>1</v>
      </c>
      <c r="L217" s="33"/>
      <c r="M217" s="150" t="s">
        <v>1</v>
      </c>
      <c r="N217" s="151" t="s">
        <v>41</v>
      </c>
      <c r="O217" s="58"/>
      <c r="P217" s="152">
        <f t="shared" si="41"/>
        <v>0</v>
      </c>
      <c r="Q217" s="152">
        <v>0</v>
      </c>
      <c r="R217" s="152">
        <f t="shared" si="42"/>
        <v>0</v>
      </c>
      <c r="S217" s="152">
        <v>0</v>
      </c>
      <c r="T217" s="153">
        <f t="shared" si="4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4" t="s">
        <v>180</v>
      </c>
      <c r="AT217" s="154" t="s">
        <v>176</v>
      </c>
      <c r="AU217" s="154" t="s">
        <v>83</v>
      </c>
      <c r="AY217" s="17" t="s">
        <v>175</v>
      </c>
      <c r="BE217" s="155">
        <f t="shared" si="44"/>
        <v>0</v>
      </c>
      <c r="BF217" s="155">
        <f t="shared" si="45"/>
        <v>0</v>
      </c>
      <c r="BG217" s="155">
        <f t="shared" si="46"/>
        <v>0</v>
      </c>
      <c r="BH217" s="155">
        <f t="shared" si="47"/>
        <v>0</v>
      </c>
      <c r="BI217" s="155">
        <f t="shared" si="48"/>
        <v>0</v>
      </c>
      <c r="BJ217" s="17" t="s">
        <v>83</v>
      </c>
      <c r="BK217" s="155">
        <f t="shared" si="49"/>
        <v>0</v>
      </c>
      <c r="BL217" s="17" t="s">
        <v>180</v>
      </c>
      <c r="BM217" s="154" t="s">
        <v>386</v>
      </c>
    </row>
    <row r="218" spans="1:65" s="2" customFormat="1" ht="16.5" customHeight="1">
      <c r="A218" s="32"/>
      <c r="B218" s="142"/>
      <c r="C218" s="143" t="s">
        <v>241</v>
      </c>
      <c r="D218" s="143" t="s">
        <v>176</v>
      </c>
      <c r="E218" s="144" t="s">
        <v>387</v>
      </c>
      <c r="F218" s="145" t="s">
        <v>388</v>
      </c>
      <c r="G218" s="146" t="s">
        <v>183</v>
      </c>
      <c r="H218" s="147">
        <v>15.369</v>
      </c>
      <c r="I218" s="148"/>
      <c r="J218" s="149">
        <f t="shared" si="40"/>
        <v>0</v>
      </c>
      <c r="K218" s="145" t="s">
        <v>1</v>
      </c>
      <c r="L218" s="33"/>
      <c r="M218" s="150" t="s">
        <v>1</v>
      </c>
      <c r="N218" s="151" t="s">
        <v>41</v>
      </c>
      <c r="O218" s="58"/>
      <c r="P218" s="152">
        <f t="shared" si="41"/>
        <v>0</v>
      </c>
      <c r="Q218" s="152">
        <v>0</v>
      </c>
      <c r="R218" s="152">
        <f t="shared" si="42"/>
        <v>0</v>
      </c>
      <c r="S218" s="152">
        <v>0</v>
      </c>
      <c r="T218" s="153">
        <f t="shared" si="4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4" t="s">
        <v>180</v>
      </c>
      <c r="AT218" s="154" t="s">
        <v>176</v>
      </c>
      <c r="AU218" s="154" t="s">
        <v>83</v>
      </c>
      <c r="AY218" s="17" t="s">
        <v>175</v>
      </c>
      <c r="BE218" s="155">
        <f t="shared" si="44"/>
        <v>0</v>
      </c>
      <c r="BF218" s="155">
        <f t="shared" si="45"/>
        <v>0</v>
      </c>
      <c r="BG218" s="155">
        <f t="shared" si="46"/>
        <v>0</v>
      </c>
      <c r="BH218" s="155">
        <f t="shared" si="47"/>
        <v>0</v>
      </c>
      <c r="BI218" s="155">
        <f t="shared" si="48"/>
        <v>0</v>
      </c>
      <c r="BJ218" s="17" t="s">
        <v>83</v>
      </c>
      <c r="BK218" s="155">
        <f t="shared" si="49"/>
        <v>0</v>
      </c>
      <c r="BL218" s="17" t="s">
        <v>180</v>
      </c>
      <c r="BM218" s="154" t="s">
        <v>389</v>
      </c>
    </row>
    <row r="219" spans="1:65" s="2" customFormat="1" ht="16.5" customHeight="1">
      <c r="A219" s="32"/>
      <c r="B219" s="142"/>
      <c r="C219" s="143" t="s">
        <v>250</v>
      </c>
      <c r="D219" s="143" t="s">
        <v>176</v>
      </c>
      <c r="E219" s="144" t="s">
        <v>390</v>
      </c>
      <c r="F219" s="145" t="s">
        <v>391</v>
      </c>
      <c r="G219" s="146" t="s">
        <v>183</v>
      </c>
      <c r="H219" s="147">
        <v>30.738</v>
      </c>
      <c r="I219" s="148"/>
      <c r="J219" s="149">
        <f t="shared" si="40"/>
        <v>0</v>
      </c>
      <c r="K219" s="145" t="s">
        <v>1</v>
      </c>
      <c r="L219" s="33"/>
      <c r="M219" s="150" t="s">
        <v>1</v>
      </c>
      <c r="N219" s="151" t="s">
        <v>41</v>
      </c>
      <c r="O219" s="58"/>
      <c r="P219" s="152">
        <f t="shared" si="41"/>
        <v>0</v>
      </c>
      <c r="Q219" s="152">
        <v>0</v>
      </c>
      <c r="R219" s="152">
        <f t="shared" si="42"/>
        <v>0</v>
      </c>
      <c r="S219" s="152">
        <v>0</v>
      </c>
      <c r="T219" s="153">
        <f t="shared" si="4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4" t="s">
        <v>180</v>
      </c>
      <c r="AT219" s="154" t="s">
        <v>176</v>
      </c>
      <c r="AU219" s="154" t="s">
        <v>83</v>
      </c>
      <c r="AY219" s="17" t="s">
        <v>175</v>
      </c>
      <c r="BE219" s="155">
        <f t="shared" si="44"/>
        <v>0</v>
      </c>
      <c r="BF219" s="155">
        <f t="shared" si="45"/>
        <v>0</v>
      </c>
      <c r="BG219" s="155">
        <f t="shared" si="46"/>
        <v>0</v>
      </c>
      <c r="BH219" s="155">
        <f t="shared" si="47"/>
        <v>0</v>
      </c>
      <c r="BI219" s="155">
        <f t="shared" si="48"/>
        <v>0</v>
      </c>
      <c r="BJ219" s="17" t="s">
        <v>83</v>
      </c>
      <c r="BK219" s="155">
        <f t="shared" si="49"/>
        <v>0</v>
      </c>
      <c r="BL219" s="17" t="s">
        <v>180</v>
      </c>
      <c r="BM219" s="154" t="s">
        <v>392</v>
      </c>
    </row>
    <row r="220" spans="1:65" s="2" customFormat="1" ht="21.75" customHeight="1">
      <c r="A220" s="32"/>
      <c r="B220" s="142"/>
      <c r="C220" s="143" t="s">
        <v>265</v>
      </c>
      <c r="D220" s="143" t="s">
        <v>176</v>
      </c>
      <c r="E220" s="144" t="s">
        <v>393</v>
      </c>
      <c r="F220" s="145" t="s">
        <v>394</v>
      </c>
      <c r="G220" s="146" t="s">
        <v>183</v>
      </c>
      <c r="H220" s="147">
        <v>15.369</v>
      </c>
      <c r="I220" s="148"/>
      <c r="J220" s="149">
        <f t="shared" si="40"/>
        <v>0</v>
      </c>
      <c r="K220" s="145" t="s">
        <v>1</v>
      </c>
      <c r="L220" s="33"/>
      <c r="M220" s="150" t="s">
        <v>1</v>
      </c>
      <c r="N220" s="151" t="s">
        <v>41</v>
      </c>
      <c r="O220" s="58"/>
      <c r="P220" s="152">
        <f t="shared" si="41"/>
        <v>0</v>
      </c>
      <c r="Q220" s="152">
        <v>0</v>
      </c>
      <c r="R220" s="152">
        <f t="shared" si="42"/>
        <v>0</v>
      </c>
      <c r="S220" s="152">
        <v>0</v>
      </c>
      <c r="T220" s="153">
        <f t="shared" si="4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4" t="s">
        <v>180</v>
      </c>
      <c r="AT220" s="154" t="s">
        <v>176</v>
      </c>
      <c r="AU220" s="154" t="s">
        <v>83</v>
      </c>
      <c r="AY220" s="17" t="s">
        <v>175</v>
      </c>
      <c r="BE220" s="155">
        <f t="shared" si="44"/>
        <v>0</v>
      </c>
      <c r="BF220" s="155">
        <f t="shared" si="45"/>
        <v>0</v>
      </c>
      <c r="BG220" s="155">
        <f t="shared" si="46"/>
        <v>0</v>
      </c>
      <c r="BH220" s="155">
        <f t="shared" si="47"/>
        <v>0</v>
      </c>
      <c r="BI220" s="155">
        <f t="shared" si="48"/>
        <v>0</v>
      </c>
      <c r="BJ220" s="17" t="s">
        <v>83</v>
      </c>
      <c r="BK220" s="155">
        <f t="shared" si="49"/>
        <v>0</v>
      </c>
      <c r="BL220" s="17" t="s">
        <v>180</v>
      </c>
      <c r="BM220" s="154" t="s">
        <v>395</v>
      </c>
    </row>
    <row r="221" spans="1:65" s="2" customFormat="1" ht="21.75" customHeight="1">
      <c r="A221" s="32"/>
      <c r="B221" s="142"/>
      <c r="C221" s="143" t="s">
        <v>274</v>
      </c>
      <c r="D221" s="143" t="s">
        <v>176</v>
      </c>
      <c r="E221" s="144" t="s">
        <v>396</v>
      </c>
      <c r="F221" s="145" t="s">
        <v>397</v>
      </c>
      <c r="G221" s="146" t="s">
        <v>183</v>
      </c>
      <c r="H221" s="147">
        <v>15.369</v>
      </c>
      <c r="I221" s="148"/>
      <c r="J221" s="149">
        <f t="shared" si="40"/>
        <v>0</v>
      </c>
      <c r="K221" s="145" t="s">
        <v>1</v>
      </c>
      <c r="L221" s="33"/>
      <c r="M221" s="150" t="s">
        <v>1</v>
      </c>
      <c r="N221" s="151" t="s">
        <v>41</v>
      </c>
      <c r="O221" s="58"/>
      <c r="P221" s="152">
        <f t="shared" si="41"/>
        <v>0</v>
      </c>
      <c r="Q221" s="152">
        <v>0</v>
      </c>
      <c r="R221" s="152">
        <f t="shared" si="42"/>
        <v>0</v>
      </c>
      <c r="S221" s="152">
        <v>0</v>
      </c>
      <c r="T221" s="153">
        <f t="shared" si="4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4" t="s">
        <v>180</v>
      </c>
      <c r="AT221" s="154" t="s">
        <v>176</v>
      </c>
      <c r="AU221" s="154" t="s">
        <v>83</v>
      </c>
      <c r="AY221" s="17" t="s">
        <v>175</v>
      </c>
      <c r="BE221" s="155">
        <f t="shared" si="44"/>
        <v>0</v>
      </c>
      <c r="BF221" s="155">
        <f t="shared" si="45"/>
        <v>0</v>
      </c>
      <c r="BG221" s="155">
        <f t="shared" si="46"/>
        <v>0</v>
      </c>
      <c r="BH221" s="155">
        <f t="shared" si="47"/>
        <v>0</v>
      </c>
      <c r="BI221" s="155">
        <f t="shared" si="48"/>
        <v>0</v>
      </c>
      <c r="BJ221" s="17" t="s">
        <v>83</v>
      </c>
      <c r="BK221" s="155">
        <f t="shared" si="49"/>
        <v>0</v>
      </c>
      <c r="BL221" s="17" t="s">
        <v>180</v>
      </c>
      <c r="BM221" s="154" t="s">
        <v>398</v>
      </c>
    </row>
    <row r="222" spans="1:65" s="2" customFormat="1" ht="16.5" customHeight="1">
      <c r="A222" s="32"/>
      <c r="B222" s="142"/>
      <c r="C222" s="143" t="s">
        <v>288</v>
      </c>
      <c r="D222" s="143" t="s">
        <v>176</v>
      </c>
      <c r="E222" s="144" t="s">
        <v>399</v>
      </c>
      <c r="F222" s="145" t="s">
        <v>400</v>
      </c>
      <c r="G222" s="146" t="s">
        <v>183</v>
      </c>
      <c r="H222" s="147">
        <v>138.321</v>
      </c>
      <c r="I222" s="148"/>
      <c r="J222" s="149">
        <f t="shared" si="40"/>
        <v>0</v>
      </c>
      <c r="K222" s="145" t="s">
        <v>1</v>
      </c>
      <c r="L222" s="33"/>
      <c r="M222" s="150" t="s">
        <v>1</v>
      </c>
      <c r="N222" s="151" t="s">
        <v>41</v>
      </c>
      <c r="O222" s="58"/>
      <c r="P222" s="152">
        <f t="shared" si="41"/>
        <v>0</v>
      </c>
      <c r="Q222" s="152">
        <v>0</v>
      </c>
      <c r="R222" s="152">
        <f t="shared" si="42"/>
        <v>0</v>
      </c>
      <c r="S222" s="152">
        <v>0</v>
      </c>
      <c r="T222" s="153">
        <f t="shared" si="4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4" t="s">
        <v>180</v>
      </c>
      <c r="AT222" s="154" t="s">
        <v>176</v>
      </c>
      <c r="AU222" s="154" t="s">
        <v>83</v>
      </c>
      <c r="AY222" s="17" t="s">
        <v>175</v>
      </c>
      <c r="BE222" s="155">
        <f t="shared" si="44"/>
        <v>0</v>
      </c>
      <c r="BF222" s="155">
        <f t="shared" si="45"/>
        <v>0</v>
      </c>
      <c r="BG222" s="155">
        <f t="shared" si="46"/>
        <v>0</v>
      </c>
      <c r="BH222" s="155">
        <f t="shared" si="47"/>
        <v>0</v>
      </c>
      <c r="BI222" s="155">
        <f t="shared" si="48"/>
        <v>0</v>
      </c>
      <c r="BJ222" s="17" t="s">
        <v>83</v>
      </c>
      <c r="BK222" s="155">
        <f t="shared" si="49"/>
        <v>0</v>
      </c>
      <c r="BL222" s="17" t="s">
        <v>180</v>
      </c>
      <c r="BM222" s="154" t="s">
        <v>401</v>
      </c>
    </row>
    <row r="223" spans="1:65" s="2" customFormat="1" ht="16.5" customHeight="1">
      <c r="A223" s="32"/>
      <c r="B223" s="142"/>
      <c r="C223" s="143" t="s">
        <v>402</v>
      </c>
      <c r="D223" s="143" t="s">
        <v>176</v>
      </c>
      <c r="E223" s="144" t="s">
        <v>403</v>
      </c>
      <c r="F223" s="145" t="s">
        <v>404</v>
      </c>
      <c r="G223" s="146" t="s">
        <v>183</v>
      </c>
      <c r="H223" s="147">
        <v>15.369</v>
      </c>
      <c r="I223" s="148"/>
      <c r="J223" s="149">
        <f t="shared" si="40"/>
        <v>0</v>
      </c>
      <c r="K223" s="145" t="s">
        <v>1</v>
      </c>
      <c r="L223" s="33"/>
      <c r="M223" s="150" t="s">
        <v>1</v>
      </c>
      <c r="N223" s="151" t="s">
        <v>41</v>
      </c>
      <c r="O223" s="58"/>
      <c r="P223" s="152">
        <f t="shared" si="41"/>
        <v>0</v>
      </c>
      <c r="Q223" s="152">
        <v>0</v>
      </c>
      <c r="R223" s="152">
        <f t="shared" si="42"/>
        <v>0</v>
      </c>
      <c r="S223" s="152">
        <v>0</v>
      </c>
      <c r="T223" s="153">
        <f t="shared" si="4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4" t="s">
        <v>180</v>
      </c>
      <c r="AT223" s="154" t="s">
        <v>176</v>
      </c>
      <c r="AU223" s="154" t="s">
        <v>83</v>
      </c>
      <c r="AY223" s="17" t="s">
        <v>175</v>
      </c>
      <c r="BE223" s="155">
        <f t="shared" si="44"/>
        <v>0</v>
      </c>
      <c r="BF223" s="155">
        <f t="shared" si="45"/>
        <v>0</v>
      </c>
      <c r="BG223" s="155">
        <f t="shared" si="46"/>
        <v>0</v>
      </c>
      <c r="BH223" s="155">
        <f t="shared" si="47"/>
        <v>0</v>
      </c>
      <c r="BI223" s="155">
        <f t="shared" si="48"/>
        <v>0</v>
      </c>
      <c r="BJ223" s="17" t="s">
        <v>83</v>
      </c>
      <c r="BK223" s="155">
        <f t="shared" si="49"/>
        <v>0</v>
      </c>
      <c r="BL223" s="17" t="s">
        <v>180</v>
      </c>
      <c r="BM223" s="154" t="s">
        <v>405</v>
      </c>
    </row>
    <row r="224" spans="2:63" s="11" customFormat="1" ht="25.9" customHeight="1">
      <c r="B224" s="131"/>
      <c r="D224" s="132" t="s">
        <v>75</v>
      </c>
      <c r="E224" s="133" t="s">
        <v>406</v>
      </c>
      <c r="F224" s="133" t="s">
        <v>407</v>
      </c>
      <c r="I224" s="134"/>
      <c r="J224" s="135">
        <f>BK224</f>
        <v>0</v>
      </c>
      <c r="L224" s="131"/>
      <c r="M224" s="136"/>
      <c r="N224" s="137"/>
      <c r="O224" s="137"/>
      <c r="P224" s="138">
        <f>P225</f>
        <v>0</v>
      </c>
      <c r="Q224" s="137"/>
      <c r="R224" s="138">
        <f>R225</f>
        <v>0</v>
      </c>
      <c r="S224" s="137"/>
      <c r="T224" s="139">
        <f>T225</f>
        <v>0</v>
      </c>
      <c r="AR224" s="132" t="s">
        <v>83</v>
      </c>
      <c r="AT224" s="140" t="s">
        <v>75</v>
      </c>
      <c r="AU224" s="140" t="s">
        <v>76</v>
      </c>
      <c r="AY224" s="132" t="s">
        <v>175</v>
      </c>
      <c r="BK224" s="141">
        <f>BK225</f>
        <v>0</v>
      </c>
    </row>
    <row r="225" spans="1:65" s="2" customFormat="1" ht="21.75" customHeight="1">
      <c r="A225" s="32"/>
      <c r="B225" s="142"/>
      <c r="C225" s="143" t="s">
        <v>292</v>
      </c>
      <c r="D225" s="143" t="s">
        <v>176</v>
      </c>
      <c r="E225" s="144" t="s">
        <v>408</v>
      </c>
      <c r="F225" s="145" t="s">
        <v>409</v>
      </c>
      <c r="G225" s="146" t="s">
        <v>183</v>
      </c>
      <c r="H225" s="147">
        <v>51.493</v>
      </c>
      <c r="I225" s="148"/>
      <c r="J225" s="149">
        <f>ROUND(I225*H225,2)</f>
        <v>0</v>
      </c>
      <c r="K225" s="145" t="s">
        <v>1</v>
      </c>
      <c r="L225" s="33"/>
      <c r="M225" s="150" t="s">
        <v>1</v>
      </c>
      <c r="N225" s="151" t="s">
        <v>41</v>
      </c>
      <c r="O225" s="58"/>
      <c r="P225" s="152">
        <f>O225*H225</f>
        <v>0</v>
      </c>
      <c r="Q225" s="152">
        <v>0</v>
      </c>
      <c r="R225" s="152">
        <f>Q225*H225</f>
        <v>0</v>
      </c>
      <c r="S225" s="152">
        <v>0</v>
      </c>
      <c r="T225" s="153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4" t="s">
        <v>180</v>
      </c>
      <c r="AT225" s="154" t="s">
        <v>176</v>
      </c>
      <c r="AU225" s="154" t="s">
        <v>83</v>
      </c>
      <c r="AY225" s="17" t="s">
        <v>175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7" t="s">
        <v>83</v>
      </c>
      <c r="BK225" s="155">
        <f>ROUND(I225*H225,2)</f>
        <v>0</v>
      </c>
      <c r="BL225" s="17" t="s">
        <v>180</v>
      </c>
      <c r="BM225" s="154" t="s">
        <v>410</v>
      </c>
    </row>
    <row r="226" spans="2:63" s="11" customFormat="1" ht="25.9" customHeight="1">
      <c r="B226" s="131"/>
      <c r="D226" s="132" t="s">
        <v>75</v>
      </c>
      <c r="E226" s="133" t="s">
        <v>411</v>
      </c>
      <c r="F226" s="133" t="s">
        <v>412</v>
      </c>
      <c r="I226" s="134"/>
      <c r="J226" s="135">
        <f>BK226</f>
        <v>0</v>
      </c>
      <c r="L226" s="131"/>
      <c r="M226" s="136"/>
      <c r="N226" s="137"/>
      <c r="O226" s="137"/>
      <c r="P226" s="138">
        <f>SUM(P227:P235)</f>
        <v>0</v>
      </c>
      <c r="Q226" s="137"/>
      <c r="R226" s="138">
        <f>SUM(R227:R235)</f>
        <v>0</v>
      </c>
      <c r="S226" s="137"/>
      <c r="T226" s="139">
        <f>SUM(T227:T235)</f>
        <v>0</v>
      </c>
      <c r="AR226" s="132" t="s">
        <v>85</v>
      </c>
      <c r="AT226" s="140" t="s">
        <v>75</v>
      </c>
      <c r="AU226" s="140" t="s">
        <v>76</v>
      </c>
      <c r="AY226" s="132" t="s">
        <v>175</v>
      </c>
      <c r="BK226" s="141">
        <f>SUM(BK227:BK235)</f>
        <v>0</v>
      </c>
    </row>
    <row r="227" spans="1:65" s="2" customFormat="1" ht="21.75" customHeight="1">
      <c r="A227" s="32"/>
      <c r="B227" s="142"/>
      <c r="C227" s="143" t="s">
        <v>413</v>
      </c>
      <c r="D227" s="143" t="s">
        <v>176</v>
      </c>
      <c r="E227" s="144" t="s">
        <v>414</v>
      </c>
      <c r="F227" s="145" t="s">
        <v>415</v>
      </c>
      <c r="G227" s="146" t="s">
        <v>195</v>
      </c>
      <c r="H227" s="147">
        <v>2.661</v>
      </c>
      <c r="I227" s="148"/>
      <c r="J227" s="149">
        <f aca="true" t="shared" si="50" ref="J227:J235">ROUND(I227*H227,2)</f>
        <v>0</v>
      </c>
      <c r="K227" s="145" t="s">
        <v>1</v>
      </c>
      <c r="L227" s="33"/>
      <c r="M227" s="150" t="s">
        <v>1</v>
      </c>
      <c r="N227" s="151" t="s">
        <v>41</v>
      </c>
      <c r="O227" s="58"/>
      <c r="P227" s="152">
        <f aca="true" t="shared" si="51" ref="P227:P235">O227*H227</f>
        <v>0</v>
      </c>
      <c r="Q227" s="152">
        <v>0</v>
      </c>
      <c r="R227" s="152">
        <f aca="true" t="shared" si="52" ref="R227:R235">Q227*H227</f>
        <v>0</v>
      </c>
      <c r="S227" s="152">
        <v>0</v>
      </c>
      <c r="T227" s="153">
        <f aca="true" t="shared" si="53" ref="T227:T235"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4" t="s">
        <v>206</v>
      </c>
      <c r="AT227" s="154" t="s">
        <v>176</v>
      </c>
      <c r="AU227" s="154" t="s">
        <v>83</v>
      </c>
      <c r="AY227" s="17" t="s">
        <v>175</v>
      </c>
      <c r="BE227" s="155">
        <f aca="true" t="shared" si="54" ref="BE227:BE235">IF(N227="základní",J227,0)</f>
        <v>0</v>
      </c>
      <c r="BF227" s="155">
        <f aca="true" t="shared" si="55" ref="BF227:BF235">IF(N227="snížená",J227,0)</f>
        <v>0</v>
      </c>
      <c r="BG227" s="155">
        <f aca="true" t="shared" si="56" ref="BG227:BG235">IF(N227="zákl. přenesená",J227,0)</f>
        <v>0</v>
      </c>
      <c r="BH227" s="155">
        <f aca="true" t="shared" si="57" ref="BH227:BH235">IF(N227="sníž. přenesená",J227,0)</f>
        <v>0</v>
      </c>
      <c r="BI227" s="155">
        <f aca="true" t="shared" si="58" ref="BI227:BI235">IF(N227="nulová",J227,0)</f>
        <v>0</v>
      </c>
      <c r="BJ227" s="17" t="s">
        <v>83</v>
      </c>
      <c r="BK227" s="155">
        <f aca="true" t="shared" si="59" ref="BK227:BK235">ROUND(I227*H227,2)</f>
        <v>0</v>
      </c>
      <c r="BL227" s="17" t="s">
        <v>206</v>
      </c>
      <c r="BM227" s="154" t="s">
        <v>416</v>
      </c>
    </row>
    <row r="228" spans="1:65" s="2" customFormat="1" ht="16.5" customHeight="1">
      <c r="A228" s="32"/>
      <c r="B228" s="142"/>
      <c r="C228" s="143" t="s">
        <v>293</v>
      </c>
      <c r="D228" s="143" t="s">
        <v>176</v>
      </c>
      <c r="E228" s="144" t="s">
        <v>417</v>
      </c>
      <c r="F228" s="145" t="s">
        <v>418</v>
      </c>
      <c r="G228" s="146" t="s">
        <v>195</v>
      </c>
      <c r="H228" s="147">
        <v>0.654</v>
      </c>
      <c r="I228" s="148"/>
      <c r="J228" s="149">
        <f t="shared" si="50"/>
        <v>0</v>
      </c>
      <c r="K228" s="145" t="s">
        <v>1</v>
      </c>
      <c r="L228" s="33"/>
      <c r="M228" s="150" t="s">
        <v>1</v>
      </c>
      <c r="N228" s="151" t="s">
        <v>41</v>
      </c>
      <c r="O228" s="58"/>
      <c r="P228" s="152">
        <f t="shared" si="51"/>
        <v>0</v>
      </c>
      <c r="Q228" s="152">
        <v>0</v>
      </c>
      <c r="R228" s="152">
        <f t="shared" si="52"/>
        <v>0</v>
      </c>
      <c r="S228" s="152">
        <v>0</v>
      </c>
      <c r="T228" s="153">
        <f t="shared" si="53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4" t="s">
        <v>206</v>
      </c>
      <c r="AT228" s="154" t="s">
        <v>176</v>
      </c>
      <c r="AU228" s="154" t="s">
        <v>83</v>
      </c>
      <c r="AY228" s="17" t="s">
        <v>175</v>
      </c>
      <c r="BE228" s="155">
        <f t="shared" si="54"/>
        <v>0</v>
      </c>
      <c r="BF228" s="155">
        <f t="shared" si="55"/>
        <v>0</v>
      </c>
      <c r="BG228" s="155">
        <f t="shared" si="56"/>
        <v>0</v>
      </c>
      <c r="BH228" s="155">
        <f t="shared" si="57"/>
        <v>0</v>
      </c>
      <c r="BI228" s="155">
        <f t="shared" si="58"/>
        <v>0</v>
      </c>
      <c r="BJ228" s="17" t="s">
        <v>83</v>
      </c>
      <c r="BK228" s="155">
        <f t="shared" si="59"/>
        <v>0</v>
      </c>
      <c r="BL228" s="17" t="s">
        <v>206</v>
      </c>
      <c r="BM228" s="154" t="s">
        <v>419</v>
      </c>
    </row>
    <row r="229" spans="1:65" s="2" customFormat="1" ht="16.5" customHeight="1">
      <c r="A229" s="32"/>
      <c r="B229" s="142"/>
      <c r="C229" s="143" t="s">
        <v>420</v>
      </c>
      <c r="D229" s="143" t="s">
        <v>176</v>
      </c>
      <c r="E229" s="144" t="s">
        <v>421</v>
      </c>
      <c r="F229" s="145" t="s">
        <v>422</v>
      </c>
      <c r="G229" s="146" t="s">
        <v>195</v>
      </c>
      <c r="H229" s="147">
        <v>2.661</v>
      </c>
      <c r="I229" s="148"/>
      <c r="J229" s="149">
        <f t="shared" si="50"/>
        <v>0</v>
      </c>
      <c r="K229" s="145" t="s">
        <v>1</v>
      </c>
      <c r="L229" s="33"/>
      <c r="M229" s="150" t="s">
        <v>1</v>
      </c>
      <c r="N229" s="151" t="s">
        <v>41</v>
      </c>
      <c r="O229" s="58"/>
      <c r="P229" s="152">
        <f t="shared" si="51"/>
        <v>0</v>
      </c>
      <c r="Q229" s="152">
        <v>0</v>
      </c>
      <c r="R229" s="152">
        <f t="shared" si="52"/>
        <v>0</v>
      </c>
      <c r="S229" s="152">
        <v>0</v>
      </c>
      <c r="T229" s="153">
        <f t="shared" si="5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4" t="s">
        <v>206</v>
      </c>
      <c r="AT229" s="154" t="s">
        <v>176</v>
      </c>
      <c r="AU229" s="154" t="s">
        <v>83</v>
      </c>
      <c r="AY229" s="17" t="s">
        <v>175</v>
      </c>
      <c r="BE229" s="155">
        <f t="shared" si="54"/>
        <v>0</v>
      </c>
      <c r="BF229" s="155">
        <f t="shared" si="55"/>
        <v>0</v>
      </c>
      <c r="BG229" s="155">
        <f t="shared" si="56"/>
        <v>0</v>
      </c>
      <c r="BH229" s="155">
        <f t="shared" si="57"/>
        <v>0</v>
      </c>
      <c r="BI229" s="155">
        <f t="shared" si="58"/>
        <v>0</v>
      </c>
      <c r="BJ229" s="17" t="s">
        <v>83</v>
      </c>
      <c r="BK229" s="155">
        <f t="shared" si="59"/>
        <v>0</v>
      </c>
      <c r="BL229" s="17" t="s">
        <v>206</v>
      </c>
      <c r="BM229" s="154" t="s">
        <v>423</v>
      </c>
    </row>
    <row r="230" spans="1:65" s="2" customFormat="1" ht="16.5" customHeight="1">
      <c r="A230" s="32"/>
      <c r="B230" s="142"/>
      <c r="C230" s="143" t="s">
        <v>295</v>
      </c>
      <c r="D230" s="143" t="s">
        <v>176</v>
      </c>
      <c r="E230" s="144" t="s">
        <v>424</v>
      </c>
      <c r="F230" s="145" t="s">
        <v>425</v>
      </c>
      <c r="G230" s="146" t="s">
        <v>195</v>
      </c>
      <c r="H230" s="147">
        <v>0.654</v>
      </c>
      <c r="I230" s="148"/>
      <c r="J230" s="149">
        <f t="shared" si="50"/>
        <v>0</v>
      </c>
      <c r="K230" s="145" t="s">
        <v>1</v>
      </c>
      <c r="L230" s="33"/>
      <c r="M230" s="150" t="s">
        <v>1</v>
      </c>
      <c r="N230" s="151" t="s">
        <v>41</v>
      </c>
      <c r="O230" s="58"/>
      <c r="P230" s="152">
        <f t="shared" si="51"/>
        <v>0</v>
      </c>
      <c r="Q230" s="152">
        <v>0</v>
      </c>
      <c r="R230" s="152">
        <f t="shared" si="52"/>
        <v>0</v>
      </c>
      <c r="S230" s="152">
        <v>0</v>
      </c>
      <c r="T230" s="153">
        <f t="shared" si="5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4" t="s">
        <v>206</v>
      </c>
      <c r="AT230" s="154" t="s">
        <v>176</v>
      </c>
      <c r="AU230" s="154" t="s">
        <v>83</v>
      </c>
      <c r="AY230" s="17" t="s">
        <v>175</v>
      </c>
      <c r="BE230" s="155">
        <f t="shared" si="54"/>
        <v>0</v>
      </c>
      <c r="BF230" s="155">
        <f t="shared" si="55"/>
        <v>0</v>
      </c>
      <c r="BG230" s="155">
        <f t="shared" si="56"/>
        <v>0</v>
      </c>
      <c r="BH230" s="155">
        <f t="shared" si="57"/>
        <v>0</v>
      </c>
      <c r="BI230" s="155">
        <f t="shared" si="58"/>
        <v>0</v>
      </c>
      <c r="BJ230" s="17" t="s">
        <v>83</v>
      </c>
      <c r="BK230" s="155">
        <f t="shared" si="59"/>
        <v>0</v>
      </c>
      <c r="BL230" s="17" t="s">
        <v>206</v>
      </c>
      <c r="BM230" s="154" t="s">
        <v>426</v>
      </c>
    </row>
    <row r="231" spans="1:65" s="2" customFormat="1" ht="16.5" customHeight="1">
      <c r="A231" s="32"/>
      <c r="B231" s="142"/>
      <c r="C231" s="143" t="s">
        <v>427</v>
      </c>
      <c r="D231" s="143" t="s">
        <v>176</v>
      </c>
      <c r="E231" s="144" t="s">
        <v>428</v>
      </c>
      <c r="F231" s="145" t="s">
        <v>429</v>
      </c>
      <c r="G231" s="146" t="s">
        <v>195</v>
      </c>
      <c r="H231" s="147">
        <v>3.315</v>
      </c>
      <c r="I231" s="148"/>
      <c r="J231" s="149">
        <f t="shared" si="50"/>
        <v>0</v>
      </c>
      <c r="K231" s="145" t="s">
        <v>1</v>
      </c>
      <c r="L231" s="33"/>
      <c r="M231" s="150" t="s">
        <v>1</v>
      </c>
      <c r="N231" s="151" t="s">
        <v>41</v>
      </c>
      <c r="O231" s="58"/>
      <c r="P231" s="152">
        <f t="shared" si="51"/>
        <v>0</v>
      </c>
      <c r="Q231" s="152">
        <v>0</v>
      </c>
      <c r="R231" s="152">
        <f t="shared" si="52"/>
        <v>0</v>
      </c>
      <c r="S231" s="152">
        <v>0</v>
      </c>
      <c r="T231" s="153">
        <f t="shared" si="5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4" t="s">
        <v>206</v>
      </c>
      <c r="AT231" s="154" t="s">
        <v>176</v>
      </c>
      <c r="AU231" s="154" t="s">
        <v>83</v>
      </c>
      <c r="AY231" s="17" t="s">
        <v>175</v>
      </c>
      <c r="BE231" s="155">
        <f t="shared" si="54"/>
        <v>0</v>
      </c>
      <c r="BF231" s="155">
        <f t="shared" si="55"/>
        <v>0</v>
      </c>
      <c r="BG231" s="155">
        <f t="shared" si="56"/>
        <v>0</v>
      </c>
      <c r="BH231" s="155">
        <f t="shared" si="57"/>
        <v>0</v>
      </c>
      <c r="BI231" s="155">
        <f t="shared" si="58"/>
        <v>0</v>
      </c>
      <c r="BJ231" s="17" t="s">
        <v>83</v>
      </c>
      <c r="BK231" s="155">
        <f t="shared" si="59"/>
        <v>0</v>
      </c>
      <c r="BL231" s="17" t="s">
        <v>206</v>
      </c>
      <c r="BM231" s="154" t="s">
        <v>430</v>
      </c>
    </row>
    <row r="232" spans="1:65" s="2" customFormat="1" ht="16.5" customHeight="1">
      <c r="A232" s="32"/>
      <c r="B232" s="142"/>
      <c r="C232" s="143" t="s">
        <v>299</v>
      </c>
      <c r="D232" s="143" t="s">
        <v>176</v>
      </c>
      <c r="E232" s="144" t="s">
        <v>431</v>
      </c>
      <c r="F232" s="145" t="s">
        <v>432</v>
      </c>
      <c r="G232" s="146" t="s">
        <v>195</v>
      </c>
      <c r="H232" s="147">
        <v>3.315</v>
      </c>
      <c r="I232" s="148"/>
      <c r="J232" s="149">
        <f t="shared" si="50"/>
        <v>0</v>
      </c>
      <c r="K232" s="145" t="s">
        <v>1</v>
      </c>
      <c r="L232" s="33"/>
      <c r="M232" s="150" t="s">
        <v>1</v>
      </c>
      <c r="N232" s="151" t="s">
        <v>41</v>
      </c>
      <c r="O232" s="58"/>
      <c r="P232" s="152">
        <f t="shared" si="51"/>
        <v>0</v>
      </c>
      <c r="Q232" s="152">
        <v>0</v>
      </c>
      <c r="R232" s="152">
        <f t="shared" si="52"/>
        <v>0</v>
      </c>
      <c r="S232" s="152">
        <v>0</v>
      </c>
      <c r="T232" s="153">
        <f t="shared" si="5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4" t="s">
        <v>206</v>
      </c>
      <c r="AT232" s="154" t="s">
        <v>176</v>
      </c>
      <c r="AU232" s="154" t="s">
        <v>83</v>
      </c>
      <c r="AY232" s="17" t="s">
        <v>175</v>
      </c>
      <c r="BE232" s="155">
        <f t="shared" si="54"/>
        <v>0</v>
      </c>
      <c r="BF232" s="155">
        <f t="shared" si="55"/>
        <v>0</v>
      </c>
      <c r="BG232" s="155">
        <f t="shared" si="56"/>
        <v>0</v>
      </c>
      <c r="BH232" s="155">
        <f t="shared" si="57"/>
        <v>0</v>
      </c>
      <c r="BI232" s="155">
        <f t="shared" si="58"/>
        <v>0</v>
      </c>
      <c r="BJ232" s="17" t="s">
        <v>83</v>
      </c>
      <c r="BK232" s="155">
        <f t="shared" si="59"/>
        <v>0</v>
      </c>
      <c r="BL232" s="17" t="s">
        <v>206</v>
      </c>
      <c r="BM232" s="154" t="s">
        <v>433</v>
      </c>
    </row>
    <row r="233" spans="1:65" s="2" customFormat="1" ht="16.5" customHeight="1">
      <c r="A233" s="32"/>
      <c r="B233" s="142"/>
      <c r="C233" s="143" t="s">
        <v>434</v>
      </c>
      <c r="D233" s="143" t="s">
        <v>176</v>
      </c>
      <c r="E233" s="144" t="s">
        <v>435</v>
      </c>
      <c r="F233" s="145" t="s">
        <v>436</v>
      </c>
      <c r="G233" s="146" t="s">
        <v>437</v>
      </c>
      <c r="H233" s="147">
        <v>0.861</v>
      </c>
      <c r="I233" s="148"/>
      <c r="J233" s="149">
        <f t="shared" si="50"/>
        <v>0</v>
      </c>
      <c r="K233" s="145" t="s">
        <v>1</v>
      </c>
      <c r="L233" s="33"/>
      <c r="M233" s="150" t="s">
        <v>1</v>
      </c>
      <c r="N233" s="151" t="s">
        <v>41</v>
      </c>
      <c r="O233" s="58"/>
      <c r="P233" s="152">
        <f t="shared" si="51"/>
        <v>0</v>
      </c>
      <c r="Q233" s="152">
        <v>0</v>
      </c>
      <c r="R233" s="152">
        <f t="shared" si="52"/>
        <v>0</v>
      </c>
      <c r="S233" s="152">
        <v>0</v>
      </c>
      <c r="T233" s="153">
        <f t="shared" si="5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4" t="s">
        <v>206</v>
      </c>
      <c r="AT233" s="154" t="s">
        <v>176</v>
      </c>
      <c r="AU233" s="154" t="s">
        <v>83</v>
      </c>
      <c r="AY233" s="17" t="s">
        <v>175</v>
      </c>
      <c r="BE233" s="155">
        <f t="shared" si="54"/>
        <v>0</v>
      </c>
      <c r="BF233" s="155">
        <f t="shared" si="55"/>
        <v>0</v>
      </c>
      <c r="BG233" s="155">
        <f t="shared" si="56"/>
        <v>0</v>
      </c>
      <c r="BH233" s="155">
        <f t="shared" si="57"/>
        <v>0</v>
      </c>
      <c r="BI233" s="155">
        <f t="shared" si="58"/>
        <v>0</v>
      </c>
      <c r="BJ233" s="17" t="s">
        <v>83</v>
      </c>
      <c r="BK233" s="155">
        <f t="shared" si="59"/>
        <v>0</v>
      </c>
      <c r="BL233" s="17" t="s">
        <v>206</v>
      </c>
      <c r="BM233" s="154" t="s">
        <v>438</v>
      </c>
    </row>
    <row r="234" spans="1:65" s="2" customFormat="1" ht="21.75" customHeight="1">
      <c r="A234" s="32"/>
      <c r="B234" s="142"/>
      <c r="C234" s="143" t="s">
        <v>303</v>
      </c>
      <c r="D234" s="143" t="s">
        <v>176</v>
      </c>
      <c r="E234" s="144" t="s">
        <v>439</v>
      </c>
      <c r="F234" s="145" t="s">
        <v>440</v>
      </c>
      <c r="G234" s="146" t="s">
        <v>195</v>
      </c>
      <c r="H234" s="147">
        <v>4.043</v>
      </c>
      <c r="I234" s="148"/>
      <c r="J234" s="149">
        <f t="shared" si="50"/>
        <v>0</v>
      </c>
      <c r="K234" s="145" t="s">
        <v>1</v>
      </c>
      <c r="L234" s="33"/>
      <c r="M234" s="150" t="s">
        <v>1</v>
      </c>
      <c r="N234" s="151" t="s">
        <v>41</v>
      </c>
      <c r="O234" s="58"/>
      <c r="P234" s="152">
        <f t="shared" si="51"/>
        <v>0</v>
      </c>
      <c r="Q234" s="152">
        <v>0</v>
      </c>
      <c r="R234" s="152">
        <f t="shared" si="52"/>
        <v>0</v>
      </c>
      <c r="S234" s="152">
        <v>0</v>
      </c>
      <c r="T234" s="153">
        <f t="shared" si="5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4" t="s">
        <v>206</v>
      </c>
      <c r="AT234" s="154" t="s">
        <v>176</v>
      </c>
      <c r="AU234" s="154" t="s">
        <v>83</v>
      </c>
      <c r="AY234" s="17" t="s">
        <v>175</v>
      </c>
      <c r="BE234" s="155">
        <f t="shared" si="54"/>
        <v>0</v>
      </c>
      <c r="BF234" s="155">
        <f t="shared" si="55"/>
        <v>0</v>
      </c>
      <c r="BG234" s="155">
        <f t="shared" si="56"/>
        <v>0</v>
      </c>
      <c r="BH234" s="155">
        <f t="shared" si="57"/>
        <v>0</v>
      </c>
      <c r="BI234" s="155">
        <f t="shared" si="58"/>
        <v>0</v>
      </c>
      <c r="BJ234" s="17" t="s">
        <v>83</v>
      </c>
      <c r="BK234" s="155">
        <f t="shared" si="59"/>
        <v>0</v>
      </c>
      <c r="BL234" s="17" t="s">
        <v>206</v>
      </c>
      <c r="BM234" s="154" t="s">
        <v>441</v>
      </c>
    </row>
    <row r="235" spans="1:65" s="2" customFormat="1" ht="21.75" customHeight="1">
      <c r="A235" s="32"/>
      <c r="B235" s="142"/>
      <c r="C235" s="143" t="s">
        <v>442</v>
      </c>
      <c r="D235" s="143" t="s">
        <v>176</v>
      </c>
      <c r="E235" s="144" t="s">
        <v>443</v>
      </c>
      <c r="F235" s="145" t="s">
        <v>444</v>
      </c>
      <c r="G235" s="146" t="s">
        <v>445</v>
      </c>
      <c r="H235" s="156"/>
      <c r="I235" s="148"/>
      <c r="J235" s="149">
        <f t="shared" si="50"/>
        <v>0</v>
      </c>
      <c r="K235" s="145" t="s">
        <v>1</v>
      </c>
      <c r="L235" s="33"/>
      <c r="M235" s="150" t="s">
        <v>1</v>
      </c>
      <c r="N235" s="151" t="s">
        <v>41</v>
      </c>
      <c r="O235" s="58"/>
      <c r="P235" s="152">
        <f t="shared" si="51"/>
        <v>0</v>
      </c>
      <c r="Q235" s="152">
        <v>0</v>
      </c>
      <c r="R235" s="152">
        <f t="shared" si="52"/>
        <v>0</v>
      </c>
      <c r="S235" s="152">
        <v>0</v>
      </c>
      <c r="T235" s="153">
        <f t="shared" si="5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4" t="s">
        <v>206</v>
      </c>
      <c r="AT235" s="154" t="s">
        <v>176</v>
      </c>
      <c r="AU235" s="154" t="s">
        <v>83</v>
      </c>
      <c r="AY235" s="17" t="s">
        <v>175</v>
      </c>
      <c r="BE235" s="155">
        <f t="shared" si="54"/>
        <v>0</v>
      </c>
      <c r="BF235" s="155">
        <f t="shared" si="55"/>
        <v>0</v>
      </c>
      <c r="BG235" s="155">
        <f t="shared" si="56"/>
        <v>0</v>
      </c>
      <c r="BH235" s="155">
        <f t="shared" si="57"/>
        <v>0</v>
      </c>
      <c r="BI235" s="155">
        <f t="shared" si="58"/>
        <v>0</v>
      </c>
      <c r="BJ235" s="17" t="s">
        <v>83</v>
      </c>
      <c r="BK235" s="155">
        <f t="shared" si="59"/>
        <v>0</v>
      </c>
      <c r="BL235" s="17" t="s">
        <v>206</v>
      </c>
      <c r="BM235" s="154" t="s">
        <v>446</v>
      </c>
    </row>
    <row r="236" spans="2:63" s="11" customFormat="1" ht="25.9" customHeight="1">
      <c r="B236" s="131"/>
      <c r="D236" s="132" t="s">
        <v>75</v>
      </c>
      <c r="E236" s="133" t="s">
        <v>447</v>
      </c>
      <c r="F236" s="133" t="s">
        <v>448</v>
      </c>
      <c r="I236" s="134"/>
      <c r="J236" s="135">
        <f>BK236</f>
        <v>0</v>
      </c>
      <c r="L236" s="131"/>
      <c r="M236" s="136"/>
      <c r="N236" s="137"/>
      <c r="O236" s="137"/>
      <c r="P236" s="138">
        <f>SUM(P237:P245)</f>
        <v>0</v>
      </c>
      <c r="Q236" s="137"/>
      <c r="R236" s="138">
        <f>SUM(R237:R245)</f>
        <v>0</v>
      </c>
      <c r="S236" s="137"/>
      <c r="T236" s="139">
        <f>SUM(T237:T245)</f>
        <v>0</v>
      </c>
      <c r="AR236" s="132" t="s">
        <v>85</v>
      </c>
      <c r="AT236" s="140" t="s">
        <v>75</v>
      </c>
      <c r="AU236" s="140" t="s">
        <v>76</v>
      </c>
      <c r="AY236" s="132" t="s">
        <v>175</v>
      </c>
      <c r="BK236" s="141">
        <f>SUM(BK237:BK245)</f>
        <v>0</v>
      </c>
    </row>
    <row r="237" spans="1:65" s="2" customFormat="1" ht="21.75" customHeight="1">
      <c r="A237" s="32"/>
      <c r="B237" s="142"/>
      <c r="C237" s="143" t="s">
        <v>308</v>
      </c>
      <c r="D237" s="143" t="s">
        <v>176</v>
      </c>
      <c r="E237" s="144" t="s">
        <v>449</v>
      </c>
      <c r="F237" s="145" t="s">
        <v>450</v>
      </c>
      <c r="G237" s="146" t="s">
        <v>195</v>
      </c>
      <c r="H237" s="147">
        <v>0.63</v>
      </c>
      <c r="I237" s="148"/>
      <c r="J237" s="149">
        <f aca="true" t="shared" si="60" ref="J237:J245">ROUND(I237*H237,2)</f>
        <v>0</v>
      </c>
      <c r="K237" s="145" t="s">
        <v>1</v>
      </c>
      <c r="L237" s="33"/>
      <c r="M237" s="150" t="s">
        <v>1</v>
      </c>
      <c r="N237" s="151" t="s">
        <v>41</v>
      </c>
      <c r="O237" s="58"/>
      <c r="P237" s="152">
        <f aca="true" t="shared" si="61" ref="P237:P245">O237*H237</f>
        <v>0</v>
      </c>
      <c r="Q237" s="152">
        <v>0</v>
      </c>
      <c r="R237" s="152">
        <f aca="true" t="shared" si="62" ref="R237:R245">Q237*H237</f>
        <v>0</v>
      </c>
      <c r="S237" s="152">
        <v>0</v>
      </c>
      <c r="T237" s="153">
        <f aca="true" t="shared" si="63" ref="T237:T245"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4" t="s">
        <v>206</v>
      </c>
      <c r="AT237" s="154" t="s">
        <v>176</v>
      </c>
      <c r="AU237" s="154" t="s">
        <v>83</v>
      </c>
      <c r="AY237" s="17" t="s">
        <v>175</v>
      </c>
      <c r="BE237" s="155">
        <f aca="true" t="shared" si="64" ref="BE237:BE245">IF(N237="základní",J237,0)</f>
        <v>0</v>
      </c>
      <c r="BF237" s="155">
        <f aca="true" t="shared" si="65" ref="BF237:BF245">IF(N237="snížená",J237,0)</f>
        <v>0</v>
      </c>
      <c r="BG237" s="155">
        <f aca="true" t="shared" si="66" ref="BG237:BG245">IF(N237="zákl. přenesená",J237,0)</f>
        <v>0</v>
      </c>
      <c r="BH237" s="155">
        <f aca="true" t="shared" si="67" ref="BH237:BH245">IF(N237="sníž. přenesená",J237,0)</f>
        <v>0</v>
      </c>
      <c r="BI237" s="155">
        <f aca="true" t="shared" si="68" ref="BI237:BI245">IF(N237="nulová",J237,0)</f>
        <v>0</v>
      </c>
      <c r="BJ237" s="17" t="s">
        <v>83</v>
      </c>
      <c r="BK237" s="155">
        <f aca="true" t="shared" si="69" ref="BK237:BK245">ROUND(I237*H237,2)</f>
        <v>0</v>
      </c>
      <c r="BL237" s="17" t="s">
        <v>206</v>
      </c>
      <c r="BM237" s="154" t="s">
        <v>451</v>
      </c>
    </row>
    <row r="238" spans="1:65" s="2" customFormat="1" ht="16.5" customHeight="1">
      <c r="A238" s="32"/>
      <c r="B238" s="142"/>
      <c r="C238" s="143" t="s">
        <v>452</v>
      </c>
      <c r="D238" s="143" t="s">
        <v>176</v>
      </c>
      <c r="E238" s="144" t="s">
        <v>453</v>
      </c>
      <c r="F238" s="145" t="s">
        <v>454</v>
      </c>
      <c r="G238" s="146" t="s">
        <v>195</v>
      </c>
      <c r="H238" s="147">
        <v>1.26</v>
      </c>
      <c r="I238" s="148"/>
      <c r="J238" s="149">
        <f t="shared" si="60"/>
        <v>0</v>
      </c>
      <c r="K238" s="145" t="s">
        <v>1</v>
      </c>
      <c r="L238" s="33"/>
      <c r="M238" s="150" t="s">
        <v>1</v>
      </c>
      <c r="N238" s="151" t="s">
        <v>41</v>
      </c>
      <c r="O238" s="58"/>
      <c r="P238" s="152">
        <f t="shared" si="61"/>
        <v>0</v>
      </c>
      <c r="Q238" s="152">
        <v>0</v>
      </c>
      <c r="R238" s="152">
        <f t="shared" si="62"/>
        <v>0</v>
      </c>
      <c r="S238" s="152">
        <v>0</v>
      </c>
      <c r="T238" s="153">
        <f t="shared" si="6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4" t="s">
        <v>206</v>
      </c>
      <c r="AT238" s="154" t="s">
        <v>176</v>
      </c>
      <c r="AU238" s="154" t="s">
        <v>83</v>
      </c>
      <c r="AY238" s="17" t="s">
        <v>175</v>
      </c>
      <c r="BE238" s="155">
        <f t="shared" si="64"/>
        <v>0</v>
      </c>
      <c r="BF238" s="155">
        <f t="shared" si="65"/>
        <v>0</v>
      </c>
      <c r="BG238" s="155">
        <f t="shared" si="66"/>
        <v>0</v>
      </c>
      <c r="BH238" s="155">
        <f t="shared" si="67"/>
        <v>0</v>
      </c>
      <c r="BI238" s="155">
        <f t="shared" si="68"/>
        <v>0</v>
      </c>
      <c r="BJ238" s="17" t="s">
        <v>83</v>
      </c>
      <c r="BK238" s="155">
        <f t="shared" si="69"/>
        <v>0</v>
      </c>
      <c r="BL238" s="17" t="s">
        <v>206</v>
      </c>
      <c r="BM238" s="154" t="s">
        <v>455</v>
      </c>
    </row>
    <row r="239" spans="1:65" s="2" customFormat="1" ht="24">
      <c r="A239" s="32"/>
      <c r="B239" s="142"/>
      <c r="C239" s="143" t="s">
        <v>312</v>
      </c>
      <c r="D239" s="143" t="s">
        <v>176</v>
      </c>
      <c r="E239" s="144" t="s">
        <v>456</v>
      </c>
      <c r="F239" s="145" t="s">
        <v>457</v>
      </c>
      <c r="G239" s="146" t="s">
        <v>195</v>
      </c>
      <c r="H239" s="147">
        <v>0.63</v>
      </c>
      <c r="I239" s="148"/>
      <c r="J239" s="149">
        <f t="shared" si="60"/>
        <v>0</v>
      </c>
      <c r="K239" s="145" t="s">
        <v>1</v>
      </c>
      <c r="L239" s="33"/>
      <c r="M239" s="150" t="s">
        <v>1</v>
      </c>
      <c r="N239" s="151" t="s">
        <v>41</v>
      </c>
      <c r="O239" s="58"/>
      <c r="P239" s="152">
        <f t="shared" si="61"/>
        <v>0</v>
      </c>
      <c r="Q239" s="152">
        <v>0</v>
      </c>
      <c r="R239" s="152">
        <f t="shared" si="62"/>
        <v>0</v>
      </c>
      <c r="S239" s="152">
        <v>0</v>
      </c>
      <c r="T239" s="153">
        <f t="shared" si="6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4" t="s">
        <v>206</v>
      </c>
      <c r="AT239" s="154" t="s">
        <v>176</v>
      </c>
      <c r="AU239" s="154" t="s">
        <v>83</v>
      </c>
      <c r="AY239" s="17" t="s">
        <v>175</v>
      </c>
      <c r="BE239" s="155">
        <f t="shared" si="64"/>
        <v>0</v>
      </c>
      <c r="BF239" s="155">
        <f t="shared" si="65"/>
        <v>0</v>
      </c>
      <c r="BG239" s="155">
        <f t="shared" si="66"/>
        <v>0</v>
      </c>
      <c r="BH239" s="155">
        <f t="shared" si="67"/>
        <v>0</v>
      </c>
      <c r="BI239" s="155">
        <f t="shared" si="68"/>
        <v>0</v>
      </c>
      <c r="BJ239" s="17" t="s">
        <v>83</v>
      </c>
      <c r="BK239" s="155">
        <f t="shared" si="69"/>
        <v>0</v>
      </c>
      <c r="BL239" s="17" t="s">
        <v>206</v>
      </c>
      <c r="BM239" s="154" t="s">
        <v>458</v>
      </c>
    </row>
    <row r="240" spans="1:65" s="2" customFormat="1" ht="21.75" customHeight="1">
      <c r="A240" s="32"/>
      <c r="B240" s="142"/>
      <c r="C240" s="143" t="s">
        <v>459</v>
      </c>
      <c r="D240" s="143" t="s">
        <v>176</v>
      </c>
      <c r="E240" s="144" t="s">
        <v>460</v>
      </c>
      <c r="F240" s="145" t="s">
        <v>461</v>
      </c>
      <c r="G240" s="146" t="s">
        <v>195</v>
      </c>
      <c r="H240" s="147">
        <v>1.26</v>
      </c>
      <c r="I240" s="148"/>
      <c r="J240" s="149">
        <f t="shared" si="60"/>
        <v>0</v>
      </c>
      <c r="K240" s="145" t="s">
        <v>1</v>
      </c>
      <c r="L240" s="33"/>
      <c r="M240" s="150" t="s">
        <v>1</v>
      </c>
      <c r="N240" s="151" t="s">
        <v>41</v>
      </c>
      <c r="O240" s="58"/>
      <c r="P240" s="152">
        <f t="shared" si="61"/>
        <v>0</v>
      </c>
      <c r="Q240" s="152">
        <v>0</v>
      </c>
      <c r="R240" s="152">
        <f t="shared" si="62"/>
        <v>0</v>
      </c>
      <c r="S240" s="152">
        <v>0</v>
      </c>
      <c r="T240" s="153">
        <f t="shared" si="6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4" t="s">
        <v>206</v>
      </c>
      <c r="AT240" s="154" t="s">
        <v>176</v>
      </c>
      <c r="AU240" s="154" t="s">
        <v>83</v>
      </c>
      <c r="AY240" s="17" t="s">
        <v>175</v>
      </c>
      <c r="BE240" s="155">
        <f t="shared" si="64"/>
        <v>0</v>
      </c>
      <c r="BF240" s="155">
        <f t="shared" si="65"/>
        <v>0</v>
      </c>
      <c r="BG240" s="155">
        <f t="shared" si="66"/>
        <v>0</v>
      </c>
      <c r="BH240" s="155">
        <f t="shared" si="67"/>
        <v>0</v>
      </c>
      <c r="BI240" s="155">
        <f t="shared" si="68"/>
        <v>0</v>
      </c>
      <c r="BJ240" s="17" t="s">
        <v>83</v>
      </c>
      <c r="BK240" s="155">
        <f t="shared" si="69"/>
        <v>0</v>
      </c>
      <c r="BL240" s="17" t="s">
        <v>206</v>
      </c>
      <c r="BM240" s="154" t="s">
        <v>462</v>
      </c>
    </row>
    <row r="241" spans="1:65" s="2" customFormat="1" ht="16.5" customHeight="1">
      <c r="A241" s="32"/>
      <c r="B241" s="142"/>
      <c r="C241" s="143" t="s">
        <v>317</v>
      </c>
      <c r="D241" s="143" t="s">
        <v>176</v>
      </c>
      <c r="E241" s="144" t="s">
        <v>435</v>
      </c>
      <c r="F241" s="145" t="s">
        <v>436</v>
      </c>
      <c r="G241" s="146" t="s">
        <v>437</v>
      </c>
      <c r="H241" s="147">
        <v>0.168</v>
      </c>
      <c r="I241" s="148"/>
      <c r="J241" s="149">
        <f t="shared" si="60"/>
        <v>0</v>
      </c>
      <c r="K241" s="145" t="s">
        <v>1</v>
      </c>
      <c r="L241" s="33"/>
      <c r="M241" s="150" t="s">
        <v>1</v>
      </c>
      <c r="N241" s="151" t="s">
        <v>41</v>
      </c>
      <c r="O241" s="58"/>
      <c r="P241" s="152">
        <f t="shared" si="61"/>
        <v>0</v>
      </c>
      <c r="Q241" s="152">
        <v>0</v>
      </c>
      <c r="R241" s="152">
        <f t="shared" si="62"/>
        <v>0</v>
      </c>
      <c r="S241" s="152">
        <v>0</v>
      </c>
      <c r="T241" s="153">
        <f t="shared" si="6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4" t="s">
        <v>206</v>
      </c>
      <c r="AT241" s="154" t="s">
        <v>176</v>
      </c>
      <c r="AU241" s="154" t="s">
        <v>83</v>
      </c>
      <c r="AY241" s="17" t="s">
        <v>175</v>
      </c>
      <c r="BE241" s="155">
        <f t="shared" si="64"/>
        <v>0</v>
      </c>
      <c r="BF241" s="155">
        <f t="shared" si="65"/>
        <v>0</v>
      </c>
      <c r="BG241" s="155">
        <f t="shared" si="66"/>
        <v>0</v>
      </c>
      <c r="BH241" s="155">
        <f t="shared" si="67"/>
        <v>0</v>
      </c>
      <c r="BI241" s="155">
        <f t="shared" si="68"/>
        <v>0</v>
      </c>
      <c r="BJ241" s="17" t="s">
        <v>83</v>
      </c>
      <c r="BK241" s="155">
        <f t="shared" si="69"/>
        <v>0</v>
      </c>
      <c r="BL241" s="17" t="s">
        <v>206</v>
      </c>
      <c r="BM241" s="154" t="s">
        <v>463</v>
      </c>
    </row>
    <row r="242" spans="1:65" s="2" customFormat="1" ht="21.75" customHeight="1">
      <c r="A242" s="32"/>
      <c r="B242" s="142"/>
      <c r="C242" s="143" t="s">
        <v>464</v>
      </c>
      <c r="D242" s="143" t="s">
        <v>176</v>
      </c>
      <c r="E242" s="144" t="s">
        <v>439</v>
      </c>
      <c r="F242" s="145" t="s">
        <v>440</v>
      </c>
      <c r="G242" s="146" t="s">
        <v>195</v>
      </c>
      <c r="H242" s="147">
        <v>0.819</v>
      </c>
      <c r="I242" s="148"/>
      <c r="J242" s="149">
        <f t="shared" si="60"/>
        <v>0</v>
      </c>
      <c r="K242" s="145" t="s">
        <v>1</v>
      </c>
      <c r="L242" s="33"/>
      <c r="M242" s="150" t="s">
        <v>1</v>
      </c>
      <c r="N242" s="151" t="s">
        <v>41</v>
      </c>
      <c r="O242" s="58"/>
      <c r="P242" s="152">
        <f t="shared" si="61"/>
        <v>0</v>
      </c>
      <c r="Q242" s="152">
        <v>0</v>
      </c>
      <c r="R242" s="152">
        <f t="shared" si="62"/>
        <v>0</v>
      </c>
      <c r="S242" s="152">
        <v>0</v>
      </c>
      <c r="T242" s="153">
        <f t="shared" si="6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4" t="s">
        <v>206</v>
      </c>
      <c r="AT242" s="154" t="s">
        <v>176</v>
      </c>
      <c r="AU242" s="154" t="s">
        <v>83</v>
      </c>
      <c r="AY242" s="17" t="s">
        <v>175</v>
      </c>
      <c r="BE242" s="155">
        <f t="shared" si="64"/>
        <v>0</v>
      </c>
      <c r="BF242" s="155">
        <f t="shared" si="65"/>
        <v>0</v>
      </c>
      <c r="BG242" s="155">
        <f t="shared" si="66"/>
        <v>0</v>
      </c>
      <c r="BH242" s="155">
        <f t="shared" si="67"/>
        <v>0</v>
      </c>
      <c r="BI242" s="155">
        <f t="shared" si="68"/>
        <v>0</v>
      </c>
      <c r="BJ242" s="17" t="s">
        <v>83</v>
      </c>
      <c r="BK242" s="155">
        <f t="shared" si="69"/>
        <v>0</v>
      </c>
      <c r="BL242" s="17" t="s">
        <v>206</v>
      </c>
      <c r="BM242" s="154" t="s">
        <v>465</v>
      </c>
    </row>
    <row r="243" spans="1:65" s="2" customFormat="1" ht="21.75" customHeight="1">
      <c r="A243" s="32"/>
      <c r="B243" s="142"/>
      <c r="C243" s="143" t="s">
        <v>323</v>
      </c>
      <c r="D243" s="143" t="s">
        <v>176</v>
      </c>
      <c r="E243" s="144" t="s">
        <v>466</v>
      </c>
      <c r="F243" s="145" t="s">
        <v>467</v>
      </c>
      <c r="G243" s="146" t="s">
        <v>195</v>
      </c>
      <c r="H243" s="147">
        <v>0.819</v>
      </c>
      <c r="I243" s="148"/>
      <c r="J243" s="149">
        <f t="shared" si="60"/>
        <v>0</v>
      </c>
      <c r="K243" s="145" t="s">
        <v>1</v>
      </c>
      <c r="L243" s="33"/>
      <c r="M243" s="150" t="s">
        <v>1</v>
      </c>
      <c r="N243" s="151" t="s">
        <v>41</v>
      </c>
      <c r="O243" s="58"/>
      <c r="P243" s="152">
        <f t="shared" si="61"/>
        <v>0</v>
      </c>
      <c r="Q243" s="152">
        <v>0</v>
      </c>
      <c r="R243" s="152">
        <f t="shared" si="62"/>
        <v>0</v>
      </c>
      <c r="S243" s="152">
        <v>0</v>
      </c>
      <c r="T243" s="153">
        <f t="shared" si="6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4" t="s">
        <v>206</v>
      </c>
      <c r="AT243" s="154" t="s">
        <v>176</v>
      </c>
      <c r="AU243" s="154" t="s">
        <v>83</v>
      </c>
      <c r="AY243" s="17" t="s">
        <v>175</v>
      </c>
      <c r="BE243" s="155">
        <f t="shared" si="64"/>
        <v>0</v>
      </c>
      <c r="BF243" s="155">
        <f t="shared" si="65"/>
        <v>0</v>
      </c>
      <c r="BG243" s="155">
        <f t="shared" si="66"/>
        <v>0</v>
      </c>
      <c r="BH243" s="155">
        <f t="shared" si="67"/>
        <v>0</v>
      </c>
      <c r="BI243" s="155">
        <f t="shared" si="68"/>
        <v>0</v>
      </c>
      <c r="BJ243" s="17" t="s">
        <v>83</v>
      </c>
      <c r="BK243" s="155">
        <f t="shared" si="69"/>
        <v>0</v>
      </c>
      <c r="BL243" s="17" t="s">
        <v>206</v>
      </c>
      <c r="BM243" s="154" t="s">
        <v>468</v>
      </c>
    </row>
    <row r="244" spans="1:65" s="2" customFormat="1" ht="16.5" customHeight="1">
      <c r="A244" s="32"/>
      <c r="B244" s="142"/>
      <c r="C244" s="143" t="s">
        <v>469</v>
      </c>
      <c r="D244" s="143" t="s">
        <v>176</v>
      </c>
      <c r="E244" s="144" t="s">
        <v>470</v>
      </c>
      <c r="F244" s="145" t="s">
        <v>471</v>
      </c>
      <c r="G244" s="146" t="s">
        <v>357</v>
      </c>
      <c r="H244" s="147">
        <v>3</v>
      </c>
      <c r="I244" s="148"/>
      <c r="J244" s="149">
        <f t="shared" si="60"/>
        <v>0</v>
      </c>
      <c r="K244" s="145" t="s">
        <v>1</v>
      </c>
      <c r="L244" s="33"/>
      <c r="M244" s="150" t="s">
        <v>1</v>
      </c>
      <c r="N244" s="151" t="s">
        <v>41</v>
      </c>
      <c r="O244" s="58"/>
      <c r="P244" s="152">
        <f t="shared" si="61"/>
        <v>0</v>
      </c>
      <c r="Q244" s="152">
        <v>0</v>
      </c>
      <c r="R244" s="152">
        <f t="shared" si="62"/>
        <v>0</v>
      </c>
      <c r="S244" s="152">
        <v>0</v>
      </c>
      <c r="T244" s="153">
        <f t="shared" si="6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4" t="s">
        <v>206</v>
      </c>
      <c r="AT244" s="154" t="s">
        <v>176</v>
      </c>
      <c r="AU244" s="154" t="s">
        <v>83</v>
      </c>
      <c r="AY244" s="17" t="s">
        <v>175</v>
      </c>
      <c r="BE244" s="155">
        <f t="shared" si="64"/>
        <v>0</v>
      </c>
      <c r="BF244" s="155">
        <f t="shared" si="65"/>
        <v>0</v>
      </c>
      <c r="BG244" s="155">
        <f t="shared" si="66"/>
        <v>0</v>
      </c>
      <c r="BH244" s="155">
        <f t="shared" si="67"/>
        <v>0</v>
      </c>
      <c r="BI244" s="155">
        <f t="shared" si="68"/>
        <v>0</v>
      </c>
      <c r="BJ244" s="17" t="s">
        <v>83</v>
      </c>
      <c r="BK244" s="155">
        <f t="shared" si="69"/>
        <v>0</v>
      </c>
      <c r="BL244" s="17" t="s">
        <v>206</v>
      </c>
      <c r="BM244" s="154" t="s">
        <v>472</v>
      </c>
    </row>
    <row r="245" spans="1:65" s="2" customFormat="1" ht="21.75" customHeight="1">
      <c r="A245" s="32"/>
      <c r="B245" s="142"/>
      <c r="C245" s="143" t="s">
        <v>326</v>
      </c>
      <c r="D245" s="143" t="s">
        <v>176</v>
      </c>
      <c r="E245" s="144" t="s">
        <v>473</v>
      </c>
      <c r="F245" s="145" t="s">
        <v>474</v>
      </c>
      <c r="G245" s="146" t="s">
        <v>445</v>
      </c>
      <c r="H245" s="156"/>
      <c r="I245" s="148"/>
      <c r="J245" s="149">
        <f t="shared" si="60"/>
        <v>0</v>
      </c>
      <c r="K245" s="145" t="s">
        <v>1</v>
      </c>
      <c r="L245" s="33"/>
      <c r="M245" s="150" t="s">
        <v>1</v>
      </c>
      <c r="N245" s="151" t="s">
        <v>41</v>
      </c>
      <c r="O245" s="58"/>
      <c r="P245" s="152">
        <f t="shared" si="61"/>
        <v>0</v>
      </c>
      <c r="Q245" s="152">
        <v>0</v>
      </c>
      <c r="R245" s="152">
        <f t="shared" si="62"/>
        <v>0</v>
      </c>
      <c r="S245" s="152">
        <v>0</v>
      </c>
      <c r="T245" s="153">
        <f t="shared" si="6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4" t="s">
        <v>206</v>
      </c>
      <c r="AT245" s="154" t="s">
        <v>176</v>
      </c>
      <c r="AU245" s="154" t="s">
        <v>83</v>
      </c>
      <c r="AY245" s="17" t="s">
        <v>175</v>
      </c>
      <c r="BE245" s="155">
        <f t="shared" si="64"/>
        <v>0</v>
      </c>
      <c r="BF245" s="155">
        <f t="shared" si="65"/>
        <v>0</v>
      </c>
      <c r="BG245" s="155">
        <f t="shared" si="66"/>
        <v>0</v>
      </c>
      <c r="BH245" s="155">
        <f t="shared" si="67"/>
        <v>0</v>
      </c>
      <c r="BI245" s="155">
        <f t="shared" si="68"/>
        <v>0</v>
      </c>
      <c r="BJ245" s="17" t="s">
        <v>83</v>
      </c>
      <c r="BK245" s="155">
        <f t="shared" si="69"/>
        <v>0</v>
      </c>
      <c r="BL245" s="17" t="s">
        <v>206</v>
      </c>
      <c r="BM245" s="154" t="s">
        <v>475</v>
      </c>
    </row>
    <row r="246" spans="2:63" s="11" customFormat="1" ht="25.9" customHeight="1">
      <c r="B246" s="131"/>
      <c r="D246" s="132" t="s">
        <v>75</v>
      </c>
      <c r="E246" s="133" t="s">
        <v>476</v>
      </c>
      <c r="F246" s="133" t="s">
        <v>477</v>
      </c>
      <c r="I246" s="134"/>
      <c r="J246" s="135">
        <f>BK246</f>
        <v>0</v>
      </c>
      <c r="L246" s="131"/>
      <c r="M246" s="136"/>
      <c r="N246" s="137"/>
      <c r="O246" s="137"/>
      <c r="P246" s="138">
        <f>SUM(P247:P248)</f>
        <v>0</v>
      </c>
      <c r="Q246" s="137"/>
      <c r="R246" s="138">
        <f>SUM(R247:R248)</f>
        <v>0</v>
      </c>
      <c r="S246" s="137"/>
      <c r="T246" s="139">
        <f>SUM(T247:T248)</f>
        <v>0</v>
      </c>
      <c r="AR246" s="132" t="s">
        <v>83</v>
      </c>
      <c r="AT246" s="140" t="s">
        <v>75</v>
      </c>
      <c r="AU246" s="140" t="s">
        <v>76</v>
      </c>
      <c r="AY246" s="132" t="s">
        <v>175</v>
      </c>
      <c r="BK246" s="141">
        <f>SUM(BK247:BK248)</f>
        <v>0</v>
      </c>
    </row>
    <row r="247" spans="1:65" s="2" customFormat="1" ht="16.5" customHeight="1">
      <c r="A247" s="32"/>
      <c r="B247" s="142"/>
      <c r="C247" s="143" t="s">
        <v>478</v>
      </c>
      <c r="D247" s="143" t="s">
        <v>176</v>
      </c>
      <c r="E247" s="144" t="s">
        <v>479</v>
      </c>
      <c r="F247" s="145" t="s">
        <v>480</v>
      </c>
      <c r="G247" s="146" t="s">
        <v>232</v>
      </c>
      <c r="H247" s="147">
        <v>2</v>
      </c>
      <c r="I247" s="148"/>
      <c r="J247" s="149">
        <f>ROUND(I247*H247,2)</f>
        <v>0</v>
      </c>
      <c r="K247" s="145" t="s">
        <v>1</v>
      </c>
      <c r="L247" s="33"/>
      <c r="M247" s="150" t="s">
        <v>1</v>
      </c>
      <c r="N247" s="151" t="s">
        <v>41</v>
      </c>
      <c r="O247" s="58"/>
      <c r="P247" s="152">
        <f>O247*H247</f>
        <v>0</v>
      </c>
      <c r="Q247" s="152">
        <v>0</v>
      </c>
      <c r="R247" s="152">
        <f>Q247*H247</f>
        <v>0</v>
      </c>
      <c r="S247" s="152">
        <v>0</v>
      </c>
      <c r="T247" s="153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4" t="s">
        <v>180</v>
      </c>
      <c r="AT247" s="154" t="s">
        <v>176</v>
      </c>
      <c r="AU247" s="154" t="s">
        <v>83</v>
      </c>
      <c r="AY247" s="17" t="s">
        <v>175</v>
      </c>
      <c r="BE247" s="155">
        <f>IF(N247="základní",J247,0)</f>
        <v>0</v>
      </c>
      <c r="BF247" s="155">
        <f>IF(N247="snížená",J247,0)</f>
        <v>0</v>
      </c>
      <c r="BG247" s="155">
        <f>IF(N247="zákl. přenesená",J247,0)</f>
        <v>0</v>
      </c>
      <c r="BH247" s="155">
        <f>IF(N247="sníž. přenesená",J247,0)</f>
        <v>0</v>
      </c>
      <c r="BI247" s="155">
        <f>IF(N247="nulová",J247,0)</f>
        <v>0</v>
      </c>
      <c r="BJ247" s="17" t="s">
        <v>83</v>
      </c>
      <c r="BK247" s="155">
        <f>ROUND(I247*H247,2)</f>
        <v>0</v>
      </c>
      <c r="BL247" s="17" t="s">
        <v>180</v>
      </c>
      <c r="BM247" s="154" t="s">
        <v>481</v>
      </c>
    </row>
    <row r="248" spans="1:65" s="2" customFormat="1" ht="16.5" customHeight="1">
      <c r="A248" s="32"/>
      <c r="B248" s="142"/>
      <c r="C248" s="143" t="s">
        <v>330</v>
      </c>
      <c r="D248" s="143" t="s">
        <v>176</v>
      </c>
      <c r="E248" s="144" t="s">
        <v>482</v>
      </c>
      <c r="F248" s="145" t="s">
        <v>483</v>
      </c>
      <c r="G248" s="146" t="s">
        <v>232</v>
      </c>
      <c r="H248" s="147">
        <v>2</v>
      </c>
      <c r="I248" s="148"/>
      <c r="J248" s="149">
        <f>ROUND(I248*H248,2)</f>
        <v>0</v>
      </c>
      <c r="K248" s="145" t="s">
        <v>1</v>
      </c>
      <c r="L248" s="33"/>
      <c r="M248" s="150" t="s">
        <v>1</v>
      </c>
      <c r="N248" s="151" t="s">
        <v>41</v>
      </c>
      <c r="O248" s="58"/>
      <c r="P248" s="152">
        <f>O248*H248</f>
        <v>0</v>
      </c>
      <c r="Q248" s="152">
        <v>0</v>
      </c>
      <c r="R248" s="152">
        <f>Q248*H248</f>
        <v>0</v>
      </c>
      <c r="S248" s="152">
        <v>0</v>
      </c>
      <c r="T248" s="153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54" t="s">
        <v>180</v>
      </c>
      <c r="AT248" s="154" t="s">
        <v>176</v>
      </c>
      <c r="AU248" s="154" t="s">
        <v>83</v>
      </c>
      <c r="AY248" s="17" t="s">
        <v>175</v>
      </c>
      <c r="BE248" s="155">
        <f>IF(N248="základní",J248,0)</f>
        <v>0</v>
      </c>
      <c r="BF248" s="155">
        <f>IF(N248="snížená",J248,0)</f>
        <v>0</v>
      </c>
      <c r="BG248" s="155">
        <f>IF(N248="zákl. přenesená",J248,0)</f>
        <v>0</v>
      </c>
      <c r="BH248" s="155">
        <f>IF(N248="sníž. přenesená",J248,0)</f>
        <v>0</v>
      </c>
      <c r="BI248" s="155">
        <f>IF(N248="nulová",J248,0)</f>
        <v>0</v>
      </c>
      <c r="BJ248" s="17" t="s">
        <v>83</v>
      </c>
      <c r="BK248" s="155">
        <f>ROUND(I248*H248,2)</f>
        <v>0</v>
      </c>
      <c r="BL248" s="17" t="s">
        <v>180</v>
      </c>
      <c r="BM248" s="154" t="s">
        <v>484</v>
      </c>
    </row>
    <row r="249" spans="2:63" s="11" customFormat="1" ht="25.9" customHeight="1">
      <c r="B249" s="131"/>
      <c r="D249" s="132" t="s">
        <v>75</v>
      </c>
      <c r="E249" s="133" t="s">
        <v>485</v>
      </c>
      <c r="F249" s="133" t="s">
        <v>486</v>
      </c>
      <c r="I249" s="134"/>
      <c r="J249" s="135">
        <f>BK249</f>
        <v>0</v>
      </c>
      <c r="L249" s="131"/>
      <c r="M249" s="136"/>
      <c r="N249" s="137"/>
      <c r="O249" s="137"/>
      <c r="P249" s="138">
        <f>SUM(P250:P256)</f>
        <v>0</v>
      </c>
      <c r="Q249" s="137"/>
      <c r="R249" s="138">
        <f>SUM(R250:R256)</f>
        <v>0</v>
      </c>
      <c r="S249" s="137"/>
      <c r="T249" s="139">
        <f>SUM(T250:T256)</f>
        <v>0</v>
      </c>
      <c r="AR249" s="132" t="s">
        <v>85</v>
      </c>
      <c r="AT249" s="140" t="s">
        <v>75</v>
      </c>
      <c r="AU249" s="140" t="s">
        <v>76</v>
      </c>
      <c r="AY249" s="132" t="s">
        <v>175</v>
      </c>
      <c r="BK249" s="141">
        <f>SUM(BK250:BK256)</f>
        <v>0</v>
      </c>
    </row>
    <row r="250" spans="1:65" s="2" customFormat="1" ht="21.75" customHeight="1">
      <c r="A250" s="32"/>
      <c r="B250" s="142"/>
      <c r="C250" s="143" t="s">
        <v>487</v>
      </c>
      <c r="D250" s="143" t="s">
        <v>176</v>
      </c>
      <c r="E250" s="144" t="s">
        <v>488</v>
      </c>
      <c r="F250" s="145" t="s">
        <v>489</v>
      </c>
      <c r="G250" s="146" t="s">
        <v>195</v>
      </c>
      <c r="H250" s="147">
        <v>0.54</v>
      </c>
      <c r="I250" s="148"/>
      <c r="J250" s="149">
        <f aca="true" t="shared" si="70" ref="J250:J256">ROUND(I250*H250,2)</f>
        <v>0</v>
      </c>
      <c r="K250" s="145" t="s">
        <v>1</v>
      </c>
      <c r="L250" s="33"/>
      <c r="M250" s="150" t="s">
        <v>1</v>
      </c>
      <c r="N250" s="151" t="s">
        <v>41</v>
      </c>
      <c r="O250" s="58"/>
      <c r="P250" s="152">
        <f aca="true" t="shared" si="71" ref="P250:P256">O250*H250</f>
        <v>0</v>
      </c>
      <c r="Q250" s="152">
        <v>0</v>
      </c>
      <c r="R250" s="152">
        <f aca="true" t="shared" si="72" ref="R250:R256">Q250*H250</f>
        <v>0</v>
      </c>
      <c r="S250" s="152">
        <v>0</v>
      </c>
      <c r="T250" s="153">
        <f aca="true" t="shared" si="73" ref="T250:T256"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54" t="s">
        <v>206</v>
      </c>
      <c r="AT250" s="154" t="s">
        <v>176</v>
      </c>
      <c r="AU250" s="154" t="s">
        <v>83</v>
      </c>
      <c r="AY250" s="17" t="s">
        <v>175</v>
      </c>
      <c r="BE250" s="155">
        <f aca="true" t="shared" si="74" ref="BE250:BE256">IF(N250="základní",J250,0)</f>
        <v>0</v>
      </c>
      <c r="BF250" s="155">
        <f aca="true" t="shared" si="75" ref="BF250:BF256">IF(N250="snížená",J250,0)</f>
        <v>0</v>
      </c>
      <c r="BG250" s="155">
        <f aca="true" t="shared" si="76" ref="BG250:BG256">IF(N250="zákl. přenesená",J250,0)</f>
        <v>0</v>
      </c>
      <c r="BH250" s="155">
        <f aca="true" t="shared" si="77" ref="BH250:BH256">IF(N250="sníž. přenesená",J250,0)</f>
        <v>0</v>
      </c>
      <c r="BI250" s="155">
        <f aca="true" t="shared" si="78" ref="BI250:BI256">IF(N250="nulová",J250,0)</f>
        <v>0</v>
      </c>
      <c r="BJ250" s="17" t="s">
        <v>83</v>
      </c>
      <c r="BK250" s="155">
        <f aca="true" t="shared" si="79" ref="BK250:BK256">ROUND(I250*H250,2)</f>
        <v>0</v>
      </c>
      <c r="BL250" s="17" t="s">
        <v>206</v>
      </c>
      <c r="BM250" s="154" t="s">
        <v>490</v>
      </c>
    </row>
    <row r="251" spans="1:65" s="2" customFormat="1" ht="24">
      <c r="A251" s="32"/>
      <c r="B251" s="142"/>
      <c r="C251" s="143" t="s">
        <v>333</v>
      </c>
      <c r="D251" s="143" t="s">
        <v>176</v>
      </c>
      <c r="E251" s="144" t="s">
        <v>491</v>
      </c>
      <c r="F251" s="145" t="s">
        <v>492</v>
      </c>
      <c r="G251" s="146" t="s">
        <v>195</v>
      </c>
      <c r="H251" s="147">
        <v>0.3</v>
      </c>
      <c r="I251" s="148"/>
      <c r="J251" s="149">
        <f t="shared" si="70"/>
        <v>0</v>
      </c>
      <c r="K251" s="145" t="s">
        <v>1</v>
      </c>
      <c r="L251" s="33"/>
      <c r="M251" s="150" t="s">
        <v>1</v>
      </c>
      <c r="N251" s="151" t="s">
        <v>41</v>
      </c>
      <c r="O251" s="58"/>
      <c r="P251" s="152">
        <f t="shared" si="71"/>
        <v>0</v>
      </c>
      <c r="Q251" s="152">
        <v>0</v>
      </c>
      <c r="R251" s="152">
        <f t="shared" si="72"/>
        <v>0</v>
      </c>
      <c r="S251" s="152">
        <v>0</v>
      </c>
      <c r="T251" s="153">
        <f t="shared" si="7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4" t="s">
        <v>206</v>
      </c>
      <c r="AT251" s="154" t="s">
        <v>176</v>
      </c>
      <c r="AU251" s="154" t="s">
        <v>83</v>
      </c>
      <c r="AY251" s="17" t="s">
        <v>175</v>
      </c>
      <c r="BE251" s="155">
        <f t="shared" si="74"/>
        <v>0</v>
      </c>
      <c r="BF251" s="155">
        <f t="shared" si="75"/>
        <v>0</v>
      </c>
      <c r="BG251" s="155">
        <f t="shared" si="76"/>
        <v>0</v>
      </c>
      <c r="BH251" s="155">
        <f t="shared" si="77"/>
        <v>0</v>
      </c>
      <c r="BI251" s="155">
        <f t="shared" si="78"/>
        <v>0</v>
      </c>
      <c r="BJ251" s="17" t="s">
        <v>83</v>
      </c>
      <c r="BK251" s="155">
        <f t="shared" si="79"/>
        <v>0</v>
      </c>
      <c r="BL251" s="17" t="s">
        <v>206</v>
      </c>
      <c r="BM251" s="154" t="s">
        <v>493</v>
      </c>
    </row>
    <row r="252" spans="1:65" s="2" customFormat="1" ht="16.5" customHeight="1">
      <c r="A252" s="32"/>
      <c r="B252" s="142"/>
      <c r="C252" s="143" t="s">
        <v>494</v>
      </c>
      <c r="D252" s="143" t="s">
        <v>176</v>
      </c>
      <c r="E252" s="144" t="s">
        <v>495</v>
      </c>
      <c r="F252" s="145" t="s">
        <v>496</v>
      </c>
      <c r="G252" s="146" t="s">
        <v>179</v>
      </c>
      <c r="H252" s="147">
        <v>0.004</v>
      </c>
      <c r="I252" s="148"/>
      <c r="J252" s="149">
        <f t="shared" si="70"/>
        <v>0</v>
      </c>
      <c r="K252" s="145" t="s">
        <v>1</v>
      </c>
      <c r="L252" s="33"/>
      <c r="M252" s="150" t="s">
        <v>1</v>
      </c>
      <c r="N252" s="151" t="s">
        <v>41</v>
      </c>
      <c r="O252" s="58"/>
      <c r="P252" s="152">
        <f t="shared" si="71"/>
        <v>0</v>
      </c>
      <c r="Q252" s="152">
        <v>0</v>
      </c>
      <c r="R252" s="152">
        <f t="shared" si="72"/>
        <v>0</v>
      </c>
      <c r="S252" s="152">
        <v>0</v>
      </c>
      <c r="T252" s="153">
        <f t="shared" si="7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4" t="s">
        <v>206</v>
      </c>
      <c r="AT252" s="154" t="s">
        <v>176</v>
      </c>
      <c r="AU252" s="154" t="s">
        <v>83</v>
      </c>
      <c r="AY252" s="17" t="s">
        <v>175</v>
      </c>
      <c r="BE252" s="155">
        <f t="shared" si="74"/>
        <v>0</v>
      </c>
      <c r="BF252" s="155">
        <f t="shared" si="75"/>
        <v>0</v>
      </c>
      <c r="BG252" s="155">
        <f t="shared" si="76"/>
        <v>0</v>
      </c>
      <c r="BH252" s="155">
        <f t="shared" si="77"/>
        <v>0</v>
      </c>
      <c r="BI252" s="155">
        <f t="shared" si="78"/>
        <v>0</v>
      </c>
      <c r="BJ252" s="17" t="s">
        <v>83</v>
      </c>
      <c r="BK252" s="155">
        <f t="shared" si="79"/>
        <v>0</v>
      </c>
      <c r="BL252" s="17" t="s">
        <v>206</v>
      </c>
      <c r="BM252" s="154" t="s">
        <v>497</v>
      </c>
    </row>
    <row r="253" spans="1:65" s="2" customFormat="1" ht="24">
      <c r="A253" s="32"/>
      <c r="B253" s="142"/>
      <c r="C253" s="143" t="s">
        <v>337</v>
      </c>
      <c r="D253" s="143" t="s">
        <v>176</v>
      </c>
      <c r="E253" s="144" t="s">
        <v>498</v>
      </c>
      <c r="F253" s="145" t="s">
        <v>499</v>
      </c>
      <c r="G253" s="146" t="s">
        <v>195</v>
      </c>
      <c r="H253" s="147">
        <v>0.3</v>
      </c>
      <c r="I253" s="148"/>
      <c r="J253" s="149">
        <f t="shared" si="70"/>
        <v>0</v>
      </c>
      <c r="K253" s="145" t="s">
        <v>1</v>
      </c>
      <c r="L253" s="33"/>
      <c r="M253" s="150" t="s">
        <v>1</v>
      </c>
      <c r="N253" s="151" t="s">
        <v>41</v>
      </c>
      <c r="O253" s="58"/>
      <c r="P253" s="152">
        <f t="shared" si="71"/>
        <v>0</v>
      </c>
      <c r="Q253" s="152">
        <v>0</v>
      </c>
      <c r="R253" s="152">
        <f t="shared" si="72"/>
        <v>0</v>
      </c>
      <c r="S253" s="152">
        <v>0</v>
      </c>
      <c r="T253" s="153">
        <f t="shared" si="7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4" t="s">
        <v>206</v>
      </c>
      <c r="AT253" s="154" t="s">
        <v>176</v>
      </c>
      <c r="AU253" s="154" t="s">
        <v>83</v>
      </c>
      <c r="AY253" s="17" t="s">
        <v>175</v>
      </c>
      <c r="BE253" s="155">
        <f t="shared" si="74"/>
        <v>0</v>
      </c>
      <c r="BF253" s="155">
        <f t="shared" si="75"/>
        <v>0</v>
      </c>
      <c r="BG253" s="155">
        <f t="shared" si="76"/>
        <v>0</v>
      </c>
      <c r="BH253" s="155">
        <f t="shared" si="77"/>
        <v>0</v>
      </c>
      <c r="BI253" s="155">
        <f t="shared" si="78"/>
        <v>0</v>
      </c>
      <c r="BJ253" s="17" t="s">
        <v>83</v>
      </c>
      <c r="BK253" s="155">
        <f t="shared" si="79"/>
        <v>0</v>
      </c>
      <c r="BL253" s="17" t="s">
        <v>206</v>
      </c>
      <c r="BM253" s="154" t="s">
        <v>500</v>
      </c>
    </row>
    <row r="254" spans="1:65" s="2" customFormat="1" ht="16.5" customHeight="1">
      <c r="A254" s="32"/>
      <c r="B254" s="142"/>
      <c r="C254" s="143" t="s">
        <v>501</v>
      </c>
      <c r="D254" s="143" t="s">
        <v>176</v>
      </c>
      <c r="E254" s="144" t="s">
        <v>502</v>
      </c>
      <c r="F254" s="145" t="s">
        <v>503</v>
      </c>
      <c r="G254" s="146" t="s">
        <v>179</v>
      </c>
      <c r="H254" s="147">
        <v>0.008</v>
      </c>
      <c r="I254" s="148"/>
      <c r="J254" s="149">
        <f t="shared" si="70"/>
        <v>0</v>
      </c>
      <c r="K254" s="145" t="s">
        <v>1</v>
      </c>
      <c r="L254" s="33"/>
      <c r="M254" s="150" t="s">
        <v>1</v>
      </c>
      <c r="N254" s="151" t="s">
        <v>41</v>
      </c>
      <c r="O254" s="58"/>
      <c r="P254" s="152">
        <f t="shared" si="71"/>
        <v>0</v>
      </c>
      <c r="Q254" s="152">
        <v>0</v>
      </c>
      <c r="R254" s="152">
        <f t="shared" si="72"/>
        <v>0</v>
      </c>
      <c r="S254" s="152">
        <v>0</v>
      </c>
      <c r="T254" s="153">
        <f t="shared" si="7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4" t="s">
        <v>206</v>
      </c>
      <c r="AT254" s="154" t="s">
        <v>176</v>
      </c>
      <c r="AU254" s="154" t="s">
        <v>83</v>
      </c>
      <c r="AY254" s="17" t="s">
        <v>175</v>
      </c>
      <c r="BE254" s="155">
        <f t="shared" si="74"/>
        <v>0</v>
      </c>
      <c r="BF254" s="155">
        <f t="shared" si="75"/>
        <v>0</v>
      </c>
      <c r="BG254" s="155">
        <f t="shared" si="76"/>
        <v>0</v>
      </c>
      <c r="BH254" s="155">
        <f t="shared" si="77"/>
        <v>0</v>
      </c>
      <c r="BI254" s="155">
        <f t="shared" si="78"/>
        <v>0</v>
      </c>
      <c r="BJ254" s="17" t="s">
        <v>83</v>
      </c>
      <c r="BK254" s="155">
        <f t="shared" si="79"/>
        <v>0</v>
      </c>
      <c r="BL254" s="17" t="s">
        <v>206</v>
      </c>
      <c r="BM254" s="154" t="s">
        <v>504</v>
      </c>
    </row>
    <row r="255" spans="1:65" s="2" customFormat="1" ht="16.5" customHeight="1">
      <c r="A255" s="32"/>
      <c r="B255" s="142"/>
      <c r="C255" s="143" t="s">
        <v>340</v>
      </c>
      <c r="D255" s="143" t="s">
        <v>176</v>
      </c>
      <c r="E255" s="144" t="s">
        <v>505</v>
      </c>
      <c r="F255" s="145" t="s">
        <v>506</v>
      </c>
      <c r="G255" s="146" t="s">
        <v>179</v>
      </c>
      <c r="H255" s="147">
        <v>0.012</v>
      </c>
      <c r="I255" s="148"/>
      <c r="J255" s="149">
        <f t="shared" si="70"/>
        <v>0</v>
      </c>
      <c r="K255" s="145" t="s">
        <v>1</v>
      </c>
      <c r="L255" s="33"/>
      <c r="M255" s="150" t="s">
        <v>1</v>
      </c>
      <c r="N255" s="151" t="s">
        <v>41</v>
      </c>
      <c r="O255" s="58"/>
      <c r="P255" s="152">
        <f t="shared" si="71"/>
        <v>0</v>
      </c>
      <c r="Q255" s="152">
        <v>0</v>
      </c>
      <c r="R255" s="152">
        <f t="shared" si="72"/>
        <v>0</v>
      </c>
      <c r="S255" s="152">
        <v>0</v>
      </c>
      <c r="T255" s="153">
        <f t="shared" si="7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4" t="s">
        <v>206</v>
      </c>
      <c r="AT255" s="154" t="s">
        <v>176</v>
      </c>
      <c r="AU255" s="154" t="s">
        <v>83</v>
      </c>
      <c r="AY255" s="17" t="s">
        <v>175</v>
      </c>
      <c r="BE255" s="155">
        <f t="shared" si="74"/>
        <v>0</v>
      </c>
      <c r="BF255" s="155">
        <f t="shared" si="75"/>
        <v>0</v>
      </c>
      <c r="BG255" s="155">
        <f t="shared" si="76"/>
        <v>0</v>
      </c>
      <c r="BH255" s="155">
        <f t="shared" si="77"/>
        <v>0</v>
      </c>
      <c r="BI255" s="155">
        <f t="shared" si="78"/>
        <v>0</v>
      </c>
      <c r="BJ255" s="17" t="s">
        <v>83</v>
      </c>
      <c r="BK255" s="155">
        <f t="shared" si="79"/>
        <v>0</v>
      </c>
      <c r="BL255" s="17" t="s">
        <v>206</v>
      </c>
      <c r="BM255" s="154" t="s">
        <v>507</v>
      </c>
    </row>
    <row r="256" spans="1:65" s="2" customFormat="1" ht="21.75" customHeight="1">
      <c r="A256" s="32"/>
      <c r="B256" s="142"/>
      <c r="C256" s="143" t="s">
        <v>508</v>
      </c>
      <c r="D256" s="143" t="s">
        <v>176</v>
      </c>
      <c r="E256" s="144" t="s">
        <v>509</v>
      </c>
      <c r="F256" s="145" t="s">
        <v>510</v>
      </c>
      <c r="G256" s="146" t="s">
        <v>445</v>
      </c>
      <c r="H256" s="156"/>
      <c r="I256" s="148"/>
      <c r="J256" s="149">
        <f t="shared" si="70"/>
        <v>0</v>
      </c>
      <c r="K256" s="145" t="s">
        <v>1</v>
      </c>
      <c r="L256" s="33"/>
      <c r="M256" s="150" t="s">
        <v>1</v>
      </c>
      <c r="N256" s="151" t="s">
        <v>41</v>
      </c>
      <c r="O256" s="58"/>
      <c r="P256" s="152">
        <f t="shared" si="71"/>
        <v>0</v>
      </c>
      <c r="Q256" s="152">
        <v>0</v>
      </c>
      <c r="R256" s="152">
        <f t="shared" si="72"/>
        <v>0</v>
      </c>
      <c r="S256" s="152">
        <v>0</v>
      </c>
      <c r="T256" s="153">
        <f t="shared" si="7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4" t="s">
        <v>206</v>
      </c>
      <c r="AT256" s="154" t="s">
        <v>176</v>
      </c>
      <c r="AU256" s="154" t="s">
        <v>83</v>
      </c>
      <c r="AY256" s="17" t="s">
        <v>175</v>
      </c>
      <c r="BE256" s="155">
        <f t="shared" si="74"/>
        <v>0</v>
      </c>
      <c r="BF256" s="155">
        <f t="shared" si="75"/>
        <v>0</v>
      </c>
      <c r="BG256" s="155">
        <f t="shared" si="76"/>
        <v>0</v>
      </c>
      <c r="BH256" s="155">
        <f t="shared" si="77"/>
        <v>0</v>
      </c>
      <c r="BI256" s="155">
        <f t="shared" si="78"/>
        <v>0</v>
      </c>
      <c r="BJ256" s="17" t="s">
        <v>83</v>
      </c>
      <c r="BK256" s="155">
        <f t="shared" si="79"/>
        <v>0</v>
      </c>
      <c r="BL256" s="17" t="s">
        <v>206</v>
      </c>
      <c r="BM256" s="154" t="s">
        <v>511</v>
      </c>
    </row>
    <row r="257" spans="2:63" s="11" customFormat="1" ht="25.9" customHeight="1">
      <c r="B257" s="131"/>
      <c r="D257" s="132" t="s">
        <v>75</v>
      </c>
      <c r="E257" s="133" t="s">
        <v>512</v>
      </c>
      <c r="F257" s="133" t="s">
        <v>513</v>
      </c>
      <c r="I257" s="134"/>
      <c r="J257" s="135">
        <f>BK257</f>
        <v>0</v>
      </c>
      <c r="L257" s="131"/>
      <c r="M257" s="136"/>
      <c r="N257" s="137"/>
      <c r="O257" s="137"/>
      <c r="P257" s="138">
        <f>SUM(P258:P267)</f>
        <v>0</v>
      </c>
      <c r="Q257" s="137"/>
      <c r="R257" s="138">
        <f>SUM(R258:R267)</f>
        <v>0</v>
      </c>
      <c r="S257" s="137"/>
      <c r="T257" s="139">
        <f>SUM(T258:T267)</f>
        <v>0</v>
      </c>
      <c r="AR257" s="132" t="s">
        <v>85</v>
      </c>
      <c r="AT257" s="140" t="s">
        <v>75</v>
      </c>
      <c r="AU257" s="140" t="s">
        <v>76</v>
      </c>
      <c r="AY257" s="132" t="s">
        <v>175</v>
      </c>
      <c r="BK257" s="141">
        <f>SUM(BK258:BK267)</f>
        <v>0</v>
      </c>
    </row>
    <row r="258" spans="1:65" s="2" customFormat="1" ht="21.75" customHeight="1">
      <c r="A258" s="32"/>
      <c r="B258" s="142"/>
      <c r="C258" s="143" t="s">
        <v>304</v>
      </c>
      <c r="D258" s="143" t="s">
        <v>176</v>
      </c>
      <c r="E258" s="144" t="s">
        <v>514</v>
      </c>
      <c r="F258" s="145" t="s">
        <v>515</v>
      </c>
      <c r="G258" s="146" t="s">
        <v>195</v>
      </c>
      <c r="H258" s="147">
        <v>0.54</v>
      </c>
      <c r="I258" s="148"/>
      <c r="J258" s="149">
        <f aca="true" t="shared" si="80" ref="J258:J267">ROUND(I258*H258,2)</f>
        <v>0</v>
      </c>
      <c r="K258" s="145" t="s">
        <v>1</v>
      </c>
      <c r="L258" s="33"/>
      <c r="M258" s="150" t="s">
        <v>1</v>
      </c>
      <c r="N258" s="151" t="s">
        <v>41</v>
      </c>
      <c r="O258" s="58"/>
      <c r="P258" s="152">
        <f aca="true" t="shared" si="81" ref="P258:P267">O258*H258</f>
        <v>0</v>
      </c>
      <c r="Q258" s="152">
        <v>0</v>
      </c>
      <c r="R258" s="152">
        <f aca="true" t="shared" si="82" ref="R258:R267">Q258*H258</f>
        <v>0</v>
      </c>
      <c r="S258" s="152">
        <v>0</v>
      </c>
      <c r="T258" s="153">
        <f aca="true" t="shared" si="83" ref="T258:T267"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4" t="s">
        <v>206</v>
      </c>
      <c r="AT258" s="154" t="s">
        <v>176</v>
      </c>
      <c r="AU258" s="154" t="s">
        <v>83</v>
      </c>
      <c r="AY258" s="17" t="s">
        <v>175</v>
      </c>
      <c r="BE258" s="155">
        <f aca="true" t="shared" si="84" ref="BE258:BE267">IF(N258="základní",J258,0)</f>
        <v>0</v>
      </c>
      <c r="BF258" s="155">
        <f aca="true" t="shared" si="85" ref="BF258:BF267">IF(N258="snížená",J258,0)</f>
        <v>0</v>
      </c>
      <c r="BG258" s="155">
        <f aca="true" t="shared" si="86" ref="BG258:BG267">IF(N258="zákl. přenesená",J258,0)</f>
        <v>0</v>
      </c>
      <c r="BH258" s="155">
        <f aca="true" t="shared" si="87" ref="BH258:BH267">IF(N258="sníž. přenesená",J258,0)</f>
        <v>0</v>
      </c>
      <c r="BI258" s="155">
        <f aca="true" t="shared" si="88" ref="BI258:BI267">IF(N258="nulová",J258,0)</f>
        <v>0</v>
      </c>
      <c r="BJ258" s="17" t="s">
        <v>83</v>
      </c>
      <c r="BK258" s="155">
        <f aca="true" t="shared" si="89" ref="BK258:BK267">ROUND(I258*H258,2)</f>
        <v>0</v>
      </c>
      <c r="BL258" s="17" t="s">
        <v>206</v>
      </c>
      <c r="BM258" s="154" t="s">
        <v>516</v>
      </c>
    </row>
    <row r="259" spans="1:65" s="2" customFormat="1" ht="16.5" customHeight="1">
      <c r="A259" s="32"/>
      <c r="B259" s="142"/>
      <c r="C259" s="143" t="s">
        <v>313</v>
      </c>
      <c r="D259" s="143" t="s">
        <v>176</v>
      </c>
      <c r="E259" s="144" t="s">
        <v>517</v>
      </c>
      <c r="F259" s="145" t="s">
        <v>518</v>
      </c>
      <c r="G259" s="146" t="s">
        <v>362</v>
      </c>
      <c r="H259" s="147">
        <v>1.5</v>
      </c>
      <c r="I259" s="148"/>
      <c r="J259" s="149">
        <f t="shared" si="80"/>
        <v>0</v>
      </c>
      <c r="K259" s="145" t="s">
        <v>1</v>
      </c>
      <c r="L259" s="33"/>
      <c r="M259" s="150" t="s">
        <v>1</v>
      </c>
      <c r="N259" s="151" t="s">
        <v>41</v>
      </c>
      <c r="O259" s="58"/>
      <c r="P259" s="152">
        <f t="shared" si="81"/>
        <v>0</v>
      </c>
      <c r="Q259" s="152">
        <v>0</v>
      </c>
      <c r="R259" s="152">
        <f t="shared" si="82"/>
        <v>0</v>
      </c>
      <c r="S259" s="152">
        <v>0</v>
      </c>
      <c r="T259" s="153">
        <f t="shared" si="8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4" t="s">
        <v>206</v>
      </c>
      <c r="AT259" s="154" t="s">
        <v>176</v>
      </c>
      <c r="AU259" s="154" t="s">
        <v>83</v>
      </c>
      <c r="AY259" s="17" t="s">
        <v>175</v>
      </c>
      <c r="BE259" s="155">
        <f t="shared" si="84"/>
        <v>0</v>
      </c>
      <c r="BF259" s="155">
        <f t="shared" si="85"/>
        <v>0</v>
      </c>
      <c r="BG259" s="155">
        <f t="shared" si="86"/>
        <v>0</v>
      </c>
      <c r="BH259" s="155">
        <f t="shared" si="87"/>
        <v>0</v>
      </c>
      <c r="BI259" s="155">
        <f t="shared" si="88"/>
        <v>0</v>
      </c>
      <c r="BJ259" s="17" t="s">
        <v>83</v>
      </c>
      <c r="BK259" s="155">
        <f t="shared" si="89"/>
        <v>0</v>
      </c>
      <c r="BL259" s="17" t="s">
        <v>206</v>
      </c>
      <c r="BM259" s="154" t="s">
        <v>519</v>
      </c>
    </row>
    <row r="260" spans="1:65" s="2" customFormat="1" ht="16.5" customHeight="1">
      <c r="A260" s="32"/>
      <c r="B260" s="142"/>
      <c r="C260" s="143" t="s">
        <v>318</v>
      </c>
      <c r="D260" s="143" t="s">
        <v>176</v>
      </c>
      <c r="E260" s="144" t="s">
        <v>520</v>
      </c>
      <c r="F260" s="145" t="s">
        <v>521</v>
      </c>
      <c r="G260" s="146" t="s">
        <v>232</v>
      </c>
      <c r="H260" s="147">
        <v>2</v>
      </c>
      <c r="I260" s="148"/>
      <c r="J260" s="149">
        <f t="shared" si="80"/>
        <v>0</v>
      </c>
      <c r="K260" s="145" t="s">
        <v>1</v>
      </c>
      <c r="L260" s="33"/>
      <c r="M260" s="150" t="s">
        <v>1</v>
      </c>
      <c r="N260" s="151" t="s">
        <v>41</v>
      </c>
      <c r="O260" s="58"/>
      <c r="P260" s="152">
        <f t="shared" si="81"/>
        <v>0</v>
      </c>
      <c r="Q260" s="152">
        <v>0</v>
      </c>
      <c r="R260" s="152">
        <f t="shared" si="82"/>
        <v>0</v>
      </c>
      <c r="S260" s="152">
        <v>0</v>
      </c>
      <c r="T260" s="153">
        <f t="shared" si="8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4" t="s">
        <v>206</v>
      </c>
      <c r="AT260" s="154" t="s">
        <v>176</v>
      </c>
      <c r="AU260" s="154" t="s">
        <v>83</v>
      </c>
      <c r="AY260" s="17" t="s">
        <v>175</v>
      </c>
      <c r="BE260" s="155">
        <f t="shared" si="84"/>
        <v>0</v>
      </c>
      <c r="BF260" s="155">
        <f t="shared" si="85"/>
        <v>0</v>
      </c>
      <c r="BG260" s="155">
        <f t="shared" si="86"/>
        <v>0</v>
      </c>
      <c r="BH260" s="155">
        <f t="shared" si="87"/>
        <v>0</v>
      </c>
      <c r="BI260" s="155">
        <f t="shared" si="88"/>
        <v>0</v>
      </c>
      <c r="BJ260" s="17" t="s">
        <v>83</v>
      </c>
      <c r="BK260" s="155">
        <f t="shared" si="89"/>
        <v>0</v>
      </c>
      <c r="BL260" s="17" t="s">
        <v>206</v>
      </c>
      <c r="BM260" s="154" t="s">
        <v>522</v>
      </c>
    </row>
    <row r="261" spans="1:65" s="2" customFormat="1" ht="16.5" customHeight="1">
      <c r="A261" s="32"/>
      <c r="B261" s="142"/>
      <c r="C261" s="143" t="s">
        <v>364</v>
      </c>
      <c r="D261" s="143" t="s">
        <v>176</v>
      </c>
      <c r="E261" s="144" t="s">
        <v>523</v>
      </c>
      <c r="F261" s="145" t="s">
        <v>524</v>
      </c>
      <c r="G261" s="146" t="s">
        <v>362</v>
      </c>
      <c r="H261" s="147">
        <v>0.8</v>
      </c>
      <c r="I261" s="148"/>
      <c r="J261" s="149">
        <f t="shared" si="80"/>
        <v>0</v>
      </c>
      <c r="K261" s="145" t="s">
        <v>1</v>
      </c>
      <c r="L261" s="33"/>
      <c r="M261" s="150" t="s">
        <v>1</v>
      </c>
      <c r="N261" s="151" t="s">
        <v>41</v>
      </c>
      <c r="O261" s="58"/>
      <c r="P261" s="152">
        <f t="shared" si="81"/>
        <v>0</v>
      </c>
      <c r="Q261" s="152">
        <v>0</v>
      </c>
      <c r="R261" s="152">
        <f t="shared" si="82"/>
        <v>0</v>
      </c>
      <c r="S261" s="152">
        <v>0</v>
      </c>
      <c r="T261" s="153">
        <f t="shared" si="8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4" t="s">
        <v>206</v>
      </c>
      <c r="AT261" s="154" t="s">
        <v>176</v>
      </c>
      <c r="AU261" s="154" t="s">
        <v>83</v>
      </c>
      <c r="AY261" s="17" t="s">
        <v>175</v>
      </c>
      <c r="BE261" s="155">
        <f t="shared" si="84"/>
        <v>0</v>
      </c>
      <c r="BF261" s="155">
        <f t="shared" si="85"/>
        <v>0</v>
      </c>
      <c r="BG261" s="155">
        <f t="shared" si="86"/>
        <v>0</v>
      </c>
      <c r="BH261" s="155">
        <f t="shared" si="87"/>
        <v>0</v>
      </c>
      <c r="BI261" s="155">
        <f t="shared" si="88"/>
        <v>0</v>
      </c>
      <c r="BJ261" s="17" t="s">
        <v>83</v>
      </c>
      <c r="BK261" s="155">
        <f t="shared" si="89"/>
        <v>0</v>
      </c>
      <c r="BL261" s="17" t="s">
        <v>206</v>
      </c>
      <c r="BM261" s="154" t="s">
        <v>525</v>
      </c>
    </row>
    <row r="262" spans="1:65" s="2" customFormat="1" ht="21.75" customHeight="1">
      <c r="A262" s="32"/>
      <c r="B262" s="142"/>
      <c r="C262" s="143" t="s">
        <v>349</v>
      </c>
      <c r="D262" s="143" t="s">
        <v>176</v>
      </c>
      <c r="E262" s="144" t="s">
        <v>526</v>
      </c>
      <c r="F262" s="145" t="s">
        <v>527</v>
      </c>
      <c r="G262" s="146" t="s">
        <v>362</v>
      </c>
      <c r="H262" s="147">
        <v>0.8</v>
      </c>
      <c r="I262" s="148"/>
      <c r="J262" s="149">
        <f t="shared" si="80"/>
        <v>0</v>
      </c>
      <c r="K262" s="145" t="s">
        <v>1</v>
      </c>
      <c r="L262" s="33"/>
      <c r="M262" s="150" t="s">
        <v>1</v>
      </c>
      <c r="N262" s="151" t="s">
        <v>41</v>
      </c>
      <c r="O262" s="58"/>
      <c r="P262" s="152">
        <f t="shared" si="81"/>
        <v>0</v>
      </c>
      <c r="Q262" s="152">
        <v>0</v>
      </c>
      <c r="R262" s="152">
        <f t="shared" si="82"/>
        <v>0</v>
      </c>
      <c r="S262" s="152">
        <v>0</v>
      </c>
      <c r="T262" s="153">
        <f t="shared" si="8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54" t="s">
        <v>206</v>
      </c>
      <c r="AT262" s="154" t="s">
        <v>176</v>
      </c>
      <c r="AU262" s="154" t="s">
        <v>83</v>
      </c>
      <c r="AY262" s="17" t="s">
        <v>175</v>
      </c>
      <c r="BE262" s="155">
        <f t="shared" si="84"/>
        <v>0</v>
      </c>
      <c r="BF262" s="155">
        <f t="shared" si="85"/>
        <v>0</v>
      </c>
      <c r="BG262" s="155">
        <f t="shared" si="86"/>
        <v>0</v>
      </c>
      <c r="BH262" s="155">
        <f t="shared" si="87"/>
        <v>0</v>
      </c>
      <c r="BI262" s="155">
        <f t="shared" si="88"/>
        <v>0</v>
      </c>
      <c r="BJ262" s="17" t="s">
        <v>83</v>
      </c>
      <c r="BK262" s="155">
        <f t="shared" si="89"/>
        <v>0</v>
      </c>
      <c r="BL262" s="17" t="s">
        <v>206</v>
      </c>
      <c r="BM262" s="154" t="s">
        <v>528</v>
      </c>
    </row>
    <row r="263" spans="1:65" s="2" customFormat="1" ht="21.75" customHeight="1">
      <c r="A263" s="32"/>
      <c r="B263" s="142"/>
      <c r="C263" s="143" t="s">
        <v>406</v>
      </c>
      <c r="D263" s="143" t="s">
        <v>176</v>
      </c>
      <c r="E263" s="144" t="s">
        <v>529</v>
      </c>
      <c r="F263" s="145" t="s">
        <v>530</v>
      </c>
      <c r="G263" s="146" t="s">
        <v>362</v>
      </c>
      <c r="H263" s="147">
        <v>0.8</v>
      </c>
      <c r="I263" s="148"/>
      <c r="J263" s="149">
        <f t="shared" si="80"/>
        <v>0</v>
      </c>
      <c r="K263" s="145" t="s">
        <v>1</v>
      </c>
      <c r="L263" s="33"/>
      <c r="M263" s="150" t="s">
        <v>1</v>
      </c>
      <c r="N263" s="151" t="s">
        <v>41</v>
      </c>
      <c r="O263" s="58"/>
      <c r="P263" s="152">
        <f t="shared" si="81"/>
        <v>0</v>
      </c>
      <c r="Q263" s="152">
        <v>0</v>
      </c>
      <c r="R263" s="152">
        <f t="shared" si="82"/>
        <v>0</v>
      </c>
      <c r="S263" s="152">
        <v>0</v>
      </c>
      <c r="T263" s="153">
        <f t="shared" si="8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54" t="s">
        <v>206</v>
      </c>
      <c r="AT263" s="154" t="s">
        <v>176</v>
      </c>
      <c r="AU263" s="154" t="s">
        <v>83</v>
      </c>
      <c r="AY263" s="17" t="s">
        <v>175</v>
      </c>
      <c r="BE263" s="155">
        <f t="shared" si="84"/>
        <v>0</v>
      </c>
      <c r="BF263" s="155">
        <f t="shared" si="85"/>
        <v>0</v>
      </c>
      <c r="BG263" s="155">
        <f t="shared" si="86"/>
        <v>0</v>
      </c>
      <c r="BH263" s="155">
        <f t="shared" si="87"/>
        <v>0</v>
      </c>
      <c r="BI263" s="155">
        <f t="shared" si="88"/>
        <v>0</v>
      </c>
      <c r="BJ263" s="17" t="s">
        <v>83</v>
      </c>
      <c r="BK263" s="155">
        <f t="shared" si="89"/>
        <v>0</v>
      </c>
      <c r="BL263" s="17" t="s">
        <v>206</v>
      </c>
      <c r="BM263" s="154" t="s">
        <v>531</v>
      </c>
    </row>
    <row r="264" spans="1:65" s="2" customFormat="1" ht="21.75" customHeight="1">
      <c r="A264" s="32"/>
      <c r="B264" s="142"/>
      <c r="C264" s="143" t="s">
        <v>352</v>
      </c>
      <c r="D264" s="143" t="s">
        <v>176</v>
      </c>
      <c r="E264" s="144" t="s">
        <v>532</v>
      </c>
      <c r="F264" s="145" t="s">
        <v>533</v>
      </c>
      <c r="G264" s="146" t="s">
        <v>232</v>
      </c>
      <c r="H264" s="147">
        <v>1</v>
      </c>
      <c r="I264" s="148"/>
      <c r="J264" s="149">
        <f t="shared" si="80"/>
        <v>0</v>
      </c>
      <c r="K264" s="145" t="s">
        <v>1</v>
      </c>
      <c r="L264" s="33"/>
      <c r="M264" s="150" t="s">
        <v>1</v>
      </c>
      <c r="N264" s="151" t="s">
        <v>41</v>
      </c>
      <c r="O264" s="58"/>
      <c r="P264" s="152">
        <f t="shared" si="81"/>
        <v>0</v>
      </c>
      <c r="Q264" s="152">
        <v>0</v>
      </c>
      <c r="R264" s="152">
        <f t="shared" si="82"/>
        <v>0</v>
      </c>
      <c r="S264" s="152">
        <v>0</v>
      </c>
      <c r="T264" s="153">
        <f t="shared" si="8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4" t="s">
        <v>206</v>
      </c>
      <c r="AT264" s="154" t="s">
        <v>176</v>
      </c>
      <c r="AU264" s="154" t="s">
        <v>83</v>
      </c>
      <c r="AY264" s="17" t="s">
        <v>175</v>
      </c>
      <c r="BE264" s="155">
        <f t="shared" si="84"/>
        <v>0</v>
      </c>
      <c r="BF264" s="155">
        <f t="shared" si="85"/>
        <v>0</v>
      </c>
      <c r="BG264" s="155">
        <f t="shared" si="86"/>
        <v>0</v>
      </c>
      <c r="BH264" s="155">
        <f t="shared" si="87"/>
        <v>0</v>
      </c>
      <c r="BI264" s="155">
        <f t="shared" si="88"/>
        <v>0</v>
      </c>
      <c r="BJ264" s="17" t="s">
        <v>83</v>
      </c>
      <c r="BK264" s="155">
        <f t="shared" si="89"/>
        <v>0</v>
      </c>
      <c r="BL264" s="17" t="s">
        <v>206</v>
      </c>
      <c r="BM264" s="154" t="s">
        <v>534</v>
      </c>
    </row>
    <row r="265" spans="1:65" s="2" customFormat="1" ht="21.75" customHeight="1">
      <c r="A265" s="32"/>
      <c r="B265" s="142"/>
      <c r="C265" s="143" t="s">
        <v>535</v>
      </c>
      <c r="D265" s="143" t="s">
        <v>176</v>
      </c>
      <c r="E265" s="144" t="s">
        <v>536</v>
      </c>
      <c r="F265" s="145" t="s">
        <v>537</v>
      </c>
      <c r="G265" s="146" t="s">
        <v>362</v>
      </c>
      <c r="H265" s="147">
        <v>3.5</v>
      </c>
      <c r="I265" s="148"/>
      <c r="J265" s="149">
        <f t="shared" si="80"/>
        <v>0</v>
      </c>
      <c r="K265" s="145" t="s">
        <v>1</v>
      </c>
      <c r="L265" s="33"/>
      <c r="M265" s="150" t="s">
        <v>1</v>
      </c>
      <c r="N265" s="151" t="s">
        <v>41</v>
      </c>
      <c r="O265" s="58"/>
      <c r="P265" s="152">
        <f t="shared" si="81"/>
        <v>0</v>
      </c>
      <c r="Q265" s="152">
        <v>0</v>
      </c>
      <c r="R265" s="152">
        <f t="shared" si="82"/>
        <v>0</v>
      </c>
      <c r="S265" s="152">
        <v>0</v>
      </c>
      <c r="T265" s="153">
        <f t="shared" si="8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4" t="s">
        <v>206</v>
      </c>
      <c r="AT265" s="154" t="s">
        <v>176</v>
      </c>
      <c r="AU265" s="154" t="s">
        <v>83</v>
      </c>
      <c r="AY265" s="17" t="s">
        <v>175</v>
      </c>
      <c r="BE265" s="155">
        <f t="shared" si="84"/>
        <v>0</v>
      </c>
      <c r="BF265" s="155">
        <f t="shared" si="85"/>
        <v>0</v>
      </c>
      <c r="BG265" s="155">
        <f t="shared" si="86"/>
        <v>0</v>
      </c>
      <c r="BH265" s="155">
        <f t="shared" si="87"/>
        <v>0</v>
      </c>
      <c r="BI265" s="155">
        <f t="shared" si="88"/>
        <v>0</v>
      </c>
      <c r="BJ265" s="17" t="s">
        <v>83</v>
      </c>
      <c r="BK265" s="155">
        <f t="shared" si="89"/>
        <v>0</v>
      </c>
      <c r="BL265" s="17" t="s">
        <v>206</v>
      </c>
      <c r="BM265" s="154" t="s">
        <v>538</v>
      </c>
    </row>
    <row r="266" spans="1:65" s="2" customFormat="1" ht="16.5" customHeight="1">
      <c r="A266" s="32"/>
      <c r="B266" s="142"/>
      <c r="C266" s="143" t="s">
        <v>354</v>
      </c>
      <c r="D266" s="143" t="s">
        <v>176</v>
      </c>
      <c r="E266" s="144" t="s">
        <v>539</v>
      </c>
      <c r="F266" s="145" t="s">
        <v>540</v>
      </c>
      <c r="G266" s="146" t="s">
        <v>357</v>
      </c>
      <c r="H266" s="147">
        <v>4</v>
      </c>
      <c r="I266" s="148"/>
      <c r="J266" s="149">
        <f t="shared" si="80"/>
        <v>0</v>
      </c>
      <c r="K266" s="145" t="s">
        <v>1</v>
      </c>
      <c r="L266" s="33"/>
      <c r="M266" s="150" t="s">
        <v>1</v>
      </c>
      <c r="N266" s="151" t="s">
        <v>41</v>
      </c>
      <c r="O266" s="58"/>
      <c r="P266" s="152">
        <f t="shared" si="81"/>
        <v>0</v>
      </c>
      <c r="Q266" s="152">
        <v>0</v>
      </c>
      <c r="R266" s="152">
        <f t="shared" si="82"/>
        <v>0</v>
      </c>
      <c r="S266" s="152">
        <v>0</v>
      </c>
      <c r="T266" s="153">
        <f t="shared" si="8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54" t="s">
        <v>206</v>
      </c>
      <c r="AT266" s="154" t="s">
        <v>176</v>
      </c>
      <c r="AU266" s="154" t="s">
        <v>83</v>
      </c>
      <c r="AY266" s="17" t="s">
        <v>175</v>
      </c>
      <c r="BE266" s="155">
        <f t="shared" si="84"/>
        <v>0</v>
      </c>
      <c r="BF266" s="155">
        <f t="shared" si="85"/>
        <v>0</v>
      </c>
      <c r="BG266" s="155">
        <f t="shared" si="86"/>
        <v>0</v>
      </c>
      <c r="BH266" s="155">
        <f t="shared" si="87"/>
        <v>0</v>
      </c>
      <c r="BI266" s="155">
        <f t="shared" si="88"/>
        <v>0</v>
      </c>
      <c r="BJ266" s="17" t="s">
        <v>83</v>
      </c>
      <c r="BK266" s="155">
        <f t="shared" si="89"/>
        <v>0</v>
      </c>
      <c r="BL266" s="17" t="s">
        <v>206</v>
      </c>
      <c r="BM266" s="154" t="s">
        <v>541</v>
      </c>
    </row>
    <row r="267" spans="1:65" s="2" customFormat="1" ht="21.75" customHeight="1">
      <c r="A267" s="32"/>
      <c r="B267" s="142"/>
      <c r="C267" s="143" t="s">
        <v>542</v>
      </c>
      <c r="D267" s="143" t="s">
        <v>176</v>
      </c>
      <c r="E267" s="144" t="s">
        <v>543</v>
      </c>
      <c r="F267" s="145" t="s">
        <v>544</v>
      </c>
      <c r="G267" s="146" t="s">
        <v>445</v>
      </c>
      <c r="H267" s="156"/>
      <c r="I267" s="148"/>
      <c r="J267" s="149">
        <f t="shared" si="80"/>
        <v>0</v>
      </c>
      <c r="K267" s="145" t="s">
        <v>1</v>
      </c>
      <c r="L267" s="33"/>
      <c r="M267" s="150" t="s">
        <v>1</v>
      </c>
      <c r="N267" s="151" t="s">
        <v>41</v>
      </c>
      <c r="O267" s="58"/>
      <c r="P267" s="152">
        <f t="shared" si="81"/>
        <v>0</v>
      </c>
      <c r="Q267" s="152">
        <v>0</v>
      </c>
      <c r="R267" s="152">
        <f t="shared" si="82"/>
        <v>0</v>
      </c>
      <c r="S267" s="152">
        <v>0</v>
      </c>
      <c r="T267" s="153">
        <f t="shared" si="8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4" t="s">
        <v>206</v>
      </c>
      <c r="AT267" s="154" t="s">
        <v>176</v>
      </c>
      <c r="AU267" s="154" t="s">
        <v>83</v>
      </c>
      <c r="AY267" s="17" t="s">
        <v>175</v>
      </c>
      <c r="BE267" s="155">
        <f t="shared" si="84"/>
        <v>0</v>
      </c>
      <c r="BF267" s="155">
        <f t="shared" si="85"/>
        <v>0</v>
      </c>
      <c r="BG267" s="155">
        <f t="shared" si="86"/>
        <v>0</v>
      </c>
      <c r="BH267" s="155">
        <f t="shared" si="87"/>
        <v>0</v>
      </c>
      <c r="BI267" s="155">
        <f t="shared" si="88"/>
        <v>0</v>
      </c>
      <c r="BJ267" s="17" t="s">
        <v>83</v>
      </c>
      <c r="BK267" s="155">
        <f t="shared" si="89"/>
        <v>0</v>
      </c>
      <c r="BL267" s="17" t="s">
        <v>206</v>
      </c>
      <c r="BM267" s="154" t="s">
        <v>545</v>
      </c>
    </row>
    <row r="268" spans="2:63" s="11" customFormat="1" ht="25.9" customHeight="1">
      <c r="B268" s="131"/>
      <c r="D268" s="132" t="s">
        <v>75</v>
      </c>
      <c r="E268" s="133" t="s">
        <v>546</v>
      </c>
      <c r="F268" s="133" t="s">
        <v>547</v>
      </c>
      <c r="I268" s="134"/>
      <c r="J268" s="135">
        <f>BK268</f>
        <v>0</v>
      </c>
      <c r="L268" s="131"/>
      <c r="M268" s="136"/>
      <c r="N268" s="137"/>
      <c r="O268" s="137"/>
      <c r="P268" s="138">
        <f>SUM(P269:P270)</f>
        <v>0</v>
      </c>
      <c r="Q268" s="137"/>
      <c r="R268" s="138">
        <f>SUM(R269:R270)</f>
        <v>0</v>
      </c>
      <c r="S268" s="137"/>
      <c r="T268" s="139">
        <f>SUM(T269:T270)</f>
        <v>0</v>
      </c>
      <c r="AR268" s="132" t="s">
        <v>85</v>
      </c>
      <c r="AT268" s="140" t="s">
        <v>75</v>
      </c>
      <c r="AU268" s="140" t="s">
        <v>76</v>
      </c>
      <c r="AY268" s="132" t="s">
        <v>175</v>
      </c>
      <c r="BK268" s="141">
        <f>SUM(BK269:BK270)</f>
        <v>0</v>
      </c>
    </row>
    <row r="269" spans="1:65" s="2" customFormat="1" ht="33" customHeight="1">
      <c r="A269" s="32"/>
      <c r="B269" s="142"/>
      <c r="C269" s="143" t="s">
        <v>358</v>
      </c>
      <c r="D269" s="143" t="s">
        <v>176</v>
      </c>
      <c r="E269" s="144" t="s">
        <v>548</v>
      </c>
      <c r="F269" s="145" t="s">
        <v>549</v>
      </c>
      <c r="G269" s="146" t="s">
        <v>195</v>
      </c>
      <c r="H269" s="147">
        <v>0.3</v>
      </c>
      <c r="I269" s="148"/>
      <c r="J269" s="149">
        <f>ROUND(I269*H269,2)</f>
        <v>0</v>
      </c>
      <c r="K269" s="145" t="s">
        <v>1</v>
      </c>
      <c r="L269" s="33"/>
      <c r="M269" s="150" t="s">
        <v>1</v>
      </c>
      <c r="N269" s="151" t="s">
        <v>41</v>
      </c>
      <c r="O269" s="58"/>
      <c r="P269" s="152">
        <f>O269*H269</f>
        <v>0</v>
      </c>
      <c r="Q269" s="152">
        <v>0</v>
      </c>
      <c r="R269" s="152">
        <f>Q269*H269</f>
        <v>0</v>
      </c>
      <c r="S269" s="152">
        <v>0</v>
      </c>
      <c r="T269" s="153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4" t="s">
        <v>206</v>
      </c>
      <c r="AT269" s="154" t="s">
        <v>176</v>
      </c>
      <c r="AU269" s="154" t="s">
        <v>83</v>
      </c>
      <c r="AY269" s="17" t="s">
        <v>175</v>
      </c>
      <c r="BE269" s="155">
        <f>IF(N269="základní",J269,0)</f>
        <v>0</v>
      </c>
      <c r="BF269" s="155">
        <f>IF(N269="snížená",J269,0)</f>
        <v>0</v>
      </c>
      <c r="BG269" s="155">
        <f>IF(N269="zákl. přenesená",J269,0)</f>
        <v>0</v>
      </c>
      <c r="BH269" s="155">
        <f>IF(N269="sníž. přenesená",J269,0)</f>
        <v>0</v>
      </c>
      <c r="BI269" s="155">
        <f>IF(N269="nulová",J269,0)</f>
        <v>0</v>
      </c>
      <c r="BJ269" s="17" t="s">
        <v>83</v>
      </c>
      <c r="BK269" s="155">
        <f>ROUND(I269*H269,2)</f>
        <v>0</v>
      </c>
      <c r="BL269" s="17" t="s">
        <v>206</v>
      </c>
      <c r="BM269" s="154" t="s">
        <v>550</v>
      </c>
    </row>
    <row r="270" spans="1:65" s="2" customFormat="1" ht="16.5" customHeight="1">
      <c r="A270" s="32"/>
      <c r="B270" s="142"/>
      <c r="C270" s="143" t="s">
        <v>551</v>
      </c>
      <c r="D270" s="143" t="s">
        <v>176</v>
      </c>
      <c r="E270" s="144" t="s">
        <v>552</v>
      </c>
      <c r="F270" s="145" t="s">
        <v>553</v>
      </c>
      <c r="G270" s="146" t="s">
        <v>445</v>
      </c>
      <c r="H270" s="156"/>
      <c r="I270" s="148"/>
      <c r="J270" s="149">
        <f>ROUND(I270*H270,2)</f>
        <v>0</v>
      </c>
      <c r="K270" s="145" t="s">
        <v>1</v>
      </c>
      <c r="L270" s="33"/>
      <c r="M270" s="150" t="s">
        <v>1</v>
      </c>
      <c r="N270" s="151" t="s">
        <v>41</v>
      </c>
      <c r="O270" s="58"/>
      <c r="P270" s="152">
        <f>O270*H270</f>
        <v>0</v>
      </c>
      <c r="Q270" s="152">
        <v>0</v>
      </c>
      <c r="R270" s="152">
        <f>Q270*H270</f>
        <v>0</v>
      </c>
      <c r="S270" s="152">
        <v>0</v>
      </c>
      <c r="T270" s="153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54" t="s">
        <v>206</v>
      </c>
      <c r="AT270" s="154" t="s">
        <v>176</v>
      </c>
      <c r="AU270" s="154" t="s">
        <v>83</v>
      </c>
      <c r="AY270" s="17" t="s">
        <v>175</v>
      </c>
      <c r="BE270" s="155">
        <f>IF(N270="základní",J270,0)</f>
        <v>0</v>
      </c>
      <c r="BF270" s="155">
        <f>IF(N270="snížená",J270,0)</f>
        <v>0</v>
      </c>
      <c r="BG270" s="155">
        <f>IF(N270="zákl. přenesená",J270,0)</f>
        <v>0</v>
      </c>
      <c r="BH270" s="155">
        <f>IF(N270="sníž. přenesená",J270,0)</f>
        <v>0</v>
      </c>
      <c r="BI270" s="155">
        <f>IF(N270="nulová",J270,0)</f>
        <v>0</v>
      </c>
      <c r="BJ270" s="17" t="s">
        <v>83</v>
      </c>
      <c r="BK270" s="155">
        <f>ROUND(I270*H270,2)</f>
        <v>0</v>
      </c>
      <c r="BL270" s="17" t="s">
        <v>206</v>
      </c>
      <c r="BM270" s="154" t="s">
        <v>554</v>
      </c>
    </row>
    <row r="271" spans="2:63" s="11" customFormat="1" ht="25.9" customHeight="1">
      <c r="B271" s="131"/>
      <c r="D271" s="132" t="s">
        <v>75</v>
      </c>
      <c r="E271" s="133" t="s">
        <v>555</v>
      </c>
      <c r="F271" s="133" t="s">
        <v>556</v>
      </c>
      <c r="I271" s="134"/>
      <c r="J271" s="135">
        <f>BK271</f>
        <v>0</v>
      </c>
      <c r="L271" s="131"/>
      <c r="M271" s="136"/>
      <c r="N271" s="137"/>
      <c r="O271" s="137"/>
      <c r="P271" s="138">
        <f>SUM(P272:P278)</f>
        <v>0</v>
      </c>
      <c r="Q271" s="137"/>
      <c r="R271" s="138">
        <f>SUM(R272:R278)</f>
        <v>0</v>
      </c>
      <c r="S271" s="137"/>
      <c r="T271" s="139">
        <f>SUM(T272:T278)</f>
        <v>0</v>
      </c>
      <c r="AR271" s="132" t="s">
        <v>85</v>
      </c>
      <c r="AT271" s="140" t="s">
        <v>75</v>
      </c>
      <c r="AU271" s="140" t="s">
        <v>76</v>
      </c>
      <c r="AY271" s="132" t="s">
        <v>175</v>
      </c>
      <c r="BK271" s="141">
        <f>SUM(BK272:BK278)</f>
        <v>0</v>
      </c>
    </row>
    <row r="272" spans="1:65" s="2" customFormat="1" ht="16.5" customHeight="1">
      <c r="A272" s="32"/>
      <c r="B272" s="142"/>
      <c r="C272" s="143" t="s">
        <v>363</v>
      </c>
      <c r="D272" s="143" t="s">
        <v>176</v>
      </c>
      <c r="E272" s="144" t="s">
        <v>557</v>
      </c>
      <c r="F272" s="145" t="s">
        <v>558</v>
      </c>
      <c r="G272" s="146" t="s">
        <v>362</v>
      </c>
      <c r="H272" s="147">
        <v>4.74</v>
      </c>
      <c r="I272" s="148"/>
      <c r="J272" s="149">
        <f aca="true" t="shared" si="90" ref="J272:J278">ROUND(I272*H272,2)</f>
        <v>0</v>
      </c>
      <c r="K272" s="145" t="s">
        <v>1</v>
      </c>
      <c r="L272" s="33"/>
      <c r="M272" s="150" t="s">
        <v>1</v>
      </c>
      <c r="N272" s="151" t="s">
        <v>41</v>
      </c>
      <c r="O272" s="58"/>
      <c r="P272" s="152">
        <f aca="true" t="shared" si="91" ref="P272:P278">O272*H272</f>
        <v>0</v>
      </c>
      <c r="Q272" s="152">
        <v>0</v>
      </c>
      <c r="R272" s="152">
        <f aca="true" t="shared" si="92" ref="R272:R278">Q272*H272</f>
        <v>0</v>
      </c>
      <c r="S272" s="152">
        <v>0</v>
      </c>
      <c r="T272" s="153">
        <f aca="true" t="shared" si="93" ref="T272:T278"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54" t="s">
        <v>206</v>
      </c>
      <c r="AT272" s="154" t="s">
        <v>176</v>
      </c>
      <c r="AU272" s="154" t="s">
        <v>83</v>
      </c>
      <c r="AY272" s="17" t="s">
        <v>175</v>
      </c>
      <c r="BE272" s="155">
        <f aca="true" t="shared" si="94" ref="BE272:BE278">IF(N272="základní",J272,0)</f>
        <v>0</v>
      </c>
      <c r="BF272" s="155">
        <f aca="true" t="shared" si="95" ref="BF272:BF278">IF(N272="snížená",J272,0)</f>
        <v>0</v>
      </c>
      <c r="BG272" s="155">
        <f aca="true" t="shared" si="96" ref="BG272:BG278">IF(N272="zákl. přenesená",J272,0)</f>
        <v>0</v>
      </c>
      <c r="BH272" s="155">
        <f aca="true" t="shared" si="97" ref="BH272:BH278">IF(N272="sníž. přenesená",J272,0)</f>
        <v>0</v>
      </c>
      <c r="BI272" s="155">
        <f aca="true" t="shared" si="98" ref="BI272:BI278">IF(N272="nulová",J272,0)</f>
        <v>0</v>
      </c>
      <c r="BJ272" s="17" t="s">
        <v>83</v>
      </c>
      <c r="BK272" s="155">
        <f aca="true" t="shared" si="99" ref="BK272:BK278">ROUND(I272*H272,2)</f>
        <v>0</v>
      </c>
      <c r="BL272" s="17" t="s">
        <v>206</v>
      </c>
      <c r="BM272" s="154" t="s">
        <v>559</v>
      </c>
    </row>
    <row r="273" spans="1:65" s="2" customFormat="1" ht="21.75" customHeight="1">
      <c r="A273" s="32"/>
      <c r="B273" s="142"/>
      <c r="C273" s="143" t="s">
        <v>560</v>
      </c>
      <c r="D273" s="143" t="s">
        <v>176</v>
      </c>
      <c r="E273" s="144" t="s">
        <v>561</v>
      </c>
      <c r="F273" s="145" t="s">
        <v>562</v>
      </c>
      <c r="G273" s="146" t="s">
        <v>232</v>
      </c>
      <c r="H273" s="147">
        <v>1</v>
      </c>
      <c r="I273" s="148"/>
      <c r="J273" s="149">
        <f t="shared" si="90"/>
        <v>0</v>
      </c>
      <c r="K273" s="145" t="s">
        <v>1</v>
      </c>
      <c r="L273" s="33"/>
      <c r="M273" s="150" t="s">
        <v>1</v>
      </c>
      <c r="N273" s="151" t="s">
        <v>41</v>
      </c>
      <c r="O273" s="58"/>
      <c r="P273" s="152">
        <f t="shared" si="91"/>
        <v>0</v>
      </c>
      <c r="Q273" s="152">
        <v>0</v>
      </c>
      <c r="R273" s="152">
        <f t="shared" si="92"/>
        <v>0</v>
      </c>
      <c r="S273" s="152">
        <v>0</v>
      </c>
      <c r="T273" s="153">
        <f t="shared" si="9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4" t="s">
        <v>206</v>
      </c>
      <c r="AT273" s="154" t="s">
        <v>176</v>
      </c>
      <c r="AU273" s="154" t="s">
        <v>83</v>
      </c>
      <c r="AY273" s="17" t="s">
        <v>175</v>
      </c>
      <c r="BE273" s="155">
        <f t="shared" si="94"/>
        <v>0</v>
      </c>
      <c r="BF273" s="155">
        <f t="shared" si="95"/>
        <v>0</v>
      </c>
      <c r="BG273" s="155">
        <f t="shared" si="96"/>
        <v>0</v>
      </c>
      <c r="BH273" s="155">
        <f t="shared" si="97"/>
        <v>0</v>
      </c>
      <c r="BI273" s="155">
        <f t="shared" si="98"/>
        <v>0</v>
      </c>
      <c r="BJ273" s="17" t="s">
        <v>83</v>
      </c>
      <c r="BK273" s="155">
        <f t="shared" si="99"/>
        <v>0</v>
      </c>
      <c r="BL273" s="17" t="s">
        <v>206</v>
      </c>
      <c r="BM273" s="154" t="s">
        <v>563</v>
      </c>
    </row>
    <row r="274" spans="1:65" s="2" customFormat="1" ht="21.75" customHeight="1">
      <c r="A274" s="32"/>
      <c r="B274" s="142"/>
      <c r="C274" s="143" t="s">
        <v>368</v>
      </c>
      <c r="D274" s="143" t="s">
        <v>176</v>
      </c>
      <c r="E274" s="144" t="s">
        <v>564</v>
      </c>
      <c r="F274" s="145" t="s">
        <v>565</v>
      </c>
      <c r="G274" s="146" t="s">
        <v>232</v>
      </c>
      <c r="H274" s="147">
        <v>1</v>
      </c>
      <c r="I274" s="148"/>
      <c r="J274" s="149">
        <f t="shared" si="90"/>
        <v>0</v>
      </c>
      <c r="K274" s="145" t="s">
        <v>1</v>
      </c>
      <c r="L274" s="33"/>
      <c r="M274" s="150" t="s">
        <v>1</v>
      </c>
      <c r="N274" s="151" t="s">
        <v>41</v>
      </c>
      <c r="O274" s="58"/>
      <c r="P274" s="152">
        <f t="shared" si="91"/>
        <v>0</v>
      </c>
      <c r="Q274" s="152">
        <v>0</v>
      </c>
      <c r="R274" s="152">
        <f t="shared" si="92"/>
        <v>0</v>
      </c>
      <c r="S274" s="152">
        <v>0</v>
      </c>
      <c r="T274" s="153">
        <f t="shared" si="9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54" t="s">
        <v>206</v>
      </c>
      <c r="AT274" s="154" t="s">
        <v>176</v>
      </c>
      <c r="AU274" s="154" t="s">
        <v>83</v>
      </c>
      <c r="AY274" s="17" t="s">
        <v>175</v>
      </c>
      <c r="BE274" s="155">
        <f t="shared" si="94"/>
        <v>0</v>
      </c>
      <c r="BF274" s="155">
        <f t="shared" si="95"/>
        <v>0</v>
      </c>
      <c r="BG274" s="155">
        <f t="shared" si="96"/>
        <v>0</v>
      </c>
      <c r="BH274" s="155">
        <f t="shared" si="97"/>
        <v>0</v>
      </c>
      <c r="BI274" s="155">
        <f t="shared" si="98"/>
        <v>0</v>
      </c>
      <c r="BJ274" s="17" t="s">
        <v>83</v>
      </c>
      <c r="BK274" s="155">
        <f t="shared" si="99"/>
        <v>0</v>
      </c>
      <c r="BL274" s="17" t="s">
        <v>206</v>
      </c>
      <c r="BM274" s="154" t="s">
        <v>566</v>
      </c>
    </row>
    <row r="275" spans="1:65" s="2" customFormat="1" ht="24">
      <c r="A275" s="32"/>
      <c r="B275" s="142"/>
      <c r="C275" s="143" t="s">
        <v>567</v>
      </c>
      <c r="D275" s="143" t="s">
        <v>176</v>
      </c>
      <c r="E275" s="144" t="s">
        <v>568</v>
      </c>
      <c r="F275" s="145" t="s">
        <v>569</v>
      </c>
      <c r="G275" s="146" t="s">
        <v>232</v>
      </c>
      <c r="H275" s="147">
        <v>1</v>
      </c>
      <c r="I275" s="148"/>
      <c r="J275" s="149">
        <f t="shared" si="90"/>
        <v>0</v>
      </c>
      <c r="K275" s="145" t="s">
        <v>1</v>
      </c>
      <c r="L275" s="33"/>
      <c r="M275" s="150" t="s">
        <v>1</v>
      </c>
      <c r="N275" s="151" t="s">
        <v>41</v>
      </c>
      <c r="O275" s="58"/>
      <c r="P275" s="152">
        <f t="shared" si="91"/>
        <v>0</v>
      </c>
      <c r="Q275" s="152">
        <v>0</v>
      </c>
      <c r="R275" s="152">
        <f t="shared" si="92"/>
        <v>0</v>
      </c>
      <c r="S275" s="152">
        <v>0</v>
      </c>
      <c r="T275" s="153">
        <f t="shared" si="9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54" t="s">
        <v>206</v>
      </c>
      <c r="AT275" s="154" t="s">
        <v>176</v>
      </c>
      <c r="AU275" s="154" t="s">
        <v>83</v>
      </c>
      <c r="AY275" s="17" t="s">
        <v>175</v>
      </c>
      <c r="BE275" s="155">
        <f t="shared" si="94"/>
        <v>0</v>
      </c>
      <c r="BF275" s="155">
        <f t="shared" si="95"/>
        <v>0</v>
      </c>
      <c r="BG275" s="155">
        <f t="shared" si="96"/>
        <v>0</v>
      </c>
      <c r="BH275" s="155">
        <f t="shared" si="97"/>
        <v>0</v>
      </c>
      <c r="BI275" s="155">
        <f t="shared" si="98"/>
        <v>0</v>
      </c>
      <c r="BJ275" s="17" t="s">
        <v>83</v>
      </c>
      <c r="BK275" s="155">
        <f t="shared" si="99"/>
        <v>0</v>
      </c>
      <c r="BL275" s="17" t="s">
        <v>206</v>
      </c>
      <c r="BM275" s="154" t="s">
        <v>570</v>
      </c>
    </row>
    <row r="276" spans="1:65" s="2" customFormat="1" ht="16.5" customHeight="1">
      <c r="A276" s="32"/>
      <c r="B276" s="142"/>
      <c r="C276" s="143" t="s">
        <v>372</v>
      </c>
      <c r="D276" s="143" t="s">
        <v>176</v>
      </c>
      <c r="E276" s="144" t="s">
        <v>571</v>
      </c>
      <c r="F276" s="145" t="s">
        <v>572</v>
      </c>
      <c r="G276" s="146" t="s">
        <v>232</v>
      </c>
      <c r="H276" s="147">
        <v>1</v>
      </c>
      <c r="I276" s="148"/>
      <c r="J276" s="149">
        <f t="shared" si="90"/>
        <v>0</v>
      </c>
      <c r="K276" s="145" t="s">
        <v>1</v>
      </c>
      <c r="L276" s="33"/>
      <c r="M276" s="150" t="s">
        <v>1</v>
      </c>
      <c r="N276" s="151" t="s">
        <v>41</v>
      </c>
      <c r="O276" s="58"/>
      <c r="P276" s="152">
        <f t="shared" si="91"/>
        <v>0</v>
      </c>
      <c r="Q276" s="152">
        <v>0</v>
      </c>
      <c r="R276" s="152">
        <f t="shared" si="92"/>
        <v>0</v>
      </c>
      <c r="S276" s="152">
        <v>0</v>
      </c>
      <c r="T276" s="153">
        <f t="shared" si="9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54" t="s">
        <v>206</v>
      </c>
      <c r="AT276" s="154" t="s">
        <v>176</v>
      </c>
      <c r="AU276" s="154" t="s">
        <v>83</v>
      </c>
      <c r="AY276" s="17" t="s">
        <v>175</v>
      </c>
      <c r="BE276" s="155">
        <f t="shared" si="94"/>
        <v>0</v>
      </c>
      <c r="BF276" s="155">
        <f t="shared" si="95"/>
        <v>0</v>
      </c>
      <c r="BG276" s="155">
        <f t="shared" si="96"/>
        <v>0</v>
      </c>
      <c r="BH276" s="155">
        <f t="shared" si="97"/>
        <v>0</v>
      </c>
      <c r="BI276" s="155">
        <f t="shared" si="98"/>
        <v>0</v>
      </c>
      <c r="BJ276" s="17" t="s">
        <v>83</v>
      </c>
      <c r="BK276" s="155">
        <f t="shared" si="99"/>
        <v>0</v>
      </c>
      <c r="BL276" s="17" t="s">
        <v>206</v>
      </c>
      <c r="BM276" s="154" t="s">
        <v>573</v>
      </c>
    </row>
    <row r="277" spans="1:65" s="2" customFormat="1" ht="16.5" customHeight="1">
      <c r="A277" s="32"/>
      <c r="B277" s="142"/>
      <c r="C277" s="143" t="s">
        <v>574</v>
      </c>
      <c r="D277" s="143" t="s">
        <v>176</v>
      </c>
      <c r="E277" s="144" t="s">
        <v>575</v>
      </c>
      <c r="F277" s="145" t="s">
        <v>576</v>
      </c>
      <c r="G277" s="146" t="s">
        <v>232</v>
      </c>
      <c r="H277" s="147">
        <v>1</v>
      </c>
      <c r="I277" s="148"/>
      <c r="J277" s="149">
        <f t="shared" si="90"/>
        <v>0</v>
      </c>
      <c r="K277" s="145" t="s">
        <v>1</v>
      </c>
      <c r="L277" s="33"/>
      <c r="M277" s="150" t="s">
        <v>1</v>
      </c>
      <c r="N277" s="151" t="s">
        <v>41</v>
      </c>
      <c r="O277" s="58"/>
      <c r="P277" s="152">
        <f t="shared" si="91"/>
        <v>0</v>
      </c>
      <c r="Q277" s="152">
        <v>0</v>
      </c>
      <c r="R277" s="152">
        <f t="shared" si="92"/>
        <v>0</v>
      </c>
      <c r="S277" s="152">
        <v>0</v>
      </c>
      <c r="T277" s="153">
        <f t="shared" si="9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4" t="s">
        <v>206</v>
      </c>
      <c r="AT277" s="154" t="s">
        <v>176</v>
      </c>
      <c r="AU277" s="154" t="s">
        <v>83</v>
      </c>
      <c r="AY277" s="17" t="s">
        <v>175</v>
      </c>
      <c r="BE277" s="155">
        <f t="shared" si="94"/>
        <v>0</v>
      </c>
      <c r="BF277" s="155">
        <f t="shared" si="95"/>
        <v>0</v>
      </c>
      <c r="BG277" s="155">
        <f t="shared" si="96"/>
        <v>0</v>
      </c>
      <c r="BH277" s="155">
        <f t="shared" si="97"/>
        <v>0</v>
      </c>
      <c r="BI277" s="155">
        <f t="shared" si="98"/>
        <v>0</v>
      </c>
      <c r="BJ277" s="17" t="s">
        <v>83</v>
      </c>
      <c r="BK277" s="155">
        <f t="shared" si="99"/>
        <v>0</v>
      </c>
      <c r="BL277" s="17" t="s">
        <v>206</v>
      </c>
      <c r="BM277" s="154" t="s">
        <v>577</v>
      </c>
    </row>
    <row r="278" spans="1:65" s="2" customFormat="1" ht="21.75" customHeight="1">
      <c r="A278" s="32"/>
      <c r="B278" s="142"/>
      <c r="C278" s="143" t="s">
        <v>375</v>
      </c>
      <c r="D278" s="143" t="s">
        <v>176</v>
      </c>
      <c r="E278" s="144" t="s">
        <v>578</v>
      </c>
      <c r="F278" s="145" t="s">
        <v>579</v>
      </c>
      <c r="G278" s="146" t="s">
        <v>445</v>
      </c>
      <c r="H278" s="156"/>
      <c r="I278" s="148"/>
      <c r="J278" s="149">
        <f t="shared" si="90"/>
        <v>0</v>
      </c>
      <c r="K278" s="145" t="s">
        <v>1</v>
      </c>
      <c r="L278" s="33"/>
      <c r="M278" s="150" t="s">
        <v>1</v>
      </c>
      <c r="N278" s="151" t="s">
        <v>41</v>
      </c>
      <c r="O278" s="58"/>
      <c r="P278" s="152">
        <f t="shared" si="91"/>
        <v>0</v>
      </c>
      <c r="Q278" s="152">
        <v>0</v>
      </c>
      <c r="R278" s="152">
        <f t="shared" si="92"/>
        <v>0</v>
      </c>
      <c r="S278" s="152">
        <v>0</v>
      </c>
      <c r="T278" s="153">
        <f t="shared" si="9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54" t="s">
        <v>206</v>
      </c>
      <c r="AT278" s="154" t="s">
        <v>176</v>
      </c>
      <c r="AU278" s="154" t="s">
        <v>83</v>
      </c>
      <c r="AY278" s="17" t="s">
        <v>175</v>
      </c>
      <c r="BE278" s="155">
        <f t="shared" si="94"/>
        <v>0</v>
      </c>
      <c r="BF278" s="155">
        <f t="shared" si="95"/>
        <v>0</v>
      </c>
      <c r="BG278" s="155">
        <f t="shared" si="96"/>
        <v>0</v>
      </c>
      <c r="BH278" s="155">
        <f t="shared" si="97"/>
        <v>0</v>
      </c>
      <c r="BI278" s="155">
        <f t="shared" si="98"/>
        <v>0</v>
      </c>
      <c r="BJ278" s="17" t="s">
        <v>83</v>
      </c>
      <c r="BK278" s="155">
        <f t="shared" si="99"/>
        <v>0</v>
      </c>
      <c r="BL278" s="17" t="s">
        <v>206</v>
      </c>
      <c r="BM278" s="154" t="s">
        <v>580</v>
      </c>
    </row>
    <row r="279" spans="2:63" s="11" customFormat="1" ht="25.9" customHeight="1">
      <c r="B279" s="131"/>
      <c r="D279" s="132" t="s">
        <v>75</v>
      </c>
      <c r="E279" s="133" t="s">
        <v>581</v>
      </c>
      <c r="F279" s="133" t="s">
        <v>582</v>
      </c>
      <c r="I279" s="134"/>
      <c r="J279" s="135">
        <f>BK279</f>
        <v>0</v>
      </c>
      <c r="L279" s="131"/>
      <c r="M279" s="136"/>
      <c r="N279" s="137"/>
      <c r="O279" s="137"/>
      <c r="P279" s="138">
        <f>SUM(P280:P291)</f>
        <v>0</v>
      </c>
      <c r="Q279" s="137"/>
      <c r="R279" s="138">
        <f>SUM(R280:R291)</f>
        <v>0</v>
      </c>
      <c r="S279" s="137"/>
      <c r="T279" s="139">
        <f>SUM(T280:T291)</f>
        <v>0</v>
      </c>
      <c r="AR279" s="132" t="s">
        <v>85</v>
      </c>
      <c r="AT279" s="140" t="s">
        <v>75</v>
      </c>
      <c r="AU279" s="140" t="s">
        <v>76</v>
      </c>
      <c r="AY279" s="132" t="s">
        <v>175</v>
      </c>
      <c r="BK279" s="141">
        <f>SUM(BK280:BK291)</f>
        <v>0</v>
      </c>
    </row>
    <row r="280" spans="1:65" s="2" customFormat="1" ht="24">
      <c r="A280" s="32"/>
      <c r="B280" s="142"/>
      <c r="C280" s="143" t="s">
        <v>583</v>
      </c>
      <c r="D280" s="143" t="s">
        <v>176</v>
      </c>
      <c r="E280" s="144" t="s">
        <v>584</v>
      </c>
      <c r="F280" s="145" t="s">
        <v>585</v>
      </c>
      <c r="G280" s="146" t="s">
        <v>437</v>
      </c>
      <c r="H280" s="147">
        <v>862.48</v>
      </c>
      <c r="I280" s="148"/>
      <c r="J280" s="149">
        <f aca="true" t="shared" si="100" ref="J280:J291">ROUND(I280*H280,2)</f>
        <v>0</v>
      </c>
      <c r="K280" s="145" t="s">
        <v>1</v>
      </c>
      <c r="L280" s="33"/>
      <c r="M280" s="150" t="s">
        <v>1</v>
      </c>
      <c r="N280" s="151" t="s">
        <v>41</v>
      </c>
      <c r="O280" s="58"/>
      <c r="P280" s="152">
        <f aca="true" t="shared" si="101" ref="P280:P291">O280*H280</f>
        <v>0</v>
      </c>
      <c r="Q280" s="152">
        <v>0</v>
      </c>
      <c r="R280" s="152">
        <f aca="true" t="shared" si="102" ref="R280:R291">Q280*H280</f>
        <v>0</v>
      </c>
      <c r="S280" s="152">
        <v>0</v>
      </c>
      <c r="T280" s="153">
        <f aca="true" t="shared" si="103" ref="T280:T291"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4" t="s">
        <v>206</v>
      </c>
      <c r="AT280" s="154" t="s">
        <v>176</v>
      </c>
      <c r="AU280" s="154" t="s">
        <v>83</v>
      </c>
      <c r="AY280" s="17" t="s">
        <v>175</v>
      </c>
      <c r="BE280" s="155">
        <f aca="true" t="shared" si="104" ref="BE280:BE291">IF(N280="základní",J280,0)</f>
        <v>0</v>
      </c>
      <c r="BF280" s="155">
        <f aca="true" t="shared" si="105" ref="BF280:BF291">IF(N280="snížená",J280,0)</f>
        <v>0</v>
      </c>
      <c r="BG280" s="155">
        <f aca="true" t="shared" si="106" ref="BG280:BG291">IF(N280="zákl. přenesená",J280,0)</f>
        <v>0</v>
      </c>
      <c r="BH280" s="155">
        <f aca="true" t="shared" si="107" ref="BH280:BH291">IF(N280="sníž. přenesená",J280,0)</f>
        <v>0</v>
      </c>
      <c r="BI280" s="155">
        <f aca="true" t="shared" si="108" ref="BI280:BI291">IF(N280="nulová",J280,0)</f>
        <v>0</v>
      </c>
      <c r="BJ280" s="17" t="s">
        <v>83</v>
      </c>
      <c r="BK280" s="155">
        <f aca="true" t="shared" si="109" ref="BK280:BK291">ROUND(I280*H280,2)</f>
        <v>0</v>
      </c>
      <c r="BL280" s="17" t="s">
        <v>206</v>
      </c>
      <c r="BM280" s="154" t="s">
        <v>586</v>
      </c>
    </row>
    <row r="281" spans="1:65" s="2" customFormat="1" ht="16.5" customHeight="1">
      <c r="A281" s="32"/>
      <c r="B281" s="142"/>
      <c r="C281" s="143" t="s">
        <v>379</v>
      </c>
      <c r="D281" s="143" t="s">
        <v>176</v>
      </c>
      <c r="E281" s="144" t="s">
        <v>587</v>
      </c>
      <c r="F281" s="145" t="s">
        <v>588</v>
      </c>
      <c r="G281" s="146" t="s">
        <v>232</v>
      </c>
      <c r="H281" s="147">
        <v>1</v>
      </c>
      <c r="I281" s="148"/>
      <c r="J281" s="149">
        <f t="shared" si="100"/>
        <v>0</v>
      </c>
      <c r="K281" s="145" t="s">
        <v>1</v>
      </c>
      <c r="L281" s="33"/>
      <c r="M281" s="150" t="s">
        <v>1</v>
      </c>
      <c r="N281" s="151" t="s">
        <v>41</v>
      </c>
      <c r="O281" s="58"/>
      <c r="P281" s="152">
        <f t="shared" si="101"/>
        <v>0</v>
      </c>
      <c r="Q281" s="152">
        <v>0</v>
      </c>
      <c r="R281" s="152">
        <f t="shared" si="102"/>
        <v>0</v>
      </c>
      <c r="S281" s="152">
        <v>0</v>
      </c>
      <c r="T281" s="153">
        <f t="shared" si="10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54" t="s">
        <v>206</v>
      </c>
      <c r="AT281" s="154" t="s">
        <v>176</v>
      </c>
      <c r="AU281" s="154" t="s">
        <v>83</v>
      </c>
      <c r="AY281" s="17" t="s">
        <v>175</v>
      </c>
      <c r="BE281" s="155">
        <f t="shared" si="104"/>
        <v>0</v>
      </c>
      <c r="BF281" s="155">
        <f t="shared" si="105"/>
        <v>0</v>
      </c>
      <c r="BG281" s="155">
        <f t="shared" si="106"/>
        <v>0</v>
      </c>
      <c r="BH281" s="155">
        <f t="shared" si="107"/>
        <v>0</v>
      </c>
      <c r="BI281" s="155">
        <f t="shared" si="108"/>
        <v>0</v>
      </c>
      <c r="BJ281" s="17" t="s">
        <v>83</v>
      </c>
      <c r="BK281" s="155">
        <f t="shared" si="109"/>
        <v>0</v>
      </c>
      <c r="BL281" s="17" t="s">
        <v>206</v>
      </c>
      <c r="BM281" s="154" t="s">
        <v>589</v>
      </c>
    </row>
    <row r="282" spans="1:65" s="2" customFormat="1" ht="16.5" customHeight="1">
      <c r="A282" s="32"/>
      <c r="B282" s="142"/>
      <c r="C282" s="143" t="s">
        <v>590</v>
      </c>
      <c r="D282" s="143" t="s">
        <v>176</v>
      </c>
      <c r="E282" s="144" t="s">
        <v>591</v>
      </c>
      <c r="F282" s="145" t="s">
        <v>592</v>
      </c>
      <c r="G282" s="146" t="s">
        <v>232</v>
      </c>
      <c r="H282" s="147">
        <v>1</v>
      </c>
      <c r="I282" s="148"/>
      <c r="J282" s="149">
        <f t="shared" si="100"/>
        <v>0</v>
      </c>
      <c r="K282" s="145" t="s">
        <v>1</v>
      </c>
      <c r="L282" s="33"/>
      <c r="M282" s="150" t="s">
        <v>1</v>
      </c>
      <c r="N282" s="151" t="s">
        <v>41</v>
      </c>
      <c r="O282" s="58"/>
      <c r="P282" s="152">
        <f t="shared" si="101"/>
        <v>0</v>
      </c>
      <c r="Q282" s="152">
        <v>0</v>
      </c>
      <c r="R282" s="152">
        <f t="shared" si="102"/>
        <v>0</v>
      </c>
      <c r="S282" s="152">
        <v>0</v>
      </c>
      <c r="T282" s="153">
        <f t="shared" si="10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54" t="s">
        <v>206</v>
      </c>
      <c r="AT282" s="154" t="s">
        <v>176</v>
      </c>
      <c r="AU282" s="154" t="s">
        <v>83</v>
      </c>
      <c r="AY282" s="17" t="s">
        <v>175</v>
      </c>
      <c r="BE282" s="155">
        <f t="shared" si="104"/>
        <v>0</v>
      </c>
      <c r="BF282" s="155">
        <f t="shared" si="105"/>
        <v>0</v>
      </c>
      <c r="BG282" s="155">
        <f t="shared" si="106"/>
        <v>0</v>
      </c>
      <c r="BH282" s="155">
        <f t="shared" si="107"/>
        <v>0</v>
      </c>
      <c r="BI282" s="155">
        <f t="shared" si="108"/>
        <v>0</v>
      </c>
      <c r="BJ282" s="17" t="s">
        <v>83</v>
      </c>
      <c r="BK282" s="155">
        <f t="shared" si="109"/>
        <v>0</v>
      </c>
      <c r="BL282" s="17" t="s">
        <v>206</v>
      </c>
      <c r="BM282" s="154" t="s">
        <v>593</v>
      </c>
    </row>
    <row r="283" spans="1:65" s="2" customFormat="1" ht="16.5" customHeight="1">
      <c r="A283" s="32"/>
      <c r="B283" s="142"/>
      <c r="C283" s="143" t="s">
        <v>382</v>
      </c>
      <c r="D283" s="143" t="s">
        <v>176</v>
      </c>
      <c r="E283" s="144" t="s">
        <v>594</v>
      </c>
      <c r="F283" s="145" t="s">
        <v>595</v>
      </c>
      <c r="G283" s="146" t="s">
        <v>232</v>
      </c>
      <c r="H283" s="147">
        <v>1</v>
      </c>
      <c r="I283" s="148"/>
      <c r="J283" s="149">
        <f t="shared" si="100"/>
        <v>0</v>
      </c>
      <c r="K283" s="145" t="s">
        <v>1</v>
      </c>
      <c r="L283" s="33"/>
      <c r="M283" s="150" t="s">
        <v>1</v>
      </c>
      <c r="N283" s="151" t="s">
        <v>41</v>
      </c>
      <c r="O283" s="58"/>
      <c r="P283" s="152">
        <f t="shared" si="101"/>
        <v>0</v>
      </c>
      <c r="Q283" s="152">
        <v>0</v>
      </c>
      <c r="R283" s="152">
        <f t="shared" si="102"/>
        <v>0</v>
      </c>
      <c r="S283" s="152">
        <v>0</v>
      </c>
      <c r="T283" s="153">
        <f t="shared" si="10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54" t="s">
        <v>206</v>
      </c>
      <c r="AT283" s="154" t="s">
        <v>176</v>
      </c>
      <c r="AU283" s="154" t="s">
        <v>83</v>
      </c>
      <c r="AY283" s="17" t="s">
        <v>175</v>
      </c>
      <c r="BE283" s="155">
        <f t="shared" si="104"/>
        <v>0</v>
      </c>
      <c r="BF283" s="155">
        <f t="shared" si="105"/>
        <v>0</v>
      </c>
      <c r="BG283" s="155">
        <f t="shared" si="106"/>
        <v>0</v>
      </c>
      <c r="BH283" s="155">
        <f t="shared" si="107"/>
        <v>0</v>
      </c>
      <c r="BI283" s="155">
        <f t="shared" si="108"/>
        <v>0</v>
      </c>
      <c r="BJ283" s="17" t="s">
        <v>83</v>
      </c>
      <c r="BK283" s="155">
        <f t="shared" si="109"/>
        <v>0</v>
      </c>
      <c r="BL283" s="17" t="s">
        <v>206</v>
      </c>
      <c r="BM283" s="154" t="s">
        <v>596</v>
      </c>
    </row>
    <row r="284" spans="1:65" s="2" customFormat="1" ht="24">
      <c r="A284" s="32"/>
      <c r="B284" s="142"/>
      <c r="C284" s="143" t="s">
        <v>597</v>
      </c>
      <c r="D284" s="143" t="s">
        <v>176</v>
      </c>
      <c r="E284" s="144" t="s">
        <v>598</v>
      </c>
      <c r="F284" s="145" t="s">
        <v>599</v>
      </c>
      <c r="G284" s="146" t="s">
        <v>232</v>
      </c>
      <c r="H284" s="147">
        <v>1</v>
      </c>
      <c r="I284" s="148"/>
      <c r="J284" s="149">
        <f t="shared" si="100"/>
        <v>0</v>
      </c>
      <c r="K284" s="145" t="s">
        <v>1</v>
      </c>
      <c r="L284" s="33"/>
      <c r="M284" s="150" t="s">
        <v>1</v>
      </c>
      <c r="N284" s="151" t="s">
        <v>41</v>
      </c>
      <c r="O284" s="58"/>
      <c r="P284" s="152">
        <f t="shared" si="101"/>
        <v>0</v>
      </c>
      <c r="Q284" s="152">
        <v>0</v>
      </c>
      <c r="R284" s="152">
        <f t="shared" si="102"/>
        <v>0</v>
      </c>
      <c r="S284" s="152">
        <v>0</v>
      </c>
      <c r="T284" s="153">
        <f t="shared" si="10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54" t="s">
        <v>206</v>
      </c>
      <c r="AT284" s="154" t="s">
        <v>176</v>
      </c>
      <c r="AU284" s="154" t="s">
        <v>83</v>
      </c>
      <c r="AY284" s="17" t="s">
        <v>175</v>
      </c>
      <c r="BE284" s="155">
        <f t="shared" si="104"/>
        <v>0</v>
      </c>
      <c r="BF284" s="155">
        <f t="shared" si="105"/>
        <v>0</v>
      </c>
      <c r="BG284" s="155">
        <f t="shared" si="106"/>
        <v>0</v>
      </c>
      <c r="BH284" s="155">
        <f t="shared" si="107"/>
        <v>0</v>
      </c>
      <c r="BI284" s="155">
        <f t="shared" si="108"/>
        <v>0</v>
      </c>
      <c r="BJ284" s="17" t="s">
        <v>83</v>
      </c>
      <c r="BK284" s="155">
        <f t="shared" si="109"/>
        <v>0</v>
      </c>
      <c r="BL284" s="17" t="s">
        <v>206</v>
      </c>
      <c r="BM284" s="154" t="s">
        <v>600</v>
      </c>
    </row>
    <row r="285" spans="1:65" s="2" customFormat="1" ht="24">
      <c r="A285" s="32"/>
      <c r="B285" s="142"/>
      <c r="C285" s="143" t="s">
        <v>386</v>
      </c>
      <c r="D285" s="143" t="s">
        <v>176</v>
      </c>
      <c r="E285" s="144" t="s">
        <v>601</v>
      </c>
      <c r="F285" s="145" t="s">
        <v>602</v>
      </c>
      <c r="G285" s="146" t="s">
        <v>232</v>
      </c>
      <c r="H285" s="147">
        <v>1</v>
      </c>
      <c r="I285" s="148"/>
      <c r="J285" s="149">
        <f t="shared" si="100"/>
        <v>0</v>
      </c>
      <c r="K285" s="145" t="s">
        <v>1</v>
      </c>
      <c r="L285" s="33"/>
      <c r="M285" s="150" t="s">
        <v>1</v>
      </c>
      <c r="N285" s="151" t="s">
        <v>41</v>
      </c>
      <c r="O285" s="58"/>
      <c r="P285" s="152">
        <f t="shared" si="101"/>
        <v>0</v>
      </c>
      <c r="Q285" s="152">
        <v>0</v>
      </c>
      <c r="R285" s="152">
        <f t="shared" si="102"/>
        <v>0</v>
      </c>
      <c r="S285" s="152">
        <v>0</v>
      </c>
      <c r="T285" s="153">
        <f t="shared" si="10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54" t="s">
        <v>206</v>
      </c>
      <c r="AT285" s="154" t="s">
        <v>176</v>
      </c>
      <c r="AU285" s="154" t="s">
        <v>83</v>
      </c>
      <c r="AY285" s="17" t="s">
        <v>175</v>
      </c>
      <c r="BE285" s="155">
        <f t="shared" si="104"/>
        <v>0</v>
      </c>
      <c r="BF285" s="155">
        <f t="shared" si="105"/>
        <v>0</v>
      </c>
      <c r="BG285" s="155">
        <f t="shared" si="106"/>
        <v>0</v>
      </c>
      <c r="BH285" s="155">
        <f t="shared" si="107"/>
        <v>0</v>
      </c>
      <c r="BI285" s="155">
        <f t="shared" si="108"/>
        <v>0</v>
      </c>
      <c r="BJ285" s="17" t="s">
        <v>83</v>
      </c>
      <c r="BK285" s="155">
        <f t="shared" si="109"/>
        <v>0</v>
      </c>
      <c r="BL285" s="17" t="s">
        <v>206</v>
      </c>
      <c r="BM285" s="154" t="s">
        <v>603</v>
      </c>
    </row>
    <row r="286" spans="1:65" s="2" customFormat="1" ht="24">
      <c r="A286" s="32"/>
      <c r="B286" s="142"/>
      <c r="C286" s="143" t="s">
        <v>604</v>
      </c>
      <c r="D286" s="143" t="s">
        <v>176</v>
      </c>
      <c r="E286" s="144" t="s">
        <v>605</v>
      </c>
      <c r="F286" s="145" t="s">
        <v>606</v>
      </c>
      <c r="G286" s="146" t="s">
        <v>437</v>
      </c>
      <c r="H286" s="147">
        <v>21.572</v>
      </c>
      <c r="I286" s="148"/>
      <c r="J286" s="149">
        <f t="shared" si="100"/>
        <v>0</v>
      </c>
      <c r="K286" s="145" t="s">
        <v>1</v>
      </c>
      <c r="L286" s="33"/>
      <c r="M286" s="150" t="s">
        <v>1</v>
      </c>
      <c r="N286" s="151" t="s">
        <v>41</v>
      </c>
      <c r="O286" s="58"/>
      <c r="P286" s="152">
        <f t="shared" si="101"/>
        <v>0</v>
      </c>
      <c r="Q286" s="152">
        <v>0</v>
      </c>
      <c r="R286" s="152">
        <f t="shared" si="102"/>
        <v>0</v>
      </c>
      <c r="S286" s="152">
        <v>0</v>
      </c>
      <c r="T286" s="153">
        <f t="shared" si="10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54" t="s">
        <v>206</v>
      </c>
      <c r="AT286" s="154" t="s">
        <v>176</v>
      </c>
      <c r="AU286" s="154" t="s">
        <v>83</v>
      </c>
      <c r="AY286" s="17" t="s">
        <v>175</v>
      </c>
      <c r="BE286" s="155">
        <f t="shared" si="104"/>
        <v>0</v>
      </c>
      <c r="BF286" s="155">
        <f t="shared" si="105"/>
        <v>0</v>
      </c>
      <c r="BG286" s="155">
        <f t="shared" si="106"/>
        <v>0</v>
      </c>
      <c r="BH286" s="155">
        <f t="shared" si="107"/>
        <v>0</v>
      </c>
      <c r="BI286" s="155">
        <f t="shared" si="108"/>
        <v>0</v>
      </c>
      <c r="BJ286" s="17" t="s">
        <v>83</v>
      </c>
      <c r="BK286" s="155">
        <f t="shared" si="109"/>
        <v>0</v>
      </c>
      <c r="BL286" s="17" t="s">
        <v>206</v>
      </c>
      <c r="BM286" s="154" t="s">
        <v>607</v>
      </c>
    </row>
    <row r="287" spans="1:65" s="2" customFormat="1" ht="24">
      <c r="A287" s="32"/>
      <c r="B287" s="142"/>
      <c r="C287" s="143" t="s">
        <v>389</v>
      </c>
      <c r="D287" s="143" t="s">
        <v>176</v>
      </c>
      <c r="E287" s="144" t="s">
        <v>608</v>
      </c>
      <c r="F287" s="145" t="s">
        <v>609</v>
      </c>
      <c r="G287" s="146" t="s">
        <v>437</v>
      </c>
      <c r="H287" s="147">
        <v>105.504</v>
      </c>
      <c r="I287" s="148"/>
      <c r="J287" s="149">
        <f t="shared" si="100"/>
        <v>0</v>
      </c>
      <c r="K287" s="145" t="s">
        <v>1</v>
      </c>
      <c r="L287" s="33"/>
      <c r="M287" s="150" t="s">
        <v>1</v>
      </c>
      <c r="N287" s="151" t="s">
        <v>41</v>
      </c>
      <c r="O287" s="58"/>
      <c r="P287" s="152">
        <f t="shared" si="101"/>
        <v>0</v>
      </c>
      <c r="Q287" s="152">
        <v>0</v>
      </c>
      <c r="R287" s="152">
        <f t="shared" si="102"/>
        <v>0</v>
      </c>
      <c r="S287" s="152">
        <v>0</v>
      </c>
      <c r="T287" s="153">
        <f t="shared" si="10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54" t="s">
        <v>206</v>
      </c>
      <c r="AT287" s="154" t="s">
        <v>176</v>
      </c>
      <c r="AU287" s="154" t="s">
        <v>83</v>
      </c>
      <c r="AY287" s="17" t="s">
        <v>175</v>
      </c>
      <c r="BE287" s="155">
        <f t="shared" si="104"/>
        <v>0</v>
      </c>
      <c r="BF287" s="155">
        <f t="shared" si="105"/>
        <v>0</v>
      </c>
      <c r="BG287" s="155">
        <f t="shared" si="106"/>
        <v>0</v>
      </c>
      <c r="BH287" s="155">
        <f t="shared" si="107"/>
        <v>0</v>
      </c>
      <c r="BI287" s="155">
        <f t="shared" si="108"/>
        <v>0</v>
      </c>
      <c r="BJ287" s="17" t="s">
        <v>83</v>
      </c>
      <c r="BK287" s="155">
        <f t="shared" si="109"/>
        <v>0</v>
      </c>
      <c r="BL287" s="17" t="s">
        <v>206</v>
      </c>
      <c r="BM287" s="154" t="s">
        <v>610</v>
      </c>
    </row>
    <row r="288" spans="1:65" s="2" customFormat="1" ht="16.5" customHeight="1">
      <c r="A288" s="32"/>
      <c r="B288" s="142"/>
      <c r="C288" s="143" t="s">
        <v>611</v>
      </c>
      <c r="D288" s="143" t="s">
        <v>176</v>
      </c>
      <c r="E288" s="144" t="s">
        <v>612</v>
      </c>
      <c r="F288" s="145" t="s">
        <v>613</v>
      </c>
      <c r="G288" s="146" t="s">
        <v>183</v>
      </c>
      <c r="H288" s="147">
        <v>0.14</v>
      </c>
      <c r="I288" s="148"/>
      <c r="J288" s="149">
        <f t="shared" si="100"/>
        <v>0</v>
      </c>
      <c r="K288" s="145" t="s">
        <v>1</v>
      </c>
      <c r="L288" s="33"/>
      <c r="M288" s="150" t="s">
        <v>1</v>
      </c>
      <c r="N288" s="151" t="s">
        <v>41</v>
      </c>
      <c r="O288" s="58"/>
      <c r="P288" s="152">
        <f t="shared" si="101"/>
        <v>0</v>
      </c>
      <c r="Q288" s="152">
        <v>0</v>
      </c>
      <c r="R288" s="152">
        <f t="shared" si="102"/>
        <v>0</v>
      </c>
      <c r="S288" s="152">
        <v>0</v>
      </c>
      <c r="T288" s="153">
        <f t="shared" si="10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54" t="s">
        <v>206</v>
      </c>
      <c r="AT288" s="154" t="s">
        <v>176</v>
      </c>
      <c r="AU288" s="154" t="s">
        <v>83</v>
      </c>
      <c r="AY288" s="17" t="s">
        <v>175</v>
      </c>
      <c r="BE288" s="155">
        <f t="shared" si="104"/>
        <v>0</v>
      </c>
      <c r="BF288" s="155">
        <f t="shared" si="105"/>
        <v>0</v>
      </c>
      <c r="BG288" s="155">
        <f t="shared" si="106"/>
        <v>0</v>
      </c>
      <c r="BH288" s="155">
        <f t="shared" si="107"/>
        <v>0</v>
      </c>
      <c r="BI288" s="155">
        <f t="shared" si="108"/>
        <v>0</v>
      </c>
      <c r="BJ288" s="17" t="s">
        <v>83</v>
      </c>
      <c r="BK288" s="155">
        <f t="shared" si="109"/>
        <v>0</v>
      </c>
      <c r="BL288" s="17" t="s">
        <v>206</v>
      </c>
      <c r="BM288" s="154" t="s">
        <v>614</v>
      </c>
    </row>
    <row r="289" spans="1:65" s="2" customFormat="1" ht="24">
      <c r="A289" s="32"/>
      <c r="B289" s="142"/>
      <c r="C289" s="143" t="s">
        <v>392</v>
      </c>
      <c r="D289" s="143" t="s">
        <v>176</v>
      </c>
      <c r="E289" s="144" t="s">
        <v>615</v>
      </c>
      <c r="F289" s="145" t="s">
        <v>616</v>
      </c>
      <c r="G289" s="146" t="s">
        <v>362</v>
      </c>
      <c r="H289" s="147">
        <v>5.29</v>
      </c>
      <c r="I289" s="148"/>
      <c r="J289" s="149">
        <f t="shared" si="100"/>
        <v>0</v>
      </c>
      <c r="K289" s="145" t="s">
        <v>1</v>
      </c>
      <c r="L289" s="33"/>
      <c r="M289" s="150" t="s">
        <v>1</v>
      </c>
      <c r="N289" s="151" t="s">
        <v>41</v>
      </c>
      <c r="O289" s="58"/>
      <c r="P289" s="152">
        <f t="shared" si="101"/>
        <v>0</v>
      </c>
      <c r="Q289" s="152">
        <v>0</v>
      </c>
      <c r="R289" s="152">
        <f t="shared" si="102"/>
        <v>0</v>
      </c>
      <c r="S289" s="152">
        <v>0</v>
      </c>
      <c r="T289" s="153">
        <f t="shared" si="10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54" t="s">
        <v>206</v>
      </c>
      <c r="AT289" s="154" t="s">
        <v>176</v>
      </c>
      <c r="AU289" s="154" t="s">
        <v>83</v>
      </c>
      <c r="AY289" s="17" t="s">
        <v>175</v>
      </c>
      <c r="BE289" s="155">
        <f t="shared" si="104"/>
        <v>0</v>
      </c>
      <c r="BF289" s="155">
        <f t="shared" si="105"/>
        <v>0</v>
      </c>
      <c r="BG289" s="155">
        <f t="shared" si="106"/>
        <v>0</v>
      </c>
      <c r="BH289" s="155">
        <f t="shared" si="107"/>
        <v>0</v>
      </c>
      <c r="BI289" s="155">
        <f t="shared" si="108"/>
        <v>0</v>
      </c>
      <c r="BJ289" s="17" t="s">
        <v>83</v>
      </c>
      <c r="BK289" s="155">
        <f t="shared" si="109"/>
        <v>0</v>
      </c>
      <c r="BL289" s="17" t="s">
        <v>206</v>
      </c>
      <c r="BM289" s="154" t="s">
        <v>617</v>
      </c>
    </row>
    <row r="290" spans="1:65" s="2" customFormat="1" ht="16.5" customHeight="1">
      <c r="A290" s="32"/>
      <c r="B290" s="142"/>
      <c r="C290" s="143" t="s">
        <v>618</v>
      </c>
      <c r="D290" s="143" t="s">
        <v>176</v>
      </c>
      <c r="E290" s="144" t="s">
        <v>619</v>
      </c>
      <c r="F290" s="145" t="s">
        <v>620</v>
      </c>
      <c r="G290" s="146" t="s">
        <v>362</v>
      </c>
      <c r="H290" s="147">
        <v>5.29</v>
      </c>
      <c r="I290" s="148"/>
      <c r="J290" s="149">
        <f t="shared" si="100"/>
        <v>0</v>
      </c>
      <c r="K290" s="145" t="s">
        <v>1</v>
      </c>
      <c r="L290" s="33"/>
      <c r="M290" s="150" t="s">
        <v>1</v>
      </c>
      <c r="N290" s="151" t="s">
        <v>41</v>
      </c>
      <c r="O290" s="58"/>
      <c r="P290" s="152">
        <f t="shared" si="101"/>
        <v>0</v>
      </c>
      <c r="Q290" s="152">
        <v>0</v>
      </c>
      <c r="R290" s="152">
        <f t="shared" si="102"/>
        <v>0</v>
      </c>
      <c r="S290" s="152">
        <v>0</v>
      </c>
      <c r="T290" s="153">
        <f t="shared" si="10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54" t="s">
        <v>206</v>
      </c>
      <c r="AT290" s="154" t="s">
        <v>176</v>
      </c>
      <c r="AU290" s="154" t="s">
        <v>83</v>
      </c>
      <c r="AY290" s="17" t="s">
        <v>175</v>
      </c>
      <c r="BE290" s="155">
        <f t="shared" si="104"/>
        <v>0</v>
      </c>
      <c r="BF290" s="155">
        <f t="shared" si="105"/>
        <v>0</v>
      </c>
      <c r="BG290" s="155">
        <f t="shared" si="106"/>
        <v>0</v>
      </c>
      <c r="BH290" s="155">
        <f t="shared" si="107"/>
        <v>0</v>
      </c>
      <c r="BI290" s="155">
        <f t="shared" si="108"/>
        <v>0</v>
      </c>
      <c r="BJ290" s="17" t="s">
        <v>83</v>
      </c>
      <c r="BK290" s="155">
        <f t="shared" si="109"/>
        <v>0</v>
      </c>
      <c r="BL290" s="17" t="s">
        <v>206</v>
      </c>
      <c r="BM290" s="154" t="s">
        <v>621</v>
      </c>
    </row>
    <row r="291" spans="1:65" s="2" customFormat="1" ht="21.75" customHeight="1">
      <c r="A291" s="32"/>
      <c r="B291" s="142"/>
      <c r="C291" s="143" t="s">
        <v>395</v>
      </c>
      <c r="D291" s="143" t="s">
        <v>176</v>
      </c>
      <c r="E291" s="144" t="s">
        <v>622</v>
      </c>
      <c r="F291" s="145" t="s">
        <v>623</v>
      </c>
      <c r="G291" s="146" t="s">
        <v>445</v>
      </c>
      <c r="H291" s="156"/>
      <c r="I291" s="148"/>
      <c r="J291" s="149">
        <f t="shared" si="100"/>
        <v>0</v>
      </c>
      <c r="K291" s="145" t="s">
        <v>1</v>
      </c>
      <c r="L291" s="33"/>
      <c r="M291" s="150" t="s">
        <v>1</v>
      </c>
      <c r="N291" s="151" t="s">
        <v>41</v>
      </c>
      <c r="O291" s="58"/>
      <c r="P291" s="152">
        <f t="shared" si="101"/>
        <v>0</v>
      </c>
      <c r="Q291" s="152">
        <v>0</v>
      </c>
      <c r="R291" s="152">
        <f t="shared" si="102"/>
        <v>0</v>
      </c>
      <c r="S291" s="152">
        <v>0</v>
      </c>
      <c r="T291" s="153">
        <f t="shared" si="10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54" t="s">
        <v>206</v>
      </c>
      <c r="AT291" s="154" t="s">
        <v>176</v>
      </c>
      <c r="AU291" s="154" t="s">
        <v>83</v>
      </c>
      <c r="AY291" s="17" t="s">
        <v>175</v>
      </c>
      <c r="BE291" s="155">
        <f t="shared" si="104"/>
        <v>0</v>
      </c>
      <c r="BF291" s="155">
        <f t="shared" si="105"/>
        <v>0</v>
      </c>
      <c r="BG291" s="155">
        <f t="shared" si="106"/>
        <v>0</v>
      </c>
      <c r="BH291" s="155">
        <f t="shared" si="107"/>
        <v>0</v>
      </c>
      <c r="BI291" s="155">
        <f t="shared" si="108"/>
        <v>0</v>
      </c>
      <c r="BJ291" s="17" t="s">
        <v>83</v>
      </c>
      <c r="BK291" s="155">
        <f t="shared" si="109"/>
        <v>0</v>
      </c>
      <c r="BL291" s="17" t="s">
        <v>206</v>
      </c>
      <c r="BM291" s="154" t="s">
        <v>624</v>
      </c>
    </row>
    <row r="292" spans="2:63" s="11" customFormat="1" ht="25.9" customHeight="1">
      <c r="B292" s="131"/>
      <c r="D292" s="132" t="s">
        <v>75</v>
      </c>
      <c r="E292" s="133" t="s">
        <v>625</v>
      </c>
      <c r="F292" s="133" t="s">
        <v>626</v>
      </c>
      <c r="I292" s="134"/>
      <c r="J292" s="135">
        <f>BK292</f>
        <v>0</v>
      </c>
      <c r="L292" s="131"/>
      <c r="M292" s="136"/>
      <c r="N292" s="137"/>
      <c r="O292" s="137"/>
      <c r="P292" s="138">
        <f>SUM(P293:P298)</f>
        <v>0</v>
      </c>
      <c r="Q292" s="137"/>
      <c r="R292" s="138">
        <f>SUM(R293:R298)</f>
        <v>0</v>
      </c>
      <c r="S292" s="137"/>
      <c r="T292" s="139">
        <f>SUM(T293:T298)</f>
        <v>0</v>
      </c>
      <c r="AR292" s="132" t="s">
        <v>85</v>
      </c>
      <c r="AT292" s="140" t="s">
        <v>75</v>
      </c>
      <c r="AU292" s="140" t="s">
        <v>76</v>
      </c>
      <c r="AY292" s="132" t="s">
        <v>175</v>
      </c>
      <c r="BK292" s="141">
        <f>SUM(BK293:BK298)</f>
        <v>0</v>
      </c>
    </row>
    <row r="293" spans="1:65" s="2" customFormat="1" ht="16.5" customHeight="1">
      <c r="A293" s="32"/>
      <c r="B293" s="142"/>
      <c r="C293" s="143" t="s">
        <v>627</v>
      </c>
      <c r="D293" s="143" t="s">
        <v>176</v>
      </c>
      <c r="E293" s="144" t="s">
        <v>628</v>
      </c>
      <c r="F293" s="145" t="s">
        <v>629</v>
      </c>
      <c r="G293" s="146" t="s">
        <v>195</v>
      </c>
      <c r="H293" s="147">
        <v>47.014</v>
      </c>
      <c r="I293" s="148"/>
      <c r="J293" s="149">
        <f aca="true" t="shared" si="110" ref="J293:J298">ROUND(I293*H293,2)</f>
        <v>0</v>
      </c>
      <c r="K293" s="145" t="s">
        <v>1</v>
      </c>
      <c r="L293" s="33"/>
      <c r="M293" s="150" t="s">
        <v>1</v>
      </c>
      <c r="N293" s="151" t="s">
        <v>41</v>
      </c>
      <c r="O293" s="58"/>
      <c r="P293" s="152">
        <f aca="true" t="shared" si="111" ref="P293:P298">O293*H293</f>
        <v>0</v>
      </c>
      <c r="Q293" s="152">
        <v>0</v>
      </c>
      <c r="R293" s="152">
        <f aca="true" t="shared" si="112" ref="R293:R298">Q293*H293</f>
        <v>0</v>
      </c>
      <c r="S293" s="152">
        <v>0</v>
      </c>
      <c r="T293" s="153">
        <f aca="true" t="shared" si="113" ref="T293:T298"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4" t="s">
        <v>206</v>
      </c>
      <c r="AT293" s="154" t="s">
        <v>176</v>
      </c>
      <c r="AU293" s="154" t="s">
        <v>83</v>
      </c>
      <c r="AY293" s="17" t="s">
        <v>175</v>
      </c>
      <c r="BE293" s="155">
        <f aca="true" t="shared" si="114" ref="BE293:BE298">IF(N293="základní",J293,0)</f>
        <v>0</v>
      </c>
      <c r="BF293" s="155">
        <f aca="true" t="shared" si="115" ref="BF293:BF298">IF(N293="snížená",J293,0)</f>
        <v>0</v>
      </c>
      <c r="BG293" s="155">
        <f aca="true" t="shared" si="116" ref="BG293:BG298">IF(N293="zákl. přenesená",J293,0)</f>
        <v>0</v>
      </c>
      <c r="BH293" s="155">
        <f aca="true" t="shared" si="117" ref="BH293:BH298">IF(N293="sníž. přenesená",J293,0)</f>
        <v>0</v>
      </c>
      <c r="BI293" s="155">
        <f aca="true" t="shared" si="118" ref="BI293:BI298">IF(N293="nulová",J293,0)</f>
        <v>0</v>
      </c>
      <c r="BJ293" s="17" t="s">
        <v>83</v>
      </c>
      <c r="BK293" s="155">
        <f aca="true" t="shared" si="119" ref="BK293:BK298">ROUND(I293*H293,2)</f>
        <v>0</v>
      </c>
      <c r="BL293" s="17" t="s">
        <v>206</v>
      </c>
      <c r="BM293" s="154" t="s">
        <v>630</v>
      </c>
    </row>
    <row r="294" spans="1:65" s="2" customFormat="1" ht="21.75" customHeight="1">
      <c r="A294" s="32"/>
      <c r="B294" s="142"/>
      <c r="C294" s="143" t="s">
        <v>398</v>
      </c>
      <c r="D294" s="143" t="s">
        <v>176</v>
      </c>
      <c r="E294" s="144" t="s">
        <v>631</v>
      </c>
      <c r="F294" s="145" t="s">
        <v>632</v>
      </c>
      <c r="G294" s="146" t="s">
        <v>362</v>
      </c>
      <c r="H294" s="147">
        <v>33.99</v>
      </c>
      <c r="I294" s="148"/>
      <c r="J294" s="149">
        <f t="shared" si="110"/>
        <v>0</v>
      </c>
      <c r="K294" s="145" t="s">
        <v>1</v>
      </c>
      <c r="L294" s="33"/>
      <c r="M294" s="150" t="s">
        <v>1</v>
      </c>
      <c r="N294" s="151" t="s">
        <v>41</v>
      </c>
      <c r="O294" s="58"/>
      <c r="P294" s="152">
        <f t="shared" si="111"/>
        <v>0</v>
      </c>
      <c r="Q294" s="152">
        <v>0</v>
      </c>
      <c r="R294" s="152">
        <f t="shared" si="112"/>
        <v>0</v>
      </c>
      <c r="S294" s="152">
        <v>0</v>
      </c>
      <c r="T294" s="153">
        <f t="shared" si="11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4" t="s">
        <v>206</v>
      </c>
      <c r="AT294" s="154" t="s">
        <v>176</v>
      </c>
      <c r="AU294" s="154" t="s">
        <v>83</v>
      </c>
      <c r="AY294" s="17" t="s">
        <v>175</v>
      </c>
      <c r="BE294" s="155">
        <f t="shared" si="114"/>
        <v>0</v>
      </c>
      <c r="BF294" s="155">
        <f t="shared" si="115"/>
        <v>0</v>
      </c>
      <c r="BG294" s="155">
        <f t="shared" si="116"/>
        <v>0</v>
      </c>
      <c r="BH294" s="155">
        <f t="shared" si="117"/>
        <v>0</v>
      </c>
      <c r="BI294" s="155">
        <f t="shared" si="118"/>
        <v>0</v>
      </c>
      <c r="BJ294" s="17" t="s">
        <v>83</v>
      </c>
      <c r="BK294" s="155">
        <f t="shared" si="119"/>
        <v>0</v>
      </c>
      <c r="BL294" s="17" t="s">
        <v>206</v>
      </c>
      <c r="BM294" s="154" t="s">
        <v>633</v>
      </c>
    </row>
    <row r="295" spans="1:65" s="2" customFormat="1" ht="21.75" customHeight="1">
      <c r="A295" s="32"/>
      <c r="B295" s="142"/>
      <c r="C295" s="143" t="s">
        <v>634</v>
      </c>
      <c r="D295" s="143" t="s">
        <v>176</v>
      </c>
      <c r="E295" s="144" t="s">
        <v>635</v>
      </c>
      <c r="F295" s="145" t="s">
        <v>636</v>
      </c>
      <c r="G295" s="146" t="s">
        <v>195</v>
      </c>
      <c r="H295" s="147">
        <v>43.615</v>
      </c>
      <c r="I295" s="148"/>
      <c r="J295" s="149">
        <f t="shared" si="110"/>
        <v>0</v>
      </c>
      <c r="K295" s="145" t="s">
        <v>1</v>
      </c>
      <c r="L295" s="33"/>
      <c r="M295" s="150" t="s">
        <v>1</v>
      </c>
      <c r="N295" s="151" t="s">
        <v>41</v>
      </c>
      <c r="O295" s="58"/>
      <c r="P295" s="152">
        <f t="shared" si="111"/>
        <v>0</v>
      </c>
      <c r="Q295" s="152">
        <v>0</v>
      </c>
      <c r="R295" s="152">
        <f t="shared" si="112"/>
        <v>0</v>
      </c>
      <c r="S295" s="152">
        <v>0</v>
      </c>
      <c r="T295" s="153">
        <f t="shared" si="11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54" t="s">
        <v>206</v>
      </c>
      <c r="AT295" s="154" t="s">
        <v>176</v>
      </c>
      <c r="AU295" s="154" t="s">
        <v>83</v>
      </c>
      <c r="AY295" s="17" t="s">
        <v>175</v>
      </c>
      <c r="BE295" s="155">
        <f t="shared" si="114"/>
        <v>0</v>
      </c>
      <c r="BF295" s="155">
        <f t="shared" si="115"/>
        <v>0</v>
      </c>
      <c r="BG295" s="155">
        <f t="shared" si="116"/>
        <v>0</v>
      </c>
      <c r="BH295" s="155">
        <f t="shared" si="117"/>
        <v>0</v>
      </c>
      <c r="BI295" s="155">
        <f t="shared" si="118"/>
        <v>0</v>
      </c>
      <c r="BJ295" s="17" t="s">
        <v>83</v>
      </c>
      <c r="BK295" s="155">
        <f t="shared" si="119"/>
        <v>0</v>
      </c>
      <c r="BL295" s="17" t="s">
        <v>206</v>
      </c>
      <c r="BM295" s="154" t="s">
        <v>637</v>
      </c>
    </row>
    <row r="296" spans="1:65" s="2" customFormat="1" ht="24">
      <c r="A296" s="32"/>
      <c r="B296" s="142"/>
      <c r="C296" s="143" t="s">
        <v>401</v>
      </c>
      <c r="D296" s="143" t="s">
        <v>176</v>
      </c>
      <c r="E296" s="144" t="s">
        <v>638</v>
      </c>
      <c r="F296" s="145" t="s">
        <v>639</v>
      </c>
      <c r="G296" s="146" t="s">
        <v>195</v>
      </c>
      <c r="H296" s="147">
        <v>47.014</v>
      </c>
      <c r="I296" s="148"/>
      <c r="J296" s="149">
        <f t="shared" si="110"/>
        <v>0</v>
      </c>
      <c r="K296" s="145" t="s">
        <v>1</v>
      </c>
      <c r="L296" s="33"/>
      <c r="M296" s="150" t="s">
        <v>1</v>
      </c>
      <c r="N296" s="151" t="s">
        <v>41</v>
      </c>
      <c r="O296" s="58"/>
      <c r="P296" s="152">
        <f t="shared" si="111"/>
        <v>0</v>
      </c>
      <c r="Q296" s="152">
        <v>0</v>
      </c>
      <c r="R296" s="152">
        <f t="shared" si="112"/>
        <v>0</v>
      </c>
      <c r="S296" s="152">
        <v>0</v>
      </c>
      <c r="T296" s="153">
        <f t="shared" si="11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54" t="s">
        <v>206</v>
      </c>
      <c r="AT296" s="154" t="s">
        <v>176</v>
      </c>
      <c r="AU296" s="154" t="s">
        <v>83</v>
      </c>
      <c r="AY296" s="17" t="s">
        <v>175</v>
      </c>
      <c r="BE296" s="155">
        <f t="shared" si="114"/>
        <v>0</v>
      </c>
      <c r="BF296" s="155">
        <f t="shared" si="115"/>
        <v>0</v>
      </c>
      <c r="BG296" s="155">
        <f t="shared" si="116"/>
        <v>0</v>
      </c>
      <c r="BH296" s="155">
        <f t="shared" si="117"/>
        <v>0</v>
      </c>
      <c r="BI296" s="155">
        <f t="shared" si="118"/>
        <v>0</v>
      </c>
      <c r="BJ296" s="17" t="s">
        <v>83</v>
      </c>
      <c r="BK296" s="155">
        <f t="shared" si="119"/>
        <v>0</v>
      </c>
      <c r="BL296" s="17" t="s">
        <v>206</v>
      </c>
      <c r="BM296" s="154" t="s">
        <v>640</v>
      </c>
    </row>
    <row r="297" spans="1:65" s="2" customFormat="1" ht="16.5" customHeight="1">
      <c r="A297" s="32"/>
      <c r="B297" s="142"/>
      <c r="C297" s="143" t="s">
        <v>641</v>
      </c>
      <c r="D297" s="143" t="s">
        <v>176</v>
      </c>
      <c r="E297" s="144" t="s">
        <v>642</v>
      </c>
      <c r="F297" s="145" t="s">
        <v>643</v>
      </c>
      <c r="G297" s="146" t="s">
        <v>195</v>
      </c>
      <c r="H297" s="147">
        <v>51.715</v>
      </c>
      <c r="I297" s="148"/>
      <c r="J297" s="149">
        <f t="shared" si="110"/>
        <v>0</v>
      </c>
      <c r="K297" s="145" t="s">
        <v>1</v>
      </c>
      <c r="L297" s="33"/>
      <c r="M297" s="150" t="s">
        <v>1</v>
      </c>
      <c r="N297" s="151" t="s">
        <v>41</v>
      </c>
      <c r="O297" s="58"/>
      <c r="P297" s="152">
        <f t="shared" si="111"/>
        <v>0</v>
      </c>
      <c r="Q297" s="152">
        <v>0</v>
      </c>
      <c r="R297" s="152">
        <f t="shared" si="112"/>
        <v>0</v>
      </c>
      <c r="S297" s="152">
        <v>0</v>
      </c>
      <c r="T297" s="153">
        <f t="shared" si="11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54" t="s">
        <v>206</v>
      </c>
      <c r="AT297" s="154" t="s">
        <v>176</v>
      </c>
      <c r="AU297" s="154" t="s">
        <v>83</v>
      </c>
      <c r="AY297" s="17" t="s">
        <v>175</v>
      </c>
      <c r="BE297" s="155">
        <f t="shared" si="114"/>
        <v>0</v>
      </c>
      <c r="BF297" s="155">
        <f t="shared" si="115"/>
        <v>0</v>
      </c>
      <c r="BG297" s="155">
        <f t="shared" si="116"/>
        <v>0</v>
      </c>
      <c r="BH297" s="155">
        <f t="shared" si="117"/>
        <v>0</v>
      </c>
      <c r="BI297" s="155">
        <f t="shared" si="118"/>
        <v>0</v>
      </c>
      <c r="BJ297" s="17" t="s">
        <v>83</v>
      </c>
      <c r="BK297" s="155">
        <f t="shared" si="119"/>
        <v>0</v>
      </c>
      <c r="BL297" s="17" t="s">
        <v>206</v>
      </c>
      <c r="BM297" s="154" t="s">
        <v>644</v>
      </c>
    </row>
    <row r="298" spans="1:65" s="2" customFormat="1" ht="21.75" customHeight="1">
      <c r="A298" s="32"/>
      <c r="B298" s="142"/>
      <c r="C298" s="143" t="s">
        <v>405</v>
      </c>
      <c r="D298" s="143" t="s">
        <v>176</v>
      </c>
      <c r="E298" s="144" t="s">
        <v>645</v>
      </c>
      <c r="F298" s="145" t="s">
        <v>646</v>
      </c>
      <c r="G298" s="146" t="s">
        <v>445</v>
      </c>
      <c r="H298" s="156"/>
      <c r="I298" s="148"/>
      <c r="J298" s="149">
        <f t="shared" si="110"/>
        <v>0</v>
      </c>
      <c r="K298" s="145" t="s">
        <v>1</v>
      </c>
      <c r="L298" s="33"/>
      <c r="M298" s="150" t="s">
        <v>1</v>
      </c>
      <c r="N298" s="151" t="s">
        <v>41</v>
      </c>
      <c r="O298" s="58"/>
      <c r="P298" s="152">
        <f t="shared" si="111"/>
        <v>0</v>
      </c>
      <c r="Q298" s="152">
        <v>0</v>
      </c>
      <c r="R298" s="152">
        <f t="shared" si="112"/>
        <v>0</v>
      </c>
      <c r="S298" s="152">
        <v>0</v>
      </c>
      <c r="T298" s="153">
        <f t="shared" si="11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54" t="s">
        <v>206</v>
      </c>
      <c r="AT298" s="154" t="s">
        <v>176</v>
      </c>
      <c r="AU298" s="154" t="s">
        <v>83</v>
      </c>
      <c r="AY298" s="17" t="s">
        <v>175</v>
      </c>
      <c r="BE298" s="155">
        <f t="shared" si="114"/>
        <v>0</v>
      </c>
      <c r="BF298" s="155">
        <f t="shared" si="115"/>
        <v>0</v>
      </c>
      <c r="BG298" s="155">
        <f t="shared" si="116"/>
        <v>0</v>
      </c>
      <c r="BH298" s="155">
        <f t="shared" si="117"/>
        <v>0</v>
      </c>
      <c r="BI298" s="155">
        <f t="shared" si="118"/>
        <v>0</v>
      </c>
      <c r="BJ298" s="17" t="s">
        <v>83</v>
      </c>
      <c r="BK298" s="155">
        <f t="shared" si="119"/>
        <v>0</v>
      </c>
      <c r="BL298" s="17" t="s">
        <v>206</v>
      </c>
      <c r="BM298" s="154" t="s">
        <v>647</v>
      </c>
    </row>
    <row r="299" spans="2:63" s="11" customFormat="1" ht="25.9" customHeight="1">
      <c r="B299" s="131"/>
      <c r="D299" s="132" t="s">
        <v>75</v>
      </c>
      <c r="E299" s="133" t="s">
        <v>648</v>
      </c>
      <c r="F299" s="133" t="s">
        <v>649</v>
      </c>
      <c r="I299" s="134"/>
      <c r="J299" s="135">
        <f>BK299</f>
        <v>0</v>
      </c>
      <c r="L299" s="131"/>
      <c r="M299" s="136"/>
      <c r="N299" s="137"/>
      <c r="O299" s="137"/>
      <c r="P299" s="138">
        <f>SUM(P300:P301)</f>
        <v>0</v>
      </c>
      <c r="Q299" s="137"/>
      <c r="R299" s="138">
        <f>SUM(R300:R301)</f>
        <v>0</v>
      </c>
      <c r="S299" s="137"/>
      <c r="T299" s="139">
        <f>SUM(T300:T301)</f>
        <v>0</v>
      </c>
      <c r="AR299" s="132" t="s">
        <v>85</v>
      </c>
      <c r="AT299" s="140" t="s">
        <v>75</v>
      </c>
      <c r="AU299" s="140" t="s">
        <v>76</v>
      </c>
      <c r="AY299" s="132" t="s">
        <v>175</v>
      </c>
      <c r="BK299" s="141">
        <f>SUM(BK300:BK301)</f>
        <v>0</v>
      </c>
    </row>
    <row r="300" spans="1:65" s="2" customFormat="1" ht="16.5" customHeight="1">
      <c r="A300" s="32"/>
      <c r="B300" s="142"/>
      <c r="C300" s="143" t="s">
        <v>650</v>
      </c>
      <c r="D300" s="143" t="s">
        <v>176</v>
      </c>
      <c r="E300" s="144" t="s">
        <v>651</v>
      </c>
      <c r="F300" s="145" t="s">
        <v>652</v>
      </c>
      <c r="G300" s="146" t="s">
        <v>195</v>
      </c>
      <c r="H300" s="147">
        <v>2.478</v>
      </c>
      <c r="I300" s="148"/>
      <c r="J300" s="149">
        <f>ROUND(I300*H300,2)</f>
        <v>0</v>
      </c>
      <c r="K300" s="145" t="s">
        <v>1</v>
      </c>
      <c r="L300" s="33"/>
      <c r="M300" s="150" t="s">
        <v>1</v>
      </c>
      <c r="N300" s="151" t="s">
        <v>41</v>
      </c>
      <c r="O300" s="58"/>
      <c r="P300" s="152">
        <f>O300*H300</f>
        <v>0</v>
      </c>
      <c r="Q300" s="152">
        <v>0</v>
      </c>
      <c r="R300" s="152">
        <f>Q300*H300</f>
        <v>0</v>
      </c>
      <c r="S300" s="152">
        <v>0</v>
      </c>
      <c r="T300" s="153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54" t="s">
        <v>206</v>
      </c>
      <c r="AT300" s="154" t="s">
        <v>176</v>
      </c>
      <c r="AU300" s="154" t="s">
        <v>83</v>
      </c>
      <c r="AY300" s="17" t="s">
        <v>175</v>
      </c>
      <c r="BE300" s="155">
        <f>IF(N300="základní",J300,0)</f>
        <v>0</v>
      </c>
      <c r="BF300" s="155">
        <f>IF(N300="snížená",J300,0)</f>
        <v>0</v>
      </c>
      <c r="BG300" s="155">
        <f>IF(N300="zákl. přenesená",J300,0)</f>
        <v>0</v>
      </c>
      <c r="BH300" s="155">
        <f>IF(N300="sníž. přenesená",J300,0)</f>
        <v>0</v>
      </c>
      <c r="BI300" s="155">
        <f>IF(N300="nulová",J300,0)</f>
        <v>0</v>
      </c>
      <c r="BJ300" s="17" t="s">
        <v>83</v>
      </c>
      <c r="BK300" s="155">
        <f>ROUND(I300*H300,2)</f>
        <v>0</v>
      </c>
      <c r="BL300" s="17" t="s">
        <v>206</v>
      </c>
      <c r="BM300" s="154" t="s">
        <v>653</v>
      </c>
    </row>
    <row r="301" spans="1:65" s="2" customFormat="1" ht="21.75" customHeight="1">
      <c r="A301" s="32"/>
      <c r="B301" s="142"/>
      <c r="C301" s="143" t="s">
        <v>410</v>
      </c>
      <c r="D301" s="143" t="s">
        <v>176</v>
      </c>
      <c r="E301" s="144" t="s">
        <v>654</v>
      </c>
      <c r="F301" s="145" t="s">
        <v>655</v>
      </c>
      <c r="G301" s="146" t="s">
        <v>445</v>
      </c>
      <c r="H301" s="156"/>
      <c r="I301" s="148"/>
      <c r="J301" s="149">
        <f>ROUND(I301*H301,2)</f>
        <v>0</v>
      </c>
      <c r="K301" s="145" t="s">
        <v>1</v>
      </c>
      <c r="L301" s="33"/>
      <c r="M301" s="150" t="s">
        <v>1</v>
      </c>
      <c r="N301" s="151" t="s">
        <v>41</v>
      </c>
      <c r="O301" s="58"/>
      <c r="P301" s="152">
        <f>O301*H301</f>
        <v>0</v>
      </c>
      <c r="Q301" s="152">
        <v>0</v>
      </c>
      <c r="R301" s="152">
        <f>Q301*H301</f>
        <v>0</v>
      </c>
      <c r="S301" s="152">
        <v>0</v>
      </c>
      <c r="T301" s="153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54" t="s">
        <v>206</v>
      </c>
      <c r="AT301" s="154" t="s">
        <v>176</v>
      </c>
      <c r="AU301" s="154" t="s">
        <v>83</v>
      </c>
      <c r="AY301" s="17" t="s">
        <v>175</v>
      </c>
      <c r="BE301" s="155">
        <f>IF(N301="základní",J301,0)</f>
        <v>0</v>
      </c>
      <c r="BF301" s="155">
        <f>IF(N301="snížená",J301,0)</f>
        <v>0</v>
      </c>
      <c r="BG301" s="155">
        <f>IF(N301="zákl. přenesená",J301,0)</f>
        <v>0</v>
      </c>
      <c r="BH301" s="155">
        <f>IF(N301="sníž. přenesená",J301,0)</f>
        <v>0</v>
      </c>
      <c r="BI301" s="155">
        <f>IF(N301="nulová",J301,0)</f>
        <v>0</v>
      </c>
      <c r="BJ301" s="17" t="s">
        <v>83</v>
      </c>
      <c r="BK301" s="155">
        <f>ROUND(I301*H301,2)</f>
        <v>0</v>
      </c>
      <c r="BL301" s="17" t="s">
        <v>206</v>
      </c>
      <c r="BM301" s="154" t="s">
        <v>656</v>
      </c>
    </row>
    <row r="302" spans="2:63" s="11" customFormat="1" ht="25.9" customHeight="1">
      <c r="B302" s="131"/>
      <c r="D302" s="132" t="s">
        <v>75</v>
      </c>
      <c r="E302" s="133" t="s">
        <v>657</v>
      </c>
      <c r="F302" s="133" t="s">
        <v>658</v>
      </c>
      <c r="I302" s="134"/>
      <c r="J302" s="135">
        <f>BK302</f>
        <v>0</v>
      </c>
      <c r="L302" s="131"/>
      <c r="M302" s="136"/>
      <c r="N302" s="137"/>
      <c r="O302" s="137"/>
      <c r="P302" s="138">
        <f>SUM(P303:P304)</f>
        <v>0</v>
      </c>
      <c r="Q302" s="137"/>
      <c r="R302" s="138">
        <f>SUM(R303:R304)</f>
        <v>0</v>
      </c>
      <c r="S302" s="137"/>
      <c r="T302" s="139">
        <f>SUM(T303:T304)</f>
        <v>0</v>
      </c>
      <c r="AR302" s="132" t="s">
        <v>85</v>
      </c>
      <c r="AT302" s="140" t="s">
        <v>75</v>
      </c>
      <c r="AU302" s="140" t="s">
        <v>76</v>
      </c>
      <c r="AY302" s="132" t="s">
        <v>175</v>
      </c>
      <c r="BK302" s="141">
        <f>SUM(BK303:BK304)</f>
        <v>0</v>
      </c>
    </row>
    <row r="303" spans="1:65" s="2" customFormat="1" ht="16.5" customHeight="1">
      <c r="A303" s="32"/>
      <c r="B303" s="142"/>
      <c r="C303" s="143" t="s">
        <v>659</v>
      </c>
      <c r="D303" s="143" t="s">
        <v>176</v>
      </c>
      <c r="E303" s="144" t="s">
        <v>660</v>
      </c>
      <c r="F303" s="145" t="s">
        <v>661</v>
      </c>
      <c r="G303" s="146" t="s">
        <v>195</v>
      </c>
      <c r="H303" s="147">
        <v>4.581</v>
      </c>
      <c r="I303" s="148"/>
      <c r="J303" s="149">
        <f>ROUND(I303*H303,2)</f>
        <v>0</v>
      </c>
      <c r="K303" s="145" t="s">
        <v>1</v>
      </c>
      <c r="L303" s="33"/>
      <c r="M303" s="150" t="s">
        <v>1</v>
      </c>
      <c r="N303" s="151" t="s">
        <v>41</v>
      </c>
      <c r="O303" s="58"/>
      <c r="P303" s="152">
        <f>O303*H303</f>
        <v>0</v>
      </c>
      <c r="Q303" s="152">
        <v>0</v>
      </c>
      <c r="R303" s="152">
        <f>Q303*H303</f>
        <v>0</v>
      </c>
      <c r="S303" s="152">
        <v>0</v>
      </c>
      <c r="T303" s="153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54" t="s">
        <v>206</v>
      </c>
      <c r="AT303" s="154" t="s">
        <v>176</v>
      </c>
      <c r="AU303" s="154" t="s">
        <v>83</v>
      </c>
      <c r="AY303" s="17" t="s">
        <v>175</v>
      </c>
      <c r="BE303" s="155">
        <f>IF(N303="základní",J303,0)</f>
        <v>0</v>
      </c>
      <c r="BF303" s="155">
        <f>IF(N303="snížená",J303,0)</f>
        <v>0</v>
      </c>
      <c r="BG303" s="155">
        <f>IF(N303="zákl. přenesená",J303,0)</f>
        <v>0</v>
      </c>
      <c r="BH303" s="155">
        <f>IF(N303="sníž. přenesená",J303,0)</f>
        <v>0</v>
      </c>
      <c r="BI303" s="155">
        <f>IF(N303="nulová",J303,0)</f>
        <v>0</v>
      </c>
      <c r="BJ303" s="17" t="s">
        <v>83</v>
      </c>
      <c r="BK303" s="155">
        <f>ROUND(I303*H303,2)</f>
        <v>0</v>
      </c>
      <c r="BL303" s="17" t="s">
        <v>206</v>
      </c>
      <c r="BM303" s="154" t="s">
        <v>662</v>
      </c>
    </row>
    <row r="304" spans="1:65" s="2" customFormat="1" ht="16.5" customHeight="1">
      <c r="A304" s="32"/>
      <c r="B304" s="142"/>
      <c r="C304" s="143" t="s">
        <v>416</v>
      </c>
      <c r="D304" s="143" t="s">
        <v>176</v>
      </c>
      <c r="E304" s="144" t="s">
        <v>663</v>
      </c>
      <c r="F304" s="145" t="s">
        <v>664</v>
      </c>
      <c r="G304" s="146" t="s">
        <v>195</v>
      </c>
      <c r="H304" s="147">
        <v>0.6</v>
      </c>
      <c r="I304" s="148"/>
      <c r="J304" s="149">
        <f>ROUND(I304*H304,2)</f>
        <v>0</v>
      </c>
      <c r="K304" s="145" t="s">
        <v>1</v>
      </c>
      <c r="L304" s="33"/>
      <c r="M304" s="150" t="s">
        <v>1</v>
      </c>
      <c r="N304" s="151" t="s">
        <v>41</v>
      </c>
      <c r="O304" s="58"/>
      <c r="P304" s="152">
        <f>O304*H304</f>
        <v>0</v>
      </c>
      <c r="Q304" s="152">
        <v>0</v>
      </c>
      <c r="R304" s="152">
        <f>Q304*H304</f>
        <v>0</v>
      </c>
      <c r="S304" s="152">
        <v>0</v>
      </c>
      <c r="T304" s="153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54" t="s">
        <v>206</v>
      </c>
      <c r="AT304" s="154" t="s">
        <v>176</v>
      </c>
      <c r="AU304" s="154" t="s">
        <v>83</v>
      </c>
      <c r="AY304" s="17" t="s">
        <v>175</v>
      </c>
      <c r="BE304" s="155">
        <f>IF(N304="základní",J304,0)</f>
        <v>0</v>
      </c>
      <c r="BF304" s="155">
        <f>IF(N304="snížená",J304,0)</f>
        <v>0</v>
      </c>
      <c r="BG304" s="155">
        <f>IF(N304="zákl. přenesená",J304,0)</f>
        <v>0</v>
      </c>
      <c r="BH304" s="155">
        <f>IF(N304="sníž. přenesená",J304,0)</f>
        <v>0</v>
      </c>
      <c r="BI304" s="155">
        <f>IF(N304="nulová",J304,0)</f>
        <v>0</v>
      </c>
      <c r="BJ304" s="17" t="s">
        <v>83</v>
      </c>
      <c r="BK304" s="155">
        <f>ROUND(I304*H304,2)</f>
        <v>0</v>
      </c>
      <c r="BL304" s="17" t="s">
        <v>206</v>
      </c>
      <c r="BM304" s="154" t="s">
        <v>665</v>
      </c>
    </row>
    <row r="305" spans="2:63" s="11" customFormat="1" ht="25.9" customHeight="1">
      <c r="B305" s="131"/>
      <c r="D305" s="132" t="s">
        <v>75</v>
      </c>
      <c r="E305" s="133" t="s">
        <v>666</v>
      </c>
      <c r="F305" s="133" t="s">
        <v>667</v>
      </c>
      <c r="I305" s="134"/>
      <c r="J305" s="135">
        <f>BK305</f>
        <v>0</v>
      </c>
      <c r="L305" s="131"/>
      <c r="M305" s="136"/>
      <c r="N305" s="137"/>
      <c r="O305" s="137"/>
      <c r="P305" s="138">
        <f>SUM(P306:P308)</f>
        <v>0</v>
      </c>
      <c r="Q305" s="137"/>
      <c r="R305" s="138">
        <f>SUM(R306:R308)</f>
        <v>0</v>
      </c>
      <c r="S305" s="137"/>
      <c r="T305" s="139">
        <f>SUM(T306:T308)</f>
        <v>0</v>
      </c>
      <c r="AR305" s="132" t="s">
        <v>85</v>
      </c>
      <c r="AT305" s="140" t="s">
        <v>75</v>
      </c>
      <c r="AU305" s="140" t="s">
        <v>76</v>
      </c>
      <c r="AY305" s="132" t="s">
        <v>175</v>
      </c>
      <c r="BK305" s="141">
        <f>SUM(BK306:BK308)</f>
        <v>0</v>
      </c>
    </row>
    <row r="306" spans="1:65" s="2" customFormat="1" ht="16.5" customHeight="1">
      <c r="A306" s="32"/>
      <c r="B306" s="142"/>
      <c r="C306" s="143" t="s">
        <v>668</v>
      </c>
      <c r="D306" s="143" t="s">
        <v>176</v>
      </c>
      <c r="E306" s="144" t="s">
        <v>669</v>
      </c>
      <c r="F306" s="145" t="s">
        <v>670</v>
      </c>
      <c r="G306" s="146" t="s">
        <v>195</v>
      </c>
      <c r="H306" s="147">
        <v>43.615</v>
      </c>
      <c r="I306" s="148"/>
      <c r="J306" s="149">
        <f>ROUND(I306*H306,2)</f>
        <v>0</v>
      </c>
      <c r="K306" s="145" t="s">
        <v>1</v>
      </c>
      <c r="L306" s="33"/>
      <c r="M306" s="150" t="s">
        <v>1</v>
      </c>
      <c r="N306" s="151" t="s">
        <v>41</v>
      </c>
      <c r="O306" s="58"/>
      <c r="P306" s="152">
        <f>O306*H306</f>
        <v>0</v>
      </c>
      <c r="Q306" s="152">
        <v>0</v>
      </c>
      <c r="R306" s="152">
        <f>Q306*H306</f>
        <v>0</v>
      </c>
      <c r="S306" s="152">
        <v>0</v>
      </c>
      <c r="T306" s="153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54" t="s">
        <v>206</v>
      </c>
      <c r="AT306" s="154" t="s">
        <v>176</v>
      </c>
      <c r="AU306" s="154" t="s">
        <v>83</v>
      </c>
      <c r="AY306" s="17" t="s">
        <v>175</v>
      </c>
      <c r="BE306" s="155">
        <f>IF(N306="základní",J306,0)</f>
        <v>0</v>
      </c>
      <c r="BF306" s="155">
        <f>IF(N306="snížená",J306,0)</f>
        <v>0</v>
      </c>
      <c r="BG306" s="155">
        <f>IF(N306="zákl. přenesená",J306,0)</f>
        <v>0</v>
      </c>
      <c r="BH306" s="155">
        <f>IF(N306="sníž. přenesená",J306,0)</f>
        <v>0</v>
      </c>
      <c r="BI306" s="155">
        <f>IF(N306="nulová",J306,0)</f>
        <v>0</v>
      </c>
      <c r="BJ306" s="17" t="s">
        <v>83</v>
      </c>
      <c r="BK306" s="155">
        <f>ROUND(I306*H306,2)</f>
        <v>0</v>
      </c>
      <c r="BL306" s="17" t="s">
        <v>206</v>
      </c>
      <c r="BM306" s="154" t="s">
        <v>671</v>
      </c>
    </row>
    <row r="307" spans="1:65" s="2" customFormat="1" ht="16.5" customHeight="1">
      <c r="A307" s="32"/>
      <c r="B307" s="142"/>
      <c r="C307" s="143" t="s">
        <v>419</v>
      </c>
      <c r="D307" s="143" t="s">
        <v>176</v>
      </c>
      <c r="E307" s="144" t="s">
        <v>672</v>
      </c>
      <c r="F307" s="145" t="s">
        <v>673</v>
      </c>
      <c r="G307" s="146" t="s">
        <v>195</v>
      </c>
      <c r="H307" s="147">
        <v>144.601</v>
      </c>
      <c r="I307" s="148"/>
      <c r="J307" s="149">
        <f>ROUND(I307*H307,2)</f>
        <v>0</v>
      </c>
      <c r="K307" s="145" t="s">
        <v>1</v>
      </c>
      <c r="L307" s="33"/>
      <c r="M307" s="150" t="s">
        <v>1</v>
      </c>
      <c r="N307" s="151" t="s">
        <v>41</v>
      </c>
      <c r="O307" s="58"/>
      <c r="P307" s="152">
        <f>O307*H307</f>
        <v>0</v>
      </c>
      <c r="Q307" s="152">
        <v>0</v>
      </c>
      <c r="R307" s="152">
        <f>Q307*H307</f>
        <v>0</v>
      </c>
      <c r="S307" s="152">
        <v>0</v>
      </c>
      <c r="T307" s="153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54" t="s">
        <v>206</v>
      </c>
      <c r="AT307" s="154" t="s">
        <v>176</v>
      </c>
      <c r="AU307" s="154" t="s">
        <v>83</v>
      </c>
      <c r="AY307" s="17" t="s">
        <v>175</v>
      </c>
      <c r="BE307" s="155">
        <f>IF(N307="základní",J307,0)</f>
        <v>0</v>
      </c>
      <c r="BF307" s="155">
        <f>IF(N307="snížená",J307,0)</f>
        <v>0</v>
      </c>
      <c r="BG307" s="155">
        <f>IF(N307="zákl. přenesená",J307,0)</f>
        <v>0</v>
      </c>
      <c r="BH307" s="155">
        <f>IF(N307="sníž. přenesená",J307,0)</f>
        <v>0</v>
      </c>
      <c r="BI307" s="155">
        <f>IF(N307="nulová",J307,0)</f>
        <v>0</v>
      </c>
      <c r="BJ307" s="17" t="s">
        <v>83</v>
      </c>
      <c r="BK307" s="155">
        <f>ROUND(I307*H307,2)</f>
        <v>0</v>
      </c>
      <c r="BL307" s="17" t="s">
        <v>206</v>
      </c>
      <c r="BM307" s="154" t="s">
        <v>674</v>
      </c>
    </row>
    <row r="308" spans="1:65" s="2" customFormat="1" ht="21.75" customHeight="1">
      <c r="A308" s="32"/>
      <c r="B308" s="142"/>
      <c r="C308" s="143" t="s">
        <v>675</v>
      </c>
      <c r="D308" s="143" t="s">
        <v>176</v>
      </c>
      <c r="E308" s="144" t="s">
        <v>676</v>
      </c>
      <c r="F308" s="145" t="s">
        <v>677</v>
      </c>
      <c r="G308" s="146" t="s">
        <v>195</v>
      </c>
      <c r="H308" s="147">
        <v>144.601</v>
      </c>
      <c r="I308" s="148"/>
      <c r="J308" s="149">
        <f>ROUND(I308*H308,2)</f>
        <v>0</v>
      </c>
      <c r="K308" s="145" t="s">
        <v>1</v>
      </c>
      <c r="L308" s="33"/>
      <c r="M308" s="150" t="s">
        <v>1</v>
      </c>
      <c r="N308" s="151" t="s">
        <v>41</v>
      </c>
      <c r="O308" s="58"/>
      <c r="P308" s="152">
        <f>O308*H308</f>
        <v>0</v>
      </c>
      <c r="Q308" s="152">
        <v>0</v>
      </c>
      <c r="R308" s="152">
        <f>Q308*H308</f>
        <v>0</v>
      </c>
      <c r="S308" s="152">
        <v>0</v>
      </c>
      <c r="T308" s="153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54" t="s">
        <v>206</v>
      </c>
      <c r="AT308" s="154" t="s">
        <v>176</v>
      </c>
      <c r="AU308" s="154" t="s">
        <v>83</v>
      </c>
      <c r="AY308" s="17" t="s">
        <v>175</v>
      </c>
      <c r="BE308" s="155">
        <f>IF(N308="základní",J308,0)</f>
        <v>0</v>
      </c>
      <c r="BF308" s="155">
        <f>IF(N308="snížená",J308,0)</f>
        <v>0</v>
      </c>
      <c r="BG308" s="155">
        <f>IF(N308="zákl. přenesená",J308,0)</f>
        <v>0</v>
      </c>
      <c r="BH308" s="155">
        <f>IF(N308="sníž. přenesená",J308,0)</f>
        <v>0</v>
      </c>
      <c r="BI308" s="155">
        <f>IF(N308="nulová",J308,0)</f>
        <v>0</v>
      </c>
      <c r="BJ308" s="17" t="s">
        <v>83</v>
      </c>
      <c r="BK308" s="155">
        <f>ROUND(I308*H308,2)</f>
        <v>0</v>
      </c>
      <c r="BL308" s="17" t="s">
        <v>206</v>
      </c>
      <c r="BM308" s="154" t="s">
        <v>678</v>
      </c>
    </row>
    <row r="309" spans="2:63" s="11" customFormat="1" ht="25.9" customHeight="1">
      <c r="B309" s="131"/>
      <c r="D309" s="132" t="s">
        <v>75</v>
      </c>
      <c r="E309" s="133" t="s">
        <v>679</v>
      </c>
      <c r="F309" s="133" t="s">
        <v>680</v>
      </c>
      <c r="I309" s="134"/>
      <c r="J309" s="135">
        <f>BK309</f>
        <v>0</v>
      </c>
      <c r="L309" s="131"/>
      <c r="M309" s="136"/>
      <c r="N309" s="137"/>
      <c r="O309" s="137"/>
      <c r="P309" s="138">
        <f>SUM(P310:P314)</f>
        <v>0</v>
      </c>
      <c r="Q309" s="137"/>
      <c r="R309" s="138">
        <f>SUM(R310:R314)</f>
        <v>0</v>
      </c>
      <c r="S309" s="137"/>
      <c r="T309" s="139">
        <f>SUM(T310:T314)</f>
        <v>0</v>
      </c>
      <c r="AR309" s="132" t="s">
        <v>83</v>
      </c>
      <c r="AT309" s="140" t="s">
        <v>75</v>
      </c>
      <c r="AU309" s="140" t="s">
        <v>76</v>
      </c>
      <c r="AY309" s="132" t="s">
        <v>175</v>
      </c>
      <c r="BK309" s="141">
        <f>SUM(BK310:BK314)</f>
        <v>0</v>
      </c>
    </row>
    <row r="310" spans="1:65" s="2" customFormat="1" ht="24.2" customHeight="1">
      <c r="A310" s="32"/>
      <c r="B310" s="142"/>
      <c r="C310" s="143" t="s">
        <v>423</v>
      </c>
      <c r="D310" s="143" t="s">
        <v>176</v>
      </c>
      <c r="E310" s="144" t="s">
        <v>681</v>
      </c>
      <c r="F310" s="145" t="s">
        <v>682</v>
      </c>
      <c r="G310" s="146" t="s">
        <v>683</v>
      </c>
      <c r="H310" s="147">
        <v>1</v>
      </c>
      <c r="I310" s="148"/>
      <c r="J310" s="149">
        <f>ROUND(I310*H310,2)</f>
        <v>0</v>
      </c>
      <c r="K310" s="145" t="s">
        <v>1</v>
      </c>
      <c r="L310" s="33"/>
      <c r="M310" s="150" t="s">
        <v>1</v>
      </c>
      <c r="N310" s="151" t="s">
        <v>41</v>
      </c>
      <c r="O310" s="58"/>
      <c r="P310" s="152">
        <f>O310*H310</f>
        <v>0</v>
      </c>
      <c r="Q310" s="152">
        <v>0</v>
      </c>
      <c r="R310" s="152">
        <f>Q310*H310</f>
        <v>0</v>
      </c>
      <c r="S310" s="152">
        <v>0</v>
      </c>
      <c r="T310" s="153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4" t="s">
        <v>180</v>
      </c>
      <c r="AT310" s="154" t="s">
        <v>176</v>
      </c>
      <c r="AU310" s="154" t="s">
        <v>83</v>
      </c>
      <c r="AY310" s="17" t="s">
        <v>175</v>
      </c>
      <c r="BE310" s="155">
        <f>IF(N310="základní",J310,0)</f>
        <v>0</v>
      </c>
      <c r="BF310" s="155">
        <f>IF(N310="snížená",J310,0)</f>
        <v>0</v>
      </c>
      <c r="BG310" s="155">
        <f>IF(N310="zákl. přenesená",J310,0)</f>
        <v>0</v>
      </c>
      <c r="BH310" s="155">
        <f>IF(N310="sníž. přenesená",J310,0)</f>
        <v>0</v>
      </c>
      <c r="BI310" s="155">
        <f>IF(N310="nulová",J310,0)</f>
        <v>0</v>
      </c>
      <c r="BJ310" s="17" t="s">
        <v>83</v>
      </c>
      <c r="BK310" s="155">
        <f>ROUND(I310*H310,2)</f>
        <v>0</v>
      </c>
      <c r="BL310" s="17" t="s">
        <v>180</v>
      </c>
      <c r="BM310" s="154" t="s">
        <v>684</v>
      </c>
    </row>
    <row r="311" spans="1:65" s="2" customFormat="1" ht="24.2" customHeight="1">
      <c r="A311" s="32"/>
      <c r="B311" s="142"/>
      <c r="C311" s="143" t="s">
        <v>685</v>
      </c>
      <c r="D311" s="143" t="s">
        <v>176</v>
      </c>
      <c r="E311" s="144" t="s">
        <v>686</v>
      </c>
      <c r="F311" s="145" t="s">
        <v>687</v>
      </c>
      <c r="G311" s="146" t="s">
        <v>683</v>
      </c>
      <c r="H311" s="147">
        <v>1</v>
      </c>
      <c r="I311" s="148"/>
      <c r="J311" s="149">
        <f>ROUND(I311*H311,2)</f>
        <v>0</v>
      </c>
      <c r="K311" s="145" t="s">
        <v>1</v>
      </c>
      <c r="L311" s="33"/>
      <c r="M311" s="150" t="s">
        <v>1</v>
      </c>
      <c r="N311" s="151" t="s">
        <v>41</v>
      </c>
      <c r="O311" s="58"/>
      <c r="P311" s="152">
        <f>O311*H311</f>
        <v>0</v>
      </c>
      <c r="Q311" s="152">
        <v>0</v>
      </c>
      <c r="R311" s="152">
        <f>Q311*H311</f>
        <v>0</v>
      </c>
      <c r="S311" s="152">
        <v>0</v>
      </c>
      <c r="T311" s="153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54" t="s">
        <v>180</v>
      </c>
      <c r="AT311" s="154" t="s">
        <v>176</v>
      </c>
      <c r="AU311" s="154" t="s">
        <v>83</v>
      </c>
      <c r="AY311" s="17" t="s">
        <v>175</v>
      </c>
      <c r="BE311" s="155">
        <f>IF(N311="základní",J311,0)</f>
        <v>0</v>
      </c>
      <c r="BF311" s="155">
        <f>IF(N311="snížená",J311,0)</f>
        <v>0</v>
      </c>
      <c r="BG311" s="155">
        <f>IF(N311="zákl. přenesená",J311,0)</f>
        <v>0</v>
      </c>
      <c r="BH311" s="155">
        <f>IF(N311="sníž. přenesená",J311,0)</f>
        <v>0</v>
      </c>
      <c r="BI311" s="155">
        <f>IF(N311="nulová",J311,0)</f>
        <v>0</v>
      </c>
      <c r="BJ311" s="17" t="s">
        <v>83</v>
      </c>
      <c r="BK311" s="155">
        <f>ROUND(I311*H311,2)</f>
        <v>0</v>
      </c>
      <c r="BL311" s="17" t="s">
        <v>180</v>
      </c>
      <c r="BM311" s="154" t="s">
        <v>688</v>
      </c>
    </row>
    <row r="312" spans="1:65" s="2" customFormat="1" ht="24.2" customHeight="1">
      <c r="A312" s="32"/>
      <c r="B312" s="142"/>
      <c r="C312" s="143" t="s">
        <v>426</v>
      </c>
      <c r="D312" s="143" t="s">
        <v>176</v>
      </c>
      <c r="E312" s="144" t="s">
        <v>689</v>
      </c>
      <c r="F312" s="145" t="s">
        <v>690</v>
      </c>
      <c r="G312" s="146" t="s">
        <v>683</v>
      </c>
      <c r="H312" s="147">
        <v>1</v>
      </c>
      <c r="I312" s="148"/>
      <c r="J312" s="149">
        <f>ROUND(I312*H312,2)</f>
        <v>0</v>
      </c>
      <c r="K312" s="145" t="s">
        <v>1</v>
      </c>
      <c r="L312" s="33"/>
      <c r="M312" s="150" t="s">
        <v>1</v>
      </c>
      <c r="N312" s="151" t="s">
        <v>41</v>
      </c>
      <c r="O312" s="58"/>
      <c r="P312" s="152">
        <f>O312*H312</f>
        <v>0</v>
      </c>
      <c r="Q312" s="152">
        <v>0</v>
      </c>
      <c r="R312" s="152">
        <f>Q312*H312</f>
        <v>0</v>
      </c>
      <c r="S312" s="152">
        <v>0</v>
      </c>
      <c r="T312" s="153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54" t="s">
        <v>180</v>
      </c>
      <c r="AT312" s="154" t="s">
        <v>176</v>
      </c>
      <c r="AU312" s="154" t="s">
        <v>83</v>
      </c>
      <c r="AY312" s="17" t="s">
        <v>175</v>
      </c>
      <c r="BE312" s="155">
        <f>IF(N312="základní",J312,0)</f>
        <v>0</v>
      </c>
      <c r="BF312" s="155">
        <f>IF(N312="snížená",J312,0)</f>
        <v>0</v>
      </c>
      <c r="BG312" s="155">
        <f>IF(N312="zákl. přenesená",J312,0)</f>
        <v>0</v>
      </c>
      <c r="BH312" s="155">
        <f>IF(N312="sníž. přenesená",J312,0)</f>
        <v>0</v>
      </c>
      <c r="BI312" s="155">
        <f>IF(N312="nulová",J312,0)</f>
        <v>0</v>
      </c>
      <c r="BJ312" s="17" t="s">
        <v>83</v>
      </c>
      <c r="BK312" s="155">
        <f>ROUND(I312*H312,2)</f>
        <v>0</v>
      </c>
      <c r="BL312" s="17" t="s">
        <v>180</v>
      </c>
      <c r="BM312" s="154" t="s">
        <v>691</v>
      </c>
    </row>
    <row r="313" spans="1:65" s="2" customFormat="1" ht="24.2" customHeight="1">
      <c r="A313" s="32"/>
      <c r="B313" s="142"/>
      <c r="C313" s="143" t="s">
        <v>692</v>
      </c>
      <c r="D313" s="143" t="s">
        <v>176</v>
      </c>
      <c r="E313" s="144" t="s">
        <v>693</v>
      </c>
      <c r="F313" s="145" t="s">
        <v>694</v>
      </c>
      <c r="G313" s="146" t="s">
        <v>683</v>
      </c>
      <c r="H313" s="147">
        <v>1</v>
      </c>
      <c r="I313" s="148"/>
      <c r="J313" s="149">
        <f>ROUND(I313*H313,2)</f>
        <v>0</v>
      </c>
      <c r="K313" s="145" t="s">
        <v>1</v>
      </c>
      <c r="L313" s="33"/>
      <c r="M313" s="150" t="s">
        <v>1</v>
      </c>
      <c r="N313" s="151" t="s">
        <v>41</v>
      </c>
      <c r="O313" s="58"/>
      <c r="P313" s="152">
        <f>O313*H313</f>
        <v>0</v>
      </c>
      <c r="Q313" s="152">
        <v>0</v>
      </c>
      <c r="R313" s="152">
        <f>Q313*H313</f>
        <v>0</v>
      </c>
      <c r="S313" s="152">
        <v>0</v>
      </c>
      <c r="T313" s="153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54" t="s">
        <v>180</v>
      </c>
      <c r="AT313" s="154" t="s">
        <v>176</v>
      </c>
      <c r="AU313" s="154" t="s">
        <v>83</v>
      </c>
      <c r="AY313" s="17" t="s">
        <v>175</v>
      </c>
      <c r="BE313" s="155">
        <f>IF(N313="základní",J313,0)</f>
        <v>0</v>
      </c>
      <c r="BF313" s="155">
        <f>IF(N313="snížená",J313,0)</f>
        <v>0</v>
      </c>
      <c r="BG313" s="155">
        <f>IF(N313="zákl. přenesená",J313,0)</f>
        <v>0</v>
      </c>
      <c r="BH313" s="155">
        <f>IF(N313="sníž. přenesená",J313,0)</f>
        <v>0</v>
      </c>
      <c r="BI313" s="155">
        <f>IF(N313="nulová",J313,0)</f>
        <v>0</v>
      </c>
      <c r="BJ313" s="17" t="s">
        <v>83</v>
      </c>
      <c r="BK313" s="155">
        <f>ROUND(I313*H313,2)</f>
        <v>0</v>
      </c>
      <c r="BL313" s="17" t="s">
        <v>180</v>
      </c>
      <c r="BM313" s="154" t="s">
        <v>695</v>
      </c>
    </row>
    <row r="314" spans="1:65" s="2" customFormat="1" ht="24.2" customHeight="1">
      <c r="A314" s="32"/>
      <c r="B314" s="142"/>
      <c r="C314" s="143" t="s">
        <v>430</v>
      </c>
      <c r="D314" s="143" t="s">
        <v>176</v>
      </c>
      <c r="E314" s="144" t="s">
        <v>696</v>
      </c>
      <c r="F314" s="145" t="s">
        <v>697</v>
      </c>
      <c r="G314" s="146" t="s">
        <v>683</v>
      </c>
      <c r="H314" s="147">
        <v>1</v>
      </c>
      <c r="I314" s="148"/>
      <c r="J314" s="149">
        <f>ROUND(I314*H314,2)</f>
        <v>0</v>
      </c>
      <c r="K314" s="145" t="s">
        <v>1</v>
      </c>
      <c r="L314" s="33"/>
      <c r="M314" s="157" t="s">
        <v>1</v>
      </c>
      <c r="N314" s="158" t="s">
        <v>41</v>
      </c>
      <c r="O314" s="159"/>
      <c r="P314" s="160">
        <f>O314*H314</f>
        <v>0</v>
      </c>
      <c r="Q314" s="160">
        <v>0</v>
      </c>
      <c r="R314" s="160">
        <f>Q314*H314</f>
        <v>0</v>
      </c>
      <c r="S314" s="160">
        <v>0</v>
      </c>
      <c r="T314" s="161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54" t="s">
        <v>180</v>
      </c>
      <c r="AT314" s="154" t="s">
        <v>176</v>
      </c>
      <c r="AU314" s="154" t="s">
        <v>83</v>
      </c>
      <c r="AY314" s="17" t="s">
        <v>175</v>
      </c>
      <c r="BE314" s="155">
        <f>IF(N314="základní",J314,0)</f>
        <v>0</v>
      </c>
      <c r="BF314" s="155">
        <f>IF(N314="snížená",J314,0)</f>
        <v>0</v>
      </c>
      <c r="BG314" s="155">
        <f>IF(N314="zákl. přenesená",J314,0)</f>
        <v>0</v>
      </c>
      <c r="BH314" s="155">
        <f>IF(N314="sníž. přenesená",J314,0)</f>
        <v>0</v>
      </c>
      <c r="BI314" s="155">
        <f>IF(N314="nulová",J314,0)</f>
        <v>0</v>
      </c>
      <c r="BJ314" s="17" t="s">
        <v>83</v>
      </c>
      <c r="BK314" s="155">
        <f>ROUND(I314*H314,2)</f>
        <v>0</v>
      </c>
      <c r="BL314" s="17" t="s">
        <v>180</v>
      </c>
      <c r="BM314" s="154" t="s">
        <v>698</v>
      </c>
    </row>
    <row r="315" spans="1:31" s="2" customFormat="1" ht="6.95" customHeight="1">
      <c r="A315" s="32"/>
      <c r="B315" s="47"/>
      <c r="C315" s="48"/>
      <c r="D315" s="48"/>
      <c r="E315" s="48"/>
      <c r="F315" s="48"/>
      <c r="G315" s="48"/>
      <c r="H315" s="48"/>
      <c r="I315" s="48"/>
      <c r="J315" s="48"/>
      <c r="K315" s="48"/>
      <c r="L315" s="33"/>
      <c r="M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</row>
  </sheetData>
  <autoFilter ref="C145:K314"/>
  <mergeCells count="12">
    <mergeCell ref="E138:H138"/>
    <mergeCell ref="L2:V2"/>
    <mergeCell ref="E85:H85"/>
    <mergeCell ref="E87:H87"/>
    <mergeCell ref="E89:H89"/>
    <mergeCell ref="E134:H134"/>
    <mergeCell ref="E136:H13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47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93</v>
      </c>
      <c r="AZ2" s="162" t="s">
        <v>699</v>
      </c>
      <c r="BA2" s="162" t="s">
        <v>1</v>
      </c>
      <c r="BB2" s="162" t="s">
        <v>1</v>
      </c>
      <c r="BC2" s="162" t="s">
        <v>700</v>
      </c>
      <c r="BD2" s="162" t="s">
        <v>85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162" t="s">
        <v>701</v>
      </c>
      <c r="BA3" s="162" t="s">
        <v>1</v>
      </c>
      <c r="BB3" s="162" t="s">
        <v>1</v>
      </c>
      <c r="BC3" s="162" t="s">
        <v>702</v>
      </c>
      <c r="BD3" s="162" t="s">
        <v>85</v>
      </c>
    </row>
    <row r="4" spans="2:56" s="1" customFormat="1" ht="24.95" customHeight="1">
      <c r="B4" s="20"/>
      <c r="D4" s="21" t="s">
        <v>124</v>
      </c>
      <c r="L4" s="20"/>
      <c r="M4" s="98" t="s">
        <v>10</v>
      </c>
      <c r="AT4" s="17" t="s">
        <v>3</v>
      </c>
      <c r="AZ4" s="162" t="s">
        <v>703</v>
      </c>
      <c r="BA4" s="162" t="s">
        <v>1</v>
      </c>
      <c r="BB4" s="162" t="s">
        <v>1</v>
      </c>
      <c r="BC4" s="162" t="s">
        <v>704</v>
      </c>
      <c r="BD4" s="162" t="s">
        <v>85</v>
      </c>
    </row>
    <row r="5" spans="2:56" s="1" customFormat="1" ht="6.95" customHeight="1">
      <c r="B5" s="20"/>
      <c r="L5" s="20"/>
      <c r="AZ5" s="162" t="s">
        <v>705</v>
      </c>
      <c r="BA5" s="162" t="s">
        <v>1</v>
      </c>
      <c r="BB5" s="162" t="s">
        <v>1</v>
      </c>
      <c r="BC5" s="162" t="s">
        <v>706</v>
      </c>
      <c r="BD5" s="162" t="s">
        <v>85</v>
      </c>
    </row>
    <row r="6" spans="2:56" s="1" customFormat="1" ht="12" customHeight="1">
      <c r="B6" s="20"/>
      <c r="D6" s="27" t="s">
        <v>16</v>
      </c>
      <c r="L6" s="20"/>
      <c r="AZ6" s="162" t="s">
        <v>707</v>
      </c>
      <c r="BA6" s="162" t="s">
        <v>1</v>
      </c>
      <c r="BB6" s="162" t="s">
        <v>1</v>
      </c>
      <c r="BC6" s="162" t="s">
        <v>200</v>
      </c>
      <c r="BD6" s="162" t="s">
        <v>85</v>
      </c>
    </row>
    <row r="7" spans="2:12" s="1" customFormat="1" ht="16.5" customHeight="1">
      <c r="B7" s="20"/>
      <c r="E7" s="259" t="str">
        <f>'Rekapitulace stavby'!K6</f>
        <v>Rekonstrukce plynové kotelny</v>
      </c>
      <c r="F7" s="260"/>
      <c r="G7" s="260"/>
      <c r="H7" s="260"/>
      <c r="L7" s="20"/>
    </row>
    <row r="8" spans="2:12" s="1" customFormat="1" ht="12" customHeight="1">
      <c r="B8" s="20"/>
      <c r="D8" s="27" t="s">
        <v>125</v>
      </c>
      <c r="L8" s="20"/>
    </row>
    <row r="9" spans="1:31" s="2" customFormat="1" ht="16.5" customHeight="1">
      <c r="A9" s="32"/>
      <c r="B9" s="33"/>
      <c r="C9" s="32"/>
      <c r="D9" s="32"/>
      <c r="E9" s="259" t="s">
        <v>126</v>
      </c>
      <c r="F9" s="258"/>
      <c r="G9" s="258"/>
      <c r="H9" s="25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127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20" t="s">
        <v>708</v>
      </c>
      <c r="F11" s="258"/>
      <c r="G11" s="258"/>
      <c r="H11" s="258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27. 4. 2021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27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1" t="str">
        <f>'Rekapitulace stavby'!E14</f>
        <v>Vyplň údaj</v>
      </c>
      <c r="F20" s="231"/>
      <c r="G20" s="231"/>
      <c r="H20" s="231"/>
      <c r="I20" s="27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27" t="s">
        <v>25</v>
      </c>
      <c r="J22" s="25" t="str">
        <f>IF('Rekapitulace stavby'!AN16="","",'Rekapitulace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IF('Rekapitulace stavby'!E17="","",'Rekapitulace stavby'!E17)</f>
        <v xml:space="preserve"> </v>
      </c>
      <c r="F23" s="32"/>
      <c r="G23" s="32"/>
      <c r="H23" s="32"/>
      <c r="I23" s="27" t="s">
        <v>27</v>
      </c>
      <c r="J23" s="25" t="str">
        <f>IF('Rekapitulace stavby'!AN17="","",'Rekapitulace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202.5" customHeight="1">
      <c r="A29" s="99"/>
      <c r="B29" s="100"/>
      <c r="C29" s="99"/>
      <c r="D29" s="99"/>
      <c r="E29" s="236" t="s">
        <v>129</v>
      </c>
      <c r="F29" s="236"/>
      <c r="G29" s="236"/>
      <c r="H29" s="236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36</v>
      </c>
      <c r="E32" s="32"/>
      <c r="F32" s="32"/>
      <c r="G32" s="32"/>
      <c r="H32" s="32"/>
      <c r="I32" s="32"/>
      <c r="J32" s="71">
        <f>ROUND(J132,2)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36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40</v>
      </c>
      <c r="E35" s="27" t="s">
        <v>41</v>
      </c>
      <c r="F35" s="104">
        <f>ROUND((SUM(BE132:BE196)),2)</f>
        <v>0</v>
      </c>
      <c r="G35" s="32"/>
      <c r="H35" s="32"/>
      <c r="I35" s="105">
        <v>0.21</v>
      </c>
      <c r="J35" s="104">
        <f>ROUND(((SUM(BE132:BE196))*I35),2)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42</v>
      </c>
      <c r="F36" s="104">
        <f>ROUND((SUM(BF132:BF196)),2)</f>
        <v>0</v>
      </c>
      <c r="G36" s="32"/>
      <c r="H36" s="32"/>
      <c r="I36" s="105">
        <v>0.15</v>
      </c>
      <c r="J36" s="104">
        <f>ROUND(((SUM(BF132:BF196))*I36),2)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04">
        <f>ROUND((SUM(BG132:BG196)),2)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44</v>
      </c>
      <c r="F38" s="104">
        <f>ROUND((SUM(BH132:BH196)),2)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04">
        <f>ROUND((SUM(BI132:BI196)),2)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46</v>
      </c>
      <c r="E41" s="60"/>
      <c r="F41" s="60"/>
      <c r="G41" s="108" t="s">
        <v>47</v>
      </c>
      <c r="H41" s="109" t="s">
        <v>48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35"/>
      <c r="J61" s="11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35"/>
      <c r="J76" s="11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130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Rekonstrukce plynové kotelny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125</v>
      </c>
      <c r="L86" s="20"/>
    </row>
    <row r="87" spans="1:31" s="2" customFormat="1" ht="16.5" customHeight="1">
      <c r="A87" s="32"/>
      <c r="B87" s="33"/>
      <c r="C87" s="32"/>
      <c r="D87" s="32"/>
      <c r="E87" s="259" t="s">
        <v>126</v>
      </c>
      <c r="F87" s="258"/>
      <c r="G87" s="258"/>
      <c r="H87" s="25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127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20" t="str">
        <f>E11</f>
        <v>01_PL - kotelna školní budova - plynovod</v>
      </c>
      <c r="F89" s="258"/>
      <c r="G89" s="258"/>
      <c r="H89" s="258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ZŠ Benešov, Na Karlově 372, Benešov</v>
      </c>
      <c r="G91" s="32"/>
      <c r="H91" s="32"/>
      <c r="I91" s="27" t="s">
        <v>22</v>
      </c>
      <c r="J91" s="55" t="str">
        <f>IF(J14="","",J14)</f>
        <v>27. 4. 2021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Město Benešov, Masarykovo náměstí 100, Benešov</v>
      </c>
      <c r="G93" s="32"/>
      <c r="H93" s="32"/>
      <c r="I93" s="27" t="s">
        <v>30</v>
      </c>
      <c r="J93" s="30" t="str">
        <f>E23</f>
        <v xml:space="preserve"> 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27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131</v>
      </c>
      <c r="D96" s="106"/>
      <c r="E96" s="106"/>
      <c r="F96" s="106"/>
      <c r="G96" s="106"/>
      <c r="H96" s="106"/>
      <c r="I96" s="106"/>
      <c r="J96" s="115" t="s">
        <v>132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133</v>
      </c>
      <c r="D98" s="32"/>
      <c r="E98" s="32"/>
      <c r="F98" s="32"/>
      <c r="G98" s="32"/>
      <c r="H98" s="32"/>
      <c r="I98" s="32"/>
      <c r="J98" s="71">
        <f>J132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134</v>
      </c>
    </row>
    <row r="99" spans="2:12" s="9" customFormat="1" ht="24.95" customHeight="1">
      <c r="B99" s="117"/>
      <c r="D99" s="118" t="s">
        <v>709</v>
      </c>
      <c r="E99" s="119"/>
      <c r="F99" s="119"/>
      <c r="G99" s="119"/>
      <c r="H99" s="119"/>
      <c r="I99" s="119"/>
      <c r="J99" s="120">
        <f>J133</f>
        <v>0</v>
      </c>
      <c r="L99" s="117"/>
    </row>
    <row r="100" spans="2:12" s="12" customFormat="1" ht="19.9" customHeight="1">
      <c r="B100" s="163"/>
      <c r="D100" s="164" t="s">
        <v>710</v>
      </c>
      <c r="E100" s="165"/>
      <c r="F100" s="165"/>
      <c r="G100" s="165"/>
      <c r="H100" s="165"/>
      <c r="I100" s="165"/>
      <c r="J100" s="166">
        <f>J134</f>
        <v>0</v>
      </c>
      <c r="L100" s="163"/>
    </row>
    <row r="101" spans="2:12" s="12" customFormat="1" ht="19.9" customHeight="1">
      <c r="B101" s="163"/>
      <c r="D101" s="164" t="s">
        <v>711</v>
      </c>
      <c r="E101" s="165"/>
      <c r="F101" s="165"/>
      <c r="G101" s="165"/>
      <c r="H101" s="165"/>
      <c r="I101" s="165"/>
      <c r="J101" s="166">
        <f>J164</f>
        <v>0</v>
      </c>
      <c r="L101" s="163"/>
    </row>
    <row r="102" spans="2:12" s="12" customFormat="1" ht="19.9" customHeight="1">
      <c r="B102" s="163"/>
      <c r="D102" s="164" t="s">
        <v>712</v>
      </c>
      <c r="E102" s="165"/>
      <c r="F102" s="165"/>
      <c r="G102" s="165"/>
      <c r="H102" s="165"/>
      <c r="I102" s="165"/>
      <c r="J102" s="166">
        <f>J167</f>
        <v>0</v>
      </c>
      <c r="L102" s="163"/>
    </row>
    <row r="103" spans="2:12" s="9" customFormat="1" ht="24.95" customHeight="1">
      <c r="B103" s="117"/>
      <c r="D103" s="118" t="s">
        <v>713</v>
      </c>
      <c r="E103" s="119"/>
      <c r="F103" s="119"/>
      <c r="G103" s="119"/>
      <c r="H103" s="119"/>
      <c r="I103" s="119"/>
      <c r="J103" s="120">
        <f>J168</f>
        <v>0</v>
      </c>
      <c r="L103" s="117"/>
    </row>
    <row r="104" spans="2:12" s="12" customFormat="1" ht="19.9" customHeight="1">
      <c r="B104" s="163"/>
      <c r="D104" s="164" t="s">
        <v>714</v>
      </c>
      <c r="E104" s="165"/>
      <c r="F104" s="165"/>
      <c r="G104" s="165"/>
      <c r="H104" s="165"/>
      <c r="I104" s="165"/>
      <c r="J104" s="166">
        <f>J169</f>
        <v>0</v>
      </c>
      <c r="L104" s="163"/>
    </row>
    <row r="105" spans="2:12" s="12" customFormat="1" ht="19.9" customHeight="1">
      <c r="B105" s="163"/>
      <c r="D105" s="164" t="s">
        <v>715</v>
      </c>
      <c r="E105" s="165"/>
      <c r="F105" s="165"/>
      <c r="G105" s="165"/>
      <c r="H105" s="165"/>
      <c r="I105" s="165"/>
      <c r="J105" s="166">
        <f>J183</f>
        <v>0</v>
      </c>
      <c r="L105" s="163"/>
    </row>
    <row r="106" spans="2:12" s="12" customFormat="1" ht="19.9" customHeight="1">
      <c r="B106" s="163"/>
      <c r="D106" s="164" t="s">
        <v>716</v>
      </c>
      <c r="E106" s="165"/>
      <c r="F106" s="165"/>
      <c r="G106" s="165"/>
      <c r="H106" s="165"/>
      <c r="I106" s="165"/>
      <c r="J106" s="166">
        <f>J184</f>
        <v>0</v>
      </c>
      <c r="L106" s="163"/>
    </row>
    <row r="107" spans="2:12" s="9" customFormat="1" ht="24.95" customHeight="1">
      <c r="B107" s="117"/>
      <c r="D107" s="118" t="s">
        <v>717</v>
      </c>
      <c r="E107" s="119"/>
      <c r="F107" s="119"/>
      <c r="G107" s="119"/>
      <c r="H107" s="119"/>
      <c r="I107" s="119"/>
      <c r="J107" s="120">
        <f>J189</f>
        <v>0</v>
      </c>
      <c r="L107" s="117"/>
    </row>
    <row r="108" spans="2:12" s="9" customFormat="1" ht="24.95" customHeight="1">
      <c r="B108" s="117"/>
      <c r="D108" s="118" t="s">
        <v>718</v>
      </c>
      <c r="E108" s="119"/>
      <c r="F108" s="119"/>
      <c r="G108" s="119"/>
      <c r="H108" s="119"/>
      <c r="I108" s="119"/>
      <c r="J108" s="120">
        <f>J192</f>
        <v>0</v>
      </c>
      <c r="L108" s="117"/>
    </row>
    <row r="109" spans="2:12" s="12" customFormat="1" ht="19.9" customHeight="1">
      <c r="B109" s="163"/>
      <c r="D109" s="164" t="s">
        <v>719</v>
      </c>
      <c r="E109" s="165"/>
      <c r="F109" s="165"/>
      <c r="G109" s="165"/>
      <c r="H109" s="165"/>
      <c r="I109" s="165"/>
      <c r="J109" s="166">
        <f>J193</f>
        <v>0</v>
      </c>
      <c r="L109" s="163"/>
    </row>
    <row r="110" spans="2:12" s="12" customFormat="1" ht="19.9" customHeight="1">
      <c r="B110" s="163"/>
      <c r="D110" s="164" t="s">
        <v>720</v>
      </c>
      <c r="E110" s="165"/>
      <c r="F110" s="165"/>
      <c r="G110" s="165"/>
      <c r="H110" s="165"/>
      <c r="I110" s="165"/>
      <c r="J110" s="166">
        <f>J195</f>
        <v>0</v>
      </c>
      <c r="L110" s="163"/>
    </row>
    <row r="111" spans="1:31" s="2" customFormat="1" ht="21.7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6" spans="1:31" s="2" customFormat="1" ht="6.95" customHeight="1">
      <c r="A116" s="32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4.95" customHeight="1">
      <c r="A117" s="32"/>
      <c r="B117" s="33"/>
      <c r="C117" s="21" t="s">
        <v>161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16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59" t="str">
        <f>E7</f>
        <v>Rekonstrukce plynové kotelny</v>
      </c>
      <c r="F120" s="260"/>
      <c r="G120" s="260"/>
      <c r="H120" s="260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2:12" s="1" customFormat="1" ht="12" customHeight="1">
      <c r="B121" s="20"/>
      <c r="C121" s="27" t="s">
        <v>125</v>
      </c>
      <c r="L121" s="20"/>
    </row>
    <row r="122" spans="1:31" s="2" customFormat="1" ht="16.5" customHeight="1">
      <c r="A122" s="32"/>
      <c r="B122" s="33"/>
      <c r="C122" s="32"/>
      <c r="D122" s="32"/>
      <c r="E122" s="259" t="s">
        <v>126</v>
      </c>
      <c r="F122" s="258"/>
      <c r="G122" s="258"/>
      <c r="H122" s="258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127</v>
      </c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20" t="str">
        <f>E11</f>
        <v>01_PL - kotelna školní budova - plynovod</v>
      </c>
      <c r="F124" s="258"/>
      <c r="G124" s="258"/>
      <c r="H124" s="258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20</v>
      </c>
      <c r="D126" s="32"/>
      <c r="E126" s="32"/>
      <c r="F126" s="25" t="str">
        <f>F14</f>
        <v>ZŠ Benešov, Na Karlově 372, Benešov</v>
      </c>
      <c r="G126" s="32"/>
      <c r="H126" s="32"/>
      <c r="I126" s="27" t="s">
        <v>22</v>
      </c>
      <c r="J126" s="55" t="str">
        <f>IF(J14="","",J14)</f>
        <v>27. 4. 2021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24</v>
      </c>
      <c r="D128" s="32"/>
      <c r="E128" s="32"/>
      <c r="F128" s="25" t="str">
        <f>E17</f>
        <v>Město Benešov, Masarykovo náměstí 100, Benešov</v>
      </c>
      <c r="G128" s="32"/>
      <c r="H128" s="32"/>
      <c r="I128" s="27" t="s">
        <v>30</v>
      </c>
      <c r="J128" s="30" t="str">
        <f>E23</f>
        <v xml:space="preserve">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5.2" customHeight="1">
      <c r="A129" s="32"/>
      <c r="B129" s="33"/>
      <c r="C129" s="27" t="s">
        <v>28</v>
      </c>
      <c r="D129" s="32"/>
      <c r="E129" s="32"/>
      <c r="F129" s="25" t="str">
        <f>IF(E20="","",E20)</f>
        <v>Vyplň údaj</v>
      </c>
      <c r="G129" s="32"/>
      <c r="H129" s="32"/>
      <c r="I129" s="27" t="s">
        <v>33</v>
      </c>
      <c r="J129" s="30" t="str">
        <f>E26</f>
        <v xml:space="preserve"> 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0.3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10" customFormat="1" ht="29.25" customHeight="1">
      <c r="A131" s="121"/>
      <c r="B131" s="122"/>
      <c r="C131" s="123" t="s">
        <v>162</v>
      </c>
      <c r="D131" s="124" t="s">
        <v>61</v>
      </c>
      <c r="E131" s="124" t="s">
        <v>57</v>
      </c>
      <c r="F131" s="124" t="s">
        <v>58</v>
      </c>
      <c r="G131" s="124" t="s">
        <v>163</v>
      </c>
      <c r="H131" s="124" t="s">
        <v>164</v>
      </c>
      <c r="I131" s="124" t="s">
        <v>165</v>
      </c>
      <c r="J131" s="124" t="s">
        <v>132</v>
      </c>
      <c r="K131" s="125" t="s">
        <v>166</v>
      </c>
      <c r="L131" s="126"/>
      <c r="M131" s="62" t="s">
        <v>1</v>
      </c>
      <c r="N131" s="63" t="s">
        <v>40</v>
      </c>
      <c r="O131" s="63" t="s">
        <v>167</v>
      </c>
      <c r="P131" s="63" t="s">
        <v>168</v>
      </c>
      <c r="Q131" s="63" t="s">
        <v>169</v>
      </c>
      <c r="R131" s="63" t="s">
        <v>170</v>
      </c>
      <c r="S131" s="63" t="s">
        <v>171</v>
      </c>
      <c r="T131" s="64" t="s">
        <v>172</v>
      </c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</row>
    <row r="132" spans="1:63" s="2" customFormat="1" ht="22.9" customHeight="1">
      <c r="A132" s="32"/>
      <c r="B132" s="33"/>
      <c r="C132" s="69" t="s">
        <v>173</v>
      </c>
      <c r="D132" s="32"/>
      <c r="E132" s="32"/>
      <c r="F132" s="32"/>
      <c r="G132" s="32"/>
      <c r="H132" s="32"/>
      <c r="I132" s="32"/>
      <c r="J132" s="127">
        <f>BK132</f>
        <v>0</v>
      </c>
      <c r="K132" s="32"/>
      <c r="L132" s="33"/>
      <c r="M132" s="65"/>
      <c r="N132" s="56"/>
      <c r="O132" s="66"/>
      <c r="P132" s="128">
        <f>P133+P168+P189+P192</f>
        <v>0</v>
      </c>
      <c r="Q132" s="66"/>
      <c r="R132" s="128">
        <f>R133+R168+R189+R192</f>
        <v>0.82499</v>
      </c>
      <c r="S132" s="66"/>
      <c r="T132" s="129">
        <f>T133+T168+T189+T192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75</v>
      </c>
      <c r="AU132" s="17" t="s">
        <v>134</v>
      </c>
      <c r="BK132" s="130">
        <f>BK133+BK168+BK189+BK192</f>
        <v>0</v>
      </c>
    </row>
    <row r="133" spans="2:63" s="11" customFormat="1" ht="25.9" customHeight="1">
      <c r="B133" s="131"/>
      <c r="D133" s="132" t="s">
        <v>75</v>
      </c>
      <c r="E133" s="133" t="s">
        <v>721</v>
      </c>
      <c r="F133" s="133" t="s">
        <v>722</v>
      </c>
      <c r="I133" s="134"/>
      <c r="J133" s="135">
        <f>BK133</f>
        <v>0</v>
      </c>
      <c r="L133" s="131"/>
      <c r="M133" s="136"/>
      <c r="N133" s="137"/>
      <c r="O133" s="137"/>
      <c r="P133" s="138">
        <f>P134+P164+P167</f>
        <v>0</v>
      </c>
      <c r="Q133" s="137"/>
      <c r="R133" s="138">
        <f>R134+R164+R167</f>
        <v>0</v>
      </c>
      <c r="S133" s="137"/>
      <c r="T133" s="139">
        <f>T134+T164+T167</f>
        <v>0</v>
      </c>
      <c r="AR133" s="132" t="s">
        <v>83</v>
      </c>
      <c r="AT133" s="140" t="s">
        <v>75</v>
      </c>
      <c r="AU133" s="140" t="s">
        <v>76</v>
      </c>
      <c r="AY133" s="132" t="s">
        <v>175</v>
      </c>
      <c r="BK133" s="141">
        <f>BK134+BK164+BK167</f>
        <v>0</v>
      </c>
    </row>
    <row r="134" spans="2:63" s="11" customFormat="1" ht="22.9" customHeight="1">
      <c r="B134" s="131"/>
      <c r="D134" s="132" t="s">
        <v>75</v>
      </c>
      <c r="E134" s="167" t="s">
        <v>83</v>
      </c>
      <c r="F134" s="167" t="s">
        <v>174</v>
      </c>
      <c r="I134" s="134"/>
      <c r="J134" s="168">
        <f>BK134</f>
        <v>0</v>
      </c>
      <c r="L134" s="131"/>
      <c r="M134" s="136"/>
      <c r="N134" s="137"/>
      <c r="O134" s="137"/>
      <c r="P134" s="138">
        <f>SUM(P135:P163)</f>
        <v>0</v>
      </c>
      <c r="Q134" s="137"/>
      <c r="R134" s="138">
        <f>SUM(R135:R163)</f>
        <v>0</v>
      </c>
      <c r="S134" s="137"/>
      <c r="T134" s="139">
        <f>SUM(T135:T163)</f>
        <v>0</v>
      </c>
      <c r="AR134" s="132" t="s">
        <v>83</v>
      </c>
      <c r="AT134" s="140" t="s">
        <v>75</v>
      </c>
      <c r="AU134" s="140" t="s">
        <v>83</v>
      </c>
      <c r="AY134" s="132" t="s">
        <v>175</v>
      </c>
      <c r="BK134" s="141">
        <f>SUM(BK135:BK163)</f>
        <v>0</v>
      </c>
    </row>
    <row r="135" spans="1:65" s="2" customFormat="1" ht="44.25" customHeight="1">
      <c r="A135" s="32"/>
      <c r="B135" s="142"/>
      <c r="C135" s="143" t="s">
        <v>83</v>
      </c>
      <c r="D135" s="143" t="s">
        <v>176</v>
      </c>
      <c r="E135" s="144" t="s">
        <v>723</v>
      </c>
      <c r="F135" s="145" t="s">
        <v>724</v>
      </c>
      <c r="G135" s="146" t="s">
        <v>179</v>
      </c>
      <c r="H135" s="147">
        <v>7</v>
      </c>
      <c r="I135" s="148"/>
      <c r="J135" s="149">
        <f>ROUND(I135*H135,2)</f>
        <v>0</v>
      </c>
      <c r="K135" s="145" t="s">
        <v>725</v>
      </c>
      <c r="L135" s="33"/>
      <c r="M135" s="150" t="s">
        <v>1</v>
      </c>
      <c r="N135" s="151" t="s">
        <v>41</v>
      </c>
      <c r="O135" s="58"/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53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4" t="s">
        <v>180</v>
      </c>
      <c r="AT135" s="154" t="s">
        <v>176</v>
      </c>
      <c r="AU135" s="154" t="s">
        <v>85</v>
      </c>
      <c r="AY135" s="17" t="s">
        <v>175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7" t="s">
        <v>83</v>
      </c>
      <c r="BK135" s="155">
        <f>ROUND(I135*H135,2)</f>
        <v>0</v>
      </c>
      <c r="BL135" s="17" t="s">
        <v>180</v>
      </c>
      <c r="BM135" s="154" t="s">
        <v>726</v>
      </c>
    </row>
    <row r="136" spans="2:51" s="13" customFormat="1" ht="12">
      <c r="B136" s="169"/>
      <c r="D136" s="170" t="s">
        <v>727</v>
      </c>
      <c r="E136" s="171" t="s">
        <v>707</v>
      </c>
      <c r="F136" s="172" t="s">
        <v>200</v>
      </c>
      <c r="H136" s="173">
        <v>7</v>
      </c>
      <c r="I136" s="174"/>
      <c r="L136" s="169"/>
      <c r="M136" s="175"/>
      <c r="N136" s="176"/>
      <c r="O136" s="176"/>
      <c r="P136" s="176"/>
      <c r="Q136" s="176"/>
      <c r="R136" s="176"/>
      <c r="S136" s="176"/>
      <c r="T136" s="177"/>
      <c r="AT136" s="171" t="s">
        <v>727</v>
      </c>
      <c r="AU136" s="171" t="s">
        <v>85</v>
      </c>
      <c r="AV136" s="13" t="s">
        <v>85</v>
      </c>
      <c r="AW136" s="13" t="s">
        <v>32</v>
      </c>
      <c r="AX136" s="13" t="s">
        <v>83</v>
      </c>
      <c r="AY136" s="171" t="s">
        <v>175</v>
      </c>
    </row>
    <row r="137" spans="1:65" s="2" customFormat="1" ht="60">
      <c r="A137" s="32"/>
      <c r="B137" s="142"/>
      <c r="C137" s="143" t="s">
        <v>85</v>
      </c>
      <c r="D137" s="143" t="s">
        <v>176</v>
      </c>
      <c r="E137" s="144" t="s">
        <v>728</v>
      </c>
      <c r="F137" s="145" t="s">
        <v>729</v>
      </c>
      <c r="G137" s="146" t="s">
        <v>179</v>
      </c>
      <c r="H137" s="147">
        <v>11</v>
      </c>
      <c r="I137" s="148"/>
      <c r="J137" s="149">
        <f>ROUND(I137*H137,2)</f>
        <v>0</v>
      </c>
      <c r="K137" s="145" t="s">
        <v>725</v>
      </c>
      <c r="L137" s="33"/>
      <c r="M137" s="150" t="s">
        <v>1</v>
      </c>
      <c r="N137" s="151" t="s">
        <v>41</v>
      </c>
      <c r="O137" s="58"/>
      <c r="P137" s="152">
        <f>O137*H137</f>
        <v>0</v>
      </c>
      <c r="Q137" s="152">
        <v>0</v>
      </c>
      <c r="R137" s="152">
        <f>Q137*H137</f>
        <v>0</v>
      </c>
      <c r="S137" s="152">
        <v>0</v>
      </c>
      <c r="T137" s="153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4" t="s">
        <v>180</v>
      </c>
      <c r="AT137" s="154" t="s">
        <v>176</v>
      </c>
      <c r="AU137" s="154" t="s">
        <v>85</v>
      </c>
      <c r="AY137" s="17" t="s">
        <v>175</v>
      </c>
      <c r="BE137" s="155">
        <f>IF(N137="základní",J137,0)</f>
        <v>0</v>
      </c>
      <c r="BF137" s="155">
        <f>IF(N137="snížená",J137,0)</f>
        <v>0</v>
      </c>
      <c r="BG137" s="155">
        <f>IF(N137="zákl. přenesená",J137,0)</f>
        <v>0</v>
      </c>
      <c r="BH137" s="155">
        <f>IF(N137="sníž. přenesená",J137,0)</f>
        <v>0</v>
      </c>
      <c r="BI137" s="155">
        <f>IF(N137="nulová",J137,0)</f>
        <v>0</v>
      </c>
      <c r="BJ137" s="17" t="s">
        <v>83</v>
      </c>
      <c r="BK137" s="155">
        <f>ROUND(I137*H137,2)</f>
        <v>0</v>
      </c>
      <c r="BL137" s="17" t="s">
        <v>180</v>
      </c>
      <c r="BM137" s="154" t="s">
        <v>730</v>
      </c>
    </row>
    <row r="138" spans="2:51" s="14" customFormat="1" ht="12">
      <c r="B138" s="178"/>
      <c r="D138" s="170" t="s">
        <v>727</v>
      </c>
      <c r="E138" s="179" t="s">
        <v>1</v>
      </c>
      <c r="F138" s="180" t="s">
        <v>731</v>
      </c>
      <c r="H138" s="179" t="s">
        <v>1</v>
      </c>
      <c r="I138" s="181"/>
      <c r="L138" s="178"/>
      <c r="M138" s="182"/>
      <c r="N138" s="183"/>
      <c r="O138" s="183"/>
      <c r="P138" s="183"/>
      <c r="Q138" s="183"/>
      <c r="R138" s="183"/>
      <c r="S138" s="183"/>
      <c r="T138" s="184"/>
      <c r="AT138" s="179" t="s">
        <v>727</v>
      </c>
      <c r="AU138" s="179" t="s">
        <v>85</v>
      </c>
      <c r="AV138" s="14" t="s">
        <v>83</v>
      </c>
      <c r="AW138" s="14" t="s">
        <v>32</v>
      </c>
      <c r="AX138" s="14" t="s">
        <v>76</v>
      </c>
      <c r="AY138" s="179" t="s">
        <v>175</v>
      </c>
    </row>
    <row r="139" spans="2:51" s="13" customFormat="1" ht="12">
      <c r="B139" s="169"/>
      <c r="D139" s="170" t="s">
        <v>727</v>
      </c>
      <c r="E139" s="171" t="s">
        <v>1</v>
      </c>
      <c r="F139" s="172" t="s">
        <v>699</v>
      </c>
      <c r="H139" s="173">
        <v>5.5</v>
      </c>
      <c r="I139" s="174"/>
      <c r="L139" s="169"/>
      <c r="M139" s="175"/>
      <c r="N139" s="176"/>
      <c r="O139" s="176"/>
      <c r="P139" s="176"/>
      <c r="Q139" s="176"/>
      <c r="R139" s="176"/>
      <c r="S139" s="176"/>
      <c r="T139" s="177"/>
      <c r="AT139" s="171" t="s">
        <v>727</v>
      </c>
      <c r="AU139" s="171" t="s">
        <v>85</v>
      </c>
      <c r="AV139" s="13" t="s">
        <v>85</v>
      </c>
      <c r="AW139" s="13" t="s">
        <v>32</v>
      </c>
      <c r="AX139" s="13" t="s">
        <v>76</v>
      </c>
      <c r="AY139" s="171" t="s">
        <v>175</v>
      </c>
    </row>
    <row r="140" spans="2:51" s="14" customFormat="1" ht="12">
      <c r="B140" s="178"/>
      <c r="D140" s="170" t="s">
        <v>727</v>
      </c>
      <c r="E140" s="179" t="s">
        <v>1</v>
      </c>
      <c r="F140" s="180" t="s">
        <v>732</v>
      </c>
      <c r="H140" s="179" t="s">
        <v>1</v>
      </c>
      <c r="I140" s="181"/>
      <c r="L140" s="178"/>
      <c r="M140" s="182"/>
      <c r="N140" s="183"/>
      <c r="O140" s="183"/>
      <c r="P140" s="183"/>
      <c r="Q140" s="183"/>
      <c r="R140" s="183"/>
      <c r="S140" s="183"/>
      <c r="T140" s="184"/>
      <c r="AT140" s="179" t="s">
        <v>727</v>
      </c>
      <c r="AU140" s="179" t="s">
        <v>85</v>
      </c>
      <c r="AV140" s="14" t="s">
        <v>83</v>
      </c>
      <c r="AW140" s="14" t="s">
        <v>32</v>
      </c>
      <c r="AX140" s="14" t="s">
        <v>76</v>
      </c>
      <c r="AY140" s="179" t="s">
        <v>175</v>
      </c>
    </row>
    <row r="141" spans="2:51" s="13" customFormat="1" ht="12">
      <c r="B141" s="169"/>
      <c r="D141" s="170" t="s">
        <v>727</v>
      </c>
      <c r="E141" s="171" t="s">
        <v>1</v>
      </c>
      <c r="F141" s="172" t="s">
        <v>699</v>
      </c>
      <c r="H141" s="173">
        <v>5.5</v>
      </c>
      <c r="I141" s="174"/>
      <c r="L141" s="169"/>
      <c r="M141" s="175"/>
      <c r="N141" s="176"/>
      <c r="O141" s="176"/>
      <c r="P141" s="176"/>
      <c r="Q141" s="176"/>
      <c r="R141" s="176"/>
      <c r="S141" s="176"/>
      <c r="T141" s="177"/>
      <c r="AT141" s="171" t="s">
        <v>727</v>
      </c>
      <c r="AU141" s="171" t="s">
        <v>85</v>
      </c>
      <c r="AV141" s="13" t="s">
        <v>85</v>
      </c>
      <c r="AW141" s="13" t="s">
        <v>32</v>
      </c>
      <c r="AX141" s="13" t="s">
        <v>76</v>
      </c>
      <c r="AY141" s="171" t="s">
        <v>175</v>
      </c>
    </row>
    <row r="142" spans="2:51" s="15" customFormat="1" ht="12">
      <c r="B142" s="185"/>
      <c r="D142" s="170" t="s">
        <v>727</v>
      </c>
      <c r="E142" s="186" t="s">
        <v>1</v>
      </c>
      <c r="F142" s="187" t="s">
        <v>733</v>
      </c>
      <c r="H142" s="188">
        <v>11</v>
      </c>
      <c r="I142" s="189"/>
      <c r="L142" s="185"/>
      <c r="M142" s="190"/>
      <c r="N142" s="191"/>
      <c r="O142" s="191"/>
      <c r="P142" s="191"/>
      <c r="Q142" s="191"/>
      <c r="R142" s="191"/>
      <c r="S142" s="191"/>
      <c r="T142" s="192"/>
      <c r="AT142" s="186" t="s">
        <v>727</v>
      </c>
      <c r="AU142" s="186" t="s">
        <v>85</v>
      </c>
      <c r="AV142" s="15" t="s">
        <v>180</v>
      </c>
      <c r="AW142" s="15" t="s">
        <v>32</v>
      </c>
      <c r="AX142" s="15" t="s">
        <v>83</v>
      </c>
      <c r="AY142" s="186" t="s">
        <v>175</v>
      </c>
    </row>
    <row r="143" spans="1:65" s="2" customFormat="1" ht="60">
      <c r="A143" s="32"/>
      <c r="B143" s="142"/>
      <c r="C143" s="143" t="s">
        <v>184</v>
      </c>
      <c r="D143" s="143" t="s">
        <v>176</v>
      </c>
      <c r="E143" s="144" t="s">
        <v>734</v>
      </c>
      <c r="F143" s="145" t="s">
        <v>735</v>
      </c>
      <c r="G143" s="146" t="s">
        <v>179</v>
      </c>
      <c r="H143" s="147">
        <v>1.5</v>
      </c>
      <c r="I143" s="148"/>
      <c r="J143" s="149">
        <f>ROUND(I143*H143,2)</f>
        <v>0</v>
      </c>
      <c r="K143" s="145" t="s">
        <v>725</v>
      </c>
      <c r="L143" s="33"/>
      <c r="M143" s="150" t="s">
        <v>1</v>
      </c>
      <c r="N143" s="151" t="s">
        <v>41</v>
      </c>
      <c r="O143" s="58"/>
      <c r="P143" s="152">
        <f>O143*H143</f>
        <v>0</v>
      </c>
      <c r="Q143" s="152">
        <v>0</v>
      </c>
      <c r="R143" s="152">
        <f>Q143*H143</f>
        <v>0</v>
      </c>
      <c r="S143" s="152">
        <v>0</v>
      </c>
      <c r="T143" s="153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4" t="s">
        <v>180</v>
      </c>
      <c r="AT143" s="154" t="s">
        <v>176</v>
      </c>
      <c r="AU143" s="154" t="s">
        <v>85</v>
      </c>
      <c r="AY143" s="17" t="s">
        <v>175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7" t="s">
        <v>83</v>
      </c>
      <c r="BK143" s="155">
        <f>ROUND(I143*H143,2)</f>
        <v>0</v>
      </c>
      <c r="BL143" s="17" t="s">
        <v>180</v>
      </c>
      <c r="BM143" s="154" t="s">
        <v>736</v>
      </c>
    </row>
    <row r="144" spans="2:51" s="14" customFormat="1" ht="12">
      <c r="B144" s="178"/>
      <c r="D144" s="170" t="s">
        <v>727</v>
      </c>
      <c r="E144" s="179" t="s">
        <v>1</v>
      </c>
      <c r="F144" s="180" t="s">
        <v>737</v>
      </c>
      <c r="H144" s="179" t="s">
        <v>1</v>
      </c>
      <c r="I144" s="181"/>
      <c r="L144" s="178"/>
      <c r="M144" s="182"/>
      <c r="N144" s="183"/>
      <c r="O144" s="183"/>
      <c r="P144" s="183"/>
      <c r="Q144" s="183"/>
      <c r="R144" s="183"/>
      <c r="S144" s="183"/>
      <c r="T144" s="184"/>
      <c r="AT144" s="179" t="s">
        <v>727</v>
      </c>
      <c r="AU144" s="179" t="s">
        <v>85</v>
      </c>
      <c r="AV144" s="14" t="s">
        <v>83</v>
      </c>
      <c r="AW144" s="14" t="s">
        <v>32</v>
      </c>
      <c r="AX144" s="14" t="s">
        <v>76</v>
      </c>
      <c r="AY144" s="179" t="s">
        <v>175</v>
      </c>
    </row>
    <row r="145" spans="2:51" s="13" customFormat="1" ht="12">
      <c r="B145" s="169"/>
      <c r="D145" s="170" t="s">
        <v>727</v>
      </c>
      <c r="E145" s="171" t="s">
        <v>701</v>
      </c>
      <c r="F145" s="172" t="s">
        <v>738</v>
      </c>
      <c r="H145" s="173">
        <v>1.5</v>
      </c>
      <c r="I145" s="174"/>
      <c r="L145" s="169"/>
      <c r="M145" s="175"/>
      <c r="N145" s="176"/>
      <c r="O145" s="176"/>
      <c r="P145" s="176"/>
      <c r="Q145" s="176"/>
      <c r="R145" s="176"/>
      <c r="S145" s="176"/>
      <c r="T145" s="177"/>
      <c r="AT145" s="171" t="s">
        <v>727</v>
      </c>
      <c r="AU145" s="171" t="s">
        <v>85</v>
      </c>
      <c r="AV145" s="13" t="s">
        <v>85</v>
      </c>
      <c r="AW145" s="13" t="s">
        <v>32</v>
      </c>
      <c r="AX145" s="13" t="s">
        <v>83</v>
      </c>
      <c r="AY145" s="171" t="s">
        <v>175</v>
      </c>
    </row>
    <row r="146" spans="1:65" s="2" customFormat="1" ht="44.25" customHeight="1">
      <c r="A146" s="32"/>
      <c r="B146" s="142"/>
      <c r="C146" s="143" t="s">
        <v>180</v>
      </c>
      <c r="D146" s="143" t="s">
        <v>176</v>
      </c>
      <c r="E146" s="144" t="s">
        <v>739</v>
      </c>
      <c r="F146" s="145" t="s">
        <v>740</v>
      </c>
      <c r="G146" s="146" t="s">
        <v>179</v>
      </c>
      <c r="H146" s="147">
        <v>7</v>
      </c>
      <c r="I146" s="148"/>
      <c r="J146" s="149">
        <f>ROUND(I146*H146,2)</f>
        <v>0</v>
      </c>
      <c r="K146" s="145" t="s">
        <v>725</v>
      </c>
      <c r="L146" s="33"/>
      <c r="M146" s="150" t="s">
        <v>1</v>
      </c>
      <c r="N146" s="151" t="s">
        <v>41</v>
      </c>
      <c r="O146" s="58"/>
      <c r="P146" s="152">
        <f>O146*H146</f>
        <v>0</v>
      </c>
      <c r="Q146" s="152">
        <v>0</v>
      </c>
      <c r="R146" s="152">
        <f>Q146*H146</f>
        <v>0</v>
      </c>
      <c r="S146" s="152">
        <v>0</v>
      </c>
      <c r="T146" s="153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4" t="s">
        <v>180</v>
      </c>
      <c r="AT146" s="154" t="s">
        <v>176</v>
      </c>
      <c r="AU146" s="154" t="s">
        <v>85</v>
      </c>
      <c r="AY146" s="17" t="s">
        <v>175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7" t="s">
        <v>83</v>
      </c>
      <c r="BK146" s="155">
        <f>ROUND(I146*H146,2)</f>
        <v>0</v>
      </c>
      <c r="BL146" s="17" t="s">
        <v>180</v>
      </c>
      <c r="BM146" s="154" t="s">
        <v>741</v>
      </c>
    </row>
    <row r="147" spans="2:51" s="14" customFormat="1" ht="12">
      <c r="B147" s="178"/>
      <c r="D147" s="170" t="s">
        <v>727</v>
      </c>
      <c r="E147" s="179" t="s">
        <v>1</v>
      </c>
      <c r="F147" s="180" t="s">
        <v>732</v>
      </c>
      <c r="H147" s="179" t="s">
        <v>1</v>
      </c>
      <c r="I147" s="181"/>
      <c r="L147" s="178"/>
      <c r="M147" s="182"/>
      <c r="N147" s="183"/>
      <c r="O147" s="183"/>
      <c r="P147" s="183"/>
      <c r="Q147" s="183"/>
      <c r="R147" s="183"/>
      <c r="S147" s="183"/>
      <c r="T147" s="184"/>
      <c r="AT147" s="179" t="s">
        <v>727</v>
      </c>
      <c r="AU147" s="179" t="s">
        <v>85</v>
      </c>
      <c r="AV147" s="14" t="s">
        <v>83</v>
      </c>
      <c r="AW147" s="14" t="s">
        <v>32</v>
      </c>
      <c r="AX147" s="14" t="s">
        <v>76</v>
      </c>
      <c r="AY147" s="179" t="s">
        <v>175</v>
      </c>
    </row>
    <row r="148" spans="2:51" s="13" customFormat="1" ht="12">
      <c r="B148" s="169"/>
      <c r="D148" s="170" t="s">
        <v>727</v>
      </c>
      <c r="E148" s="171" t="s">
        <v>1</v>
      </c>
      <c r="F148" s="172" t="s">
        <v>699</v>
      </c>
      <c r="H148" s="173">
        <v>5.5</v>
      </c>
      <c r="I148" s="174"/>
      <c r="L148" s="169"/>
      <c r="M148" s="175"/>
      <c r="N148" s="176"/>
      <c r="O148" s="176"/>
      <c r="P148" s="176"/>
      <c r="Q148" s="176"/>
      <c r="R148" s="176"/>
      <c r="S148" s="176"/>
      <c r="T148" s="177"/>
      <c r="AT148" s="171" t="s">
        <v>727</v>
      </c>
      <c r="AU148" s="171" t="s">
        <v>85</v>
      </c>
      <c r="AV148" s="13" t="s">
        <v>85</v>
      </c>
      <c r="AW148" s="13" t="s">
        <v>32</v>
      </c>
      <c r="AX148" s="13" t="s">
        <v>76</v>
      </c>
      <c r="AY148" s="171" t="s">
        <v>175</v>
      </c>
    </row>
    <row r="149" spans="2:51" s="14" customFormat="1" ht="12">
      <c r="B149" s="178"/>
      <c r="D149" s="170" t="s">
        <v>727</v>
      </c>
      <c r="E149" s="179" t="s">
        <v>1</v>
      </c>
      <c r="F149" s="180" t="s">
        <v>742</v>
      </c>
      <c r="H149" s="179" t="s">
        <v>1</v>
      </c>
      <c r="I149" s="181"/>
      <c r="L149" s="178"/>
      <c r="M149" s="182"/>
      <c r="N149" s="183"/>
      <c r="O149" s="183"/>
      <c r="P149" s="183"/>
      <c r="Q149" s="183"/>
      <c r="R149" s="183"/>
      <c r="S149" s="183"/>
      <c r="T149" s="184"/>
      <c r="AT149" s="179" t="s">
        <v>727</v>
      </c>
      <c r="AU149" s="179" t="s">
        <v>85</v>
      </c>
      <c r="AV149" s="14" t="s">
        <v>83</v>
      </c>
      <c r="AW149" s="14" t="s">
        <v>32</v>
      </c>
      <c r="AX149" s="14" t="s">
        <v>76</v>
      </c>
      <c r="AY149" s="179" t="s">
        <v>175</v>
      </c>
    </row>
    <row r="150" spans="2:51" s="13" customFormat="1" ht="12">
      <c r="B150" s="169"/>
      <c r="D150" s="170" t="s">
        <v>727</v>
      </c>
      <c r="E150" s="171" t="s">
        <v>1</v>
      </c>
      <c r="F150" s="172" t="s">
        <v>701</v>
      </c>
      <c r="H150" s="173">
        <v>1.5</v>
      </c>
      <c r="I150" s="174"/>
      <c r="L150" s="169"/>
      <c r="M150" s="175"/>
      <c r="N150" s="176"/>
      <c r="O150" s="176"/>
      <c r="P150" s="176"/>
      <c r="Q150" s="176"/>
      <c r="R150" s="176"/>
      <c r="S150" s="176"/>
      <c r="T150" s="177"/>
      <c r="AT150" s="171" t="s">
        <v>727</v>
      </c>
      <c r="AU150" s="171" t="s">
        <v>85</v>
      </c>
      <c r="AV150" s="13" t="s">
        <v>85</v>
      </c>
      <c r="AW150" s="13" t="s">
        <v>32</v>
      </c>
      <c r="AX150" s="13" t="s">
        <v>76</v>
      </c>
      <c r="AY150" s="171" t="s">
        <v>175</v>
      </c>
    </row>
    <row r="151" spans="2:51" s="15" customFormat="1" ht="12">
      <c r="B151" s="185"/>
      <c r="D151" s="170" t="s">
        <v>727</v>
      </c>
      <c r="E151" s="186" t="s">
        <v>1</v>
      </c>
      <c r="F151" s="187" t="s">
        <v>733</v>
      </c>
      <c r="H151" s="188">
        <v>7</v>
      </c>
      <c r="I151" s="189"/>
      <c r="L151" s="185"/>
      <c r="M151" s="190"/>
      <c r="N151" s="191"/>
      <c r="O151" s="191"/>
      <c r="P151" s="191"/>
      <c r="Q151" s="191"/>
      <c r="R151" s="191"/>
      <c r="S151" s="191"/>
      <c r="T151" s="192"/>
      <c r="AT151" s="186" t="s">
        <v>727</v>
      </c>
      <c r="AU151" s="186" t="s">
        <v>85</v>
      </c>
      <c r="AV151" s="15" t="s">
        <v>180</v>
      </c>
      <c r="AW151" s="15" t="s">
        <v>32</v>
      </c>
      <c r="AX151" s="15" t="s">
        <v>83</v>
      </c>
      <c r="AY151" s="186" t="s">
        <v>175</v>
      </c>
    </row>
    <row r="152" spans="1:65" s="2" customFormat="1" ht="44.25" customHeight="1">
      <c r="A152" s="32"/>
      <c r="B152" s="142"/>
      <c r="C152" s="143" t="s">
        <v>192</v>
      </c>
      <c r="D152" s="143" t="s">
        <v>176</v>
      </c>
      <c r="E152" s="144" t="s">
        <v>743</v>
      </c>
      <c r="F152" s="145" t="s">
        <v>744</v>
      </c>
      <c r="G152" s="146" t="s">
        <v>183</v>
      </c>
      <c r="H152" s="147">
        <v>3</v>
      </c>
      <c r="I152" s="148"/>
      <c r="J152" s="149">
        <f>ROUND(I152*H152,2)</f>
        <v>0</v>
      </c>
      <c r="K152" s="145" t="s">
        <v>725</v>
      </c>
      <c r="L152" s="33"/>
      <c r="M152" s="150" t="s">
        <v>1</v>
      </c>
      <c r="N152" s="151" t="s">
        <v>41</v>
      </c>
      <c r="O152" s="58"/>
      <c r="P152" s="152">
        <f>O152*H152</f>
        <v>0</v>
      </c>
      <c r="Q152" s="152">
        <v>0</v>
      </c>
      <c r="R152" s="152">
        <f>Q152*H152</f>
        <v>0</v>
      </c>
      <c r="S152" s="152">
        <v>0</v>
      </c>
      <c r="T152" s="153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4" t="s">
        <v>180</v>
      </c>
      <c r="AT152" s="154" t="s">
        <v>176</v>
      </c>
      <c r="AU152" s="154" t="s">
        <v>85</v>
      </c>
      <c r="AY152" s="17" t="s">
        <v>175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7" t="s">
        <v>83</v>
      </c>
      <c r="BK152" s="155">
        <f>ROUND(I152*H152,2)</f>
        <v>0</v>
      </c>
      <c r="BL152" s="17" t="s">
        <v>180</v>
      </c>
      <c r="BM152" s="154" t="s">
        <v>745</v>
      </c>
    </row>
    <row r="153" spans="2:51" s="13" customFormat="1" ht="12">
      <c r="B153" s="169"/>
      <c r="D153" s="170" t="s">
        <v>727</v>
      </c>
      <c r="E153" s="171" t="s">
        <v>1</v>
      </c>
      <c r="F153" s="172" t="s">
        <v>701</v>
      </c>
      <c r="H153" s="173">
        <v>1.5</v>
      </c>
      <c r="I153" s="174"/>
      <c r="L153" s="169"/>
      <c r="M153" s="175"/>
      <c r="N153" s="176"/>
      <c r="O153" s="176"/>
      <c r="P153" s="176"/>
      <c r="Q153" s="176"/>
      <c r="R153" s="176"/>
      <c r="S153" s="176"/>
      <c r="T153" s="177"/>
      <c r="AT153" s="171" t="s">
        <v>727</v>
      </c>
      <c r="AU153" s="171" t="s">
        <v>85</v>
      </c>
      <c r="AV153" s="13" t="s">
        <v>85</v>
      </c>
      <c r="AW153" s="13" t="s">
        <v>32</v>
      </c>
      <c r="AX153" s="13" t="s">
        <v>83</v>
      </c>
      <c r="AY153" s="171" t="s">
        <v>175</v>
      </c>
    </row>
    <row r="154" spans="2:51" s="13" customFormat="1" ht="12">
      <c r="B154" s="169"/>
      <c r="D154" s="170" t="s">
        <v>727</v>
      </c>
      <c r="F154" s="172" t="s">
        <v>746</v>
      </c>
      <c r="H154" s="173">
        <v>3</v>
      </c>
      <c r="I154" s="174"/>
      <c r="L154" s="169"/>
      <c r="M154" s="175"/>
      <c r="N154" s="176"/>
      <c r="O154" s="176"/>
      <c r="P154" s="176"/>
      <c r="Q154" s="176"/>
      <c r="R154" s="176"/>
      <c r="S154" s="176"/>
      <c r="T154" s="177"/>
      <c r="AT154" s="171" t="s">
        <v>727</v>
      </c>
      <c r="AU154" s="171" t="s">
        <v>85</v>
      </c>
      <c r="AV154" s="13" t="s">
        <v>85</v>
      </c>
      <c r="AW154" s="13" t="s">
        <v>3</v>
      </c>
      <c r="AX154" s="13" t="s">
        <v>83</v>
      </c>
      <c r="AY154" s="171" t="s">
        <v>175</v>
      </c>
    </row>
    <row r="155" spans="1:65" s="2" customFormat="1" ht="36">
      <c r="A155" s="32"/>
      <c r="B155" s="142"/>
      <c r="C155" s="143" t="s">
        <v>187</v>
      </c>
      <c r="D155" s="143" t="s">
        <v>176</v>
      </c>
      <c r="E155" s="144" t="s">
        <v>747</v>
      </c>
      <c r="F155" s="145" t="s">
        <v>748</v>
      </c>
      <c r="G155" s="146" t="s">
        <v>179</v>
      </c>
      <c r="H155" s="147">
        <v>1.5</v>
      </c>
      <c r="I155" s="148"/>
      <c r="J155" s="149">
        <f>ROUND(I155*H155,2)</f>
        <v>0</v>
      </c>
      <c r="K155" s="145" t="s">
        <v>725</v>
      </c>
      <c r="L155" s="33"/>
      <c r="M155" s="150" t="s">
        <v>1</v>
      </c>
      <c r="N155" s="151" t="s">
        <v>41</v>
      </c>
      <c r="O155" s="58"/>
      <c r="P155" s="152">
        <f>O155*H155</f>
        <v>0</v>
      </c>
      <c r="Q155" s="152">
        <v>0</v>
      </c>
      <c r="R155" s="152">
        <f>Q155*H155</f>
        <v>0</v>
      </c>
      <c r="S155" s="152">
        <v>0</v>
      </c>
      <c r="T155" s="153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4" t="s">
        <v>180</v>
      </c>
      <c r="AT155" s="154" t="s">
        <v>176</v>
      </c>
      <c r="AU155" s="154" t="s">
        <v>85</v>
      </c>
      <c r="AY155" s="17" t="s">
        <v>175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7" t="s">
        <v>83</v>
      </c>
      <c r="BK155" s="155">
        <f>ROUND(I155*H155,2)</f>
        <v>0</v>
      </c>
      <c r="BL155" s="17" t="s">
        <v>180</v>
      </c>
      <c r="BM155" s="154" t="s">
        <v>749</v>
      </c>
    </row>
    <row r="156" spans="2:51" s="13" customFormat="1" ht="12">
      <c r="B156" s="169"/>
      <c r="D156" s="170" t="s">
        <v>727</v>
      </c>
      <c r="E156" s="171" t="s">
        <v>1</v>
      </c>
      <c r="F156" s="172" t="s">
        <v>701</v>
      </c>
      <c r="H156" s="173">
        <v>1.5</v>
      </c>
      <c r="I156" s="174"/>
      <c r="L156" s="169"/>
      <c r="M156" s="175"/>
      <c r="N156" s="176"/>
      <c r="O156" s="176"/>
      <c r="P156" s="176"/>
      <c r="Q156" s="176"/>
      <c r="R156" s="176"/>
      <c r="S156" s="176"/>
      <c r="T156" s="177"/>
      <c r="AT156" s="171" t="s">
        <v>727</v>
      </c>
      <c r="AU156" s="171" t="s">
        <v>85</v>
      </c>
      <c r="AV156" s="13" t="s">
        <v>85</v>
      </c>
      <c r="AW156" s="13" t="s">
        <v>32</v>
      </c>
      <c r="AX156" s="13" t="s">
        <v>83</v>
      </c>
      <c r="AY156" s="171" t="s">
        <v>175</v>
      </c>
    </row>
    <row r="157" spans="1:65" s="2" customFormat="1" ht="44.25" customHeight="1">
      <c r="A157" s="32"/>
      <c r="B157" s="142"/>
      <c r="C157" s="143" t="s">
        <v>200</v>
      </c>
      <c r="D157" s="143" t="s">
        <v>176</v>
      </c>
      <c r="E157" s="144" t="s">
        <v>750</v>
      </c>
      <c r="F157" s="145" t="s">
        <v>751</v>
      </c>
      <c r="G157" s="146" t="s">
        <v>179</v>
      </c>
      <c r="H157" s="147">
        <v>5.5</v>
      </c>
      <c r="I157" s="148"/>
      <c r="J157" s="149">
        <f>ROUND(I157*H157,2)</f>
        <v>0</v>
      </c>
      <c r="K157" s="145" t="s">
        <v>725</v>
      </c>
      <c r="L157" s="33"/>
      <c r="M157" s="150" t="s">
        <v>1</v>
      </c>
      <c r="N157" s="151" t="s">
        <v>41</v>
      </c>
      <c r="O157" s="58"/>
      <c r="P157" s="152">
        <f>O157*H157</f>
        <v>0</v>
      </c>
      <c r="Q157" s="152">
        <v>0</v>
      </c>
      <c r="R157" s="152">
        <f>Q157*H157</f>
        <v>0</v>
      </c>
      <c r="S157" s="152">
        <v>0</v>
      </c>
      <c r="T157" s="153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4" t="s">
        <v>180</v>
      </c>
      <c r="AT157" s="154" t="s">
        <v>176</v>
      </c>
      <c r="AU157" s="154" t="s">
        <v>85</v>
      </c>
      <c r="AY157" s="17" t="s">
        <v>175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7" t="s">
        <v>83</v>
      </c>
      <c r="BK157" s="155">
        <f>ROUND(I157*H157,2)</f>
        <v>0</v>
      </c>
      <c r="BL157" s="17" t="s">
        <v>180</v>
      </c>
      <c r="BM157" s="154" t="s">
        <v>752</v>
      </c>
    </row>
    <row r="158" spans="2:51" s="13" customFormat="1" ht="12">
      <c r="B158" s="169"/>
      <c r="D158" s="170" t="s">
        <v>727</v>
      </c>
      <c r="E158" s="171" t="s">
        <v>699</v>
      </c>
      <c r="F158" s="172" t="s">
        <v>753</v>
      </c>
      <c r="H158" s="173">
        <v>5.5</v>
      </c>
      <c r="I158" s="174"/>
      <c r="L158" s="169"/>
      <c r="M158" s="175"/>
      <c r="N158" s="176"/>
      <c r="O158" s="176"/>
      <c r="P158" s="176"/>
      <c r="Q158" s="176"/>
      <c r="R158" s="176"/>
      <c r="S158" s="176"/>
      <c r="T158" s="177"/>
      <c r="AT158" s="171" t="s">
        <v>727</v>
      </c>
      <c r="AU158" s="171" t="s">
        <v>85</v>
      </c>
      <c r="AV158" s="13" t="s">
        <v>85</v>
      </c>
      <c r="AW158" s="13" t="s">
        <v>32</v>
      </c>
      <c r="AX158" s="13" t="s">
        <v>83</v>
      </c>
      <c r="AY158" s="171" t="s">
        <v>175</v>
      </c>
    </row>
    <row r="159" spans="1:65" s="2" customFormat="1" ht="66.75" customHeight="1">
      <c r="A159" s="32"/>
      <c r="B159" s="142"/>
      <c r="C159" s="143" t="s">
        <v>190</v>
      </c>
      <c r="D159" s="143" t="s">
        <v>176</v>
      </c>
      <c r="E159" s="144" t="s">
        <v>754</v>
      </c>
      <c r="F159" s="145" t="s">
        <v>755</v>
      </c>
      <c r="G159" s="146" t="s">
        <v>179</v>
      </c>
      <c r="H159" s="147">
        <v>1.125</v>
      </c>
      <c r="I159" s="148"/>
      <c r="J159" s="149">
        <f>ROUND(I159*H159,2)</f>
        <v>0</v>
      </c>
      <c r="K159" s="145" t="s">
        <v>725</v>
      </c>
      <c r="L159" s="33"/>
      <c r="M159" s="150" t="s">
        <v>1</v>
      </c>
      <c r="N159" s="151" t="s">
        <v>41</v>
      </c>
      <c r="O159" s="58"/>
      <c r="P159" s="152">
        <f>O159*H159</f>
        <v>0</v>
      </c>
      <c r="Q159" s="152">
        <v>0</v>
      </c>
      <c r="R159" s="152">
        <f>Q159*H159</f>
        <v>0</v>
      </c>
      <c r="S159" s="152">
        <v>0</v>
      </c>
      <c r="T159" s="153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4" t="s">
        <v>180</v>
      </c>
      <c r="AT159" s="154" t="s">
        <v>176</v>
      </c>
      <c r="AU159" s="154" t="s">
        <v>85</v>
      </c>
      <c r="AY159" s="17" t="s">
        <v>175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7" t="s">
        <v>83</v>
      </c>
      <c r="BK159" s="155">
        <f>ROUND(I159*H159,2)</f>
        <v>0</v>
      </c>
      <c r="BL159" s="17" t="s">
        <v>180</v>
      </c>
      <c r="BM159" s="154" t="s">
        <v>756</v>
      </c>
    </row>
    <row r="160" spans="2:51" s="13" customFormat="1" ht="12">
      <c r="B160" s="169"/>
      <c r="D160" s="170" t="s">
        <v>727</v>
      </c>
      <c r="E160" s="171" t="s">
        <v>705</v>
      </c>
      <c r="F160" s="172" t="s">
        <v>757</v>
      </c>
      <c r="H160" s="173">
        <v>1.125</v>
      </c>
      <c r="I160" s="174"/>
      <c r="L160" s="169"/>
      <c r="M160" s="175"/>
      <c r="N160" s="176"/>
      <c r="O160" s="176"/>
      <c r="P160" s="176"/>
      <c r="Q160" s="176"/>
      <c r="R160" s="176"/>
      <c r="S160" s="176"/>
      <c r="T160" s="177"/>
      <c r="AT160" s="171" t="s">
        <v>727</v>
      </c>
      <c r="AU160" s="171" t="s">
        <v>85</v>
      </c>
      <c r="AV160" s="13" t="s">
        <v>85</v>
      </c>
      <c r="AW160" s="13" t="s">
        <v>32</v>
      </c>
      <c r="AX160" s="13" t="s">
        <v>83</v>
      </c>
      <c r="AY160" s="171" t="s">
        <v>175</v>
      </c>
    </row>
    <row r="161" spans="1:65" s="2" customFormat="1" ht="16.5" customHeight="1">
      <c r="A161" s="32"/>
      <c r="B161" s="142"/>
      <c r="C161" s="193" t="s">
        <v>207</v>
      </c>
      <c r="D161" s="193" t="s">
        <v>758</v>
      </c>
      <c r="E161" s="194" t="s">
        <v>759</v>
      </c>
      <c r="F161" s="195" t="s">
        <v>760</v>
      </c>
      <c r="G161" s="196" t="s">
        <v>183</v>
      </c>
      <c r="H161" s="197">
        <v>2.25</v>
      </c>
      <c r="I161" s="198"/>
      <c r="J161" s="199">
        <f>ROUND(I161*H161,2)</f>
        <v>0</v>
      </c>
      <c r="K161" s="195" t="s">
        <v>725</v>
      </c>
      <c r="L161" s="200"/>
      <c r="M161" s="201" t="s">
        <v>1</v>
      </c>
      <c r="N161" s="202" t="s">
        <v>41</v>
      </c>
      <c r="O161" s="58"/>
      <c r="P161" s="152">
        <f>O161*H161</f>
        <v>0</v>
      </c>
      <c r="Q161" s="152">
        <v>0</v>
      </c>
      <c r="R161" s="152">
        <f>Q161*H161</f>
        <v>0</v>
      </c>
      <c r="S161" s="152">
        <v>0</v>
      </c>
      <c r="T161" s="153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4" t="s">
        <v>190</v>
      </c>
      <c r="AT161" s="154" t="s">
        <v>758</v>
      </c>
      <c r="AU161" s="154" t="s">
        <v>85</v>
      </c>
      <c r="AY161" s="17" t="s">
        <v>175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7" t="s">
        <v>83</v>
      </c>
      <c r="BK161" s="155">
        <f>ROUND(I161*H161,2)</f>
        <v>0</v>
      </c>
      <c r="BL161" s="17" t="s">
        <v>180</v>
      </c>
      <c r="BM161" s="154" t="s">
        <v>761</v>
      </c>
    </row>
    <row r="162" spans="2:51" s="13" customFormat="1" ht="12">
      <c r="B162" s="169"/>
      <c r="D162" s="170" t="s">
        <v>727</v>
      </c>
      <c r="E162" s="171" t="s">
        <v>1</v>
      </c>
      <c r="F162" s="172" t="s">
        <v>705</v>
      </c>
      <c r="H162" s="173">
        <v>1.125</v>
      </c>
      <c r="I162" s="174"/>
      <c r="L162" s="169"/>
      <c r="M162" s="175"/>
      <c r="N162" s="176"/>
      <c r="O162" s="176"/>
      <c r="P162" s="176"/>
      <c r="Q162" s="176"/>
      <c r="R162" s="176"/>
      <c r="S162" s="176"/>
      <c r="T162" s="177"/>
      <c r="AT162" s="171" t="s">
        <v>727</v>
      </c>
      <c r="AU162" s="171" t="s">
        <v>85</v>
      </c>
      <c r="AV162" s="13" t="s">
        <v>85</v>
      </c>
      <c r="AW162" s="13" t="s">
        <v>32</v>
      </c>
      <c r="AX162" s="13" t="s">
        <v>83</v>
      </c>
      <c r="AY162" s="171" t="s">
        <v>175</v>
      </c>
    </row>
    <row r="163" spans="2:51" s="13" customFormat="1" ht="12">
      <c r="B163" s="169"/>
      <c r="D163" s="170" t="s">
        <v>727</v>
      </c>
      <c r="F163" s="172" t="s">
        <v>762</v>
      </c>
      <c r="H163" s="173">
        <v>2.25</v>
      </c>
      <c r="I163" s="174"/>
      <c r="L163" s="169"/>
      <c r="M163" s="175"/>
      <c r="N163" s="176"/>
      <c r="O163" s="176"/>
      <c r="P163" s="176"/>
      <c r="Q163" s="176"/>
      <c r="R163" s="176"/>
      <c r="S163" s="176"/>
      <c r="T163" s="177"/>
      <c r="AT163" s="171" t="s">
        <v>727</v>
      </c>
      <c r="AU163" s="171" t="s">
        <v>85</v>
      </c>
      <c r="AV163" s="13" t="s">
        <v>85</v>
      </c>
      <c r="AW163" s="13" t="s">
        <v>3</v>
      </c>
      <c r="AX163" s="13" t="s">
        <v>83</v>
      </c>
      <c r="AY163" s="171" t="s">
        <v>175</v>
      </c>
    </row>
    <row r="164" spans="2:63" s="11" customFormat="1" ht="22.9" customHeight="1">
      <c r="B164" s="131"/>
      <c r="D164" s="132" t="s">
        <v>75</v>
      </c>
      <c r="E164" s="167" t="s">
        <v>180</v>
      </c>
      <c r="F164" s="167" t="s">
        <v>763</v>
      </c>
      <c r="I164" s="134"/>
      <c r="J164" s="168">
        <f>BK164</f>
        <v>0</v>
      </c>
      <c r="L164" s="131"/>
      <c r="M164" s="136"/>
      <c r="N164" s="137"/>
      <c r="O164" s="137"/>
      <c r="P164" s="138">
        <f>SUM(P165:P166)</f>
        <v>0</v>
      </c>
      <c r="Q164" s="137"/>
      <c r="R164" s="138">
        <f>SUM(R165:R166)</f>
        <v>0</v>
      </c>
      <c r="S164" s="137"/>
      <c r="T164" s="139">
        <f>SUM(T165:T166)</f>
        <v>0</v>
      </c>
      <c r="AR164" s="132" t="s">
        <v>83</v>
      </c>
      <c r="AT164" s="140" t="s">
        <v>75</v>
      </c>
      <c r="AU164" s="140" t="s">
        <v>83</v>
      </c>
      <c r="AY164" s="132" t="s">
        <v>175</v>
      </c>
      <c r="BK164" s="141">
        <f>SUM(BK165:BK166)</f>
        <v>0</v>
      </c>
    </row>
    <row r="165" spans="1:65" s="2" customFormat="1" ht="33" customHeight="1">
      <c r="A165" s="32"/>
      <c r="B165" s="142"/>
      <c r="C165" s="143" t="s">
        <v>196</v>
      </c>
      <c r="D165" s="143" t="s">
        <v>176</v>
      </c>
      <c r="E165" s="144" t="s">
        <v>764</v>
      </c>
      <c r="F165" s="145" t="s">
        <v>765</v>
      </c>
      <c r="G165" s="146" t="s">
        <v>179</v>
      </c>
      <c r="H165" s="147">
        <v>0.375</v>
      </c>
      <c r="I165" s="148"/>
      <c r="J165" s="149">
        <f>ROUND(I165*H165,2)</f>
        <v>0</v>
      </c>
      <c r="K165" s="145" t="s">
        <v>725</v>
      </c>
      <c r="L165" s="33"/>
      <c r="M165" s="150" t="s">
        <v>1</v>
      </c>
      <c r="N165" s="151" t="s">
        <v>41</v>
      </c>
      <c r="O165" s="58"/>
      <c r="P165" s="152">
        <f>O165*H165</f>
        <v>0</v>
      </c>
      <c r="Q165" s="152">
        <v>0</v>
      </c>
      <c r="R165" s="152">
        <f>Q165*H165</f>
        <v>0</v>
      </c>
      <c r="S165" s="152">
        <v>0</v>
      </c>
      <c r="T165" s="153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4" t="s">
        <v>180</v>
      </c>
      <c r="AT165" s="154" t="s">
        <v>176</v>
      </c>
      <c r="AU165" s="154" t="s">
        <v>85</v>
      </c>
      <c r="AY165" s="17" t="s">
        <v>175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7" t="s">
        <v>83</v>
      </c>
      <c r="BK165" s="155">
        <f>ROUND(I165*H165,2)</f>
        <v>0</v>
      </c>
      <c r="BL165" s="17" t="s">
        <v>180</v>
      </c>
      <c r="BM165" s="154" t="s">
        <v>766</v>
      </c>
    </row>
    <row r="166" spans="2:51" s="13" customFormat="1" ht="12">
      <c r="B166" s="169"/>
      <c r="D166" s="170" t="s">
        <v>727</v>
      </c>
      <c r="E166" s="171" t="s">
        <v>703</v>
      </c>
      <c r="F166" s="172" t="s">
        <v>767</v>
      </c>
      <c r="H166" s="173">
        <v>0.375</v>
      </c>
      <c r="I166" s="174"/>
      <c r="L166" s="169"/>
      <c r="M166" s="175"/>
      <c r="N166" s="176"/>
      <c r="O166" s="176"/>
      <c r="P166" s="176"/>
      <c r="Q166" s="176"/>
      <c r="R166" s="176"/>
      <c r="S166" s="176"/>
      <c r="T166" s="177"/>
      <c r="AT166" s="171" t="s">
        <v>727</v>
      </c>
      <c r="AU166" s="171" t="s">
        <v>85</v>
      </c>
      <c r="AV166" s="13" t="s">
        <v>85</v>
      </c>
      <c r="AW166" s="13" t="s">
        <v>32</v>
      </c>
      <c r="AX166" s="13" t="s">
        <v>83</v>
      </c>
      <c r="AY166" s="171" t="s">
        <v>175</v>
      </c>
    </row>
    <row r="167" spans="2:63" s="11" customFormat="1" ht="22.9" customHeight="1">
      <c r="B167" s="131"/>
      <c r="D167" s="132" t="s">
        <v>75</v>
      </c>
      <c r="E167" s="167" t="s">
        <v>190</v>
      </c>
      <c r="F167" s="167" t="s">
        <v>768</v>
      </c>
      <c r="I167" s="134"/>
      <c r="J167" s="168">
        <f>BK167</f>
        <v>0</v>
      </c>
      <c r="L167" s="131"/>
      <c r="M167" s="136"/>
      <c r="N167" s="137"/>
      <c r="O167" s="137"/>
      <c r="P167" s="138">
        <v>0</v>
      </c>
      <c r="Q167" s="137"/>
      <c r="R167" s="138">
        <v>0</v>
      </c>
      <c r="S167" s="137"/>
      <c r="T167" s="139">
        <v>0</v>
      </c>
      <c r="AR167" s="132" t="s">
        <v>83</v>
      </c>
      <c r="AT167" s="140" t="s">
        <v>75</v>
      </c>
      <c r="AU167" s="140" t="s">
        <v>83</v>
      </c>
      <c r="AY167" s="132" t="s">
        <v>175</v>
      </c>
      <c r="BK167" s="141">
        <v>0</v>
      </c>
    </row>
    <row r="168" spans="2:63" s="11" customFormat="1" ht="25.9" customHeight="1">
      <c r="B168" s="131"/>
      <c r="D168" s="132" t="s">
        <v>75</v>
      </c>
      <c r="E168" s="133" t="s">
        <v>769</v>
      </c>
      <c r="F168" s="133" t="s">
        <v>770</v>
      </c>
      <c r="I168" s="134"/>
      <c r="J168" s="135">
        <f>BK168</f>
        <v>0</v>
      </c>
      <c r="L168" s="131"/>
      <c r="M168" s="136"/>
      <c r="N168" s="137"/>
      <c r="O168" s="137"/>
      <c r="P168" s="138">
        <f>P169+P183+P184</f>
        <v>0</v>
      </c>
      <c r="Q168" s="137"/>
      <c r="R168" s="138">
        <f>R169+R183+R184</f>
        <v>0.82499</v>
      </c>
      <c r="S168" s="137"/>
      <c r="T168" s="139">
        <f>T169+T183+T184</f>
        <v>0</v>
      </c>
      <c r="AR168" s="132" t="s">
        <v>85</v>
      </c>
      <c r="AT168" s="140" t="s">
        <v>75</v>
      </c>
      <c r="AU168" s="140" t="s">
        <v>76</v>
      </c>
      <c r="AY168" s="132" t="s">
        <v>175</v>
      </c>
      <c r="BK168" s="141">
        <f>BK169+BK183+BK184</f>
        <v>0</v>
      </c>
    </row>
    <row r="169" spans="2:63" s="11" customFormat="1" ht="22.9" customHeight="1">
      <c r="B169" s="131"/>
      <c r="D169" s="132" t="s">
        <v>75</v>
      </c>
      <c r="E169" s="167" t="s">
        <v>771</v>
      </c>
      <c r="F169" s="167" t="s">
        <v>772</v>
      </c>
      <c r="I169" s="134"/>
      <c r="J169" s="168">
        <f>BK169</f>
        <v>0</v>
      </c>
      <c r="L169" s="131"/>
      <c r="M169" s="136"/>
      <c r="N169" s="137"/>
      <c r="O169" s="137"/>
      <c r="P169" s="138">
        <f>SUM(P170:P182)</f>
        <v>0</v>
      </c>
      <c r="Q169" s="137"/>
      <c r="R169" s="138">
        <f>SUM(R170:R182)</f>
        <v>0.81535</v>
      </c>
      <c r="S169" s="137"/>
      <c r="T169" s="139">
        <f>SUM(T170:T182)</f>
        <v>0</v>
      </c>
      <c r="AR169" s="132" t="s">
        <v>85</v>
      </c>
      <c r="AT169" s="140" t="s">
        <v>75</v>
      </c>
      <c r="AU169" s="140" t="s">
        <v>83</v>
      </c>
      <c r="AY169" s="132" t="s">
        <v>175</v>
      </c>
      <c r="BK169" s="141">
        <f>SUM(BK170:BK182)</f>
        <v>0</v>
      </c>
    </row>
    <row r="170" spans="1:65" s="2" customFormat="1" ht="33" customHeight="1">
      <c r="A170" s="32"/>
      <c r="B170" s="142"/>
      <c r="C170" s="143" t="s">
        <v>212</v>
      </c>
      <c r="D170" s="143" t="s">
        <v>176</v>
      </c>
      <c r="E170" s="144" t="s">
        <v>773</v>
      </c>
      <c r="F170" s="145" t="s">
        <v>774</v>
      </c>
      <c r="G170" s="146" t="s">
        <v>362</v>
      </c>
      <c r="H170" s="147">
        <v>8</v>
      </c>
      <c r="I170" s="148"/>
      <c r="J170" s="149">
        <f aca="true" t="shared" si="0" ref="J170:J182">ROUND(I170*H170,2)</f>
        <v>0</v>
      </c>
      <c r="K170" s="145" t="s">
        <v>725</v>
      </c>
      <c r="L170" s="33"/>
      <c r="M170" s="150" t="s">
        <v>1</v>
      </c>
      <c r="N170" s="151" t="s">
        <v>41</v>
      </c>
      <c r="O170" s="58"/>
      <c r="P170" s="152">
        <f aca="true" t="shared" si="1" ref="P170:P182">O170*H170</f>
        <v>0</v>
      </c>
      <c r="Q170" s="152">
        <v>0.00185</v>
      </c>
      <c r="R170" s="152">
        <f aca="true" t="shared" si="2" ref="R170:R182">Q170*H170</f>
        <v>0.0148</v>
      </c>
      <c r="S170" s="152">
        <v>0</v>
      </c>
      <c r="T170" s="153">
        <f aca="true" t="shared" si="3" ref="T170:T182"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4" t="s">
        <v>206</v>
      </c>
      <c r="AT170" s="154" t="s">
        <v>176</v>
      </c>
      <c r="AU170" s="154" t="s">
        <v>85</v>
      </c>
      <c r="AY170" s="17" t="s">
        <v>175</v>
      </c>
      <c r="BE170" s="155">
        <f aca="true" t="shared" si="4" ref="BE170:BE182">IF(N170="základní",J170,0)</f>
        <v>0</v>
      </c>
      <c r="BF170" s="155">
        <f aca="true" t="shared" si="5" ref="BF170:BF182">IF(N170="snížená",J170,0)</f>
        <v>0</v>
      </c>
      <c r="BG170" s="155">
        <f aca="true" t="shared" si="6" ref="BG170:BG182">IF(N170="zákl. přenesená",J170,0)</f>
        <v>0</v>
      </c>
      <c r="BH170" s="155">
        <f aca="true" t="shared" si="7" ref="BH170:BH182">IF(N170="sníž. přenesená",J170,0)</f>
        <v>0</v>
      </c>
      <c r="BI170" s="155">
        <f aca="true" t="shared" si="8" ref="BI170:BI182">IF(N170="nulová",J170,0)</f>
        <v>0</v>
      </c>
      <c r="BJ170" s="17" t="s">
        <v>83</v>
      </c>
      <c r="BK170" s="155">
        <f aca="true" t="shared" si="9" ref="BK170:BK182">ROUND(I170*H170,2)</f>
        <v>0</v>
      </c>
      <c r="BL170" s="17" t="s">
        <v>206</v>
      </c>
      <c r="BM170" s="154" t="s">
        <v>775</v>
      </c>
    </row>
    <row r="171" spans="1:65" s="2" customFormat="1" ht="33" customHeight="1">
      <c r="A171" s="32"/>
      <c r="B171" s="142"/>
      <c r="C171" s="143" t="s">
        <v>199</v>
      </c>
      <c r="D171" s="143" t="s">
        <v>176</v>
      </c>
      <c r="E171" s="144" t="s">
        <v>776</v>
      </c>
      <c r="F171" s="145" t="s">
        <v>777</v>
      </c>
      <c r="G171" s="146" t="s">
        <v>362</v>
      </c>
      <c r="H171" s="147">
        <v>77</v>
      </c>
      <c r="I171" s="148"/>
      <c r="J171" s="149">
        <f t="shared" si="0"/>
        <v>0</v>
      </c>
      <c r="K171" s="145" t="s">
        <v>725</v>
      </c>
      <c r="L171" s="33"/>
      <c r="M171" s="150" t="s">
        <v>1</v>
      </c>
      <c r="N171" s="151" t="s">
        <v>41</v>
      </c>
      <c r="O171" s="58"/>
      <c r="P171" s="152">
        <f t="shared" si="1"/>
        <v>0</v>
      </c>
      <c r="Q171" s="152">
        <v>0.00888</v>
      </c>
      <c r="R171" s="152">
        <f t="shared" si="2"/>
        <v>0.68376</v>
      </c>
      <c r="S171" s="152">
        <v>0</v>
      </c>
      <c r="T171" s="153">
        <f t="shared" si="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4" t="s">
        <v>206</v>
      </c>
      <c r="AT171" s="154" t="s">
        <v>176</v>
      </c>
      <c r="AU171" s="154" t="s">
        <v>85</v>
      </c>
      <c r="AY171" s="17" t="s">
        <v>175</v>
      </c>
      <c r="BE171" s="155">
        <f t="shared" si="4"/>
        <v>0</v>
      </c>
      <c r="BF171" s="155">
        <f t="shared" si="5"/>
        <v>0</v>
      </c>
      <c r="BG171" s="155">
        <f t="shared" si="6"/>
        <v>0</v>
      </c>
      <c r="BH171" s="155">
        <f t="shared" si="7"/>
        <v>0</v>
      </c>
      <c r="BI171" s="155">
        <f t="shared" si="8"/>
        <v>0</v>
      </c>
      <c r="BJ171" s="17" t="s">
        <v>83</v>
      </c>
      <c r="BK171" s="155">
        <f t="shared" si="9"/>
        <v>0</v>
      </c>
      <c r="BL171" s="17" t="s">
        <v>206</v>
      </c>
      <c r="BM171" s="154" t="s">
        <v>778</v>
      </c>
    </row>
    <row r="172" spans="1:65" s="2" customFormat="1" ht="36">
      <c r="A172" s="32"/>
      <c r="B172" s="142"/>
      <c r="C172" s="143" t="s">
        <v>220</v>
      </c>
      <c r="D172" s="143" t="s">
        <v>176</v>
      </c>
      <c r="E172" s="144" t="s">
        <v>779</v>
      </c>
      <c r="F172" s="145" t="s">
        <v>780</v>
      </c>
      <c r="G172" s="146" t="s">
        <v>362</v>
      </c>
      <c r="H172" s="147">
        <v>7</v>
      </c>
      <c r="I172" s="148"/>
      <c r="J172" s="149">
        <f t="shared" si="0"/>
        <v>0</v>
      </c>
      <c r="K172" s="145" t="s">
        <v>1</v>
      </c>
      <c r="L172" s="33"/>
      <c r="M172" s="150" t="s">
        <v>1</v>
      </c>
      <c r="N172" s="151" t="s">
        <v>41</v>
      </c>
      <c r="O172" s="58"/>
      <c r="P172" s="152">
        <f t="shared" si="1"/>
        <v>0</v>
      </c>
      <c r="Q172" s="152">
        <v>0.00888</v>
      </c>
      <c r="R172" s="152">
        <f t="shared" si="2"/>
        <v>0.06216000000000001</v>
      </c>
      <c r="S172" s="152">
        <v>0</v>
      </c>
      <c r="T172" s="153">
        <f t="shared" si="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4" t="s">
        <v>206</v>
      </c>
      <c r="AT172" s="154" t="s">
        <v>176</v>
      </c>
      <c r="AU172" s="154" t="s">
        <v>85</v>
      </c>
      <c r="AY172" s="17" t="s">
        <v>175</v>
      </c>
      <c r="BE172" s="155">
        <f t="shared" si="4"/>
        <v>0</v>
      </c>
      <c r="BF172" s="155">
        <f t="shared" si="5"/>
        <v>0</v>
      </c>
      <c r="BG172" s="155">
        <f t="shared" si="6"/>
        <v>0</v>
      </c>
      <c r="BH172" s="155">
        <f t="shared" si="7"/>
        <v>0</v>
      </c>
      <c r="BI172" s="155">
        <f t="shared" si="8"/>
        <v>0</v>
      </c>
      <c r="BJ172" s="17" t="s">
        <v>83</v>
      </c>
      <c r="BK172" s="155">
        <f t="shared" si="9"/>
        <v>0</v>
      </c>
      <c r="BL172" s="17" t="s">
        <v>206</v>
      </c>
      <c r="BM172" s="154" t="s">
        <v>781</v>
      </c>
    </row>
    <row r="173" spans="1:65" s="2" customFormat="1" ht="21.75" customHeight="1">
      <c r="A173" s="32"/>
      <c r="B173" s="142"/>
      <c r="C173" s="143" t="s">
        <v>203</v>
      </c>
      <c r="D173" s="143" t="s">
        <v>176</v>
      </c>
      <c r="E173" s="144" t="s">
        <v>782</v>
      </c>
      <c r="F173" s="145" t="s">
        <v>783</v>
      </c>
      <c r="G173" s="146" t="s">
        <v>362</v>
      </c>
      <c r="H173" s="147">
        <v>5</v>
      </c>
      <c r="I173" s="148"/>
      <c r="J173" s="149">
        <f t="shared" si="0"/>
        <v>0</v>
      </c>
      <c r="K173" s="145" t="s">
        <v>725</v>
      </c>
      <c r="L173" s="33"/>
      <c r="M173" s="150" t="s">
        <v>1</v>
      </c>
      <c r="N173" s="151" t="s">
        <v>41</v>
      </c>
      <c r="O173" s="58"/>
      <c r="P173" s="152">
        <f t="shared" si="1"/>
        <v>0</v>
      </c>
      <c r="Q173" s="152">
        <v>9E-05</v>
      </c>
      <c r="R173" s="152">
        <f t="shared" si="2"/>
        <v>0.00045000000000000004</v>
      </c>
      <c r="S173" s="152">
        <v>0</v>
      </c>
      <c r="T173" s="153">
        <f t="shared" si="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4" t="s">
        <v>180</v>
      </c>
      <c r="AT173" s="154" t="s">
        <v>176</v>
      </c>
      <c r="AU173" s="154" t="s">
        <v>85</v>
      </c>
      <c r="AY173" s="17" t="s">
        <v>175</v>
      </c>
      <c r="BE173" s="155">
        <f t="shared" si="4"/>
        <v>0</v>
      </c>
      <c r="BF173" s="155">
        <f t="shared" si="5"/>
        <v>0</v>
      </c>
      <c r="BG173" s="155">
        <f t="shared" si="6"/>
        <v>0</v>
      </c>
      <c r="BH173" s="155">
        <f t="shared" si="7"/>
        <v>0</v>
      </c>
      <c r="BI173" s="155">
        <f t="shared" si="8"/>
        <v>0</v>
      </c>
      <c r="BJ173" s="17" t="s">
        <v>83</v>
      </c>
      <c r="BK173" s="155">
        <f t="shared" si="9"/>
        <v>0</v>
      </c>
      <c r="BL173" s="17" t="s">
        <v>180</v>
      </c>
      <c r="BM173" s="154" t="s">
        <v>784</v>
      </c>
    </row>
    <row r="174" spans="1:65" s="2" customFormat="1" ht="24">
      <c r="A174" s="32"/>
      <c r="B174" s="142"/>
      <c r="C174" s="143" t="s">
        <v>8</v>
      </c>
      <c r="D174" s="143" t="s">
        <v>176</v>
      </c>
      <c r="E174" s="144" t="s">
        <v>785</v>
      </c>
      <c r="F174" s="145" t="s">
        <v>786</v>
      </c>
      <c r="G174" s="146" t="s">
        <v>787</v>
      </c>
      <c r="H174" s="147">
        <v>2</v>
      </c>
      <c r="I174" s="148"/>
      <c r="J174" s="149">
        <f t="shared" si="0"/>
        <v>0</v>
      </c>
      <c r="K174" s="145" t="s">
        <v>725</v>
      </c>
      <c r="L174" s="33"/>
      <c r="M174" s="150" t="s">
        <v>1</v>
      </c>
      <c r="N174" s="151" t="s">
        <v>41</v>
      </c>
      <c r="O174" s="58"/>
      <c r="P174" s="152">
        <f t="shared" si="1"/>
        <v>0</v>
      </c>
      <c r="Q174" s="152">
        <v>0.02298</v>
      </c>
      <c r="R174" s="152">
        <f t="shared" si="2"/>
        <v>0.04596</v>
      </c>
      <c r="S174" s="152">
        <v>0</v>
      </c>
      <c r="T174" s="153">
        <f t="shared" si="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4" t="s">
        <v>206</v>
      </c>
      <c r="AT174" s="154" t="s">
        <v>176</v>
      </c>
      <c r="AU174" s="154" t="s">
        <v>85</v>
      </c>
      <c r="AY174" s="17" t="s">
        <v>175</v>
      </c>
      <c r="BE174" s="155">
        <f t="shared" si="4"/>
        <v>0</v>
      </c>
      <c r="BF174" s="155">
        <f t="shared" si="5"/>
        <v>0</v>
      </c>
      <c r="BG174" s="155">
        <f t="shared" si="6"/>
        <v>0</v>
      </c>
      <c r="BH174" s="155">
        <f t="shared" si="7"/>
        <v>0</v>
      </c>
      <c r="BI174" s="155">
        <f t="shared" si="8"/>
        <v>0</v>
      </c>
      <c r="BJ174" s="17" t="s">
        <v>83</v>
      </c>
      <c r="BK174" s="155">
        <f t="shared" si="9"/>
        <v>0</v>
      </c>
      <c r="BL174" s="17" t="s">
        <v>206</v>
      </c>
      <c r="BM174" s="154" t="s">
        <v>788</v>
      </c>
    </row>
    <row r="175" spans="1:65" s="2" customFormat="1" ht="33" customHeight="1">
      <c r="A175" s="32"/>
      <c r="B175" s="142"/>
      <c r="C175" s="143" t="s">
        <v>206</v>
      </c>
      <c r="D175" s="143" t="s">
        <v>176</v>
      </c>
      <c r="E175" s="144" t="s">
        <v>789</v>
      </c>
      <c r="F175" s="145" t="s">
        <v>790</v>
      </c>
      <c r="G175" s="146" t="s">
        <v>232</v>
      </c>
      <c r="H175" s="147">
        <v>3</v>
      </c>
      <c r="I175" s="148"/>
      <c r="J175" s="149">
        <f t="shared" si="0"/>
        <v>0</v>
      </c>
      <c r="K175" s="145" t="s">
        <v>725</v>
      </c>
      <c r="L175" s="33"/>
      <c r="M175" s="150" t="s">
        <v>1</v>
      </c>
      <c r="N175" s="151" t="s">
        <v>41</v>
      </c>
      <c r="O175" s="58"/>
      <c r="P175" s="152">
        <f t="shared" si="1"/>
        <v>0</v>
      </c>
      <c r="Q175" s="152">
        <v>0.00024</v>
      </c>
      <c r="R175" s="152">
        <f t="shared" si="2"/>
        <v>0.00072</v>
      </c>
      <c r="S175" s="152">
        <v>0</v>
      </c>
      <c r="T175" s="153">
        <f t="shared" si="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4" t="s">
        <v>206</v>
      </c>
      <c r="AT175" s="154" t="s">
        <v>176</v>
      </c>
      <c r="AU175" s="154" t="s">
        <v>85</v>
      </c>
      <c r="AY175" s="17" t="s">
        <v>175</v>
      </c>
      <c r="BE175" s="155">
        <f t="shared" si="4"/>
        <v>0</v>
      </c>
      <c r="BF175" s="155">
        <f t="shared" si="5"/>
        <v>0</v>
      </c>
      <c r="BG175" s="155">
        <f t="shared" si="6"/>
        <v>0</v>
      </c>
      <c r="BH175" s="155">
        <f t="shared" si="7"/>
        <v>0</v>
      </c>
      <c r="BI175" s="155">
        <f t="shared" si="8"/>
        <v>0</v>
      </c>
      <c r="BJ175" s="17" t="s">
        <v>83</v>
      </c>
      <c r="BK175" s="155">
        <f t="shared" si="9"/>
        <v>0</v>
      </c>
      <c r="BL175" s="17" t="s">
        <v>206</v>
      </c>
      <c r="BM175" s="154" t="s">
        <v>791</v>
      </c>
    </row>
    <row r="176" spans="1:65" s="2" customFormat="1" ht="33" customHeight="1">
      <c r="A176" s="32"/>
      <c r="B176" s="142"/>
      <c r="C176" s="143" t="s">
        <v>234</v>
      </c>
      <c r="D176" s="143" t="s">
        <v>176</v>
      </c>
      <c r="E176" s="144" t="s">
        <v>792</v>
      </c>
      <c r="F176" s="145" t="s">
        <v>793</v>
      </c>
      <c r="G176" s="146" t="s">
        <v>232</v>
      </c>
      <c r="H176" s="147">
        <v>3</v>
      </c>
      <c r="I176" s="148"/>
      <c r="J176" s="149">
        <f t="shared" si="0"/>
        <v>0</v>
      </c>
      <c r="K176" s="145" t="s">
        <v>725</v>
      </c>
      <c r="L176" s="33"/>
      <c r="M176" s="150" t="s">
        <v>1</v>
      </c>
      <c r="N176" s="151" t="s">
        <v>41</v>
      </c>
      <c r="O176" s="58"/>
      <c r="P176" s="152">
        <f t="shared" si="1"/>
        <v>0</v>
      </c>
      <c r="Q176" s="152">
        <v>0.00088</v>
      </c>
      <c r="R176" s="152">
        <f t="shared" si="2"/>
        <v>0.00264</v>
      </c>
      <c r="S176" s="152">
        <v>0</v>
      </c>
      <c r="T176" s="153">
        <f t="shared" si="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4" t="s">
        <v>206</v>
      </c>
      <c r="AT176" s="154" t="s">
        <v>176</v>
      </c>
      <c r="AU176" s="154" t="s">
        <v>85</v>
      </c>
      <c r="AY176" s="17" t="s">
        <v>175</v>
      </c>
      <c r="BE176" s="155">
        <f t="shared" si="4"/>
        <v>0</v>
      </c>
      <c r="BF176" s="155">
        <f t="shared" si="5"/>
        <v>0</v>
      </c>
      <c r="BG176" s="155">
        <f t="shared" si="6"/>
        <v>0</v>
      </c>
      <c r="BH176" s="155">
        <f t="shared" si="7"/>
        <v>0</v>
      </c>
      <c r="BI176" s="155">
        <f t="shared" si="8"/>
        <v>0</v>
      </c>
      <c r="BJ176" s="17" t="s">
        <v>83</v>
      </c>
      <c r="BK176" s="155">
        <f t="shared" si="9"/>
        <v>0</v>
      </c>
      <c r="BL176" s="17" t="s">
        <v>206</v>
      </c>
      <c r="BM176" s="154" t="s">
        <v>794</v>
      </c>
    </row>
    <row r="177" spans="1:65" s="2" customFormat="1" ht="33" customHeight="1">
      <c r="A177" s="32"/>
      <c r="B177" s="142"/>
      <c r="C177" s="143" t="s">
        <v>208</v>
      </c>
      <c r="D177" s="143" t="s">
        <v>176</v>
      </c>
      <c r="E177" s="144" t="s">
        <v>795</v>
      </c>
      <c r="F177" s="145" t="s">
        <v>796</v>
      </c>
      <c r="G177" s="146" t="s">
        <v>232</v>
      </c>
      <c r="H177" s="147">
        <v>1</v>
      </c>
      <c r="I177" s="148"/>
      <c r="J177" s="149">
        <f t="shared" si="0"/>
        <v>0</v>
      </c>
      <c r="K177" s="145" t="s">
        <v>1</v>
      </c>
      <c r="L177" s="33"/>
      <c r="M177" s="150" t="s">
        <v>1</v>
      </c>
      <c r="N177" s="151" t="s">
        <v>41</v>
      </c>
      <c r="O177" s="58"/>
      <c r="P177" s="152">
        <f t="shared" si="1"/>
        <v>0</v>
      </c>
      <c r="Q177" s="152">
        <v>0.00088</v>
      </c>
      <c r="R177" s="152">
        <f t="shared" si="2"/>
        <v>0.00088</v>
      </c>
      <c r="S177" s="152">
        <v>0</v>
      </c>
      <c r="T177" s="153">
        <f t="shared" si="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4" t="s">
        <v>206</v>
      </c>
      <c r="AT177" s="154" t="s">
        <v>176</v>
      </c>
      <c r="AU177" s="154" t="s">
        <v>85</v>
      </c>
      <c r="AY177" s="17" t="s">
        <v>175</v>
      </c>
      <c r="BE177" s="155">
        <f t="shared" si="4"/>
        <v>0</v>
      </c>
      <c r="BF177" s="155">
        <f t="shared" si="5"/>
        <v>0</v>
      </c>
      <c r="BG177" s="155">
        <f t="shared" si="6"/>
        <v>0</v>
      </c>
      <c r="BH177" s="155">
        <f t="shared" si="7"/>
        <v>0</v>
      </c>
      <c r="BI177" s="155">
        <f t="shared" si="8"/>
        <v>0</v>
      </c>
      <c r="BJ177" s="17" t="s">
        <v>83</v>
      </c>
      <c r="BK177" s="155">
        <f t="shared" si="9"/>
        <v>0</v>
      </c>
      <c r="BL177" s="17" t="s">
        <v>206</v>
      </c>
      <c r="BM177" s="154" t="s">
        <v>797</v>
      </c>
    </row>
    <row r="178" spans="1:65" s="2" customFormat="1" ht="16.5" customHeight="1">
      <c r="A178" s="32"/>
      <c r="B178" s="142"/>
      <c r="C178" s="143" t="s">
        <v>243</v>
      </c>
      <c r="D178" s="143" t="s">
        <v>176</v>
      </c>
      <c r="E178" s="144" t="s">
        <v>798</v>
      </c>
      <c r="F178" s="145" t="s">
        <v>799</v>
      </c>
      <c r="G178" s="146" t="s">
        <v>232</v>
      </c>
      <c r="H178" s="147">
        <v>1</v>
      </c>
      <c r="I178" s="148"/>
      <c r="J178" s="149">
        <f t="shared" si="0"/>
        <v>0</v>
      </c>
      <c r="K178" s="145" t="s">
        <v>1</v>
      </c>
      <c r="L178" s="33"/>
      <c r="M178" s="150" t="s">
        <v>1</v>
      </c>
      <c r="N178" s="151" t="s">
        <v>41</v>
      </c>
      <c r="O178" s="58"/>
      <c r="P178" s="152">
        <f t="shared" si="1"/>
        <v>0</v>
      </c>
      <c r="Q178" s="152">
        <v>0.00088</v>
      </c>
      <c r="R178" s="152">
        <f t="shared" si="2"/>
        <v>0.00088</v>
      </c>
      <c r="S178" s="152">
        <v>0</v>
      </c>
      <c r="T178" s="153">
        <f t="shared" si="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4" t="s">
        <v>206</v>
      </c>
      <c r="AT178" s="154" t="s">
        <v>176</v>
      </c>
      <c r="AU178" s="154" t="s">
        <v>85</v>
      </c>
      <c r="AY178" s="17" t="s">
        <v>175</v>
      </c>
      <c r="BE178" s="155">
        <f t="shared" si="4"/>
        <v>0</v>
      </c>
      <c r="BF178" s="155">
        <f t="shared" si="5"/>
        <v>0</v>
      </c>
      <c r="BG178" s="155">
        <f t="shared" si="6"/>
        <v>0</v>
      </c>
      <c r="BH178" s="155">
        <f t="shared" si="7"/>
        <v>0</v>
      </c>
      <c r="BI178" s="155">
        <f t="shared" si="8"/>
        <v>0</v>
      </c>
      <c r="BJ178" s="17" t="s">
        <v>83</v>
      </c>
      <c r="BK178" s="155">
        <f t="shared" si="9"/>
        <v>0</v>
      </c>
      <c r="BL178" s="17" t="s">
        <v>206</v>
      </c>
      <c r="BM178" s="154" t="s">
        <v>800</v>
      </c>
    </row>
    <row r="179" spans="1:65" s="2" customFormat="1" ht="16.5" customHeight="1">
      <c r="A179" s="32"/>
      <c r="B179" s="142"/>
      <c r="C179" s="143" t="s">
        <v>211</v>
      </c>
      <c r="D179" s="143" t="s">
        <v>176</v>
      </c>
      <c r="E179" s="144" t="s">
        <v>801</v>
      </c>
      <c r="F179" s="145" t="s">
        <v>802</v>
      </c>
      <c r="G179" s="146" t="s">
        <v>232</v>
      </c>
      <c r="H179" s="147">
        <v>1</v>
      </c>
      <c r="I179" s="148"/>
      <c r="J179" s="149">
        <f t="shared" si="0"/>
        <v>0</v>
      </c>
      <c r="K179" s="145" t="s">
        <v>1</v>
      </c>
      <c r="L179" s="33"/>
      <c r="M179" s="150" t="s">
        <v>1</v>
      </c>
      <c r="N179" s="151" t="s">
        <v>41</v>
      </c>
      <c r="O179" s="58"/>
      <c r="P179" s="152">
        <f t="shared" si="1"/>
        <v>0</v>
      </c>
      <c r="Q179" s="152">
        <v>0.00088</v>
      </c>
      <c r="R179" s="152">
        <f t="shared" si="2"/>
        <v>0.00088</v>
      </c>
      <c r="S179" s="152">
        <v>0</v>
      </c>
      <c r="T179" s="153">
        <f t="shared" si="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4" t="s">
        <v>206</v>
      </c>
      <c r="AT179" s="154" t="s">
        <v>176</v>
      </c>
      <c r="AU179" s="154" t="s">
        <v>85</v>
      </c>
      <c r="AY179" s="17" t="s">
        <v>175</v>
      </c>
      <c r="BE179" s="155">
        <f t="shared" si="4"/>
        <v>0</v>
      </c>
      <c r="BF179" s="155">
        <f t="shared" si="5"/>
        <v>0</v>
      </c>
      <c r="BG179" s="155">
        <f t="shared" si="6"/>
        <v>0</v>
      </c>
      <c r="BH179" s="155">
        <f t="shared" si="7"/>
        <v>0</v>
      </c>
      <c r="BI179" s="155">
        <f t="shared" si="8"/>
        <v>0</v>
      </c>
      <c r="BJ179" s="17" t="s">
        <v>83</v>
      </c>
      <c r="BK179" s="155">
        <f t="shared" si="9"/>
        <v>0</v>
      </c>
      <c r="BL179" s="17" t="s">
        <v>206</v>
      </c>
      <c r="BM179" s="154" t="s">
        <v>803</v>
      </c>
    </row>
    <row r="180" spans="1:65" s="2" customFormat="1" ht="33" customHeight="1">
      <c r="A180" s="32"/>
      <c r="B180" s="142"/>
      <c r="C180" s="143" t="s">
        <v>7</v>
      </c>
      <c r="D180" s="143" t="s">
        <v>176</v>
      </c>
      <c r="E180" s="144" t="s">
        <v>804</v>
      </c>
      <c r="F180" s="145" t="s">
        <v>805</v>
      </c>
      <c r="G180" s="146" t="s">
        <v>232</v>
      </c>
      <c r="H180" s="147">
        <v>1</v>
      </c>
      <c r="I180" s="148"/>
      <c r="J180" s="149">
        <f t="shared" si="0"/>
        <v>0</v>
      </c>
      <c r="K180" s="145" t="s">
        <v>1</v>
      </c>
      <c r="L180" s="33"/>
      <c r="M180" s="150" t="s">
        <v>1</v>
      </c>
      <c r="N180" s="151" t="s">
        <v>41</v>
      </c>
      <c r="O180" s="58"/>
      <c r="P180" s="152">
        <f t="shared" si="1"/>
        <v>0</v>
      </c>
      <c r="Q180" s="152">
        <v>0.00147</v>
      </c>
      <c r="R180" s="152">
        <f t="shared" si="2"/>
        <v>0.00147</v>
      </c>
      <c r="S180" s="152">
        <v>0</v>
      </c>
      <c r="T180" s="153">
        <f t="shared" si="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4" t="s">
        <v>206</v>
      </c>
      <c r="AT180" s="154" t="s">
        <v>176</v>
      </c>
      <c r="AU180" s="154" t="s">
        <v>85</v>
      </c>
      <c r="AY180" s="17" t="s">
        <v>175</v>
      </c>
      <c r="BE180" s="155">
        <f t="shared" si="4"/>
        <v>0</v>
      </c>
      <c r="BF180" s="155">
        <f t="shared" si="5"/>
        <v>0</v>
      </c>
      <c r="BG180" s="155">
        <f t="shared" si="6"/>
        <v>0</v>
      </c>
      <c r="BH180" s="155">
        <f t="shared" si="7"/>
        <v>0</v>
      </c>
      <c r="BI180" s="155">
        <f t="shared" si="8"/>
        <v>0</v>
      </c>
      <c r="BJ180" s="17" t="s">
        <v>83</v>
      </c>
      <c r="BK180" s="155">
        <f t="shared" si="9"/>
        <v>0</v>
      </c>
      <c r="BL180" s="17" t="s">
        <v>206</v>
      </c>
      <c r="BM180" s="154" t="s">
        <v>806</v>
      </c>
    </row>
    <row r="181" spans="1:65" s="2" customFormat="1" ht="24">
      <c r="A181" s="32"/>
      <c r="B181" s="142"/>
      <c r="C181" s="143" t="s">
        <v>215</v>
      </c>
      <c r="D181" s="143" t="s">
        <v>176</v>
      </c>
      <c r="E181" s="144" t="s">
        <v>807</v>
      </c>
      <c r="F181" s="145" t="s">
        <v>808</v>
      </c>
      <c r="G181" s="146" t="s">
        <v>232</v>
      </c>
      <c r="H181" s="147">
        <v>1</v>
      </c>
      <c r="I181" s="148"/>
      <c r="J181" s="149">
        <f t="shared" si="0"/>
        <v>0</v>
      </c>
      <c r="K181" s="145" t="s">
        <v>725</v>
      </c>
      <c r="L181" s="33"/>
      <c r="M181" s="150" t="s">
        <v>1</v>
      </c>
      <c r="N181" s="151" t="s">
        <v>41</v>
      </c>
      <c r="O181" s="58"/>
      <c r="P181" s="152">
        <f t="shared" si="1"/>
        <v>0</v>
      </c>
      <c r="Q181" s="152">
        <v>0.00075</v>
      </c>
      <c r="R181" s="152">
        <f t="shared" si="2"/>
        <v>0.00075</v>
      </c>
      <c r="S181" s="152">
        <v>0</v>
      </c>
      <c r="T181" s="153">
        <f t="shared" si="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4" t="s">
        <v>206</v>
      </c>
      <c r="AT181" s="154" t="s">
        <v>176</v>
      </c>
      <c r="AU181" s="154" t="s">
        <v>85</v>
      </c>
      <c r="AY181" s="17" t="s">
        <v>175</v>
      </c>
      <c r="BE181" s="155">
        <f t="shared" si="4"/>
        <v>0</v>
      </c>
      <c r="BF181" s="155">
        <f t="shared" si="5"/>
        <v>0</v>
      </c>
      <c r="BG181" s="155">
        <f t="shared" si="6"/>
        <v>0</v>
      </c>
      <c r="BH181" s="155">
        <f t="shared" si="7"/>
        <v>0</v>
      </c>
      <c r="BI181" s="155">
        <f t="shared" si="8"/>
        <v>0</v>
      </c>
      <c r="BJ181" s="17" t="s">
        <v>83</v>
      </c>
      <c r="BK181" s="155">
        <f t="shared" si="9"/>
        <v>0</v>
      </c>
      <c r="BL181" s="17" t="s">
        <v>206</v>
      </c>
      <c r="BM181" s="154" t="s">
        <v>809</v>
      </c>
    </row>
    <row r="182" spans="1:65" s="2" customFormat="1" ht="44.25" customHeight="1">
      <c r="A182" s="32"/>
      <c r="B182" s="142"/>
      <c r="C182" s="143" t="s">
        <v>258</v>
      </c>
      <c r="D182" s="143" t="s">
        <v>176</v>
      </c>
      <c r="E182" s="144" t="s">
        <v>810</v>
      </c>
      <c r="F182" s="145" t="s">
        <v>811</v>
      </c>
      <c r="G182" s="146" t="s">
        <v>445</v>
      </c>
      <c r="H182" s="156"/>
      <c r="I182" s="148"/>
      <c r="J182" s="149">
        <f t="shared" si="0"/>
        <v>0</v>
      </c>
      <c r="K182" s="145" t="s">
        <v>725</v>
      </c>
      <c r="L182" s="33"/>
      <c r="M182" s="150" t="s">
        <v>1</v>
      </c>
      <c r="N182" s="151" t="s">
        <v>41</v>
      </c>
      <c r="O182" s="58"/>
      <c r="P182" s="152">
        <f t="shared" si="1"/>
        <v>0</v>
      </c>
      <c r="Q182" s="152">
        <v>0</v>
      </c>
      <c r="R182" s="152">
        <f t="shared" si="2"/>
        <v>0</v>
      </c>
      <c r="S182" s="152">
        <v>0</v>
      </c>
      <c r="T182" s="153">
        <f t="shared" si="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4" t="s">
        <v>206</v>
      </c>
      <c r="AT182" s="154" t="s">
        <v>176</v>
      </c>
      <c r="AU182" s="154" t="s">
        <v>85</v>
      </c>
      <c r="AY182" s="17" t="s">
        <v>175</v>
      </c>
      <c r="BE182" s="155">
        <f t="shared" si="4"/>
        <v>0</v>
      </c>
      <c r="BF182" s="155">
        <f t="shared" si="5"/>
        <v>0</v>
      </c>
      <c r="BG182" s="155">
        <f t="shared" si="6"/>
        <v>0</v>
      </c>
      <c r="BH182" s="155">
        <f t="shared" si="7"/>
        <v>0</v>
      </c>
      <c r="BI182" s="155">
        <f t="shared" si="8"/>
        <v>0</v>
      </c>
      <c r="BJ182" s="17" t="s">
        <v>83</v>
      </c>
      <c r="BK182" s="155">
        <f t="shared" si="9"/>
        <v>0</v>
      </c>
      <c r="BL182" s="17" t="s">
        <v>206</v>
      </c>
      <c r="BM182" s="154" t="s">
        <v>812</v>
      </c>
    </row>
    <row r="183" spans="2:63" s="11" customFormat="1" ht="22.9" customHeight="1">
      <c r="B183" s="131"/>
      <c r="D183" s="132" t="s">
        <v>75</v>
      </c>
      <c r="E183" s="167" t="s">
        <v>813</v>
      </c>
      <c r="F183" s="167" t="s">
        <v>814</v>
      </c>
      <c r="I183" s="134"/>
      <c r="J183" s="168">
        <f>BK183</f>
        <v>0</v>
      </c>
      <c r="L183" s="131"/>
      <c r="M183" s="136"/>
      <c r="N183" s="137"/>
      <c r="O183" s="137"/>
      <c r="P183" s="138">
        <v>0</v>
      </c>
      <c r="Q183" s="137"/>
      <c r="R183" s="138">
        <v>0</v>
      </c>
      <c r="S183" s="137"/>
      <c r="T183" s="139">
        <v>0</v>
      </c>
      <c r="AR183" s="132" t="s">
        <v>85</v>
      </c>
      <c r="AT183" s="140" t="s">
        <v>75</v>
      </c>
      <c r="AU183" s="140" t="s">
        <v>83</v>
      </c>
      <c r="AY183" s="132" t="s">
        <v>175</v>
      </c>
      <c r="BK183" s="141">
        <v>0</v>
      </c>
    </row>
    <row r="184" spans="2:63" s="11" customFormat="1" ht="22.9" customHeight="1">
      <c r="B184" s="131"/>
      <c r="D184" s="132" t="s">
        <v>75</v>
      </c>
      <c r="E184" s="167" t="s">
        <v>657</v>
      </c>
      <c r="F184" s="167" t="s">
        <v>815</v>
      </c>
      <c r="I184" s="134"/>
      <c r="J184" s="168">
        <f>BK184</f>
        <v>0</v>
      </c>
      <c r="L184" s="131"/>
      <c r="M184" s="136"/>
      <c r="N184" s="137"/>
      <c r="O184" s="137"/>
      <c r="P184" s="138">
        <f>SUM(P185:P188)</f>
        <v>0</v>
      </c>
      <c r="Q184" s="137"/>
      <c r="R184" s="138">
        <f>SUM(R185:R188)</f>
        <v>0.009640000000000001</v>
      </c>
      <c r="S184" s="137"/>
      <c r="T184" s="139">
        <f>SUM(T185:T188)</f>
        <v>0</v>
      </c>
      <c r="AR184" s="132" t="s">
        <v>85</v>
      </c>
      <c r="AT184" s="140" t="s">
        <v>75</v>
      </c>
      <c r="AU184" s="140" t="s">
        <v>83</v>
      </c>
      <c r="AY184" s="132" t="s">
        <v>175</v>
      </c>
      <c r="BK184" s="141">
        <f>SUM(BK185:BK188)</f>
        <v>0</v>
      </c>
    </row>
    <row r="185" spans="1:65" s="2" customFormat="1" ht="24">
      <c r="A185" s="32"/>
      <c r="B185" s="142"/>
      <c r="C185" s="143" t="s">
        <v>218</v>
      </c>
      <c r="D185" s="143" t="s">
        <v>176</v>
      </c>
      <c r="E185" s="144" t="s">
        <v>816</v>
      </c>
      <c r="F185" s="145" t="s">
        <v>817</v>
      </c>
      <c r="G185" s="146" t="s">
        <v>362</v>
      </c>
      <c r="H185" s="147">
        <v>8</v>
      </c>
      <c r="I185" s="148"/>
      <c r="J185" s="149">
        <f>ROUND(I185*H185,2)</f>
        <v>0</v>
      </c>
      <c r="K185" s="145" t="s">
        <v>725</v>
      </c>
      <c r="L185" s="33"/>
      <c r="M185" s="150" t="s">
        <v>1</v>
      </c>
      <c r="N185" s="151" t="s">
        <v>41</v>
      </c>
      <c r="O185" s="58"/>
      <c r="P185" s="152">
        <f>O185*H185</f>
        <v>0</v>
      </c>
      <c r="Q185" s="152">
        <v>2E-05</v>
      </c>
      <c r="R185" s="152">
        <f>Q185*H185</f>
        <v>0.00016</v>
      </c>
      <c r="S185" s="152">
        <v>0</v>
      </c>
      <c r="T185" s="153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4" t="s">
        <v>206</v>
      </c>
      <c r="AT185" s="154" t="s">
        <v>176</v>
      </c>
      <c r="AU185" s="154" t="s">
        <v>85</v>
      </c>
      <c r="AY185" s="17" t="s">
        <v>175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7" t="s">
        <v>83</v>
      </c>
      <c r="BK185" s="155">
        <f>ROUND(I185*H185,2)</f>
        <v>0</v>
      </c>
      <c r="BL185" s="17" t="s">
        <v>206</v>
      </c>
      <c r="BM185" s="154" t="s">
        <v>818</v>
      </c>
    </row>
    <row r="186" spans="1:65" s="2" customFormat="1" ht="36">
      <c r="A186" s="32"/>
      <c r="B186" s="142"/>
      <c r="C186" s="143" t="s">
        <v>267</v>
      </c>
      <c r="D186" s="143" t="s">
        <v>176</v>
      </c>
      <c r="E186" s="144" t="s">
        <v>819</v>
      </c>
      <c r="F186" s="145" t="s">
        <v>820</v>
      </c>
      <c r="G186" s="146" t="s">
        <v>362</v>
      </c>
      <c r="H186" s="147">
        <v>77</v>
      </c>
      <c r="I186" s="148"/>
      <c r="J186" s="149">
        <f>ROUND(I186*H186,2)</f>
        <v>0</v>
      </c>
      <c r="K186" s="145" t="s">
        <v>725</v>
      </c>
      <c r="L186" s="33"/>
      <c r="M186" s="150" t="s">
        <v>1</v>
      </c>
      <c r="N186" s="151" t="s">
        <v>41</v>
      </c>
      <c r="O186" s="58"/>
      <c r="P186" s="152">
        <f>O186*H186</f>
        <v>0</v>
      </c>
      <c r="Q186" s="152">
        <v>4E-05</v>
      </c>
      <c r="R186" s="152">
        <f>Q186*H186</f>
        <v>0.0030800000000000003</v>
      </c>
      <c r="S186" s="152">
        <v>0</v>
      </c>
      <c r="T186" s="153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4" t="s">
        <v>206</v>
      </c>
      <c r="AT186" s="154" t="s">
        <v>176</v>
      </c>
      <c r="AU186" s="154" t="s">
        <v>85</v>
      </c>
      <c r="AY186" s="17" t="s">
        <v>175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7" t="s">
        <v>83</v>
      </c>
      <c r="BK186" s="155">
        <f>ROUND(I186*H186,2)</f>
        <v>0</v>
      </c>
      <c r="BL186" s="17" t="s">
        <v>206</v>
      </c>
      <c r="BM186" s="154" t="s">
        <v>821</v>
      </c>
    </row>
    <row r="187" spans="1:65" s="2" customFormat="1" ht="33" customHeight="1">
      <c r="A187" s="32"/>
      <c r="B187" s="142"/>
      <c r="C187" s="143" t="s">
        <v>223</v>
      </c>
      <c r="D187" s="143" t="s">
        <v>176</v>
      </c>
      <c r="E187" s="144" t="s">
        <v>822</v>
      </c>
      <c r="F187" s="145" t="s">
        <v>823</v>
      </c>
      <c r="G187" s="146" t="s">
        <v>362</v>
      </c>
      <c r="H187" s="147">
        <v>8</v>
      </c>
      <c r="I187" s="148"/>
      <c r="J187" s="149">
        <f>ROUND(I187*H187,2)</f>
        <v>0</v>
      </c>
      <c r="K187" s="145" t="s">
        <v>725</v>
      </c>
      <c r="L187" s="33"/>
      <c r="M187" s="150" t="s">
        <v>1</v>
      </c>
      <c r="N187" s="151" t="s">
        <v>41</v>
      </c>
      <c r="O187" s="58"/>
      <c r="P187" s="152">
        <f>O187*H187</f>
        <v>0</v>
      </c>
      <c r="Q187" s="152">
        <v>3E-05</v>
      </c>
      <c r="R187" s="152">
        <f>Q187*H187</f>
        <v>0.00024</v>
      </c>
      <c r="S187" s="152">
        <v>0</v>
      </c>
      <c r="T187" s="153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4" t="s">
        <v>206</v>
      </c>
      <c r="AT187" s="154" t="s">
        <v>176</v>
      </c>
      <c r="AU187" s="154" t="s">
        <v>85</v>
      </c>
      <c r="AY187" s="17" t="s">
        <v>175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7" t="s">
        <v>83</v>
      </c>
      <c r="BK187" s="155">
        <f>ROUND(I187*H187,2)</f>
        <v>0</v>
      </c>
      <c r="BL187" s="17" t="s">
        <v>206</v>
      </c>
      <c r="BM187" s="154" t="s">
        <v>824</v>
      </c>
    </row>
    <row r="188" spans="1:65" s="2" customFormat="1" ht="36">
      <c r="A188" s="32"/>
      <c r="B188" s="142"/>
      <c r="C188" s="143" t="s">
        <v>276</v>
      </c>
      <c r="D188" s="143" t="s">
        <v>176</v>
      </c>
      <c r="E188" s="144" t="s">
        <v>825</v>
      </c>
      <c r="F188" s="145" t="s">
        <v>826</v>
      </c>
      <c r="G188" s="146" t="s">
        <v>362</v>
      </c>
      <c r="H188" s="147">
        <v>77</v>
      </c>
      <c r="I188" s="148"/>
      <c r="J188" s="149">
        <f>ROUND(I188*H188,2)</f>
        <v>0</v>
      </c>
      <c r="K188" s="145" t="s">
        <v>725</v>
      </c>
      <c r="L188" s="33"/>
      <c r="M188" s="150" t="s">
        <v>1</v>
      </c>
      <c r="N188" s="151" t="s">
        <v>41</v>
      </c>
      <c r="O188" s="58"/>
      <c r="P188" s="152">
        <f>O188*H188</f>
        <v>0</v>
      </c>
      <c r="Q188" s="152">
        <v>8E-05</v>
      </c>
      <c r="R188" s="152">
        <f>Q188*H188</f>
        <v>0.0061600000000000005</v>
      </c>
      <c r="S188" s="152">
        <v>0</v>
      </c>
      <c r="T188" s="153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4" t="s">
        <v>206</v>
      </c>
      <c r="AT188" s="154" t="s">
        <v>176</v>
      </c>
      <c r="AU188" s="154" t="s">
        <v>85</v>
      </c>
      <c r="AY188" s="17" t="s">
        <v>175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7" t="s">
        <v>83</v>
      </c>
      <c r="BK188" s="155">
        <f>ROUND(I188*H188,2)</f>
        <v>0</v>
      </c>
      <c r="BL188" s="17" t="s">
        <v>206</v>
      </c>
      <c r="BM188" s="154" t="s">
        <v>827</v>
      </c>
    </row>
    <row r="189" spans="2:63" s="11" customFormat="1" ht="25.9" customHeight="1">
      <c r="B189" s="131"/>
      <c r="D189" s="132" t="s">
        <v>75</v>
      </c>
      <c r="E189" s="133" t="s">
        <v>828</v>
      </c>
      <c r="F189" s="133" t="s">
        <v>829</v>
      </c>
      <c r="I189" s="134"/>
      <c r="J189" s="135">
        <f>BK189</f>
        <v>0</v>
      </c>
      <c r="L189" s="131"/>
      <c r="M189" s="136"/>
      <c r="N189" s="137"/>
      <c r="O189" s="137"/>
      <c r="P189" s="138">
        <f>SUM(P190:P191)</f>
        <v>0</v>
      </c>
      <c r="Q189" s="137"/>
      <c r="R189" s="138">
        <f>SUM(R190:R191)</f>
        <v>0</v>
      </c>
      <c r="S189" s="137"/>
      <c r="T189" s="139">
        <f>SUM(T190:T191)</f>
        <v>0</v>
      </c>
      <c r="AR189" s="132" t="s">
        <v>180</v>
      </c>
      <c r="AT189" s="140" t="s">
        <v>75</v>
      </c>
      <c r="AU189" s="140" t="s">
        <v>76</v>
      </c>
      <c r="AY189" s="132" t="s">
        <v>175</v>
      </c>
      <c r="BK189" s="141">
        <f>SUM(BK190:BK191)</f>
        <v>0</v>
      </c>
    </row>
    <row r="190" spans="1:65" s="2" customFormat="1" ht="36">
      <c r="A190" s="32"/>
      <c r="B190" s="142"/>
      <c r="C190" s="143" t="s">
        <v>226</v>
      </c>
      <c r="D190" s="143" t="s">
        <v>176</v>
      </c>
      <c r="E190" s="144" t="s">
        <v>830</v>
      </c>
      <c r="F190" s="145" t="s">
        <v>831</v>
      </c>
      <c r="G190" s="146" t="s">
        <v>357</v>
      </c>
      <c r="H190" s="147">
        <v>10</v>
      </c>
      <c r="I190" s="148"/>
      <c r="J190" s="149">
        <f>ROUND(I190*H190,2)</f>
        <v>0</v>
      </c>
      <c r="K190" s="145" t="s">
        <v>725</v>
      </c>
      <c r="L190" s="33"/>
      <c r="M190" s="150" t="s">
        <v>1</v>
      </c>
      <c r="N190" s="151" t="s">
        <v>41</v>
      </c>
      <c r="O190" s="58"/>
      <c r="P190" s="152">
        <f>O190*H190</f>
        <v>0</v>
      </c>
      <c r="Q190" s="152">
        <v>0</v>
      </c>
      <c r="R190" s="152">
        <f>Q190*H190</f>
        <v>0</v>
      </c>
      <c r="S190" s="152">
        <v>0</v>
      </c>
      <c r="T190" s="153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4" t="s">
        <v>832</v>
      </c>
      <c r="AT190" s="154" t="s">
        <v>176</v>
      </c>
      <c r="AU190" s="154" t="s">
        <v>83</v>
      </c>
      <c r="AY190" s="17" t="s">
        <v>175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7" t="s">
        <v>83</v>
      </c>
      <c r="BK190" s="155">
        <f>ROUND(I190*H190,2)</f>
        <v>0</v>
      </c>
      <c r="BL190" s="17" t="s">
        <v>832</v>
      </c>
      <c r="BM190" s="154" t="s">
        <v>833</v>
      </c>
    </row>
    <row r="191" spans="1:47" s="2" customFormat="1" ht="19.5">
      <c r="A191" s="32"/>
      <c r="B191" s="33"/>
      <c r="C191" s="32"/>
      <c r="D191" s="170" t="s">
        <v>834</v>
      </c>
      <c r="E191" s="32"/>
      <c r="F191" s="203" t="s">
        <v>835</v>
      </c>
      <c r="G191" s="32"/>
      <c r="H191" s="32"/>
      <c r="I191" s="204"/>
      <c r="J191" s="32"/>
      <c r="K191" s="32"/>
      <c r="L191" s="33"/>
      <c r="M191" s="205"/>
      <c r="N191" s="206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834</v>
      </c>
      <c r="AU191" s="17" t="s">
        <v>83</v>
      </c>
    </row>
    <row r="192" spans="2:63" s="11" customFormat="1" ht="25.9" customHeight="1">
      <c r="B192" s="131"/>
      <c r="D192" s="132" t="s">
        <v>75</v>
      </c>
      <c r="E192" s="133" t="s">
        <v>836</v>
      </c>
      <c r="F192" s="133" t="s">
        <v>837</v>
      </c>
      <c r="I192" s="134"/>
      <c r="J192" s="135">
        <f>BK192</f>
        <v>0</v>
      </c>
      <c r="L192" s="131"/>
      <c r="M192" s="136"/>
      <c r="N192" s="137"/>
      <c r="O192" s="137"/>
      <c r="P192" s="138">
        <f>P193+P195</f>
        <v>0</v>
      </c>
      <c r="Q192" s="137"/>
      <c r="R192" s="138">
        <f>R193+R195</f>
        <v>0</v>
      </c>
      <c r="S192" s="137"/>
      <c r="T192" s="139">
        <f>T193+T195</f>
        <v>0</v>
      </c>
      <c r="AR192" s="132" t="s">
        <v>192</v>
      </c>
      <c r="AT192" s="140" t="s">
        <v>75</v>
      </c>
      <c r="AU192" s="140" t="s">
        <v>76</v>
      </c>
      <c r="AY192" s="132" t="s">
        <v>175</v>
      </c>
      <c r="BK192" s="141">
        <f>BK193+BK195</f>
        <v>0</v>
      </c>
    </row>
    <row r="193" spans="2:63" s="11" customFormat="1" ht="22.9" customHeight="1">
      <c r="B193" s="131"/>
      <c r="D193" s="132" t="s">
        <v>75</v>
      </c>
      <c r="E193" s="167" t="s">
        <v>838</v>
      </c>
      <c r="F193" s="167" t="s">
        <v>839</v>
      </c>
      <c r="I193" s="134"/>
      <c r="J193" s="168">
        <f>BK193</f>
        <v>0</v>
      </c>
      <c r="L193" s="131"/>
      <c r="M193" s="136"/>
      <c r="N193" s="137"/>
      <c r="O193" s="137"/>
      <c r="P193" s="138">
        <f>P194</f>
        <v>0</v>
      </c>
      <c r="Q193" s="137"/>
      <c r="R193" s="138">
        <f>R194</f>
        <v>0</v>
      </c>
      <c r="S193" s="137"/>
      <c r="T193" s="139">
        <f>T194</f>
        <v>0</v>
      </c>
      <c r="AR193" s="132" t="s">
        <v>192</v>
      </c>
      <c r="AT193" s="140" t="s">
        <v>75</v>
      </c>
      <c r="AU193" s="140" t="s">
        <v>83</v>
      </c>
      <c r="AY193" s="132" t="s">
        <v>175</v>
      </c>
      <c r="BK193" s="141">
        <f>BK194</f>
        <v>0</v>
      </c>
    </row>
    <row r="194" spans="1:65" s="2" customFormat="1" ht="16.5" customHeight="1">
      <c r="A194" s="32"/>
      <c r="B194" s="142"/>
      <c r="C194" s="143" t="s">
        <v>283</v>
      </c>
      <c r="D194" s="143" t="s">
        <v>176</v>
      </c>
      <c r="E194" s="144" t="s">
        <v>840</v>
      </c>
      <c r="F194" s="145" t="s">
        <v>841</v>
      </c>
      <c r="G194" s="146" t="s">
        <v>787</v>
      </c>
      <c r="H194" s="147">
        <v>1</v>
      </c>
      <c r="I194" s="148"/>
      <c r="J194" s="149">
        <f>ROUND(I194*H194,2)</f>
        <v>0</v>
      </c>
      <c r="K194" s="145" t="s">
        <v>725</v>
      </c>
      <c r="L194" s="33"/>
      <c r="M194" s="150" t="s">
        <v>1</v>
      </c>
      <c r="N194" s="151" t="s">
        <v>41</v>
      </c>
      <c r="O194" s="58"/>
      <c r="P194" s="152">
        <f>O194*H194</f>
        <v>0</v>
      </c>
      <c r="Q194" s="152">
        <v>0</v>
      </c>
      <c r="R194" s="152">
        <f>Q194*H194</f>
        <v>0</v>
      </c>
      <c r="S194" s="152">
        <v>0</v>
      </c>
      <c r="T194" s="153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4" t="s">
        <v>842</v>
      </c>
      <c r="AT194" s="154" t="s">
        <v>176</v>
      </c>
      <c r="AU194" s="154" t="s">
        <v>85</v>
      </c>
      <c r="AY194" s="17" t="s">
        <v>175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7" t="s">
        <v>83</v>
      </c>
      <c r="BK194" s="155">
        <f>ROUND(I194*H194,2)</f>
        <v>0</v>
      </c>
      <c r="BL194" s="17" t="s">
        <v>842</v>
      </c>
      <c r="BM194" s="154" t="s">
        <v>843</v>
      </c>
    </row>
    <row r="195" spans="2:63" s="11" customFormat="1" ht="22.9" customHeight="1">
      <c r="B195" s="131"/>
      <c r="D195" s="132" t="s">
        <v>75</v>
      </c>
      <c r="E195" s="167" t="s">
        <v>844</v>
      </c>
      <c r="F195" s="167" t="s">
        <v>845</v>
      </c>
      <c r="I195" s="134"/>
      <c r="J195" s="168">
        <f>BK195</f>
        <v>0</v>
      </c>
      <c r="L195" s="131"/>
      <c r="M195" s="136"/>
      <c r="N195" s="137"/>
      <c r="O195" s="137"/>
      <c r="P195" s="138">
        <f>P196</f>
        <v>0</v>
      </c>
      <c r="Q195" s="137"/>
      <c r="R195" s="138">
        <f>R196</f>
        <v>0</v>
      </c>
      <c r="S195" s="137"/>
      <c r="T195" s="139">
        <f>T196</f>
        <v>0</v>
      </c>
      <c r="AR195" s="132" t="s">
        <v>192</v>
      </c>
      <c r="AT195" s="140" t="s">
        <v>75</v>
      </c>
      <c r="AU195" s="140" t="s">
        <v>83</v>
      </c>
      <c r="AY195" s="132" t="s">
        <v>175</v>
      </c>
      <c r="BK195" s="141">
        <f>BK196</f>
        <v>0</v>
      </c>
    </row>
    <row r="196" spans="1:65" s="2" customFormat="1" ht="16.5" customHeight="1">
      <c r="A196" s="32"/>
      <c r="B196" s="142"/>
      <c r="C196" s="143" t="s">
        <v>229</v>
      </c>
      <c r="D196" s="143" t="s">
        <v>176</v>
      </c>
      <c r="E196" s="144" t="s">
        <v>846</v>
      </c>
      <c r="F196" s="145" t="s">
        <v>847</v>
      </c>
      <c r="G196" s="146" t="s">
        <v>787</v>
      </c>
      <c r="H196" s="147">
        <v>1</v>
      </c>
      <c r="I196" s="148"/>
      <c r="J196" s="149">
        <f>ROUND(I196*H196,2)</f>
        <v>0</v>
      </c>
      <c r="K196" s="145" t="s">
        <v>1</v>
      </c>
      <c r="L196" s="33"/>
      <c r="M196" s="157" t="s">
        <v>1</v>
      </c>
      <c r="N196" s="158" t="s">
        <v>41</v>
      </c>
      <c r="O196" s="159"/>
      <c r="P196" s="160">
        <f>O196*H196</f>
        <v>0</v>
      </c>
      <c r="Q196" s="160">
        <v>0</v>
      </c>
      <c r="R196" s="160">
        <f>Q196*H196</f>
        <v>0</v>
      </c>
      <c r="S196" s="160">
        <v>0</v>
      </c>
      <c r="T196" s="16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4" t="s">
        <v>842</v>
      </c>
      <c r="AT196" s="154" t="s">
        <v>176</v>
      </c>
      <c r="AU196" s="154" t="s">
        <v>85</v>
      </c>
      <c r="AY196" s="17" t="s">
        <v>175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7" t="s">
        <v>83</v>
      </c>
      <c r="BK196" s="155">
        <f>ROUND(I196*H196,2)</f>
        <v>0</v>
      </c>
      <c r="BL196" s="17" t="s">
        <v>842</v>
      </c>
      <c r="BM196" s="154" t="s">
        <v>848</v>
      </c>
    </row>
    <row r="197" spans="1:31" s="2" customFormat="1" ht="6.95" customHeight="1">
      <c r="A197" s="32"/>
      <c r="B197" s="47"/>
      <c r="C197" s="48"/>
      <c r="D197" s="48"/>
      <c r="E197" s="48"/>
      <c r="F197" s="48"/>
      <c r="G197" s="48"/>
      <c r="H197" s="48"/>
      <c r="I197" s="48"/>
      <c r="J197" s="48"/>
      <c r="K197" s="48"/>
      <c r="L197" s="33"/>
      <c r="M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</row>
  </sheetData>
  <autoFilter ref="C131:K196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1"/>
  <sheetViews>
    <sheetView showGridLines="0" workbookViewId="0" topLeftCell="A127">
      <selection activeCell="F137" sqref="F13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7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96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124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59" t="str">
        <f>'Rekapitulace stavby'!K6</f>
        <v>Rekonstrukce plynové kotelny</v>
      </c>
      <c r="F7" s="260"/>
      <c r="G7" s="260"/>
      <c r="H7" s="260"/>
      <c r="L7" s="20"/>
    </row>
    <row r="8" spans="2:12" s="1" customFormat="1" ht="12" customHeight="1">
      <c r="B8" s="20"/>
      <c r="D8" s="27" t="s">
        <v>125</v>
      </c>
      <c r="L8" s="20"/>
    </row>
    <row r="9" spans="1:31" s="2" customFormat="1" ht="16.5" customHeight="1">
      <c r="A9" s="32"/>
      <c r="B9" s="33"/>
      <c r="C9" s="32"/>
      <c r="D9" s="32"/>
      <c r="E9" s="259" t="s">
        <v>126</v>
      </c>
      <c r="F9" s="258"/>
      <c r="G9" s="258"/>
      <c r="H9" s="25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127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20" t="s">
        <v>849</v>
      </c>
      <c r="F11" s="258"/>
      <c r="G11" s="258"/>
      <c r="H11" s="258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27. 4. 2021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27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1" t="str">
        <f>'Rekapitulace stavby'!E14</f>
        <v>Vyplň údaj</v>
      </c>
      <c r="F20" s="231"/>
      <c r="G20" s="231"/>
      <c r="H20" s="231"/>
      <c r="I20" s="27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27" t="s">
        <v>25</v>
      </c>
      <c r="J22" s="25" t="str">
        <f>IF('Rekapitulace stavby'!AN16="","",'Rekapitulace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IF('Rekapitulace stavby'!E17="","",'Rekapitulace stavby'!E17)</f>
        <v xml:space="preserve"> </v>
      </c>
      <c r="F23" s="32"/>
      <c r="G23" s="32"/>
      <c r="H23" s="32"/>
      <c r="I23" s="27" t="s">
        <v>27</v>
      </c>
      <c r="J23" s="25" t="str">
        <f>IF('Rekapitulace stavby'!AN17="","",'Rekapitulace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202.5" customHeight="1">
      <c r="A29" s="99"/>
      <c r="B29" s="100"/>
      <c r="C29" s="99"/>
      <c r="D29" s="99"/>
      <c r="E29" s="236" t="s">
        <v>129</v>
      </c>
      <c r="F29" s="236"/>
      <c r="G29" s="236"/>
      <c r="H29" s="236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36</v>
      </c>
      <c r="E32" s="32"/>
      <c r="F32" s="32"/>
      <c r="G32" s="32"/>
      <c r="H32" s="32"/>
      <c r="I32" s="32"/>
      <c r="J32" s="71">
        <f>ROUND(J134,2)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36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40</v>
      </c>
      <c r="E35" s="27" t="s">
        <v>41</v>
      </c>
      <c r="F35" s="104">
        <f>ROUND((SUM(BE134:BE190)),2)</f>
        <v>0</v>
      </c>
      <c r="G35" s="32"/>
      <c r="H35" s="32"/>
      <c r="I35" s="105">
        <v>0.21</v>
      </c>
      <c r="J35" s="104">
        <f>ROUND(((SUM(BE134:BE190))*I35),2)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42</v>
      </c>
      <c r="F36" s="104">
        <f>ROUND((SUM(BF134:BF190)),2)</f>
        <v>0</v>
      </c>
      <c r="G36" s="32"/>
      <c r="H36" s="32"/>
      <c r="I36" s="105">
        <v>0.15</v>
      </c>
      <c r="J36" s="104">
        <f>ROUND(((SUM(BF134:BF190))*I36),2)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04">
        <f>ROUND((SUM(BG134:BG190)),2)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44</v>
      </c>
      <c r="F38" s="104">
        <f>ROUND((SUM(BH134:BH190)),2)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04">
        <f>ROUND((SUM(BI134:BI190)),2)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46</v>
      </c>
      <c r="E41" s="60"/>
      <c r="F41" s="60"/>
      <c r="G41" s="108" t="s">
        <v>47</v>
      </c>
      <c r="H41" s="109" t="s">
        <v>48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35"/>
      <c r="J61" s="11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35"/>
      <c r="J76" s="11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130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Rekonstrukce plynové kotelny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125</v>
      </c>
      <c r="L86" s="20"/>
    </row>
    <row r="87" spans="1:31" s="2" customFormat="1" ht="16.5" customHeight="1">
      <c r="A87" s="32"/>
      <c r="B87" s="33"/>
      <c r="C87" s="32"/>
      <c r="D87" s="32"/>
      <c r="E87" s="259" t="s">
        <v>126</v>
      </c>
      <c r="F87" s="258"/>
      <c r="G87" s="258"/>
      <c r="H87" s="25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127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20" t="str">
        <f>E11</f>
        <v>01_UT - kotelna školní budova - vytápění</v>
      </c>
      <c r="F89" s="258"/>
      <c r="G89" s="258"/>
      <c r="H89" s="258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ZŠ Benešov, Na Karlově 372, Benešov</v>
      </c>
      <c r="G91" s="32"/>
      <c r="H91" s="32"/>
      <c r="I91" s="27" t="s">
        <v>22</v>
      </c>
      <c r="J91" s="55" t="str">
        <f>IF(J14="","",J14)</f>
        <v>27. 4. 2021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Město Benešov, Masarykovo náměstí 100, Benešov</v>
      </c>
      <c r="G93" s="32"/>
      <c r="H93" s="32"/>
      <c r="I93" s="27" t="s">
        <v>30</v>
      </c>
      <c r="J93" s="30" t="str">
        <f>E23</f>
        <v xml:space="preserve"> 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27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131</v>
      </c>
      <c r="D96" s="106"/>
      <c r="E96" s="106"/>
      <c r="F96" s="106"/>
      <c r="G96" s="106"/>
      <c r="H96" s="106"/>
      <c r="I96" s="106"/>
      <c r="J96" s="115" t="s">
        <v>132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133</v>
      </c>
      <c r="D98" s="32"/>
      <c r="E98" s="32"/>
      <c r="F98" s="32"/>
      <c r="G98" s="32"/>
      <c r="H98" s="32"/>
      <c r="I98" s="32"/>
      <c r="J98" s="71">
        <f>J134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134</v>
      </c>
    </row>
    <row r="99" spans="2:12" s="9" customFormat="1" ht="24.95" customHeight="1">
      <c r="B99" s="117"/>
      <c r="D99" s="118" t="s">
        <v>713</v>
      </c>
      <c r="E99" s="119"/>
      <c r="F99" s="119"/>
      <c r="G99" s="119"/>
      <c r="H99" s="119"/>
      <c r="I99" s="119"/>
      <c r="J99" s="120">
        <f>J135</f>
        <v>0</v>
      </c>
      <c r="L99" s="117"/>
    </row>
    <row r="100" spans="2:12" s="12" customFormat="1" ht="19.9" customHeight="1">
      <c r="B100" s="163"/>
      <c r="D100" s="164" t="s">
        <v>850</v>
      </c>
      <c r="E100" s="165"/>
      <c r="F100" s="165"/>
      <c r="G100" s="165"/>
      <c r="H100" s="165"/>
      <c r="I100" s="165"/>
      <c r="J100" s="166">
        <f>J136</f>
        <v>0</v>
      </c>
      <c r="L100" s="163"/>
    </row>
    <row r="101" spans="2:12" s="12" customFormat="1" ht="19.9" customHeight="1">
      <c r="B101" s="163"/>
      <c r="D101" s="164" t="s">
        <v>851</v>
      </c>
      <c r="E101" s="165"/>
      <c r="F101" s="165"/>
      <c r="G101" s="165"/>
      <c r="H101" s="165"/>
      <c r="I101" s="165"/>
      <c r="J101" s="166">
        <f>J140</f>
        <v>0</v>
      </c>
      <c r="L101" s="163"/>
    </row>
    <row r="102" spans="2:12" s="12" customFormat="1" ht="19.9" customHeight="1">
      <c r="B102" s="163"/>
      <c r="D102" s="164" t="s">
        <v>852</v>
      </c>
      <c r="E102" s="165"/>
      <c r="F102" s="165"/>
      <c r="G102" s="165"/>
      <c r="H102" s="165"/>
      <c r="I102" s="165"/>
      <c r="J102" s="166">
        <f>J147</f>
        <v>0</v>
      </c>
      <c r="L102" s="163"/>
    </row>
    <row r="103" spans="2:12" s="12" customFormat="1" ht="19.9" customHeight="1">
      <c r="B103" s="163"/>
      <c r="D103" s="164" t="s">
        <v>853</v>
      </c>
      <c r="E103" s="165"/>
      <c r="F103" s="165"/>
      <c r="G103" s="165"/>
      <c r="H103" s="165"/>
      <c r="I103" s="165"/>
      <c r="J103" s="166">
        <f>J155</f>
        <v>0</v>
      </c>
      <c r="L103" s="163"/>
    </row>
    <row r="104" spans="2:12" s="12" customFormat="1" ht="19.9" customHeight="1">
      <c r="B104" s="163"/>
      <c r="D104" s="164" t="s">
        <v>715</v>
      </c>
      <c r="E104" s="165"/>
      <c r="F104" s="165"/>
      <c r="G104" s="165"/>
      <c r="H104" s="165"/>
      <c r="I104" s="165"/>
      <c r="J104" s="166">
        <f>J162</f>
        <v>0</v>
      </c>
      <c r="L104" s="163"/>
    </row>
    <row r="105" spans="2:12" s="12" customFormat="1" ht="19.9" customHeight="1">
      <c r="B105" s="163"/>
      <c r="D105" s="164" t="s">
        <v>854</v>
      </c>
      <c r="E105" s="165"/>
      <c r="F105" s="165"/>
      <c r="G105" s="165"/>
      <c r="H105" s="165"/>
      <c r="I105" s="165"/>
      <c r="J105" s="166">
        <f>J172</f>
        <v>0</v>
      </c>
      <c r="L105" s="163"/>
    </row>
    <row r="106" spans="2:12" s="12" customFormat="1" ht="19.9" customHeight="1">
      <c r="B106" s="163"/>
      <c r="D106" s="164" t="s">
        <v>855</v>
      </c>
      <c r="E106" s="165"/>
      <c r="F106" s="165"/>
      <c r="G106" s="165"/>
      <c r="H106" s="165"/>
      <c r="I106" s="165"/>
      <c r="J106" s="166">
        <f>J174</f>
        <v>0</v>
      </c>
      <c r="L106" s="163"/>
    </row>
    <row r="107" spans="2:12" s="12" customFormat="1" ht="19.9" customHeight="1">
      <c r="B107" s="163"/>
      <c r="D107" s="164" t="s">
        <v>716</v>
      </c>
      <c r="E107" s="165"/>
      <c r="F107" s="165"/>
      <c r="G107" s="165"/>
      <c r="H107" s="165"/>
      <c r="I107" s="165"/>
      <c r="J107" s="166">
        <f>J177</f>
        <v>0</v>
      </c>
      <c r="L107" s="163"/>
    </row>
    <row r="108" spans="2:12" s="9" customFormat="1" ht="24.95" customHeight="1">
      <c r="B108" s="117"/>
      <c r="D108" s="118" t="s">
        <v>717</v>
      </c>
      <c r="E108" s="119"/>
      <c r="F108" s="119"/>
      <c r="G108" s="119"/>
      <c r="H108" s="119"/>
      <c r="I108" s="119"/>
      <c r="J108" s="120">
        <f>J180</f>
        <v>0</v>
      </c>
      <c r="L108" s="117"/>
    </row>
    <row r="109" spans="2:12" s="9" customFormat="1" ht="24.95" customHeight="1">
      <c r="B109" s="117"/>
      <c r="D109" s="118" t="s">
        <v>718</v>
      </c>
      <c r="E109" s="119"/>
      <c r="F109" s="119"/>
      <c r="G109" s="119"/>
      <c r="H109" s="119"/>
      <c r="I109" s="119"/>
      <c r="J109" s="120">
        <f>J183</f>
        <v>0</v>
      </c>
      <c r="L109" s="117"/>
    </row>
    <row r="110" spans="2:12" s="12" customFormat="1" ht="19.9" customHeight="1">
      <c r="B110" s="163"/>
      <c r="D110" s="164" t="s">
        <v>719</v>
      </c>
      <c r="E110" s="165"/>
      <c r="F110" s="165"/>
      <c r="G110" s="165"/>
      <c r="H110" s="165"/>
      <c r="I110" s="165"/>
      <c r="J110" s="166">
        <f>J184</f>
        <v>0</v>
      </c>
      <c r="L110" s="163"/>
    </row>
    <row r="111" spans="2:12" s="12" customFormat="1" ht="19.9" customHeight="1">
      <c r="B111" s="163"/>
      <c r="D111" s="164" t="s">
        <v>720</v>
      </c>
      <c r="E111" s="165"/>
      <c r="F111" s="165"/>
      <c r="G111" s="165"/>
      <c r="H111" s="165"/>
      <c r="I111" s="165"/>
      <c r="J111" s="166">
        <f>J186</f>
        <v>0</v>
      </c>
      <c r="L111" s="163"/>
    </row>
    <row r="112" spans="2:12" s="12" customFormat="1" ht="19.9" customHeight="1">
      <c r="B112" s="163"/>
      <c r="D112" s="164" t="s">
        <v>856</v>
      </c>
      <c r="E112" s="165"/>
      <c r="F112" s="165"/>
      <c r="G112" s="165"/>
      <c r="H112" s="165"/>
      <c r="I112" s="165"/>
      <c r="J112" s="166">
        <f>J188</f>
        <v>0</v>
      </c>
      <c r="L112" s="163"/>
    </row>
    <row r="113" spans="1:31" s="2" customFormat="1" ht="21.7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8" spans="1:31" s="2" customFormat="1" ht="6.95" customHeight="1">
      <c r="A118" s="32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4.95" customHeight="1">
      <c r="A119" s="32"/>
      <c r="B119" s="33"/>
      <c r="C119" s="21" t="s">
        <v>161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16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59" t="str">
        <f>E7</f>
        <v>Rekonstrukce plynové kotelny</v>
      </c>
      <c r="F122" s="260"/>
      <c r="G122" s="260"/>
      <c r="H122" s="260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2:12" s="1" customFormat="1" ht="12" customHeight="1">
      <c r="B123" s="20"/>
      <c r="C123" s="27" t="s">
        <v>125</v>
      </c>
      <c r="L123" s="20"/>
    </row>
    <row r="124" spans="1:31" s="2" customFormat="1" ht="16.5" customHeight="1">
      <c r="A124" s="32"/>
      <c r="B124" s="33"/>
      <c r="C124" s="32"/>
      <c r="D124" s="32"/>
      <c r="E124" s="259" t="s">
        <v>126</v>
      </c>
      <c r="F124" s="258"/>
      <c r="G124" s="258"/>
      <c r="H124" s="258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127</v>
      </c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6.5" customHeight="1">
      <c r="A126" s="32"/>
      <c r="B126" s="33"/>
      <c r="C126" s="32"/>
      <c r="D126" s="32"/>
      <c r="E126" s="220" t="str">
        <f>E11</f>
        <v>01_UT - kotelna školní budova - vytápění</v>
      </c>
      <c r="F126" s="258"/>
      <c r="G126" s="258"/>
      <c r="H126" s="258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7" t="s">
        <v>20</v>
      </c>
      <c r="D128" s="32"/>
      <c r="E128" s="32"/>
      <c r="F128" s="25" t="str">
        <f>F14</f>
        <v>ZŠ Benešov, Na Karlově 372, Benešov</v>
      </c>
      <c r="G128" s="32"/>
      <c r="H128" s="32"/>
      <c r="I128" s="27" t="s">
        <v>22</v>
      </c>
      <c r="J128" s="55" t="str">
        <f>IF(J14="","",J14)</f>
        <v>27. 4. 2021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5.2" customHeight="1">
      <c r="A130" s="32"/>
      <c r="B130" s="33"/>
      <c r="C130" s="27" t="s">
        <v>24</v>
      </c>
      <c r="D130" s="32"/>
      <c r="E130" s="32"/>
      <c r="F130" s="25" t="str">
        <f>E17</f>
        <v>Město Benešov, Masarykovo náměstí 100, Benešov</v>
      </c>
      <c r="G130" s="32"/>
      <c r="H130" s="32"/>
      <c r="I130" s="27" t="s">
        <v>30</v>
      </c>
      <c r="J130" s="30" t="str">
        <f>E23</f>
        <v xml:space="preserve"> 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5.2" customHeight="1">
      <c r="A131" s="32"/>
      <c r="B131" s="33"/>
      <c r="C131" s="27" t="s">
        <v>28</v>
      </c>
      <c r="D131" s="32"/>
      <c r="E131" s="32"/>
      <c r="F131" s="25" t="str">
        <f>IF(E20="","",E20)</f>
        <v>Vyplň údaj</v>
      </c>
      <c r="G131" s="32"/>
      <c r="H131" s="32"/>
      <c r="I131" s="27" t="s">
        <v>33</v>
      </c>
      <c r="J131" s="30" t="str">
        <f>E26</f>
        <v xml:space="preserve"> </v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0.35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10" customFormat="1" ht="29.25" customHeight="1">
      <c r="A133" s="121"/>
      <c r="B133" s="122"/>
      <c r="C133" s="123" t="s">
        <v>162</v>
      </c>
      <c r="D133" s="124" t="s">
        <v>61</v>
      </c>
      <c r="E133" s="124" t="s">
        <v>57</v>
      </c>
      <c r="F133" s="124" t="s">
        <v>58</v>
      </c>
      <c r="G133" s="124" t="s">
        <v>163</v>
      </c>
      <c r="H133" s="124" t="s">
        <v>164</v>
      </c>
      <c r="I133" s="124" t="s">
        <v>165</v>
      </c>
      <c r="J133" s="124" t="s">
        <v>132</v>
      </c>
      <c r="K133" s="125" t="s">
        <v>166</v>
      </c>
      <c r="L133" s="126"/>
      <c r="M133" s="62" t="s">
        <v>1</v>
      </c>
      <c r="N133" s="63" t="s">
        <v>40</v>
      </c>
      <c r="O133" s="63" t="s">
        <v>167</v>
      </c>
      <c r="P133" s="63" t="s">
        <v>168</v>
      </c>
      <c r="Q133" s="63" t="s">
        <v>169</v>
      </c>
      <c r="R133" s="63" t="s">
        <v>170</v>
      </c>
      <c r="S133" s="63" t="s">
        <v>171</v>
      </c>
      <c r="T133" s="64" t="s">
        <v>172</v>
      </c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</row>
    <row r="134" spans="1:63" s="2" customFormat="1" ht="22.9" customHeight="1">
      <c r="A134" s="32"/>
      <c r="B134" s="33"/>
      <c r="C134" s="69" t="s">
        <v>173</v>
      </c>
      <c r="D134" s="32"/>
      <c r="E134" s="32"/>
      <c r="F134" s="32"/>
      <c r="G134" s="32"/>
      <c r="H134" s="32"/>
      <c r="I134" s="32"/>
      <c r="J134" s="127">
        <f>BK134</f>
        <v>0</v>
      </c>
      <c r="K134" s="32"/>
      <c r="L134" s="33"/>
      <c r="M134" s="65"/>
      <c r="N134" s="56"/>
      <c r="O134" s="66"/>
      <c r="P134" s="128">
        <f>P135+P180+P183</f>
        <v>0</v>
      </c>
      <c r="Q134" s="66"/>
      <c r="R134" s="128">
        <f>R135+R180+R183</f>
        <v>0.96891</v>
      </c>
      <c r="S134" s="66"/>
      <c r="T134" s="129">
        <f>T135+T180+T183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75</v>
      </c>
      <c r="AU134" s="17" t="s">
        <v>134</v>
      </c>
      <c r="BK134" s="130">
        <f>BK135+BK180+BK183</f>
        <v>0</v>
      </c>
    </row>
    <row r="135" spans="2:63" s="11" customFormat="1" ht="25.9" customHeight="1">
      <c r="B135" s="131"/>
      <c r="D135" s="132" t="s">
        <v>75</v>
      </c>
      <c r="E135" s="133" t="s">
        <v>769</v>
      </c>
      <c r="F135" s="133" t="s">
        <v>770</v>
      </c>
      <c r="I135" s="134"/>
      <c r="J135" s="135">
        <f>BK135</f>
        <v>0</v>
      </c>
      <c r="L135" s="131"/>
      <c r="M135" s="136"/>
      <c r="N135" s="137"/>
      <c r="O135" s="137"/>
      <c r="P135" s="138">
        <f>P136+P140+P147+P155+P162+P172+P174+P177</f>
        <v>0</v>
      </c>
      <c r="Q135" s="137"/>
      <c r="R135" s="138">
        <f>R136+R140+R147+R155+R162+R172+R174+R177</f>
        <v>0.96891</v>
      </c>
      <c r="S135" s="137"/>
      <c r="T135" s="139">
        <f>T136+T140+T147+T155+T162+T172+T174+T177</f>
        <v>0</v>
      </c>
      <c r="AR135" s="132" t="s">
        <v>85</v>
      </c>
      <c r="AT135" s="140" t="s">
        <v>75</v>
      </c>
      <c r="AU135" s="140" t="s">
        <v>76</v>
      </c>
      <c r="AY135" s="132" t="s">
        <v>175</v>
      </c>
      <c r="BK135" s="141">
        <f>BK136+BK140+BK147+BK155+BK162+BK172+BK174+BK177</f>
        <v>0</v>
      </c>
    </row>
    <row r="136" spans="2:63" s="11" customFormat="1" ht="22.9" customHeight="1">
      <c r="B136" s="131"/>
      <c r="D136" s="132" t="s">
        <v>75</v>
      </c>
      <c r="E136" s="167" t="s">
        <v>857</v>
      </c>
      <c r="F136" s="167" t="s">
        <v>858</v>
      </c>
      <c r="I136" s="134"/>
      <c r="J136" s="168">
        <f>BK136</f>
        <v>0</v>
      </c>
      <c r="L136" s="131"/>
      <c r="M136" s="136"/>
      <c r="N136" s="137"/>
      <c r="O136" s="137"/>
      <c r="P136" s="138">
        <f>SUM(P137:P139)</f>
        <v>0</v>
      </c>
      <c r="Q136" s="137"/>
      <c r="R136" s="138">
        <f>SUM(R137:R139)</f>
        <v>0.00238</v>
      </c>
      <c r="S136" s="137"/>
      <c r="T136" s="139">
        <f>SUM(T137:T139)</f>
        <v>0</v>
      </c>
      <c r="AR136" s="132" t="s">
        <v>85</v>
      </c>
      <c r="AT136" s="140" t="s">
        <v>75</v>
      </c>
      <c r="AU136" s="140" t="s">
        <v>83</v>
      </c>
      <c r="AY136" s="132" t="s">
        <v>175</v>
      </c>
      <c r="BK136" s="141">
        <f>SUM(BK137:BK139)</f>
        <v>0</v>
      </c>
    </row>
    <row r="137" spans="1:65" s="2" customFormat="1" ht="66.75" customHeight="1">
      <c r="A137" s="32"/>
      <c r="B137" s="142"/>
      <c r="C137" s="143" t="s">
        <v>83</v>
      </c>
      <c r="D137" s="143" t="s">
        <v>176</v>
      </c>
      <c r="E137" s="144" t="s">
        <v>859</v>
      </c>
      <c r="F137" s="145" t="s">
        <v>860</v>
      </c>
      <c r="G137" s="146" t="s">
        <v>362</v>
      </c>
      <c r="H137" s="147">
        <v>14</v>
      </c>
      <c r="I137" s="148"/>
      <c r="J137" s="149">
        <f>ROUND(I137*H137,2)</f>
        <v>0</v>
      </c>
      <c r="K137" s="145" t="s">
        <v>725</v>
      </c>
      <c r="L137" s="33"/>
      <c r="M137" s="150" t="s">
        <v>1</v>
      </c>
      <c r="N137" s="151" t="s">
        <v>41</v>
      </c>
      <c r="O137" s="58"/>
      <c r="P137" s="152">
        <f>O137*H137</f>
        <v>0</v>
      </c>
      <c r="Q137" s="152">
        <v>6E-05</v>
      </c>
      <c r="R137" s="152">
        <f>Q137*H137</f>
        <v>0.00084</v>
      </c>
      <c r="S137" s="152">
        <v>0</v>
      </c>
      <c r="T137" s="153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4" t="s">
        <v>206</v>
      </c>
      <c r="AT137" s="154" t="s">
        <v>176</v>
      </c>
      <c r="AU137" s="154" t="s">
        <v>85</v>
      </c>
      <c r="AY137" s="17" t="s">
        <v>175</v>
      </c>
      <c r="BE137" s="155">
        <f>IF(N137="základní",J137,0)</f>
        <v>0</v>
      </c>
      <c r="BF137" s="155">
        <f>IF(N137="snížená",J137,0)</f>
        <v>0</v>
      </c>
      <c r="BG137" s="155">
        <f>IF(N137="zákl. přenesená",J137,0)</f>
        <v>0</v>
      </c>
      <c r="BH137" s="155">
        <f>IF(N137="sníž. přenesená",J137,0)</f>
        <v>0</v>
      </c>
      <c r="BI137" s="155">
        <f>IF(N137="nulová",J137,0)</f>
        <v>0</v>
      </c>
      <c r="BJ137" s="17" t="s">
        <v>83</v>
      </c>
      <c r="BK137" s="155">
        <f>ROUND(I137*H137,2)</f>
        <v>0</v>
      </c>
      <c r="BL137" s="17" t="s">
        <v>206</v>
      </c>
      <c r="BM137" s="154" t="s">
        <v>861</v>
      </c>
    </row>
    <row r="138" spans="1:65" s="2" customFormat="1" ht="24">
      <c r="A138" s="32"/>
      <c r="B138" s="142"/>
      <c r="C138" s="193" t="s">
        <v>85</v>
      </c>
      <c r="D138" s="193" t="s">
        <v>758</v>
      </c>
      <c r="E138" s="194" t="s">
        <v>862</v>
      </c>
      <c r="F138" s="195" t="s">
        <v>863</v>
      </c>
      <c r="G138" s="196" t="s">
        <v>362</v>
      </c>
      <c r="H138" s="197">
        <v>14</v>
      </c>
      <c r="I138" s="198"/>
      <c r="J138" s="199">
        <f>ROUND(I138*H138,2)</f>
        <v>0</v>
      </c>
      <c r="K138" s="195" t="s">
        <v>725</v>
      </c>
      <c r="L138" s="200"/>
      <c r="M138" s="201" t="s">
        <v>1</v>
      </c>
      <c r="N138" s="202" t="s">
        <v>41</v>
      </c>
      <c r="O138" s="58"/>
      <c r="P138" s="152">
        <f>O138*H138</f>
        <v>0</v>
      </c>
      <c r="Q138" s="152">
        <v>0.00011</v>
      </c>
      <c r="R138" s="152">
        <f>Q138*H138</f>
        <v>0.0015400000000000001</v>
      </c>
      <c r="S138" s="152">
        <v>0</v>
      </c>
      <c r="T138" s="153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4" t="s">
        <v>233</v>
      </c>
      <c r="AT138" s="154" t="s">
        <v>758</v>
      </c>
      <c r="AU138" s="154" t="s">
        <v>85</v>
      </c>
      <c r="AY138" s="17" t="s">
        <v>175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7" t="s">
        <v>83</v>
      </c>
      <c r="BK138" s="155">
        <f>ROUND(I138*H138,2)</f>
        <v>0</v>
      </c>
      <c r="BL138" s="17" t="s">
        <v>206</v>
      </c>
      <c r="BM138" s="154" t="s">
        <v>864</v>
      </c>
    </row>
    <row r="139" spans="1:65" s="2" customFormat="1" ht="44.25" customHeight="1">
      <c r="A139" s="32"/>
      <c r="B139" s="142"/>
      <c r="C139" s="143" t="s">
        <v>184</v>
      </c>
      <c r="D139" s="143" t="s">
        <v>176</v>
      </c>
      <c r="E139" s="144" t="s">
        <v>865</v>
      </c>
      <c r="F139" s="145" t="s">
        <v>866</v>
      </c>
      <c r="G139" s="146" t="s">
        <v>445</v>
      </c>
      <c r="H139" s="156"/>
      <c r="I139" s="148"/>
      <c r="J139" s="149">
        <f>ROUND(I139*H139,2)</f>
        <v>0</v>
      </c>
      <c r="K139" s="145" t="s">
        <v>725</v>
      </c>
      <c r="L139" s="33"/>
      <c r="M139" s="150" t="s">
        <v>1</v>
      </c>
      <c r="N139" s="151" t="s">
        <v>41</v>
      </c>
      <c r="O139" s="58"/>
      <c r="P139" s="152">
        <f>O139*H139</f>
        <v>0</v>
      </c>
      <c r="Q139" s="152">
        <v>0</v>
      </c>
      <c r="R139" s="152">
        <f>Q139*H139</f>
        <v>0</v>
      </c>
      <c r="S139" s="152">
        <v>0</v>
      </c>
      <c r="T139" s="153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4" t="s">
        <v>206</v>
      </c>
      <c r="AT139" s="154" t="s">
        <v>176</v>
      </c>
      <c r="AU139" s="154" t="s">
        <v>85</v>
      </c>
      <c r="AY139" s="17" t="s">
        <v>175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7" t="s">
        <v>83</v>
      </c>
      <c r="BK139" s="155">
        <f>ROUND(I139*H139,2)</f>
        <v>0</v>
      </c>
      <c r="BL139" s="17" t="s">
        <v>206</v>
      </c>
      <c r="BM139" s="154" t="s">
        <v>867</v>
      </c>
    </row>
    <row r="140" spans="2:63" s="11" customFormat="1" ht="22.9" customHeight="1">
      <c r="B140" s="131"/>
      <c r="D140" s="132" t="s">
        <v>75</v>
      </c>
      <c r="E140" s="167" t="s">
        <v>868</v>
      </c>
      <c r="F140" s="167" t="s">
        <v>869</v>
      </c>
      <c r="I140" s="134"/>
      <c r="J140" s="168">
        <f>BK140</f>
        <v>0</v>
      </c>
      <c r="L140" s="131"/>
      <c r="M140" s="136"/>
      <c r="N140" s="137"/>
      <c r="O140" s="137"/>
      <c r="P140" s="138">
        <f>SUM(P141:P146)</f>
        <v>0</v>
      </c>
      <c r="Q140" s="137"/>
      <c r="R140" s="138">
        <f>SUM(R141:R146)</f>
        <v>0.56731</v>
      </c>
      <c r="S140" s="137"/>
      <c r="T140" s="139">
        <f>SUM(T141:T146)</f>
        <v>0</v>
      </c>
      <c r="AR140" s="132" t="s">
        <v>85</v>
      </c>
      <c r="AT140" s="140" t="s">
        <v>75</v>
      </c>
      <c r="AU140" s="140" t="s">
        <v>83</v>
      </c>
      <c r="AY140" s="132" t="s">
        <v>175</v>
      </c>
      <c r="BK140" s="141">
        <f>SUM(BK141:BK146)</f>
        <v>0</v>
      </c>
    </row>
    <row r="141" spans="1:65" s="2" customFormat="1" ht="108">
      <c r="A141" s="32"/>
      <c r="B141" s="142"/>
      <c r="C141" s="143" t="s">
        <v>180</v>
      </c>
      <c r="D141" s="143" t="s">
        <v>176</v>
      </c>
      <c r="E141" s="144" t="s">
        <v>870</v>
      </c>
      <c r="F141" s="145" t="s">
        <v>1349</v>
      </c>
      <c r="G141" s="146" t="s">
        <v>787</v>
      </c>
      <c r="H141" s="147">
        <v>3</v>
      </c>
      <c r="I141" s="148"/>
      <c r="J141" s="149">
        <f aca="true" t="shared" si="0" ref="J141:J146">ROUND(I141*H141,2)</f>
        <v>0</v>
      </c>
      <c r="K141" s="145" t="s">
        <v>1</v>
      </c>
      <c r="L141" s="33"/>
      <c r="M141" s="150" t="s">
        <v>1</v>
      </c>
      <c r="N141" s="151" t="s">
        <v>41</v>
      </c>
      <c r="O141" s="58"/>
      <c r="P141" s="152">
        <f aca="true" t="shared" si="1" ref="P141:P146">O141*H141</f>
        <v>0</v>
      </c>
      <c r="Q141" s="152">
        <v>0.08061</v>
      </c>
      <c r="R141" s="152">
        <f aca="true" t="shared" si="2" ref="R141:R146">Q141*H141</f>
        <v>0.24183</v>
      </c>
      <c r="S141" s="152">
        <v>0</v>
      </c>
      <c r="T141" s="153">
        <f aca="true" t="shared" si="3" ref="T141:T146"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4" t="s">
        <v>206</v>
      </c>
      <c r="AT141" s="154" t="s">
        <v>176</v>
      </c>
      <c r="AU141" s="154" t="s">
        <v>85</v>
      </c>
      <c r="AY141" s="17" t="s">
        <v>175</v>
      </c>
      <c r="BE141" s="155">
        <f aca="true" t="shared" si="4" ref="BE141:BE146">IF(N141="základní",J141,0)</f>
        <v>0</v>
      </c>
      <c r="BF141" s="155">
        <f aca="true" t="shared" si="5" ref="BF141:BF146">IF(N141="snížená",J141,0)</f>
        <v>0</v>
      </c>
      <c r="BG141" s="155">
        <f aca="true" t="shared" si="6" ref="BG141:BG146">IF(N141="zákl. přenesená",J141,0)</f>
        <v>0</v>
      </c>
      <c r="BH141" s="155">
        <f aca="true" t="shared" si="7" ref="BH141:BH146">IF(N141="sníž. přenesená",J141,0)</f>
        <v>0</v>
      </c>
      <c r="BI141" s="155">
        <f aca="true" t="shared" si="8" ref="BI141:BI146">IF(N141="nulová",J141,0)</f>
        <v>0</v>
      </c>
      <c r="BJ141" s="17" t="s">
        <v>83</v>
      </c>
      <c r="BK141" s="155">
        <f aca="true" t="shared" si="9" ref="BK141:BK146">ROUND(I141*H141,2)</f>
        <v>0</v>
      </c>
      <c r="BL141" s="17" t="s">
        <v>206</v>
      </c>
      <c r="BM141" s="154" t="s">
        <v>871</v>
      </c>
    </row>
    <row r="142" spans="1:65" s="2" customFormat="1" ht="16.5" customHeight="1">
      <c r="A142" s="32"/>
      <c r="B142" s="142"/>
      <c r="C142" s="143" t="s">
        <v>192</v>
      </c>
      <c r="D142" s="143" t="s">
        <v>176</v>
      </c>
      <c r="E142" s="144" t="s">
        <v>872</v>
      </c>
      <c r="F142" s="145" t="s">
        <v>873</v>
      </c>
      <c r="G142" s="146" t="s">
        <v>787</v>
      </c>
      <c r="H142" s="147">
        <v>1</v>
      </c>
      <c r="I142" s="148"/>
      <c r="J142" s="149">
        <f t="shared" si="0"/>
        <v>0</v>
      </c>
      <c r="K142" s="145" t="s">
        <v>1</v>
      </c>
      <c r="L142" s="33"/>
      <c r="M142" s="150" t="s">
        <v>1</v>
      </c>
      <c r="N142" s="151" t="s">
        <v>41</v>
      </c>
      <c r="O142" s="58"/>
      <c r="P142" s="152">
        <f t="shared" si="1"/>
        <v>0</v>
      </c>
      <c r="Q142" s="152">
        <v>0.08061</v>
      </c>
      <c r="R142" s="152">
        <f t="shared" si="2"/>
        <v>0.08061</v>
      </c>
      <c r="S142" s="152">
        <v>0</v>
      </c>
      <c r="T142" s="153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4" t="s">
        <v>206</v>
      </c>
      <c r="AT142" s="154" t="s">
        <v>176</v>
      </c>
      <c r="AU142" s="154" t="s">
        <v>85</v>
      </c>
      <c r="AY142" s="17" t="s">
        <v>175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7" t="s">
        <v>83</v>
      </c>
      <c r="BK142" s="155">
        <f t="shared" si="9"/>
        <v>0</v>
      </c>
      <c r="BL142" s="17" t="s">
        <v>206</v>
      </c>
      <c r="BM142" s="154" t="s">
        <v>874</v>
      </c>
    </row>
    <row r="143" spans="1:65" s="2" customFormat="1" ht="16.5" customHeight="1">
      <c r="A143" s="32"/>
      <c r="B143" s="142"/>
      <c r="C143" s="143" t="s">
        <v>187</v>
      </c>
      <c r="D143" s="143" t="s">
        <v>176</v>
      </c>
      <c r="E143" s="144" t="s">
        <v>875</v>
      </c>
      <c r="F143" s="145" t="s">
        <v>876</v>
      </c>
      <c r="G143" s="146" t="s">
        <v>787</v>
      </c>
      <c r="H143" s="147">
        <v>3</v>
      </c>
      <c r="I143" s="148"/>
      <c r="J143" s="149">
        <f t="shared" si="0"/>
        <v>0</v>
      </c>
      <c r="K143" s="145" t="s">
        <v>1</v>
      </c>
      <c r="L143" s="33"/>
      <c r="M143" s="150" t="s">
        <v>1</v>
      </c>
      <c r="N143" s="151" t="s">
        <v>41</v>
      </c>
      <c r="O143" s="58"/>
      <c r="P143" s="152">
        <f t="shared" si="1"/>
        <v>0</v>
      </c>
      <c r="Q143" s="152">
        <v>0.08061</v>
      </c>
      <c r="R143" s="152">
        <f t="shared" si="2"/>
        <v>0.24183</v>
      </c>
      <c r="S143" s="152">
        <v>0</v>
      </c>
      <c r="T143" s="153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4" t="s">
        <v>206</v>
      </c>
      <c r="AT143" s="154" t="s">
        <v>176</v>
      </c>
      <c r="AU143" s="154" t="s">
        <v>85</v>
      </c>
      <c r="AY143" s="17" t="s">
        <v>175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7" t="s">
        <v>83</v>
      </c>
      <c r="BK143" s="155">
        <f t="shared" si="9"/>
        <v>0</v>
      </c>
      <c r="BL143" s="17" t="s">
        <v>206</v>
      </c>
      <c r="BM143" s="154" t="s">
        <v>877</v>
      </c>
    </row>
    <row r="144" spans="1:65" s="2" customFormat="1" ht="101.25" customHeight="1">
      <c r="A144" s="32"/>
      <c r="B144" s="142"/>
      <c r="C144" s="143" t="s">
        <v>200</v>
      </c>
      <c r="D144" s="143" t="s">
        <v>176</v>
      </c>
      <c r="E144" s="144" t="s">
        <v>878</v>
      </c>
      <c r="F144" s="145" t="s">
        <v>879</v>
      </c>
      <c r="G144" s="146" t="s">
        <v>787</v>
      </c>
      <c r="H144" s="147">
        <v>1</v>
      </c>
      <c r="I144" s="148"/>
      <c r="J144" s="149">
        <f t="shared" si="0"/>
        <v>0</v>
      </c>
      <c r="K144" s="145" t="s">
        <v>1</v>
      </c>
      <c r="L144" s="33"/>
      <c r="M144" s="150" t="s">
        <v>1</v>
      </c>
      <c r="N144" s="151" t="s">
        <v>41</v>
      </c>
      <c r="O144" s="58"/>
      <c r="P144" s="152">
        <f t="shared" si="1"/>
        <v>0</v>
      </c>
      <c r="Q144" s="152">
        <v>0.00152</v>
      </c>
      <c r="R144" s="152">
        <f t="shared" si="2"/>
        <v>0.00152</v>
      </c>
      <c r="S144" s="152">
        <v>0</v>
      </c>
      <c r="T144" s="153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4" t="s">
        <v>206</v>
      </c>
      <c r="AT144" s="154" t="s">
        <v>176</v>
      </c>
      <c r="AU144" s="154" t="s">
        <v>85</v>
      </c>
      <c r="AY144" s="17" t="s">
        <v>175</v>
      </c>
      <c r="BE144" s="155">
        <f t="shared" si="4"/>
        <v>0</v>
      </c>
      <c r="BF144" s="155">
        <f t="shared" si="5"/>
        <v>0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7" t="s">
        <v>83</v>
      </c>
      <c r="BK144" s="155">
        <f t="shared" si="9"/>
        <v>0</v>
      </c>
      <c r="BL144" s="17" t="s">
        <v>206</v>
      </c>
      <c r="BM144" s="154" t="s">
        <v>880</v>
      </c>
    </row>
    <row r="145" spans="1:65" s="2" customFormat="1" ht="84">
      <c r="A145" s="32"/>
      <c r="B145" s="142"/>
      <c r="C145" s="143" t="s">
        <v>190</v>
      </c>
      <c r="D145" s="143" t="s">
        <v>176</v>
      </c>
      <c r="E145" s="144" t="s">
        <v>881</v>
      </c>
      <c r="F145" s="145" t="s">
        <v>882</v>
      </c>
      <c r="G145" s="146" t="s">
        <v>787</v>
      </c>
      <c r="H145" s="147">
        <v>1</v>
      </c>
      <c r="I145" s="148"/>
      <c r="J145" s="149">
        <f t="shared" si="0"/>
        <v>0</v>
      </c>
      <c r="K145" s="145" t="s">
        <v>1</v>
      </c>
      <c r="L145" s="33"/>
      <c r="M145" s="150" t="s">
        <v>1</v>
      </c>
      <c r="N145" s="151" t="s">
        <v>41</v>
      </c>
      <c r="O145" s="58"/>
      <c r="P145" s="152">
        <f t="shared" si="1"/>
        <v>0</v>
      </c>
      <c r="Q145" s="152">
        <v>0.00152</v>
      </c>
      <c r="R145" s="152">
        <f t="shared" si="2"/>
        <v>0.00152</v>
      </c>
      <c r="S145" s="152">
        <v>0</v>
      </c>
      <c r="T145" s="153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4" t="s">
        <v>206</v>
      </c>
      <c r="AT145" s="154" t="s">
        <v>176</v>
      </c>
      <c r="AU145" s="154" t="s">
        <v>85</v>
      </c>
      <c r="AY145" s="17" t="s">
        <v>175</v>
      </c>
      <c r="BE145" s="155">
        <f t="shared" si="4"/>
        <v>0</v>
      </c>
      <c r="BF145" s="155">
        <f t="shared" si="5"/>
        <v>0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7" t="s">
        <v>83</v>
      </c>
      <c r="BK145" s="155">
        <f t="shared" si="9"/>
        <v>0</v>
      </c>
      <c r="BL145" s="17" t="s">
        <v>206</v>
      </c>
      <c r="BM145" s="154" t="s">
        <v>883</v>
      </c>
    </row>
    <row r="146" spans="1:65" s="2" customFormat="1" ht="36">
      <c r="A146" s="32"/>
      <c r="B146" s="142"/>
      <c r="C146" s="143" t="s">
        <v>207</v>
      </c>
      <c r="D146" s="143" t="s">
        <v>176</v>
      </c>
      <c r="E146" s="144" t="s">
        <v>884</v>
      </c>
      <c r="F146" s="145" t="s">
        <v>885</v>
      </c>
      <c r="G146" s="146" t="s">
        <v>445</v>
      </c>
      <c r="H146" s="156"/>
      <c r="I146" s="148"/>
      <c r="J146" s="149">
        <f t="shared" si="0"/>
        <v>0</v>
      </c>
      <c r="K146" s="145" t="s">
        <v>725</v>
      </c>
      <c r="L146" s="33"/>
      <c r="M146" s="150" t="s">
        <v>1</v>
      </c>
      <c r="N146" s="151" t="s">
        <v>41</v>
      </c>
      <c r="O146" s="58"/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53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4" t="s">
        <v>206</v>
      </c>
      <c r="AT146" s="154" t="s">
        <v>176</v>
      </c>
      <c r="AU146" s="154" t="s">
        <v>85</v>
      </c>
      <c r="AY146" s="17" t="s">
        <v>175</v>
      </c>
      <c r="BE146" s="155">
        <f t="shared" si="4"/>
        <v>0</v>
      </c>
      <c r="BF146" s="155">
        <f t="shared" si="5"/>
        <v>0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7" t="s">
        <v>83</v>
      </c>
      <c r="BK146" s="155">
        <f t="shared" si="9"/>
        <v>0</v>
      </c>
      <c r="BL146" s="17" t="s">
        <v>206</v>
      </c>
      <c r="BM146" s="154" t="s">
        <v>886</v>
      </c>
    </row>
    <row r="147" spans="2:63" s="11" customFormat="1" ht="22.9" customHeight="1">
      <c r="B147" s="131"/>
      <c r="D147" s="132" t="s">
        <v>75</v>
      </c>
      <c r="E147" s="167" t="s">
        <v>887</v>
      </c>
      <c r="F147" s="167" t="s">
        <v>888</v>
      </c>
      <c r="I147" s="134"/>
      <c r="J147" s="168">
        <f>BK147</f>
        <v>0</v>
      </c>
      <c r="L147" s="131"/>
      <c r="M147" s="136"/>
      <c r="N147" s="137"/>
      <c r="O147" s="137"/>
      <c r="P147" s="138">
        <f>SUM(P148:P154)</f>
        <v>0</v>
      </c>
      <c r="Q147" s="137"/>
      <c r="R147" s="138">
        <f>SUM(R148:R154)</f>
        <v>0.14755999999999997</v>
      </c>
      <c r="S147" s="137"/>
      <c r="T147" s="139">
        <f>SUM(T148:T154)</f>
        <v>0</v>
      </c>
      <c r="AR147" s="132" t="s">
        <v>85</v>
      </c>
      <c r="AT147" s="140" t="s">
        <v>75</v>
      </c>
      <c r="AU147" s="140" t="s">
        <v>83</v>
      </c>
      <c r="AY147" s="132" t="s">
        <v>175</v>
      </c>
      <c r="BK147" s="141">
        <f>SUM(BK148:BK154)</f>
        <v>0</v>
      </c>
    </row>
    <row r="148" spans="1:65" s="2" customFormat="1" ht="36">
      <c r="A148" s="32"/>
      <c r="B148" s="142"/>
      <c r="C148" s="143" t="s">
        <v>196</v>
      </c>
      <c r="D148" s="143" t="s">
        <v>176</v>
      </c>
      <c r="E148" s="144" t="s">
        <v>889</v>
      </c>
      <c r="F148" s="145" t="s">
        <v>890</v>
      </c>
      <c r="G148" s="146" t="s">
        <v>232</v>
      </c>
      <c r="H148" s="147">
        <v>1</v>
      </c>
      <c r="I148" s="148"/>
      <c r="J148" s="149">
        <f aca="true" t="shared" si="10" ref="J148:J154">ROUND(I148*H148,2)</f>
        <v>0</v>
      </c>
      <c r="K148" s="145" t="s">
        <v>725</v>
      </c>
      <c r="L148" s="33"/>
      <c r="M148" s="150" t="s">
        <v>1</v>
      </c>
      <c r="N148" s="151" t="s">
        <v>41</v>
      </c>
      <c r="O148" s="58"/>
      <c r="P148" s="152">
        <f aca="true" t="shared" si="11" ref="P148:P154">O148*H148</f>
        <v>0</v>
      </c>
      <c r="Q148" s="152">
        <v>0.05441</v>
      </c>
      <c r="R148" s="152">
        <f aca="true" t="shared" si="12" ref="R148:R154">Q148*H148</f>
        <v>0.05441</v>
      </c>
      <c r="S148" s="152">
        <v>0</v>
      </c>
      <c r="T148" s="153">
        <f aca="true" t="shared" si="13" ref="T148:T154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4" t="s">
        <v>206</v>
      </c>
      <c r="AT148" s="154" t="s">
        <v>176</v>
      </c>
      <c r="AU148" s="154" t="s">
        <v>85</v>
      </c>
      <c r="AY148" s="17" t="s">
        <v>175</v>
      </c>
      <c r="BE148" s="155">
        <f aca="true" t="shared" si="14" ref="BE148:BE154">IF(N148="základní",J148,0)</f>
        <v>0</v>
      </c>
      <c r="BF148" s="155">
        <f aca="true" t="shared" si="15" ref="BF148:BF154">IF(N148="snížená",J148,0)</f>
        <v>0</v>
      </c>
      <c r="BG148" s="155">
        <f aca="true" t="shared" si="16" ref="BG148:BG154">IF(N148="zákl. přenesená",J148,0)</f>
        <v>0</v>
      </c>
      <c r="BH148" s="155">
        <f aca="true" t="shared" si="17" ref="BH148:BH154">IF(N148="sníž. přenesená",J148,0)</f>
        <v>0</v>
      </c>
      <c r="BI148" s="155">
        <f aca="true" t="shared" si="18" ref="BI148:BI154">IF(N148="nulová",J148,0)</f>
        <v>0</v>
      </c>
      <c r="BJ148" s="17" t="s">
        <v>83</v>
      </c>
      <c r="BK148" s="155">
        <f aca="true" t="shared" si="19" ref="BK148:BK154">ROUND(I148*H148,2)</f>
        <v>0</v>
      </c>
      <c r="BL148" s="17" t="s">
        <v>206</v>
      </c>
      <c r="BM148" s="154" t="s">
        <v>891</v>
      </c>
    </row>
    <row r="149" spans="1:65" s="2" customFormat="1" ht="36">
      <c r="A149" s="32"/>
      <c r="B149" s="142"/>
      <c r="C149" s="143" t="s">
        <v>212</v>
      </c>
      <c r="D149" s="143" t="s">
        <v>176</v>
      </c>
      <c r="E149" s="144" t="s">
        <v>892</v>
      </c>
      <c r="F149" s="145" t="s">
        <v>893</v>
      </c>
      <c r="G149" s="146" t="s">
        <v>787</v>
      </c>
      <c r="H149" s="147">
        <v>3</v>
      </c>
      <c r="I149" s="148"/>
      <c r="J149" s="149">
        <f t="shared" si="10"/>
        <v>0</v>
      </c>
      <c r="K149" s="145" t="s">
        <v>725</v>
      </c>
      <c r="L149" s="33"/>
      <c r="M149" s="150" t="s">
        <v>1</v>
      </c>
      <c r="N149" s="151" t="s">
        <v>41</v>
      </c>
      <c r="O149" s="58"/>
      <c r="P149" s="152">
        <f t="shared" si="11"/>
        <v>0</v>
      </c>
      <c r="Q149" s="152">
        <v>0.02837</v>
      </c>
      <c r="R149" s="152">
        <f t="shared" si="12"/>
        <v>0.08510999999999999</v>
      </c>
      <c r="S149" s="152">
        <v>0</v>
      </c>
      <c r="T149" s="153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4" t="s">
        <v>206</v>
      </c>
      <c r="AT149" s="154" t="s">
        <v>176</v>
      </c>
      <c r="AU149" s="154" t="s">
        <v>85</v>
      </c>
      <c r="AY149" s="17" t="s">
        <v>175</v>
      </c>
      <c r="BE149" s="155">
        <f t="shared" si="14"/>
        <v>0</v>
      </c>
      <c r="BF149" s="155">
        <f t="shared" si="15"/>
        <v>0</v>
      </c>
      <c r="BG149" s="155">
        <f t="shared" si="16"/>
        <v>0</v>
      </c>
      <c r="BH149" s="155">
        <f t="shared" si="17"/>
        <v>0</v>
      </c>
      <c r="BI149" s="155">
        <f t="shared" si="18"/>
        <v>0</v>
      </c>
      <c r="BJ149" s="17" t="s">
        <v>83</v>
      </c>
      <c r="BK149" s="155">
        <f t="shared" si="19"/>
        <v>0</v>
      </c>
      <c r="BL149" s="17" t="s">
        <v>206</v>
      </c>
      <c r="BM149" s="154" t="s">
        <v>894</v>
      </c>
    </row>
    <row r="150" spans="1:65" s="2" customFormat="1" ht="33" customHeight="1">
      <c r="A150" s="32"/>
      <c r="B150" s="142"/>
      <c r="C150" s="143" t="s">
        <v>199</v>
      </c>
      <c r="D150" s="143" t="s">
        <v>176</v>
      </c>
      <c r="E150" s="144" t="s">
        <v>895</v>
      </c>
      <c r="F150" s="145" t="s">
        <v>896</v>
      </c>
      <c r="G150" s="146" t="s">
        <v>232</v>
      </c>
      <c r="H150" s="147">
        <v>3</v>
      </c>
      <c r="I150" s="148"/>
      <c r="J150" s="149">
        <f t="shared" si="10"/>
        <v>0</v>
      </c>
      <c r="K150" s="145" t="s">
        <v>725</v>
      </c>
      <c r="L150" s="33"/>
      <c r="M150" s="150" t="s">
        <v>1</v>
      </c>
      <c r="N150" s="151" t="s">
        <v>41</v>
      </c>
      <c r="O150" s="58"/>
      <c r="P150" s="152">
        <f t="shared" si="11"/>
        <v>0</v>
      </c>
      <c r="Q150" s="152">
        <v>0.00068</v>
      </c>
      <c r="R150" s="152">
        <f t="shared" si="12"/>
        <v>0.00204</v>
      </c>
      <c r="S150" s="152">
        <v>0</v>
      </c>
      <c r="T150" s="153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4" t="s">
        <v>206</v>
      </c>
      <c r="AT150" s="154" t="s">
        <v>176</v>
      </c>
      <c r="AU150" s="154" t="s">
        <v>85</v>
      </c>
      <c r="AY150" s="17" t="s">
        <v>175</v>
      </c>
      <c r="BE150" s="155">
        <f t="shared" si="14"/>
        <v>0</v>
      </c>
      <c r="BF150" s="155">
        <f t="shared" si="15"/>
        <v>0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17" t="s">
        <v>83</v>
      </c>
      <c r="BK150" s="155">
        <f t="shared" si="19"/>
        <v>0</v>
      </c>
      <c r="BL150" s="17" t="s">
        <v>206</v>
      </c>
      <c r="BM150" s="154" t="s">
        <v>897</v>
      </c>
    </row>
    <row r="151" spans="1:65" s="2" customFormat="1" ht="36">
      <c r="A151" s="32"/>
      <c r="B151" s="142"/>
      <c r="C151" s="143" t="s">
        <v>220</v>
      </c>
      <c r="D151" s="143" t="s">
        <v>176</v>
      </c>
      <c r="E151" s="144" t="s">
        <v>898</v>
      </c>
      <c r="F151" s="145" t="s">
        <v>899</v>
      </c>
      <c r="G151" s="146" t="s">
        <v>232</v>
      </c>
      <c r="H151" s="147">
        <v>2</v>
      </c>
      <c r="I151" s="148"/>
      <c r="J151" s="149">
        <f t="shared" si="10"/>
        <v>0</v>
      </c>
      <c r="K151" s="145" t="s">
        <v>1</v>
      </c>
      <c r="L151" s="33"/>
      <c r="M151" s="150" t="s">
        <v>1</v>
      </c>
      <c r="N151" s="151" t="s">
        <v>41</v>
      </c>
      <c r="O151" s="58"/>
      <c r="P151" s="152">
        <f t="shared" si="11"/>
        <v>0</v>
      </c>
      <c r="Q151" s="152">
        <v>0.00068</v>
      </c>
      <c r="R151" s="152">
        <f t="shared" si="12"/>
        <v>0.00136</v>
      </c>
      <c r="S151" s="152">
        <v>0</v>
      </c>
      <c r="T151" s="153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4" t="s">
        <v>206</v>
      </c>
      <c r="AT151" s="154" t="s">
        <v>176</v>
      </c>
      <c r="AU151" s="154" t="s">
        <v>85</v>
      </c>
      <c r="AY151" s="17" t="s">
        <v>175</v>
      </c>
      <c r="BE151" s="155">
        <f t="shared" si="14"/>
        <v>0</v>
      </c>
      <c r="BF151" s="155">
        <f t="shared" si="15"/>
        <v>0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7" t="s">
        <v>83</v>
      </c>
      <c r="BK151" s="155">
        <f t="shared" si="19"/>
        <v>0</v>
      </c>
      <c r="BL151" s="17" t="s">
        <v>206</v>
      </c>
      <c r="BM151" s="154" t="s">
        <v>900</v>
      </c>
    </row>
    <row r="152" spans="1:65" s="2" customFormat="1" ht="36">
      <c r="A152" s="32"/>
      <c r="B152" s="142"/>
      <c r="C152" s="143" t="s">
        <v>203</v>
      </c>
      <c r="D152" s="143" t="s">
        <v>176</v>
      </c>
      <c r="E152" s="144" t="s">
        <v>901</v>
      </c>
      <c r="F152" s="145" t="s">
        <v>902</v>
      </c>
      <c r="G152" s="146" t="s">
        <v>232</v>
      </c>
      <c r="H152" s="147">
        <v>2</v>
      </c>
      <c r="I152" s="148"/>
      <c r="J152" s="149">
        <f t="shared" si="10"/>
        <v>0</v>
      </c>
      <c r="K152" s="145" t="s">
        <v>1</v>
      </c>
      <c r="L152" s="33"/>
      <c r="M152" s="150" t="s">
        <v>1</v>
      </c>
      <c r="N152" s="151" t="s">
        <v>41</v>
      </c>
      <c r="O152" s="58"/>
      <c r="P152" s="152">
        <f t="shared" si="11"/>
        <v>0</v>
      </c>
      <c r="Q152" s="152">
        <v>0.00068</v>
      </c>
      <c r="R152" s="152">
        <f t="shared" si="12"/>
        <v>0.00136</v>
      </c>
      <c r="S152" s="152">
        <v>0</v>
      </c>
      <c r="T152" s="153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4" t="s">
        <v>206</v>
      </c>
      <c r="AT152" s="154" t="s">
        <v>176</v>
      </c>
      <c r="AU152" s="154" t="s">
        <v>85</v>
      </c>
      <c r="AY152" s="17" t="s">
        <v>175</v>
      </c>
      <c r="BE152" s="155">
        <f t="shared" si="14"/>
        <v>0</v>
      </c>
      <c r="BF152" s="155">
        <f t="shared" si="15"/>
        <v>0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7" t="s">
        <v>83</v>
      </c>
      <c r="BK152" s="155">
        <f t="shared" si="19"/>
        <v>0</v>
      </c>
      <c r="BL152" s="17" t="s">
        <v>206</v>
      </c>
      <c r="BM152" s="154" t="s">
        <v>903</v>
      </c>
    </row>
    <row r="153" spans="1:65" s="2" customFormat="1" ht="33" customHeight="1">
      <c r="A153" s="32"/>
      <c r="B153" s="142"/>
      <c r="C153" s="143" t="s">
        <v>8</v>
      </c>
      <c r="D153" s="143" t="s">
        <v>176</v>
      </c>
      <c r="E153" s="144" t="s">
        <v>904</v>
      </c>
      <c r="F153" s="145" t="s">
        <v>905</v>
      </c>
      <c r="G153" s="146" t="s">
        <v>787</v>
      </c>
      <c r="H153" s="147">
        <v>1</v>
      </c>
      <c r="I153" s="148"/>
      <c r="J153" s="149">
        <f t="shared" si="10"/>
        <v>0</v>
      </c>
      <c r="K153" s="145" t="s">
        <v>1</v>
      </c>
      <c r="L153" s="33"/>
      <c r="M153" s="150" t="s">
        <v>1</v>
      </c>
      <c r="N153" s="151" t="s">
        <v>41</v>
      </c>
      <c r="O153" s="58"/>
      <c r="P153" s="152">
        <f t="shared" si="11"/>
        <v>0</v>
      </c>
      <c r="Q153" s="152">
        <v>0.00328</v>
      </c>
      <c r="R153" s="152">
        <f t="shared" si="12"/>
        <v>0.00328</v>
      </c>
      <c r="S153" s="152">
        <v>0</v>
      </c>
      <c r="T153" s="153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4" t="s">
        <v>206</v>
      </c>
      <c r="AT153" s="154" t="s">
        <v>176</v>
      </c>
      <c r="AU153" s="154" t="s">
        <v>85</v>
      </c>
      <c r="AY153" s="17" t="s">
        <v>175</v>
      </c>
      <c r="BE153" s="155">
        <f t="shared" si="14"/>
        <v>0</v>
      </c>
      <c r="BF153" s="155">
        <f t="shared" si="15"/>
        <v>0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7" t="s">
        <v>83</v>
      </c>
      <c r="BK153" s="155">
        <f t="shared" si="19"/>
        <v>0</v>
      </c>
      <c r="BL153" s="17" t="s">
        <v>206</v>
      </c>
      <c r="BM153" s="154" t="s">
        <v>906</v>
      </c>
    </row>
    <row r="154" spans="1:65" s="2" customFormat="1" ht="36">
      <c r="A154" s="32"/>
      <c r="B154" s="142"/>
      <c r="C154" s="143" t="s">
        <v>206</v>
      </c>
      <c r="D154" s="143" t="s">
        <v>176</v>
      </c>
      <c r="E154" s="144" t="s">
        <v>907</v>
      </c>
      <c r="F154" s="145" t="s">
        <v>908</v>
      </c>
      <c r="G154" s="146" t="s">
        <v>445</v>
      </c>
      <c r="H154" s="156"/>
      <c r="I154" s="148"/>
      <c r="J154" s="149">
        <f t="shared" si="10"/>
        <v>0</v>
      </c>
      <c r="K154" s="145" t="s">
        <v>725</v>
      </c>
      <c r="L154" s="33"/>
      <c r="M154" s="150" t="s">
        <v>1</v>
      </c>
      <c r="N154" s="151" t="s">
        <v>41</v>
      </c>
      <c r="O154" s="58"/>
      <c r="P154" s="152">
        <f t="shared" si="11"/>
        <v>0</v>
      </c>
      <c r="Q154" s="152">
        <v>0</v>
      </c>
      <c r="R154" s="152">
        <f t="shared" si="12"/>
        <v>0</v>
      </c>
      <c r="S154" s="152">
        <v>0</v>
      </c>
      <c r="T154" s="153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4" t="s">
        <v>206</v>
      </c>
      <c r="AT154" s="154" t="s">
        <v>176</v>
      </c>
      <c r="AU154" s="154" t="s">
        <v>85</v>
      </c>
      <c r="AY154" s="17" t="s">
        <v>175</v>
      </c>
      <c r="BE154" s="155">
        <f t="shared" si="14"/>
        <v>0</v>
      </c>
      <c r="BF154" s="155">
        <f t="shared" si="15"/>
        <v>0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7" t="s">
        <v>83</v>
      </c>
      <c r="BK154" s="155">
        <f t="shared" si="19"/>
        <v>0</v>
      </c>
      <c r="BL154" s="17" t="s">
        <v>206</v>
      </c>
      <c r="BM154" s="154" t="s">
        <v>909</v>
      </c>
    </row>
    <row r="155" spans="2:63" s="11" customFormat="1" ht="22.9" customHeight="1">
      <c r="B155" s="131"/>
      <c r="D155" s="132" t="s">
        <v>75</v>
      </c>
      <c r="E155" s="167" t="s">
        <v>910</v>
      </c>
      <c r="F155" s="167" t="s">
        <v>911</v>
      </c>
      <c r="I155" s="134"/>
      <c r="J155" s="168">
        <f>BK155</f>
        <v>0</v>
      </c>
      <c r="L155" s="131"/>
      <c r="M155" s="136"/>
      <c r="N155" s="137"/>
      <c r="O155" s="137"/>
      <c r="P155" s="138">
        <f>SUM(P156:P161)</f>
        <v>0</v>
      </c>
      <c r="Q155" s="137"/>
      <c r="R155" s="138">
        <f>SUM(R156:R161)</f>
        <v>0.11004</v>
      </c>
      <c r="S155" s="137"/>
      <c r="T155" s="139">
        <f>SUM(T156:T161)</f>
        <v>0</v>
      </c>
      <c r="AR155" s="132" t="s">
        <v>85</v>
      </c>
      <c r="AT155" s="140" t="s">
        <v>75</v>
      </c>
      <c r="AU155" s="140" t="s">
        <v>83</v>
      </c>
      <c r="AY155" s="132" t="s">
        <v>175</v>
      </c>
      <c r="BK155" s="141">
        <f>SUM(BK156:BK161)</f>
        <v>0</v>
      </c>
    </row>
    <row r="156" spans="1:65" s="2" customFormat="1" ht="48">
      <c r="A156" s="32"/>
      <c r="B156" s="142"/>
      <c r="C156" s="143" t="s">
        <v>234</v>
      </c>
      <c r="D156" s="143" t="s">
        <v>176</v>
      </c>
      <c r="E156" s="144" t="s">
        <v>912</v>
      </c>
      <c r="F156" s="145" t="s">
        <v>913</v>
      </c>
      <c r="G156" s="146" t="s">
        <v>362</v>
      </c>
      <c r="H156" s="147">
        <v>2</v>
      </c>
      <c r="I156" s="148"/>
      <c r="J156" s="149">
        <f aca="true" t="shared" si="20" ref="J156:J161">ROUND(I156*H156,2)</f>
        <v>0</v>
      </c>
      <c r="K156" s="145" t="s">
        <v>725</v>
      </c>
      <c r="L156" s="33"/>
      <c r="M156" s="150" t="s">
        <v>1</v>
      </c>
      <c r="N156" s="151" t="s">
        <v>41</v>
      </c>
      <c r="O156" s="58"/>
      <c r="P156" s="152">
        <f aca="true" t="shared" si="21" ref="P156:P161">O156*H156</f>
        <v>0</v>
      </c>
      <c r="Q156" s="152">
        <v>0.00296</v>
      </c>
      <c r="R156" s="152">
        <f aca="true" t="shared" si="22" ref="R156:R161">Q156*H156</f>
        <v>0.00592</v>
      </c>
      <c r="S156" s="152">
        <v>0</v>
      </c>
      <c r="T156" s="153">
        <f aca="true" t="shared" si="23" ref="T156:T161"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4" t="s">
        <v>206</v>
      </c>
      <c r="AT156" s="154" t="s">
        <v>176</v>
      </c>
      <c r="AU156" s="154" t="s">
        <v>85</v>
      </c>
      <c r="AY156" s="17" t="s">
        <v>175</v>
      </c>
      <c r="BE156" s="155">
        <f aca="true" t="shared" si="24" ref="BE156:BE161">IF(N156="základní",J156,0)</f>
        <v>0</v>
      </c>
      <c r="BF156" s="155">
        <f aca="true" t="shared" si="25" ref="BF156:BF161">IF(N156="snížená",J156,0)</f>
        <v>0</v>
      </c>
      <c r="BG156" s="155">
        <f aca="true" t="shared" si="26" ref="BG156:BG161">IF(N156="zákl. přenesená",J156,0)</f>
        <v>0</v>
      </c>
      <c r="BH156" s="155">
        <f aca="true" t="shared" si="27" ref="BH156:BH161">IF(N156="sníž. přenesená",J156,0)</f>
        <v>0</v>
      </c>
      <c r="BI156" s="155">
        <f aca="true" t="shared" si="28" ref="BI156:BI161">IF(N156="nulová",J156,0)</f>
        <v>0</v>
      </c>
      <c r="BJ156" s="17" t="s">
        <v>83</v>
      </c>
      <c r="BK156" s="155">
        <f aca="true" t="shared" si="29" ref="BK156:BK161">ROUND(I156*H156,2)</f>
        <v>0</v>
      </c>
      <c r="BL156" s="17" t="s">
        <v>206</v>
      </c>
      <c r="BM156" s="154" t="s">
        <v>914</v>
      </c>
    </row>
    <row r="157" spans="1:65" s="2" customFormat="1" ht="48">
      <c r="A157" s="32"/>
      <c r="B157" s="142"/>
      <c r="C157" s="143" t="s">
        <v>208</v>
      </c>
      <c r="D157" s="143" t="s">
        <v>176</v>
      </c>
      <c r="E157" s="144" t="s">
        <v>915</v>
      </c>
      <c r="F157" s="145" t="s">
        <v>916</v>
      </c>
      <c r="G157" s="146" t="s">
        <v>362</v>
      </c>
      <c r="H157" s="147">
        <v>4</v>
      </c>
      <c r="I157" s="148"/>
      <c r="J157" s="149">
        <f t="shared" si="20"/>
        <v>0</v>
      </c>
      <c r="K157" s="145" t="s">
        <v>725</v>
      </c>
      <c r="L157" s="33"/>
      <c r="M157" s="150" t="s">
        <v>1</v>
      </c>
      <c r="N157" s="151" t="s">
        <v>41</v>
      </c>
      <c r="O157" s="58"/>
      <c r="P157" s="152">
        <f t="shared" si="21"/>
        <v>0</v>
      </c>
      <c r="Q157" s="152">
        <v>0.0044</v>
      </c>
      <c r="R157" s="152">
        <f t="shared" si="22"/>
        <v>0.0176</v>
      </c>
      <c r="S157" s="152">
        <v>0</v>
      </c>
      <c r="T157" s="153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4" t="s">
        <v>206</v>
      </c>
      <c r="AT157" s="154" t="s">
        <v>176</v>
      </c>
      <c r="AU157" s="154" t="s">
        <v>85</v>
      </c>
      <c r="AY157" s="17" t="s">
        <v>175</v>
      </c>
      <c r="BE157" s="155">
        <f t="shared" si="24"/>
        <v>0</v>
      </c>
      <c r="BF157" s="155">
        <f t="shared" si="25"/>
        <v>0</v>
      </c>
      <c r="BG157" s="155">
        <f t="shared" si="26"/>
        <v>0</v>
      </c>
      <c r="BH157" s="155">
        <f t="shared" si="27"/>
        <v>0</v>
      </c>
      <c r="BI157" s="155">
        <f t="shared" si="28"/>
        <v>0</v>
      </c>
      <c r="BJ157" s="17" t="s">
        <v>83</v>
      </c>
      <c r="BK157" s="155">
        <f t="shared" si="29"/>
        <v>0</v>
      </c>
      <c r="BL157" s="17" t="s">
        <v>206</v>
      </c>
      <c r="BM157" s="154" t="s">
        <v>917</v>
      </c>
    </row>
    <row r="158" spans="1:65" s="2" customFormat="1" ht="36">
      <c r="A158" s="32"/>
      <c r="B158" s="142"/>
      <c r="C158" s="143" t="s">
        <v>243</v>
      </c>
      <c r="D158" s="143" t="s">
        <v>176</v>
      </c>
      <c r="E158" s="144" t="s">
        <v>918</v>
      </c>
      <c r="F158" s="145" t="s">
        <v>919</v>
      </c>
      <c r="G158" s="146" t="s">
        <v>362</v>
      </c>
      <c r="H158" s="147">
        <v>14</v>
      </c>
      <c r="I158" s="148"/>
      <c r="J158" s="149">
        <f t="shared" si="20"/>
        <v>0</v>
      </c>
      <c r="K158" s="145" t="s">
        <v>725</v>
      </c>
      <c r="L158" s="33"/>
      <c r="M158" s="150" t="s">
        <v>1</v>
      </c>
      <c r="N158" s="151" t="s">
        <v>41</v>
      </c>
      <c r="O158" s="58"/>
      <c r="P158" s="152">
        <f t="shared" si="21"/>
        <v>0</v>
      </c>
      <c r="Q158" s="152">
        <v>0.00618</v>
      </c>
      <c r="R158" s="152">
        <f t="shared" si="22"/>
        <v>0.08652</v>
      </c>
      <c r="S158" s="152">
        <v>0</v>
      </c>
      <c r="T158" s="153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4" t="s">
        <v>206</v>
      </c>
      <c r="AT158" s="154" t="s">
        <v>176</v>
      </c>
      <c r="AU158" s="154" t="s">
        <v>85</v>
      </c>
      <c r="AY158" s="17" t="s">
        <v>175</v>
      </c>
      <c r="BE158" s="155">
        <f t="shared" si="24"/>
        <v>0</v>
      </c>
      <c r="BF158" s="155">
        <f t="shared" si="25"/>
        <v>0</v>
      </c>
      <c r="BG158" s="155">
        <f t="shared" si="26"/>
        <v>0</v>
      </c>
      <c r="BH158" s="155">
        <f t="shared" si="27"/>
        <v>0</v>
      </c>
      <c r="BI158" s="155">
        <f t="shared" si="28"/>
        <v>0</v>
      </c>
      <c r="BJ158" s="17" t="s">
        <v>83</v>
      </c>
      <c r="BK158" s="155">
        <f t="shared" si="29"/>
        <v>0</v>
      </c>
      <c r="BL158" s="17" t="s">
        <v>206</v>
      </c>
      <c r="BM158" s="154" t="s">
        <v>920</v>
      </c>
    </row>
    <row r="159" spans="1:65" s="2" customFormat="1" ht="36">
      <c r="A159" s="32"/>
      <c r="B159" s="142"/>
      <c r="C159" s="143" t="s">
        <v>211</v>
      </c>
      <c r="D159" s="143" t="s">
        <v>176</v>
      </c>
      <c r="E159" s="144" t="s">
        <v>921</v>
      </c>
      <c r="F159" s="145" t="s">
        <v>922</v>
      </c>
      <c r="G159" s="146" t="s">
        <v>362</v>
      </c>
      <c r="H159" s="147">
        <v>6</v>
      </c>
      <c r="I159" s="148"/>
      <c r="J159" s="149">
        <f t="shared" si="20"/>
        <v>0</v>
      </c>
      <c r="K159" s="145" t="s">
        <v>725</v>
      </c>
      <c r="L159" s="33"/>
      <c r="M159" s="150" t="s">
        <v>1</v>
      </c>
      <c r="N159" s="151" t="s">
        <v>41</v>
      </c>
      <c r="O159" s="58"/>
      <c r="P159" s="152">
        <f t="shared" si="21"/>
        <v>0</v>
      </c>
      <c r="Q159" s="152">
        <v>0</v>
      </c>
      <c r="R159" s="152">
        <f t="shared" si="22"/>
        <v>0</v>
      </c>
      <c r="S159" s="152">
        <v>0</v>
      </c>
      <c r="T159" s="153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4" t="s">
        <v>206</v>
      </c>
      <c r="AT159" s="154" t="s">
        <v>176</v>
      </c>
      <c r="AU159" s="154" t="s">
        <v>85</v>
      </c>
      <c r="AY159" s="17" t="s">
        <v>175</v>
      </c>
      <c r="BE159" s="155">
        <f t="shared" si="24"/>
        <v>0</v>
      </c>
      <c r="BF159" s="155">
        <f t="shared" si="25"/>
        <v>0</v>
      </c>
      <c r="BG159" s="155">
        <f t="shared" si="26"/>
        <v>0</v>
      </c>
      <c r="BH159" s="155">
        <f t="shared" si="27"/>
        <v>0</v>
      </c>
      <c r="BI159" s="155">
        <f t="shared" si="28"/>
        <v>0</v>
      </c>
      <c r="BJ159" s="17" t="s">
        <v>83</v>
      </c>
      <c r="BK159" s="155">
        <f t="shared" si="29"/>
        <v>0</v>
      </c>
      <c r="BL159" s="17" t="s">
        <v>206</v>
      </c>
      <c r="BM159" s="154" t="s">
        <v>923</v>
      </c>
    </row>
    <row r="160" spans="1:65" s="2" customFormat="1" ht="44.25" customHeight="1">
      <c r="A160" s="32"/>
      <c r="B160" s="142"/>
      <c r="C160" s="143" t="s">
        <v>7</v>
      </c>
      <c r="D160" s="143" t="s">
        <v>176</v>
      </c>
      <c r="E160" s="144" t="s">
        <v>924</v>
      </c>
      <c r="F160" s="145" t="s">
        <v>925</v>
      </c>
      <c r="G160" s="146" t="s">
        <v>362</v>
      </c>
      <c r="H160" s="147">
        <v>14</v>
      </c>
      <c r="I160" s="148"/>
      <c r="J160" s="149">
        <f t="shared" si="20"/>
        <v>0</v>
      </c>
      <c r="K160" s="145" t="s">
        <v>725</v>
      </c>
      <c r="L160" s="33"/>
      <c r="M160" s="150" t="s">
        <v>1</v>
      </c>
      <c r="N160" s="151" t="s">
        <v>41</v>
      </c>
      <c r="O160" s="58"/>
      <c r="P160" s="152">
        <f t="shared" si="21"/>
        <v>0</v>
      </c>
      <c r="Q160" s="152">
        <v>0</v>
      </c>
      <c r="R160" s="152">
        <f t="shared" si="22"/>
        <v>0</v>
      </c>
      <c r="S160" s="152">
        <v>0</v>
      </c>
      <c r="T160" s="153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4" t="s">
        <v>206</v>
      </c>
      <c r="AT160" s="154" t="s">
        <v>176</v>
      </c>
      <c r="AU160" s="154" t="s">
        <v>85</v>
      </c>
      <c r="AY160" s="17" t="s">
        <v>175</v>
      </c>
      <c r="BE160" s="155">
        <f t="shared" si="24"/>
        <v>0</v>
      </c>
      <c r="BF160" s="155">
        <f t="shared" si="25"/>
        <v>0</v>
      </c>
      <c r="BG160" s="155">
        <f t="shared" si="26"/>
        <v>0</v>
      </c>
      <c r="BH160" s="155">
        <f t="shared" si="27"/>
        <v>0</v>
      </c>
      <c r="BI160" s="155">
        <f t="shared" si="28"/>
        <v>0</v>
      </c>
      <c r="BJ160" s="17" t="s">
        <v>83</v>
      </c>
      <c r="BK160" s="155">
        <f t="shared" si="29"/>
        <v>0</v>
      </c>
      <c r="BL160" s="17" t="s">
        <v>206</v>
      </c>
      <c r="BM160" s="154" t="s">
        <v>926</v>
      </c>
    </row>
    <row r="161" spans="1:65" s="2" customFormat="1" ht="36">
      <c r="A161" s="32"/>
      <c r="B161" s="142"/>
      <c r="C161" s="143" t="s">
        <v>215</v>
      </c>
      <c r="D161" s="143" t="s">
        <v>176</v>
      </c>
      <c r="E161" s="144" t="s">
        <v>927</v>
      </c>
      <c r="F161" s="145" t="s">
        <v>928</v>
      </c>
      <c r="G161" s="146" t="s">
        <v>445</v>
      </c>
      <c r="H161" s="156"/>
      <c r="I161" s="148"/>
      <c r="J161" s="149">
        <f t="shared" si="20"/>
        <v>0</v>
      </c>
      <c r="K161" s="145" t="s">
        <v>725</v>
      </c>
      <c r="L161" s="33"/>
      <c r="M161" s="150" t="s">
        <v>1</v>
      </c>
      <c r="N161" s="151" t="s">
        <v>41</v>
      </c>
      <c r="O161" s="58"/>
      <c r="P161" s="152">
        <f t="shared" si="21"/>
        <v>0</v>
      </c>
      <c r="Q161" s="152">
        <v>0</v>
      </c>
      <c r="R161" s="152">
        <f t="shared" si="22"/>
        <v>0</v>
      </c>
      <c r="S161" s="152">
        <v>0</v>
      </c>
      <c r="T161" s="153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4" t="s">
        <v>206</v>
      </c>
      <c r="AT161" s="154" t="s">
        <v>176</v>
      </c>
      <c r="AU161" s="154" t="s">
        <v>85</v>
      </c>
      <c r="AY161" s="17" t="s">
        <v>175</v>
      </c>
      <c r="BE161" s="155">
        <f t="shared" si="24"/>
        <v>0</v>
      </c>
      <c r="BF161" s="155">
        <f t="shared" si="25"/>
        <v>0</v>
      </c>
      <c r="BG161" s="155">
        <f t="shared" si="26"/>
        <v>0</v>
      </c>
      <c r="BH161" s="155">
        <f t="shared" si="27"/>
        <v>0</v>
      </c>
      <c r="BI161" s="155">
        <f t="shared" si="28"/>
        <v>0</v>
      </c>
      <c r="BJ161" s="17" t="s">
        <v>83</v>
      </c>
      <c r="BK161" s="155">
        <f t="shared" si="29"/>
        <v>0</v>
      </c>
      <c r="BL161" s="17" t="s">
        <v>206</v>
      </c>
      <c r="BM161" s="154" t="s">
        <v>929</v>
      </c>
    </row>
    <row r="162" spans="2:63" s="11" customFormat="1" ht="22.9" customHeight="1">
      <c r="B162" s="131"/>
      <c r="D162" s="132" t="s">
        <v>75</v>
      </c>
      <c r="E162" s="167" t="s">
        <v>813</v>
      </c>
      <c r="F162" s="167" t="s">
        <v>814</v>
      </c>
      <c r="I162" s="134"/>
      <c r="J162" s="168">
        <f>BK162</f>
        <v>0</v>
      </c>
      <c r="L162" s="131"/>
      <c r="M162" s="136"/>
      <c r="N162" s="137"/>
      <c r="O162" s="137"/>
      <c r="P162" s="138">
        <f>SUM(P163:P171)</f>
        <v>0</v>
      </c>
      <c r="Q162" s="137"/>
      <c r="R162" s="138">
        <f>SUM(R163:R171)</f>
        <v>0.1327</v>
      </c>
      <c r="S162" s="137"/>
      <c r="T162" s="139">
        <f>SUM(T163:T171)</f>
        <v>0</v>
      </c>
      <c r="AR162" s="132" t="s">
        <v>85</v>
      </c>
      <c r="AT162" s="140" t="s">
        <v>75</v>
      </c>
      <c r="AU162" s="140" t="s">
        <v>83</v>
      </c>
      <c r="AY162" s="132" t="s">
        <v>175</v>
      </c>
      <c r="BK162" s="141">
        <f>SUM(BK163:BK171)</f>
        <v>0</v>
      </c>
    </row>
    <row r="163" spans="1:65" s="2" customFormat="1" ht="24">
      <c r="A163" s="32"/>
      <c r="B163" s="142"/>
      <c r="C163" s="143" t="s">
        <v>258</v>
      </c>
      <c r="D163" s="143" t="s">
        <v>176</v>
      </c>
      <c r="E163" s="144" t="s">
        <v>930</v>
      </c>
      <c r="F163" s="145" t="s">
        <v>931</v>
      </c>
      <c r="G163" s="146" t="s">
        <v>787</v>
      </c>
      <c r="H163" s="147">
        <v>3</v>
      </c>
      <c r="I163" s="148"/>
      <c r="J163" s="149">
        <f aca="true" t="shared" si="30" ref="J163:J171">ROUND(I163*H163,2)</f>
        <v>0</v>
      </c>
      <c r="K163" s="145" t="s">
        <v>725</v>
      </c>
      <c r="L163" s="33"/>
      <c r="M163" s="150" t="s">
        <v>1</v>
      </c>
      <c r="N163" s="151" t="s">
        <v>41</v>
      </c>
      <c r="O163" s="58"/>
      <c r="P163" s="152">
        <f aca="true" t="shared" si="31" ref="P163:P171">O163*H163</f>
        <v>0</v>
      </c>
      <c r="Q163" s="152">
        <v>0.02789</v>
      </c>
      <c r="R163" s="152">
        <f aca="true" t="shared" si="32" ref="R163:R171">Q163*H163</f>
        <v>0.08367000000000001</v>
      </c>
      <c r="S163" s="152">
        <v>0</v>
      </c>
      <c r="T163" s="153">
        <f aca="true" t="shared" si="33" ref="T163:T171"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4" t="s">
        <v>206</v>
      </c>
      <c r="AT163" s="154" t="s">
        <v>176</v>
      </c>
      <c r="AU163" s="154" t="s">
        <v>85</v>
      </c>
      <c r="AY163" s="17" t="s">
        <v>175</v>
      </c>
      <c r="BE163" s="155">
        <f aca="true" t="shared" si="34" ref="BE163:BE171">IF(N163="základní",J163,0)</f>
        <v>0</v>
      </c>
      <c r="BF163" s="155">
        <f aca="true" t="shared" si="35" ref="BF163:BF171">IF(N163="snížená",J163,0)</f>
        <v>0</v>
      </c>
      <c r="BG163" s="155">
        <f aca="true" t="shared" si="36" ref="BG163:BG171">IF(N163="zákl. přenesená",J163,0)</f>
        <v>0</v>
      </c>
      <c r="BH163" s="155">
        <f aca="true" t="shared" si="37" ref="BH163:BH171">IF(N163="sníž. přenesená",J163,0)</f>
        <v>0</v>
      </c>
      <c r="BI163" s="155">
        <f aca="true" t="shared" si="38" ref="BI163:BI171">IF(N163="nulová",J163,0)</f>
        <v>0</v>
      </c>
      <c r="BJ163" s="17" t="s">
        <v>83</v>
      </c>
      <c r="BK163" s="155">
        <f aca="true" t="shared" si="39" ref="BK163:BK171">ROUND(I163*H163,2)</f>
        <v>0</v>
      </c>
      <c r="BL163" s="17" t="s">
        <v>206</v>
      </c>
      <c r="BM163" s="154" t="s">
        <v>932</v>
      </c>
    </row>
    <row r="164" spans="1:65" s="2" customFormat="1" ht="24">
      <c r="A164" s="32"/>
      <c r="B164" s="142"/>
      <c r="C164" s="143" t="s">
        <v>218</v>
      </c>
      <c r="D164" s="143" t="s">
        <v>176</v>
      </c>
      <c r="E164" s="144" t="s">
        <v>933</v>
      </c>
      <c r="F164" s="145" t="s">
        <v>934</v>
      </c>
      <c r="G164" s="146" t="s">
        <v>787</v>
      </c>
      <c r="H164" s="147">
        <v>1</v>
      </c>
      <c r="I164" s="148"/>
      <c r="J164" s="149">
        <f t="shared" si="30"/>
        <v>0</v>
      </c>
      <c r="K164" s="145" t="s">
        <v>725</v>
      </c>
      <c r="L164" s="33"/>
      <c r="M164" s="150" t="s">
        <v>1</v>
      </c>
      <c r="N164" s="151" t="s">
        <v>41</v>
      </c>
      <c r="O164" s="58"/>
      <c r="P164" s="152">
        <f t="shared" si="31"/>
        <v>0</v>
      </c>
      <c r="Q164" s="152">
        <v>0.02974</v>
      </c>
      <c r="R164" s="152">
        <f t="shared" si="32"/>
        <v>0.02974</v>
      </c>
      <c r="S164" s="152">
        <v>0</v>
      </c>
      <c r="T164" s="153">
        <f t="shared" si="3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4" t="s">
        <v>206</v>
      </c>
      <c r="AT164" s="154" t="s">
        <v>176</v>
      </c>
      <c r="AU164" s="154" t="s">
        <v>85</v>
      </c>
      <c r="AY164" s="17" t="s">
        <v>175</v>
      </c>
      <c r="BE164" s="155">
        <f t="shared" si="34"/>
        <v>0</v>
      </c>
      <c r="BF164" s="155">
        <f t="shared" si="35"/>
        <v>0</v>
      </c>
      <c r="BG164" s="155">
        <f t="shared" si="36"/>
        <v>0</v>
      </c>
      <c r="BH164" s="155">
        <f t="shared" si="37"/>
        <v>0</v>
      </c>
      <c r="BI164" s="155">
        <f t="shared" si="38"/>
        <v>0</v>
      </c>
      <c r="BJ164" s="17" t="s">
        <v>83</v>
      </c>
      <c r="BK164" s="155">
        <f t="shared" si="39"/>
        <v>0</v>
      </c>
      <c r="BL164" s="17" t="s">
        <v>206</v>
      </c>
      <c r="BM164" s="154" t="s">
        <v>935</v>
      </c>
    </row>
    <row r="165" spans="1:65" s="2" customFormat="1" ht="21.75" customHeight="1">
      <c r="A165" s="32"/>
      <c r="B165" s="142"/>
      <c r="C165" s="143" t="s">
        <v>267</v>
      </c>
      <c r="D165" s="143" t="s">
        <v>176</v>
      </c>
      <c r="E165" s="144" t="s">
        <v>936</v>
      </c>
      <c r="F165" s="145" t="s">
        <v>937</v>
      </c>
      <c r="G165" s="146" t="s">
        <v>232</v>
      </c>
      <c r="H165" s="147">
        <v>3</v>
      </c>
      <c r="I165" s="148"/>
      <c r="J165" s="149">
        <f t="shared" si="30"/>
        <v>0</v>
      </c>
      <c r="K165" s="145" t="s">
        <v>725</v>
      </c>
      <c r="L165" s="33"/>
      <c r="M165" s="150" t="s">
        <v>1</v>
      </c>
      <c r="N165" s="151" t="s">
        <v>41</v>
      </c>
      <c r="O165" s="58"/>
      <c r="P165" s="152">
        <f t="shared" si="31"/>
        <v>0</v>
      </c>
      <c r="Q165" s="152">
        <v>0.00052</v>
      </c>
      <c r="R165" s="152">
        <f t="shared" si="32"/>
        <v>0.0015599999999999998</v>
      </c>
      <c r="S165" s="152">
        <v>0</v>
      </c>
      <c r="T165" s="153">
        <f t="shared" si="3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4" t="s">
        <v>206</v>
      </c>
      <c r="AT165" s="154" t="s">
        <v>176</v>
      </c>
      <c r="AU165" s="154" t="s">
        <v>85</v>
      </c>
      <c r="AY165" s="17" t="s">
        <v>175</v>
      </c>
      <c r="BE165" s="155">
        <f t="shared" si="34"/>
        <v>0</v>
      </c>
      <c r="BF165" s="155">
        <f t="shared" si="35"/>
        <v>0</v>
      </c>
      <c r="BG165" s="155">
        <f t="shared" si="36"/>
        <v>0</v>
      </c>
      <c r="BH165" s="155">
        <f t="shared" si="37"/>
        <v>0</v>
      </c>
      <c r="BI165" s="155">
        <f t="shared" si="38"/>
        <v>0</v>
      </c>
      <c r="BJ165" s="17" t="s">
        <v>83</v>
      </c>
      <c r="BK165" s="155">
        <f t="shared" si="39"/>
        <v>0</v>
      </c>
      <c r="BL165" s="17" t="s">
        <v>206</v>
      </c>
      <c r="BM165" s="154" t="s">
        <v>938</v>
      </c>
    </row>
    <row r="166" spans="1:65" s="2" customFormat="1" ht="24">
      <c r="A166" s="32"/>
      <c r="B166" s="142"/>
      <c r="C166" s="143" t="s">
        <v>223</v>
      </c>
      <c r="D166" s="143" t="s">
        <v>176</v>
      </c>
      <c r="E166" s="144" t="s">
        <v>939</v>
      </c>
      <c r="F166" s="145" t="s">
        <v>940</v>
      </c>
      <c r="G166" s="146" t="s">
        <v>232</v>
      </c>
      <c r="H166" s="147">
        <v>6</v>
      </c>
      <c r="I166" s="148"/>
      <c r="J166" s="149">
        <f t="shared" si="30"/>
        <v>0</v>
      </c>
      <c r="K166" s="145" t="s">
        <v>725</v>
      </c>
      <c r="L166" s="33"/>
      <c r="M166" s="150" t="s">
        <v>1</v>
      </c>
      <c r="N166" s="151" t="s">
        <v>41</v>
      </c>
      <c r="O166" s="58"/>
      <c r="P166" s="152">
        <f t="shared" si="31"/>
        <v>0</v>
      </c>
      <c r="Q166" s="152">
        <v>0.0007</v>
      </c>
      <c r="R166" s="152">
        <f t="shared" si="32"/>
        <v>0.0042</v>
      </c>
      <c r="S166" s="152">
        <v>0</v>
      </c>
      <c r="T166" s="153">
        <f t="shared" si="3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4" t="s">
        <v>206</v>
      </c>
      <c r="AT166" s="154" t="s">
        <v>176</v>
      </c>
      <c r="AU166" s="154" t="s">
        <v>85</v>
      </c>
      <c r="AY166" s="17" t="s">
        <v>175</v>
      </c>
      <c r="BE166" s="155">
        <f t="shared" si="34"/>
        <v>0</v>
      </c>
      <c r="BF166" s="155">
        <f t="shared" si="35"/>
        <v>0</v>
      </c>
      <c r="BG166" s="155">
        <f t="shared" si="36"/>
        <v>0</v>
      </c>
      <c r="BH166" s="155">
        <f t="shared" si="37"/>
        <v>0</v>
      </c>
      <c r="BI166" s="155">
        <f t="shared" si="38"/>
        <v>0</v>
      </c>
      <c r="BJ166" s="17" t="s">
        <v>83</v>
      </c>
      <c r="BK166" s="155">
        <f t="shared" si="39"/>
        <v>0</v>
      </c>
      <c r="BL166" s="17" t="s">
        <v>206</v>
      </c>
      <c r="BM166" s="154" t="s">
        <v>941</v>
      </c>
    </row>
    <row r="167" spans="1:65" s="2" customFormat="1" ht="24">
      <c r="A167" s="32"/>
      <c r="B167" s="142"/>
      <c r="C167" s="143" t="s">
        <v>276</v>
      </c>
      <c r="D167" s="143" t="s">
        <v>176</v>
      </c>
      <c r="E167" s="144" t="s">
        <v>942</v>
      </c>
      <c r="F167" s="145" t="s">
        <v>943</v>
      </c>
      <c r="G167" s="146" t="s">
        <v>232</v>
      </c>
      <c r="H167" s="147">
        <v>9</v>
      </c>
      <c r="I167" s="148"/>
      <c r="J167" s="149">
        <f t="shared" si="30"/>
        <v>0</v>
      </c>
      <c r="K167" s="145" t="s">
        <v>725</v>
      </c>
      <c r="L167" s="33"/>
      <c r="M167" s="150" t="s">
        <v>1</v>
      </c>
      <c r="N167" s="151" t="s">
        <v>41</v>
      </c>
      <c r="O167" s="58"/>
      <c r="P167" s="152">
        <f t="shared" si="31"/>
        <v>0</v>
      </c>
      <c r="Q167" s="152">
        <v>0.00107</v>
      </c>
      <c r="R167" s="152">
        <f t="shared" si="32"/>
        <v>0.00963</v>
      </c>
      <c r="S167" s="152">
        <v>0</v>
      </c>
      <c r="T167" s="153">
        <f t="shared" si="3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4" t="s">
        <v>206</v>
      </c>
      <c r="AT167" s="154" t="s">
        <v>176</v>
      </c>
      <c r="AU167" s="154" t="s">
        <v>85</v>
      </c>
      <c r="AY167" s="17" t="s">
        <v>175</v>
      </c>
      <c r="BE167" s="155">
        <f t="shared" si="34"/>
        <v>0</v>
      </c>
      <c r="BF167" s="155">
        <f t="shared" si="35"/>
        <v>0</v>
      </c>
      <c r="BG167" s="155">
        <f t="shared" si="36"/>
        <v>0</v>
      </c>
      <c r="BH167" s="155">
        <f t="shared" si="37"/>
        <v>0</v>
      </c>
      <c r="BI167" s="155">
        <f t="shared" si="38"/>
        <v>0</v>
      </c>
      <c r="BJ167" s="17" t="s">
        <v>83</v>
      </c>
      <c r="BK167" s="155">
        <f t="shared" si="39"/>
        <v>0</v>
      </c>
      <c r="BL167" s="17" t="s">
        <v>206</v>
      </c>
      <c r="BM167" s="154" t="s">
        <v>944</v>
      </c>
    </row>
    <row r="168" spans="1:65" s="2" customFormat="1" ht="36">
      <c r="A168" s="32"/>
      <c r="B168" s="142"/>
      <c r="C168" s="143" t="s">
        <v>226</v>
      </c>
      <c r="D168" s="143" t="s">
        <v>176</v>
      </c>
      <c r="E168" s="144" t="s">
        <v>945</v>
      </c>
      <c r="F168" s="145" t="s">
        <v>946</v>
      </c>
      <c r="G168" s="146" t="s">
        <v>232</v>
      </c>
      <c r="H168" s="147">
        <v>3</v>
      </c>
      <c r="I168" s="148"/>
      <c r="J168" s="149">
        <f t="shared" si="30"/>
        <v>0</v>
      </c>
      <c r="K168" s="145" t="s">
        <v>725</v>
      </c>
      <c r="L168" s="33"/>
      <c r="M168" s="150" t="s">
        <v>1</v>
      </c>
      <c r="N168" s="151" t="s">
        <v>41</v>
      </c>
      <c r="O168" s="58"/>
      <c r="P168" s="152">
        <f t="shared" si="31"/>
        <v>0</v>
      </c>
      <c r="Q168" s="152">
        <v>0.00056</v>
      </c>
      <c r="R168" s="152">
        <f t="shared" si="32"/>
        <v>0.0016799999999999999</v>
      </c>
      <c r="S168" s="152">
        <v>0</v>
      </c>
      <c r="T168" s="153">
        <f t="shared" si="3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4" t="s">
        <v>206</v>
      </c>
      <c r="AT168" s="154" t="s">
        <v>176</v>
      </c>
      <c r="AU168" s="154" t="s">
        <v>85</v>
      </c>
      <c r="AY168" s="17" t="s">
        <v>175</v>
      </c>
      <c r="BE168" s="155">
        <f t="shared" si="34"/>
        <v>0</v>
      </c>
      <c r="BF168" s="155">
        <f t="shared" si="35"/>
        <v>0</v>
      </c>
      <c r="BG168" s="155">
        <f t="shared" si="36"/>
        <v>0</v>
      </c>
      <c r="BH168" s="155">
        <f t="shared" si="37"/>
        <v>0</v>
      </c>
      <c r="BI168" s="155">
        <f t="shared" si="38"/>
        <v>0</v>
      </c>
      <c r="BJ168" s="17" t="s">
        <v>83</v>
      </c>
      <c r="BK168" s="155">
        <f t="shared" si="39"/>
        <v>0</v>
      </c>
      <c r="BL168" s="17" t="s">
        <v>206</v>
      </c>
      <c r="BM168" s="154" t="s">
        <v>947</v>
      </c>
    </row>
    <row r="169" spans="1:65" s="2" customFormat="1" ht="33" customHeight="1">
      <c r="A169" s="32"/>
      <c r="B169" s="142"/>
      <c r="C169" s="143" t="s">
        <v>283</v>
      </c>
      <c r="D169" s="143" t="s">
        <v>176</v>
      </c>
      <c r="E169" s="144" t="s">
        <v>804</v>
      </c>
      <c r="F169" s="145" t="s">
        <v>948</v>
      </c>
      <c r="G169" s="146" t="s">
        <v>232</v>
      </c>
      <c r="H169" s="147">
        <v>1</v>
      </c>
      <c r="I169" s="148"/>
      <c r="J169" s="149">
        <f t="shared" si="30"/>
        <v>0</v>
      </c>
      <c r="K169" s="145" t="s">
        <v>1</v>
      </c>
      <c r="L169" s="33"/>
      <c r="M169" s="150" t="s">
        <v>1</v>
      </c>
      <c r="N169" s="151" t="s">
        <v>41</v>
      </c>
      <c r="O169" s="58"/>
      <c r="P169" s="152">
        <f t="shared" si="31"/>
        <v>0</v>
      </c>
      <c r="Q169" s="152">
        <v>0.00147</v>
      </c>
      <c r="R169" s="152">
        <f t="shared" si="32"/>
        <v>0.00147</v>
      </c>
      <c r="S169" s="152">
        <v>0</v>
      </c>
      <c r="T169" s="153">
        <f t="shared" si="3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4" t="s">
        <v>206</v>
      </c>
      <c r="AT169" s="154" t="s">
        <v>176</v>
      </c>
      <c r="AU169" s="154" t="s">
        <v>85</v>
      </c>
      <c r="AY169" s="17" t="s">
        <v>175</v>
      </c>
      <c r="BE169" s="155">
        <f t="shared" si="34"/>
        <v>0</v>
      </c>
      <c r="BF169" s="155">
        <f t="shared" si="35"/>
        <v>0</v>
      </c>
      <c r="BG169" s="155">
        <f t="shared" si="36"/>
        <v>0</v>
      </c>
      <c r="BH169" s="155">
        <f t="shared" si="37"/>
        <v>0</v>
      </c>
      <c r="BI169" s="155">
        <f t="shared" si="38"/>
        <v>0</v>
      </c>
      <c r="BJ169" s="17" t="s">
        <v>83</v>
      </c>
      <c r="BK169" s="155">
        <f t="shared" si="39"/>
        <v>0</v>
      </c>
      <c r="BL169" s="17" t="s">
        <v>206</v>
      </c>
      <c r="BM169" s="154" t="s">
        <v>949</v>
      </c>
    </row>
    <row r="170" spans="1:65" s="2" customFormat="1" ht="24">
      <c r="A170" s="32"/>
      <c r="B170" s="142"/>
      <c r="C170" s="143" t="s">
        <v>229</v>
      </c>
      <c r="D170" s="143" t="s">
        <v>176</v>
      </c>
      <c r="E170" s="144" t="s">
        <v>807</v>
      </c>
      <c r="F170" s="145" t="s">
        <v>808</v>
      </c>
      <c r="G170" s="146" t="s">
        <v>232</v>
      </c>
      <c r="H170" s="147">
        <v>1</v>
      </c>
      <c r="I170" s="148"/>
      <c r="J170" s="149">
        <f t="shared" si="30"/>
        <v>0</v>
      </c>
      <c r="K170" s="145" t="s">
        <v>725</v>
      </c>
      <c r="L170" s="33"/>
      <c r="M170" s="150" t="s">
        <v>1</v>
      </c>
      <c r="N170" s="151" t="s">
        <v>41</v>
      </c>
      <c r="O170" s="58"/>
      <c r="P170" s="152">
        <f t="shared" si="31"/>
        <v>0</v>
      </c>
      <c r="Q170" s="152">
        <v>0.00075</v>
      </c>
      <c r="R170" s="152">
        <f t="shared" si="32"/>
        <v>0.00075</v>
      </c>
      <c r="S170" s="152">
        <v>0</v>
      </c>
      <c r="T170" s="153">
        <f t="shared" si="3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4" t="s">
        <v>206</v>
      </c>
      <c r="AT170" s="154" t="s">
        <v>176</v>
      </c>
      <c r="AU170" s="154" t="s">
        <v>85</v>
      </c>
      <c r="AY170" s="17" t="s">
        <v>175</v>
      </c>
      <c r="BE170" s="155">
        <f t="shared" si="34"/>
        <v>0</v>
      </c>
      <c r="BF170" s="155">
        <f t="shared" si="35"/>
        <v>0</v>
      </c>
      <c r="BG170" s="155">
        <f t="shared" si="36"/>
        <v>0</v>
      </c>
      <c r="BH170" s="155">
        <f t="shared" si="37"/>
        <v>0</v>
      </c>
      <c r="BI170" s="155">
        <f t="shared" si="38"/>
        <v>0</v>
      </c>
      <c r="BJ170" s="17" t="s">
        <v>83</v>
      </c>
      <c r="BK170" s="155">
        <f t="shared" si="39"/>
        <v>0</v>
      </c>
      <c r="BL170" s="17" t="s">
        <v>206</v>
      </c>
      <c r="BM170" s="154" t="s">
        <v>950</v>
      </c>
    </row>
    <row r="171" spans="1:65" s="2" customFormat="1" ht="36">
      <c r="A171" s="32"/>
      <c r="B171" s="142"/>
      <c r="C171" s="143" t="s">
        <v>287</v>
      </c>
      <c r="D171" s="143" t="s">
        <v>176</v>
      </c>
      <c r="E171" s="144" t="s">
        <v>951</v>
      </c>
      <c r="F171" s="145" t="s">
        <v>952</v>
      </c>
      <c r="G171" s="146" t="s">
        <v>445</v>
      </c>
      <c r="H171" s="156"/>
      <c r="I171" s="148"/>
      <c r="J171" s="149">
        <f t="shared" si="30"/>
        <v>0</v>
      </c>
      <c r="K171" s="145" t="s">
        <v>725</v>
      </c>
      <c r="L171" s="33"/>
      <c r="M171" s="150" t="s">
        <v>1</v>
      </c>
      <c r="N171" s="151" t="s">
        <v>41</v>
      </c>
      <c r="O171" s="58"/>
      <c r="P171" s="152">
        <f t="shared" si="31"/>
        <v>0</v>
      </c>
      <c r="Q171" s="152">
        <v>0</v>
      </c>
      <c r="R171" s="152">
        <f t="shared" si="32"/>
        <v>0</v>
      </c>
      <c r="S171" s="152">
        <v>0</v>
      </c>
      <c r="T171" s="153">
        <f t="shared" si="3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4" t="s">
        <v>206</v>
      </c>
      <c r="AT171" s="154" t="s">
        <v>176</v>
      </c>
      <c r="AU171" s="154" t="s">
        <v>85</v>
      </c>
      <c r="AY171" s="17" t="s">
        <v>175</v>
      </c>
      <c r="BE171" s="155">
        <f t="shared" si="34"/>
        <v>0</v>
      </c>
      <c r="BF171" s="155">
        <f t="shared" si="35"/>
        <v>0</v>
      </c>
      <c r="BG171" s="155">
        <f t="shared" si="36"/>
        <v>0</v>
      </c>
      <c r="BH171" s="155">
        <f t="shared" si="37"/>
        <v>0</v>
      </c>
      <c r="BI171" s="155">
        <f t="shared" si="38"/>
        <v>0</v>
      </c>
      <c r="BJ171" s="17" t="s">
        <v>83</v>
      </c>
      <c r="BK171" s="155">
        <f t="shared" si="39"/>
        <v>0</v>
      </c>
      <c r="BL171" s="17" t="s">
        <v>206</v>
      </c>
      <c r="BM171" s="154" t="s">
        <v>953</v>
      </c>
    </row>
    <row r="172" spans="2:63" s="11" customFormat="1" ht="22.9" customHeight="1">
      <c r="B172" s="131"/>
      <c r="D172" s="132" t="s">
        <v>75</v>
      </c>
      <c r="E172" s="167" t="s">
        <v>954</v>
      </c>
      <c r="F172" s="167" t="s">
        <v>955</v>
      </c>
      <c r="I172" s="134"/>
      <c r="J172" s="168">
        <f>BK172</f>
        <v>0</v>
      </c>
      <c r="L172" s="131"/>
      <c r="M172" s="136"/>
      <c r="N172" s="137"/>
      <c r="O172" s="137"/>
      <c r="P172" s="138">
        <f>P173</f>
        <v>0</v>
      </c>
      <c r="Q172" s="137"/>
      <c r="R172" s="138">
        <f>R173</f>
        <v>0</v>
      </c>
      <c r="S172" s="137"/>
      <c r="T172" s="139">
        <f>T173</f>
        <v>0</v>
      </c>
      <c r="AR172" s="132" t="s">
        <v>85</v>
      </c>
      <c r="AT172" s="140" t="s">
        <v>75</v>
      </c>
      <c r="AU172" s="140" t="s">
        <v>83</v>
      </c>
      <c r="AY172" s="132" t="s">
        <v>175</v>
      </c>
      <c r="BK172" s="141">
        <f>BK173</f>
        <v>0</v>
      </c>
    </row>
    <row r="173" spans="1:65" s="2" customFormat="1" ht="16.5" customHeight="1">
      <c r="A173" s="32"/>
      <c r="B173" s="142"/>
      <c r="C173" s="143" t="s">
        <v>233</v>
      </c>
      <c r="D173" s="143" t="s">
        <v>176</v>
      </c>
      <c r="E173" s="144" t="s">
        <v>956</v>
      </c>
      <c r="F173" s="145" t="s">
        <v>957</v>
      </c>
      <c r="G173" s="146" t="s">
        <v>787</v>
      </c>
      <c r="H173" s="147">
        <v>1</v>
      </c>
      <c r="I173" s="148"/>
      <c r="J173" s="149">
        <f>ROUND(I173*H173,2)</f>
        <v>0</v>
      </c>
      <c r="K173" s="145" t="s">
        <v>1</v>
      </c>
      <c r="L173" s="33"/>
      <c r="M173" s="150" t="s">
        <v>1</v>
      </c>
      <c r="N173" s="151" t="s">
        <v>41</v>
      </c>
      <c r="O173" s="58"/>
      <c r="P173" s="152">
        <f>O173*H173</f>
        <v>0</v>
      </c>
      <c r="Q173" s="152">
        <v>0</v>
      </c>
      <c r="R173" s="152">
        <f>Q173*H173</f>
        <v>0</v>
      </c>
      <c r="S173" s="152">
        <v>0</v>
      </c>
      <c r="T173" s="153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4" t="s">
        <v>206</v>
      </c>
      <c r="AT173" s="154" t="s">
        <v>176</v>
      </c>
      <c r="AU173" s="154" t="s">
        <v>85</v>
      </c>
      <c r="AY173" s="17" t="s">
        <v>175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7" t="s">
        <v>83</v>
      </c>
      <c r="BK173" s="155">
        <f>ROUND(I173*H173,2)</f>
        <v>0</v>
      </c>
      <c r="BL173" s="17" t="s">
        <v>206</v>
      </c>
      <c r="BM173" s="154" t="s">
        <v>958</v>
      </c>
    </row>
    <row r="174" spans="2:63" s="11" customFormat="1" ht="22.9" customHeight="1">
      <c r="B174" s="131"/>
      <c r="D174" s="132" t="s">
        <v>75</v>
      </c>
      <c r="E174" s="167" t="s">
        <v>959</v>
      </c>
      <c r="F174" s="167" t="s">
        <v>477</v>
      </c>
      <c r="I174" s="134"/>
      <c r="J174" s="168">
        <f>BK174</f>
        <v>0</v>
      </c>
      <c r="L174" s="131"/>
      <c r="M174" s="136"/>
      <c r="N174" s="137"/>
      <c r="O174" s="137"/>
      <c r="P174" s="138">
        <f>SUM(P175:P176)</f>
        <v>0</v>
      </c>
      <c r="Q174" s="137"/>
      <c r="R174" s="138">
        <f>SUM(R175:R176)</f>
        <v>0.00824</v>
      </c>
      <c r="S174" s="137"/>
      <c r="T174" s="139">
        <f>SUM(T175:T176)</f>
        <v>0</v>
      </c>
      <c r="AR174" s="132" t="s">
        <v>85</v>
      </c>
      <c r="AT174" s="140" t="s">
        <v>75</v>
      </c>
      <c r="AU174" s="140" t="s">
        <v>83</v>
      </c>
      <c r="AY174" s="132" t="s">
        <v>175</v>
      </c>
      <c r="BK174" s="141">
        <f>SUM(BK175:BK176)</f>
        <v>0</v>
      </c>
    </row>
    <row r="175" spans="1:65" s="2" customFormat="1" ht="24">
      <c r="A175" s="32"/>
      <c r="B175" s="142"/>
      <c r="C175" s="143" t="s">
        <v>289</v>
      </c>
      <c r="D175" s="143" t="s">
        <v>176</v>
      </c>
      <c r="E175" s="144" t="s">
        <v>960</v>
      </c>
      <c r="F175" s="145" t="s">
        <v>961</v>
      </c>
      <c r="G175" s="146" t="s">
        <v>362</v>
      </c>
      <c r="H175" s="147">
        <v>2</v>
      </c>
      <c r="I175" s="148"/>
      <c r="J175" s="149">
        <f>ROUND(I175*H175,2)</f>
        <v>0</v>
      </c>
      <c r="K175" s="145" t="s">
        <v>1</v>
      </c>
      <c r="L175" s="33"/>
      <c r="M175" s="150" t="s">
        <v>1</v>
      </c>
      <c r="N175" s="151" t="s">
        <v>41</v>
      </c>
      <c r="O175" s="58"/>
      <c r="P175" s="152">
        <f>O175*H175</f>
        <v>0</v>
      </c>
      <c r="Q175" s="152">
        <v>0.00412</v>
      </c>
      <c r="R175" s="152">
        <f>Q175*H175</f>
        <v>0.00824</v>
      </c>
      <c r="S175" s="152">
        <v>0</v>
      </c>
      <c r="T175" s="153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4" t="s">
        <v>206</v>
      </c>
      <c r="AT175" s="154" t="s">
        <v>176</v>
      </c>
      <c r="AU175" s="154" t="s">
        <v>85</v>
      </c>
      <c r="AY175" s="17" t="s">
        <v>175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7" t="s">
        <v>83</v>
      </c>
      <c r="BK175" s="155">
        <f>ROUND(I175*H175,2)</f>
        <v>0</v>
      </c>
      <c r="BL175" s="17" t="s">
        <v>206</v>
      </c>
      <c r="BM175" s="154" t="s">
        <v>962</v>
      </c>
    </row>
    <row r="176" spans="1:65" s="2" customFormat="1" ht="44.25" customHeight="1">
      <c r="A176" s="32"/>
      <c r="B176" s="142"/>
      <c r="C176" s="143" t="s">
        <v>237</v>
      </c>
      <c r="D176" s="143" t="s">
        <v>176</v>
      </c>
      <c r="E176" s="144" t="s">
        <v>963</v>
      </c>
      <c r="F176" s="145" t="s">
        <v>964</v>
      </c>
      <c r="G176" s="146" t="s">
        <v>445</v>
      </c>
      <c r="H176" s="156"/>
      <c r="I176" s="148"/>
      <c r="J176" s="149">
        <f>ROUND(I176*H176,2)</f>
        <v>0</v>
      </c>
      <c r="K176" s="145" t="s">
        <v>725</v>
      </c>
      <c r="L176" s="33"/>
      <c r="M176" s="150" t="s">
        <v>1</v>
      </c>
      <c r="N176" s="151" t="s">
        <v>41</v>
      </c>
      <c r="O176" s="58"/>
      <c r="P176" s="152">
        <f>O176*H176</f>
        <v>0</v>
      </c>
      <c r="Q176" s="152">
        <v>0</v>
      </c>
      <c r="R176" s="152">
        <f>Q176*H176</f>
        <v>0</v>
      </c>
      <c r="S176" s="152">
        <v>0</v>
      </c>
      <c r="T176" s="153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4" t="s">
        <v>206</v>
      </c>
      <c r="AT176" s="154" t="s">
        <v>176</v>
      </c>
      <c r="AU176" s="154" t="s">
        <v>85</v>
      </c>
      <c r="AY176" s="17" t="s">
        <v>175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7" t="s">
        <v>83</v>
      </c>
      <c r="BK176" s="155">
        <f>ROUND(I176*H176,2)</f>
        <v>0</v>
      </c>
      <c r="BL176" s="17" t="s">
        <v>206</v>
      </c>
      <c r="BM176" s="154" t="s">
        <v>965</v>
      </c>
    </row>
    <row r="177" spans="2:63" s="11" customFormat="1" ht="22.9" customHeight="1">
      <c r="B177" s="131"/>
      <c r="D177" s="132" t="s">
        <v>75</v>
      </c>
      <c r="E177" s="167" t="s">
        <v>657</v>
      </c>
      <c r="F177" s="167" t="s">
        <v>815</v>
      </c>
      <c r="I177" s="134"/>
      <c r="J177" s="168">
        <f>BK177</f>
        <v>0</v>
      </c>
      <c r="L177" s="131"/>
      <c r="M177" s="136"/>
      <c r="N177" s="137"/>
      <c r="O177" s="137"/>
      <c r="P177" s="138">
        <f>SUM(P178:P179)</f>
        <v>0</v>
      </c>
      <c r="Q177" s="137"/>
      <c r="R177" s="138">
        <f>SUM(R178:R179)</f>
        <v>0.00068</v>
      </c>
      <c r="S177" s="137"/>
      <c r="T177" s="139">
        <f>SUM(T178:T179)</f>
        <v>0</v>
      </c>
      <c r="AR177" s="132" t="s">
        <v>85</v>
      </c>
      <c r="AT177" s="140" t="s">
        <v>75</v>
      </c>
      <c r="AU177" s="140" t="s">
        <v>83</v>
      </c>
      <c r="AY177" s="132" t="s">
        <v>175</v>
      </c>
      <c r="BK177" s="141">
        <f>SUM(BK178:BK179)</f>
        <v>0</v>
      </c>
    </row>
    <row r="178" spans="1:65" s="2" customFormat="1" ht="24">
      <c r="A178" s="32"/>
      <c r="B178" s="142"/>
      <c r="C178" s="143" t="s">
        <v>294</v>
      </c>
      <c r="D178" s="143" t="s">
        <v>176</v>
      </c>
      <c r="E178" s="144" t="s">
        <v>816</v>
      </c>
      <c r="F178" s="145" t="s">
        <v>817</v>
      </c>
      <c r="G178" s="146" t="s">
        <v>362</v>
      </c>
      <c r="H178" s="147">
        <v>6</v>
      </c>
      <c r="I178" s="148"/>
      <c r="J178" s="149">
        <f>ROUND(I178*H178,2)</f>
        <v>0</v>
      </c>
      <c r="K178" s="145" t="s">
        <v>725</v>
      </c>
      <c r="L178" s="33"/>
      <c r="M178" s="150" t="s">
        <v>1</v>
      </c>
      <c r="N178" s="151" t="s">
        <v>41</v>
      </c>
      <c r="O178" s="58"/>
      <c r="P178" s="152">
        <f>O178*H178</f>
        <v>0</v>
      </c>
      <c r="Q178" s="152">
        <v>2E-05</v>
      </c>
      <c r="R178" s="152">
        <f>Q178*H178</f>
        <v>0.00012000000000000002</v>
      </c>
      <c r="S178" s="152">
        <v>0</v>
      </c>
      <c r="T178" s="153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4" t="s">
        <v>206</v>
      </c>
      <c r="AT178" s="154" t="s">
        <v>176</v>
      </c>
      <c r="AU178" s="154" t="s">
        <v>85</v>
      </c>
      <c r="AY178" s="17" t="s">
        <v>175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7" t="s">
        <v>83</v>
      </c>
      <c r="BK178" s="155">
        <f>ROUND(I178*H178,2)</f>
        <v>0</v>
      </c>
      <c r="BL178" s="17" t="s">
        <v>206</v>
      </c>
      <c r="BM178" s="154" t="s">
        <v>966</v>
      </c>
    </row>
    <row r="179" spans="1:65" s="2" customFormat="1" ht="36">
      <c r="A179" s="32"/>
      <c r="B179" s="142"/>
      <c r="C179" s="143" t="s">
        <v>240</v>
      </c>
      <c r="D179" s="143" t="s">
        <v>176</v>
      </c>
      <c r="E179" s="144" t="s">
        <v>819</v>
      </c>
      <c r="F179" s="145" t="s">
        <v>820</v>
      </c>
      <c r="G179" s="146" t="s">
        <v>362</v>
      </c>
      <c r="H179" s="147">
        <v>14</v>
      </c>
      <c r="I179" s="148"/>
      <c r="J179" s="149">
        <f>ROUND(I179*H179,2)</f>
        <v>0</v>
      </c>
      <c r="K179" s="145" t="s">
        <v>725</v>
      </c>
      <c r="L179" s="33"/>
      <c r="M179" s="150" t="s">
        <v>1</v>
      </c>
      <c r="N179" s="151" t="s">
        <v>41</v>
      </c>
      <c r="O179" s="58"/>
      <c r="P179" s="152">
        <f>O179*H179</f>
        <v>0</v>
      </c>
      <c r="Q179" s="152">
        <v>4E-05</v>
      </c>
      <c r="R179" s="152">
        <f>Q179*H179</f>
        <v>0.0005600000000000001</v>
      </c>
      <c r="S179" s="152">
        <v>0</v>
      </c>
      <c r="T179" s="153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4" t="s">
        <v>206</v>
      </c>
      <c r="AT179" s="154" t="s">
        <v>176</v>
      </c>
      <c r="AU179" s="154" t="s">
        <v>85</v>
      </c>
      <c r="AY179" s="17" t="s">
        <v>175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7" t="s">
        <v>83</v>
      </c>
      <c r="BK179" s="155">
        <f>ROUND(I179*H179,2)</f>
        <v>0</v>
      </c>
      <c r="BL179" s="17" t="s">
        <v>206</v>
      </c>
      <c r="BM179" s="154" t="s">
        <v>967</v>
      </c>
    </row>
    <row r="180" spans="2:63" s="11" customFormat="1" ht="25.9" customHeight="1">
      <c r="B180" s="131"/>
      <c r="D180" s="132" t="s">
        <v>75</v>
      </c>
      <c r="E180" s="133" t="s">
        <v>828</v>
      </c>
      <c r="F180" s="133" t="s">
        <v>829</v>
      </c>
      <c r="I180" s="134"/>
      <c r="J180" s="135">
        <f>BK180</f>
        <v>0</v>
      </c>
      <c r="L180" s="131"/>
      <c r="M180" s="136"/>
      <c r="N180" s="137"/>
      <c r="O180" s="137"/>
      <c r="P180" s="138">
        <f>SUM(P181:P182)</f>
        <v>0</v>
      </c>
      <c r="Q180" s="137"/>
      <c r="R180" s="138">
        <f>SUM(R181:R182)</f>
        <v>0</v>
      </c>
      <c r="S180" s="137"/>
      <c r="T180" s="139">
        <f>SUM(T181:T182)</f>
        <v>0</v>
      </c>
      <c r="AR180" s="132" t="s">
        <v>180</v>
      </c>
      <c r="AT180" s="140" t="s">
        <v>75</v>
      </c>
      <c r="AU180" s="140" t="s">
        <v>76</v>
      </c>
      <c r="AY180" s="132" t="s">
        <v>175</v>
      </c>
      <c r="BK180" s="141">
        <f>SUM(BK181:BK182)</f>
        <v>0</v>
      </c>
    </row>
    <row r="181" spans="1:65" s="2" customFormat="1" ht="36">
      <c r="A181" s="32"/>
      <c r="B181" s="142"/>
      <c r="C181" s="143" t="s">
        <v>300</v>
      </c>
      <c r="D181" s="143" t="s">
        <v>176</v>
      </c>
      <c r="E181" s="144" t="s">
        <v>830</v>
      </c>
      <c r="F181" s="145" t="s">
        <v>831</v>
      </c>
      <c r="G181" s="146" t="s">
        <v>357</v>
      </c>
      <c r="H181" s="147">
        <v>20</v>
      </c>
      <c r="I181" s="148"/>
      <c r="J181" s="149">
        <f>ROUND(I181*H181,2)</f>
        <v>0</v>
      </c>
      <c r="K181" s="145" t="s">
        <v>725</v>
      </c>
      <c r="L181" s="33"/>
      <c r="M181" s="150" t="s">
        <v>1</v>
      </c>
      <c r="N181" s="151" t="s">
        <v>41</v>
      </c>
      <c r="O181" s="58"/>
      <c r="P181" s="152">
        <f>O181*H181</f>
        <v>0</v>
      </c>
      <c r="Q181" s="152">
        <v>0</v>
      </c>
      <c r="R181" s="152">
        <f>Q181*H181</f>
        <v>0</v>
      </c>
      <c r="S181" s="152">
        <v>0</v>
      </c>
      <c r="T181" s="153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4" t="s">
        <v>832</v>
      </c>
      <c r="AT181" s="154" t="s">
        <v>176</v>
      </c>
      <c r="AU181" s="154" t="s">
        <v>83</v>
      </c>
      <c r="AY181" s="17" t="s">
        <v>175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7" t="s">
        <v>83</v>
      </c>
      <c r="BK181" s="155">
        <f>ROUND(I181*H181,2)</f>
        <v>0</v>
      </c>
      <c r="BL181" s="17" t="s">
        <v>832</v>
      </c>
      <c r="BM181" s="154" t="s">
        <v>968</v>
      </c>
    </row>
    <row r="182" spans="1:47" s="2" customFormat="1" ht="19.5">
      <c r="A182" s="32"/>
      <c r="B182" s="33"/>
      <c r="C182" s="32"/>
      <c r="D182" s="170" t="s">
        <v>834</v>
      </c>
      <c r="E182" s="32"/>
      <c r="F182" s="203" t="s">
        <v>835</v>
      </c>
      <c r="G182" s="32"/>
      <c r="H182" s="32"/>
      <c r="I182" s="204"/>
      <c r="J182" s="32"/>
      <c r="K182" s="32"/>
      <c r="L182" s="33"/>
      <c r="M182" s="205"/>
      <c r="N182" s="206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834</v>
      </c>
      <c r="AU182" s="17" t="s">
        <v>83</v>
      </c>
    </row>
    <row r="183" spans="2:63" s="11" customFormat="1" ht="25.9" customHeight="1">
      <c r="B183" s="131"/>
      <c r="D183" s="132" t="s">
        <v>75</v>
      </c>
      <c r="E183" s="133" t="s">
        <v>836</v>
      </c>
      <c r="F183" s="133" t="s">
        <v>837</v>
      </c>
      <c r="I183" s="134"/>
      <c r="J183" s="135">
        <f>BK183</f>
        <v>0</v>
      </c>
      <c r="L183" s="131"/>
      <c r="M183" s="136"/>
      <c r="N183" s="137"/>
      <c r="O183" s="137"/>
      <c r="P183" s="138">
        <f>P184+P186+P188</f>
        <v>0</v>
      </c>
      <c r="Q183" s="137"/>
      <c r="R183" s="138">
        <f>R184+R186+R188</f>
        <v>0</v>
      </c>
      <c r="S183" s="137"/>
      <c r="T183" s="139">
        <f>T184+T186+T188</f>
        <v>0</v>
      </c>
      <c r="AR183" s="132" t="s">
        <v>192</v>
      </c>
      <c r="AT183" s="140" t="s">
        <v>75</v>
      </c>
      <c r="AU183" s="140" t="s">
        <v>76</v>
      </c>
      <c r="AY183" s="132" t="s">
        <v>175</v>
      </c>
      <c r="BK183" s="141">
        <f>BK184+BK186+BK188</f>
        <v>0</v>
      </c>
    </row>
    <row r="184" spans="2:63" s="11" customFormat="1" ht="22.9" customHeight="1">
      <c r="B184" s="131"/>
      <c r="D184" s="132" t="s">
        <v>75</v>
      </c>
      <c r="E184" s="167" t="s">
        <v>838</v>
      </c>
      <c r="F184" s="167" t="s">
        <v>839</v>
      </c>
      <c r="I184" s="134"/>
      <c r="J184" s="168">
        <f>BK184</f>
        <v>0</v>
      </c>
      <c r="L184" s="131"/>
      <c r="M184" s="136"/>
      <c r="N184" s="137"/>
      <c r="O184" s="137"/>
      <c r="P184" s="138">
        <f>P185</f>
        <v>0</v>
      </c>
      <c r="Q184" s="137"/>
      <c r="R184" s="138">
        <f>R185</f>
        <v>0</v>
      </c>
      <c r="S184" s="137"/>
      <c r="T184" s="139">
        <f>T185</f>
        <v>0</v>
      </c>
      <c r="AR184" s="132" t="s">
        <v>192</v>
      </c>
      <c r="AT184" s="140" t="s">
        <v>75</v>
      </c>
      <c r="AU184" s="140" t="s">
        <v>83</v>
      </c>
      <c r="AY184" s="132" t="s">
        <v>175</v>
      </c>
      <c r="BK184" s="141">
        <f>BK185</f>
        <v>0</v>
      </c>
    </row>
    <row r="185" spans="1:65" s="2" customFormat="1" ht="16.5" customHeight="1">
      <c r="A185" s="32"/>
      <c r="B185" s="142"/>
      <c r="C185" s="143" t="s">
        <v>246</v>
      </c>
      <c r="D185" s="143" t="s">
        <v>176</v>
      </c>
      <c r="E185" s="144" t="s">
        <v>840</v>
      </c>
      <c r="F185" s="145" t="s">
        <v>841</v>
      </c>
      <c r="G185" s="146" t="s">
        <v>787</v>
      </c>
      <c r="H185" s="147">
        <v>1</v>
      </c>
      <c r="I185" s="148"/>
      <c r="J185" s="149">
        <f>ROUND(I185*H185,2)</f>
        <v>0</v>
      </c>
      <c r="K185" s="145" t="s">
        <v>725</v>
      </c>
      <c r="L185" s="33"/>
      <c r="M185" s="150" t="s">
        <v>1</v>
      </c>
      <c r="N185" s="151" t="s">
        <v>41</v>
      </c>
      <c r="O185" s="58"/>
      <c r="P185" s="152">
        <f>O185*H185</f>
        <v>0</v>
      </c>
      <c r="Q185" s="152">
        <v>0</v>
      </c>
      <c r="R185" s="152">
        <f>Q185*H185</f>
        <v>0</v>
      </c>
      <c r="S185" s="152">
        <v>0</v>
      </c>
      <c r="T185" s="153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4" t="s">
        <v>842</v>
      </c>
      <c r="AT185" s="154" t="s">
        <v>176</v>
      </c>
      <c r="AU185" s="154" t="s">
        <v>85</v>
      </c>
      <c r="AY185" s="17" t="s">
        <v>175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7" t="s">
        <v>83</v>
      </c>
      <c r="BK185" s="155">
        <f>ROUND(I185*H185,2)</f>
        <v>0</v>
      </c>
      <c r="BL185" s="17" t="s">
        <v>842</v>
      </c>
      <c r="BM185" s="154" t="s">
        <v>969</v>
      </c>
    </row>
    <row r="186" spans="2:63" s="11" customFormat="1" ht="22.9" customHeight="1">
      <c r="B186" s="131"/>
      <c r="D186" s="132" t="s">
        <v>75</v>
      </c>
      <c r="E186" s="167" t="s">
        <v>844</v>
      </c>
      <c r="F186" s="167" t="s">
        <v>845</v>
      </c>
      <c r="I186" s="134"/>
      <c r="J186" s="168">
        <f>BK186</f>
        <v>0</v>
      </c>
      <c r="L186" s="131"/>
      <c r="M186" s="136"/>
      <c r="N186" s="137"/>
      <c r="O186" s="137"/>
      <c r="P186" s="138">
        <f>P187</f>
        <v>0</v>
      </c>
      <c r="Q186" s="137"/>
      <c r="R186" s="138">
        <f>R187</f>
        <v>0</v>
      </c>
      <c r="S186" s="137"/>
      <c r="T186" s="139">
        <f>T187</f>
        <v>0</v>
      </c>
      <c r="AR186" s="132" t="s">
        <v>192</v>
      </c>
      <c r="AT186" s="140" t="s">
        <v>75</v>
      </c>
      <c r="AU186" s="140" t="s">
        <v>83</v>
      </c>
      <c r="AY186" s="132" t="s">
        <v>175</v>
      </c>
      <c r="BK186" s="141">
        <f>BK187</f>
        <v>0</v>
      </c>
    </row>
    <row r="187" spans="1:65" s="2" customFormat="1" ht="24">
      <c r="A187" s="32"/>
      <c r="B187" s="142"/>
      <c r="C187" s="143" t="s">
        <v>309</v>
      </c>
      <c r="D187" s="143" t="s">
        <v>176</v>
      </c>
      <c r="E187" s="144" t="s">
        <v>970</v>
      </c>
      <c r="F187" s="145" t="s">
        <v>971</v>
      </c>
      <c r="G187" s="146" t="s">
        <v>787</v>
      </c>
      <c r="H187" s="147">
        <v>1</v>
      </c>
      <c r="I187" s="148"/>
      <c r="J187" s="149">
        <f>ROUND(I187*H187,2)</f>
        <v>0</v>
      </c>
      <c r="K187" s="145" t="s">
        <v>1</v>
      </c>
      <c r="L187" s="33"/>
      <c r="M187" s="150" t="s">
        <v>1</v>
      </c>
      <c r="N187" s="151" t="s">
        <v>41</v>
      </c>
      <c r="O187" s="58"/>
      <c r="P187" s="152">
        <f>O187*H187</f>
        <v>0</v>
      </c>
      <c r="Q187" s="152">
        <v>0</v>
      </c>
      <c r="R187" s="152">
        <f>Q187*H187</f>
        <v>0</v>
      </c>
      <c r="S187" s="152">
        <v>0</v>
      </c>
      <c r="T187" s="153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4" t="s">
        <v>842</v>
      </c>
      <c r="AT187" s="154" t="s">
        <v>176</v>
      </c>
      <c r="AU187" s="154" t="s">
        <v>85</v>
      </c>
      <c r="AY187" s="17" t="s">
        <v>175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7" t="s">
        <v>83</v>
      </c>
      <c r="BK187" s="155">
        <f>ROUND(I187*H187,2)</f>
        <v>0</v>
      </c>
      <c r="BL187" s="17" t="s">
        <v>842</v>
      </c>
      <c r="BM187" s="154" t="s">
        <v>972</v>
      </c>
    </row>
    <row r="188" spans="2:63" s="11" customFormat="1" ht="22.9" customHeight="1">
      <c r="B188" s="131"/>
      <c r="D188" s="132" t="s">
        <v>75</v>
      </c>
      <c r="E188" s="167" t="s">
        <v>973</v>
      </c>
      <c r="F188" s="167" t="s">
        <v>974</v>
      </c>
      <c r="I188" s="134"/>
      <c r="J188" s="168">
        <f>BK188</f>
        <v>0</v>
      </c>
      <c r="L188" s="131"/>
      <c r="M188" s="136"/>
      <c r="N188" s="137"/>
      <c r="O188" s="137"/>
      <c r="P188" s="138">
        <f>SUM(P189:P190)</f>
        <v>0</v>
      </c>
      <c r="Q188" s="137"/>
      <c r="R188" s="138">
        <f>SUM(R189:R190)</f>
        <v>0</v>
      </c>
      <c r="S188" s="137"/>
      <c r="T188" s="139">
        <f>SUM(T189:T190)</f>
        <v>0</v>
      </c>
      <c r="AR188" s="132" t="s">
        <v>192</v>
      </c>
      <c r="AT188" s="140" t="s">
        <v>75</v>
      </c>
      <c r="AU188" s="140" t="s">
        <v>83</v>
      </c>
      <c r="AY188" s="132" t="s">
        <v>175</v>
      </c>
      <c r="BK188" s="141">
        <f>SUM(BK189:BK190)</f>
        <v>0</v>
      </c>
    </row>
    <row r="189" spans="1:65" s="2" customFormat="1" ht="48">
      <c r="A189" s="32"/>
      <c r="B189" s="142"/>
      <c r="C189" s="143" t="s">
        <v>249</v>
      </c>
      <c r="D189" s="143" t="s">
        <v>176</v>
      </c>
      <c r="E189" s="144" t="s">
        <v>975</v>
      </c>
      <c r="F189" s="145" t="s">
        <v>976</v>
      </c>
      <c r="G189" s="146" t="s">
        <v>787</v>
      </c>
      <c r="H189" s="147">
        <v>1</v>
      </c>
      <c r="I189" s="148"/>
      <c r="J189" s="149">
        <f>ROUND(I189*H189,2)</f>
        <v>0</v>
      </c>
      <c r="K189" s="145" t="s">
        <v>1</v>
      </c>
      <c r="L189" s="33"/>
      <c r="M189" s="150" t="s">
        <v>1</v>
      </c>
      <c r="N189" s="151" t="s">
        <v>41</v>
      </c>
      <c r="O189" s="58"/>
      <c r="P189" s="152">
        <f>O189*H189</f>
        <v>0</v>
      </c>
      <c r="Q189" s="152">
        <v>0</v>
      </c>
      <c r="R189" s="152">
        <f>Q189*H189</f>
        <v>0</v>
      </c>
      <c r="S189" s="152">
        <v>0</v>
      </c>
      <c r="T189" s="153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4" t="s">
        <v>842</v>
      </c>
      <c r="AT189" s="154" t="s">
        <v>176</v>
      </c>
      <c r="AU189" s="154" t="s">
        <v>85</v>
      </c>
      <c r="AY189" s="17" t="s">
        <v>175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7" t="s">
        <v>83</v>
      </c>
      <c r="BK189" s="155">
        <f>ROUND(I189*H189,2)</f>
        <v>0</v>
      </c>
      <c r="BL189" s="17" t="s">
        <v>842</v>
      </c>
      <c r="BM189" s="154" t="s">
        <v>977</v>
      </c>
    </row>
    <row r="190" spans="1:65" s="2" customFormat="1" ht="24">
      <c r="A190" s="32"/>
      <c r="B190" s="142"/>
      <c r="C190" s="143" t="s">
        <v>320</v>
      </c>
      <c r="D190" s="143" t="s">
        <v>176</v>
      </c>
      <c r="E190" s="144" t="s">
        <v>978</v>
      </c>
      <c r="F190" s="145" t="s">
        <v>979</v>
      </c>
      <c r="G190" s="146" t="s">
        <v>787</v>
      </c>
      <c r="H190" s="147">
        <v>1</v>
      </c>
      <c r="I190" s="148"/>
      <c r="J190" s="149">
        <f>ROUND(I190*H190,2)</f>
        <v>0</v>
      </c>
      <c r="K190" s="145" t="s">
        <v>1</v>
      </c>
      <c r="L190" s="33"/>
      <c r="M190" s="157" t="s">
        <v>1</v>
      </c>
      <c r="N190" s="158" t="s">
        <v>41</v>
      </c>
      <c r="O190" s="159"/>
      <c r="P190" s="160">
        <f>O190*H190</f>
        <v>0</v>
      </c>
      <c r="Q190" s="160">
        <v>0</v>
      </c>
      <c r="R190" s="160">
        <f>Q190*H190</f>
        <v>0</v>
      </c>
      <c r="S190" s="160">
        <v>0</v>
      </c>
      <c r="T190" s="16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4" t="s">
        <v>842</v>
      </c>
      <c r="AT190" s="154" t="s">
        <v>176</v>
      </c>
      <c r="AU190" s="154" t="s">
        <v>85</v>
      </c>
      <c r="AY190" s="17" t="s">
        <v>175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7" t="s">
        <v>83</v>
      </c>
      <c r="BK190" s="155">
        <f>ROUND(I190*H190,2)</f>
        <v>0</v>
      </c>
      <c r="BL190" s="17" t="s">
        <v>842</v>
      </c>
      <c r="BM190" s="154" t="s">
        <v>980</v>
      </c>
    </row>
    <row r="191" spans="1:31" s="2" customFormat="1" ht="6.95" customHeight="1">
      <c r="A191" s="32"/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33"/>
      <c r="M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</row>
  </sheetData>
  <autoFilter ref="C133:K190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7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99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124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59" t="str">
        <f>'Rekapitulace stavby'!K6</f>
        <v>Rekonstrukce plynové kotelny</v>
      </c>
      <c r="F7" s="260"/>
      <c r="G7" s="260"/>
      <c r="H7" s="260"/>
      <c r="L7" s="20"/>
    </row>
    <row r="8" spans="2:12" s="1" customFormat="1" ht="12" customHeight="1">
      <c r="B8" s="20"/>
      <c r="D8" s="27" t="s">
        <v>125</v>
      </c>
      <c r="L8" s="20"/>
    </row>
    <row r="9" spans="1:31" s="2" customFormat="1" ht="16.5" customHeight="1">
      <c r="A9" s="32"/>
      <c r="B9" s="33"/>
      <c r="C9" s="32"/>
      <c r="D9" s="32"/>
      <c r="E9" s="259" t="s">
        <v>126</v>
      </c>
      <c r="F9" s="258"/>
      <c r="G9" s="258"/>
      <c r="H9" s="25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127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20" t="s">
        <v>981</v>
      </c>
      <c r="F11" s="258"/>
      <c r="G11" s="258"/>
      <c r="H11" s="258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27. 4. 2021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27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1" t="str">
        <f>'Rekapitulace stavby'!E14</f>
        <v>Vyplň údaj</v>
      </c>
      <c r="F20" s="231"/>
      <c r="G20" s="231"/>
      <c r="H20" s="231"/>
      <c r="I20" s="27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27" t="s">
        <v>25</v>
      </c>
      <c r="J22" s="25" t="str">
        <f>IF('Rekapitulace stavby'!AN16="","",'Rekapitulace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IF('Rekapitulace stavby'!E17="","",'Rekapitulace stavby'!E17)</f>
        <v xml:space="preserve"> </v>
      </c>
      <c r="F23" s="32"/>
      <c r="G23" s="32"/>
      <c r="H23" s="32"/>
      <c r="I23" s="27" t="s">
        <v>27</v>
      </c>
      <c r="J23" s="25" t="str">
        <f>IF('Rekapitulace stavby'!AN17="","",'Rekapitulace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202.5" customHeight="1">
      <c r="A29" s="99"/>
      <c r="B29" s="100"/>
      <c r="C29" s="99"/>
      <c r="D29" s="99"/>
      <c r="E29" s="236" t="s">
        <v>129</v>
      </c>
      <c r="F29" s="236"/>
      <c r="G29" s="236"/>
      <c r="H29" s="236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36</v>
      </c>
      <c r="E32" s="32"/>
      <c r="F32" s="32"/>
      <c r="G32" s="32"/>
      <c r="H32" s="32"/>
      <c r="I32" s="32"/>
      <c r="J32" s="71">
        <f>ROUND(J128,2)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36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40</v>
      </c>
      <c r="E35" s="27" t="s">
        <v>41</v>
      </c>
      <c r="F35" s="104">
        <f>ROUND((SUM(BE128:BE157)),2)</f>
        <v>0</v>
      </c>
      <c r="G35" s="32"/>
      <c r="H35" s="32"/>
      <c r="I35" s="105">
        <v>0.21</v>
      </c>
      <c r="J35" s="104">
        <f>ROUND(((SUM(BE128:BE157))*I35),2)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42</v>
      </c>
      <c r="F36" s="104">
        <f>ROUND((SUM(BF128:BF157)),2)</f>
        <v>0</v>
      </c>
      <c r="G36" s="32"/>
      <c r="H36" s="32"/>
      <c r="I36" s="105">
        <v>0.15</v>
      </c>
      <c r="J36" s="104">
        <f>ROUND(((SUM(BF128:BF157))*I36),2)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04">
        <f>ROUND((SUM(BG128:BG157)),2)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44</v>
      </c>
      <c r="F38" s="104">
        <f>ROUND((SUM(BH128:BH157)),2)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04">
        <f>ROUND((SUM(BI128:BI157)),2)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46</v>
      </c>
      <c r="E41" s="60"/>
      <c r="F41" s="60"/>
      <c r="G41" s="108" t="s">
        <v>47</v>
      </c>
      <c r="H41" s="109" t="s">
        <v>48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35"/>
      <c r="J61" s="11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35"/>
      <c r="J76" s="11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130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Rekonstrukce plynové kotelny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125</v>
      </c>
      <c r="L86" s="20"/>
    </row>
    <row r="87" spans="1:31" s="2" customFormat="1" ht="16.5" customHeight="1">
      <c r="A87" s="32"/>
      <c r="B87" s="33"/>
      <c r="C87" s="32"/>
      <c r="D87" s="32"/>
      <c r="E87" s="259" t="s">
        <v>126</v>
      </c>
      <c r="F87" s="258"/>
      <c r="G87" s="258"/>
      <c r="H87" s="25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127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20" t="str">
        <f>E11</f>
        <v>01_ZTI - kotelna školní budova - zdravotechnika</v>
      </c>
      <c r="F89" s="258"/>
      <c r="G89" s="258"/>
      <c r="H89" s="258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ZŠ Benešov, Na Karlově 372, Benešov</v>
      </c>
      <c r="G91" s="32"/>
      <c r="H91" s="32"/>
      <c r="I91" s="27" t="s">
        <v>22</v>
      </c>
      <c r="J91" s="55" t="str">
        <f>IF(J14="","",J14)</f>
        <v>27. 4. 2021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Město Benešov, Masarykovo náměstí 100, Benešov</v>
      </c>
      <c r="G93" s="32"/>
      <c r="H93" s="32"/>
      <c r="I93" s="27" t="s">
        <v>30</v>
      </c>
      <c r="J93" s="30" t="str">
        <f>E23</f>
        <v xml:space="preserve"> 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27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131</v>
      </c>
      <c r="D96" s="106"/>
      <c r="E96" s="106"/>
      <c r="F96" s="106"/>
      <c r="G96" s="106"/>
      <c r="H96" s="106"/>
      <c r="I96" s="106"/>
      <c r="J96" s="115" t="s">
        <v>132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133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134</v>
      </c>
    </row>
    <row r="99" spans="2:12" s="9" customFormat="1" ht="24.95" customHeight="1">
      <c r="B99" s="117"/>
      <c r="D99" s="118" t="s">
        <v>713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2:12" s="12" customFormat="1" ht="19.9" customHeight="1">
      <c r="B100" s="163"/>
      <c r="D100" s="164" t="s">
        <v>982</v>
      </c>
      <c r="E100" s="165"/>
      <c r="F100" s="165"/>
      <c r="G100" s="165"/>
      <c r="H100" s="165"/>
      <c r="I100" s="165"/>
      <c r="J100" s="166">
        <f>J130</f>
        <v>0</v>
      </c>
      <c r="L100" s="163"/>
    </row>
    <row r="101" spans="2:12" s="12" customFormat="1" ht="19.9" customHeight="1">
      <c r="B101" s="163"/>
      <c r="D101" s="164" t="s">
        <v>983</v>
      </c>
      <c r="E101" s="165"/>
      <c r="F101" s="165"/>
      <c r="G101" s="165"/>
      <c r="H101" s="165"/>
      <c r="I101" s="165"/>
      <c r="J101" s="166">
        <f>J138</f>
        <v>0</v>
      </c>
      <c r="L101" s="163"/>
    </row>
    <row r="102" spans="2:12" s="12" customFormat="1" ht="19.9" customHeight="1">
      <c r="B102" s="163"/>
      <c r="D102" s="164" t="s">
        <v>984</v>
      </c>
      <c r="E102" s="165"/>
      <c r="F102" s="165"/>
      <c r="G102" s="165"/>
      <c r="H102" s="165"/>
      <c r="I102" s="165"/>
      <c r="J102" s="166">
        <f>J146</f>
        <v>0</v>
      </c>
      <c r="L102" s="163"/>
    </row>
    <row r="103" spans="2:12" s="12" customFormat="1" ht="19.9" customHeight="1">
      <c r="B103" s="163"/>
      <c r="D103" s="164" t="s">
        <v>852</v>
      </c>
      <c r="E103" s="165"/>
      <c r="F103" s="165"/>
      <c r="G103" s="165"/>
      <c r="H103" s="165"/>
      <c r="I103" s="165"/>
      <c r="J103" s="166">
        <f>J150</f>
        <v>0</v>
      </c>
      <c r="L103" s="163"/>
    </row>
    <row r="104" spans="2:12" s="9" customFormat="1" ht="24.95" customHeight="1">
      <c r="B104" s="117"/>
      <c r="D104" s="118" t="s">
        <v>717</v>
      </c>
      <c r="E104" s="119"/>
      <c r="F104" s="119"/>
      <c r="G104" s="119"/>
      <c r="H104" s="119"/>
      <c r="I104" s="119"/>
      <c r="J104" s="120">
        <f>J152</f>
        <v>0</v>
      </c>
      <c r="L104" s="117"/>
    </row>
    <row r="105" spans="2:12" s="9" customFormat="1" ht="24.95" customHeight="1">
      <c r="B105" s="117"/>
      <c r="D105" s="118" t="s">
        <v>718</v>
      </c>
      <c r="E105" s="119"/>
      <c r="F105" s="119"/>
      <c r="G105" s="119"/>
      <c r="H105" s="119"/>
      <c r="I105" s="119"/>
      <c r="J105" s="120">
        <f>J155</f>
        <v>0</v>
      </c>
      <c r="L105" s="117"/>
    </row>
    <row r="106" spans="2:12" s="12" customFormat="1" ht="19.9" customHeight="1">
      <c r="B106" s="163"/>
      <c r="D106" s="164" t="s">
        <v>719</v>
      </c>
      <c r="E106" s="165"/>
      <c r="F106" s="165"/>
      <c r="G106" s="165"/>
      <c r="H106" s="165"/>
      <c r="I106" s="165"/>
      <c r="J106" s="166">
        <f>J156</f>
        <v>0</v>
      </c>
      <c r="L106" s="163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161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59" t="str">
        <f>E7</f>
        <v>Rekonstrukce plynové kotelny</v>
      </c>
      <c r="F116" s="260"/>
      <c r="G116" s="260"/>
      <c r="H116" s="26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2:12" s="1" customFormat="1" ht="12" customHeight="1">
      <c r="B117" s="20"/>
      <c r="C117" s="27" t="s">
        <v>125</v>
      </c>
      <c r="L117" s="20"/>
    </row>
    <row r="118" spans="1:31" s="2" customFormat="1" ht="16.5" customHeight="1">
      <c r="A118" s="32"/>
      <c r="B118" s="33"/>
      <c r="C118" s="32"/>
      <c r="D118" s="32"/>
      <c r="E118" s="259" t="s">
        <v>126</v>
      </c>
      <c r="F118" s="258"/>
      <c r="G118" s="258"/>
      <c r="H118" s="258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127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20" t="str">
        <f>E11</f>
        <v>01_ZTI - kotelna školní budova - zdravotechnika</v>
      </c>
      <c r="F120" s="258"/>
      <c r="G120" s="258"/>
      <c r="H120" s="258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20</v>
      </c>
      <c r="D122" s="32"/>
      <c r="E122" s="32"/>
      <c r="F122" s="25" t="str">
        <f>F14</f>
        <v>ZŠ Benešov, Na Karlově 372, Benešov</v>
      </c>
      <c r="G122" s="32"/>
      <c r="H122" s="32"/>
      <c r="I122" s="27" t="s">
        <v>22</v>
      </c>
      <c r="J122" s="55" t="str">
        <f>IF(J14="","",J14)</f>
        <v>27. 4. 2021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24</v>
      </c>
      <c r="D124" s="32"/>
      <c r="E124" s="32"/>
      <c r="F124" s="25" t="str">
        <f>E17</f>
        <v>Město Benešov, Masarykovo náměstí 100, Benešov</v>
      </c>
      <c r="G124" s="32"/>
      <c r="H124" s="32"/>
      <c r="I124" s="27" t="s">
        <v>30</v>
      </c>
      <c r="J124" s="30" t="str">
        <f>E23</f>
        <v xml:space="preserve"> 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2" customHeight="1">
      <c r="A125" s="32"/>
      <c r="B125" s="33"/>
      <c r="C125" s="27" t="s">
        <v>28</v>
      </c>
      <c r="D125" s="32"/>
      <c r="E125" s="32"/>
      <c r="F125" s="25" t="str">
        <f>IF(E20="","",E20)</f>
        <v>Vyplň údaj</v>
      </c>
      <c r="G125" s="32"/>
      <c r="H125" s="32"/>
      <c r="I125" s="27" t="s">
        <v>33</v>
      </c>
      <c r="J125" s="30" t="str">
        <f>E26</f>
        <v xml:space="preserve"> 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10" customFormat="1" ht="29.25" customHeight="1">
      <c r="A127" s="121"/>
      <c r="B127" s="122"/>
      <c r="C127" s="123" t="s">
        <v>162</v>
      </c>
      <c r="D127" s="124" t="s">
        <v>61</v>
      </c>
      <c r="E127" s="124" t="s">
        <v>57</v>
      </c>
      <c r="F127" s="124" t="s">
        <v>58</v>
      </c>
      <c r="G127" s="124" t="s">
        <v>163</v>
      </c>
      <c r="H127" s="124" t="s">
        <v>164</v>
      </c>
      <c r="I127" s="124" t="s">
        <v>165</v>
      </c>
      <c r="J127" s="124" t="s">
        <v>132</v>
      </c>
      <c r="K127" s="125" t="s">
        <v>166</v>
      </c>
      <c r="L127" s="126"/>
      <c r="M127" s="62" t="s">
        <v>1</v>
      </c>
      <c r="N127" s="63" t="s">
        <v>40</v>
      </c>
      <c r="O127" s="63" t="s">
        <v>167</v>
      </c>
      <c r="P127" s="63" t="s">
        <v>168</v>
      </c>
      <c r="Q127" s="63" t="s">
        <v>169</v>
      </c>
      <c r="R127" s="63" t="s">
        <v>170</v>
      </c>
      <c r="S127" s="63" t="s">
        <v>171</v>
      </c>
      <c r="T127" s="64" t="s">
        <v>172</v>
      </c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</row>
    <row r="128" spans="1:63" s="2" customFormat="1" ht="22.9" customHeight="1">
      <c r="A128" s="32"/>
      <c r="B128" s="33"/>
      <c r="C128" s="69" t="s">
        <v>173</v>
      </c>
      <c r="D128" s="32"/>
      <c r="E128" s="32"/>
      <c r="F128" s="32"/>
      <c r="G128" s="32"/>
      <c r="H128" s="32"/>
      <c r="I128" s="32"/>
      <c r="J128" s="127">
        <f>BK128</f>
        <v>0</v>
      </c>
      <c r="K128" s="32"/>
      <c r="L128" s="33"/>
      <c r="M128" s="65"/>
      <c r="N128" s="56"/>
      <c r="O128" s="66"/>
      <c r="P128" s="128">
        <f>P129+P152+P155</f>
        <v>0</v>
      </c>
      <c r="Q128" s="66"/>
      <c r="R128" s="128">
        <f>R129+R152+R155</f>
        <v>0.14354999999999998</v>
      </c>
      <c r="S128" s="66"/>
      <c r="T128" s="129">
        <f>T129+T152+T155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75</v>
      </c>
      <c r="AU128" s="17" t="s">
        <v>134</v>
      </c>
      <c r="BK128" s="130">
        <f>BK129+BK152+BK155</f>
        <v>0</v>
      </c>
    </row>
    <row r="129" spans="2:63" s="11" customFormat="1" ht="25.9" customHeight="1">
      <c r="B129" s="131"/>
      <c r="D129" s="132" t="s">
        <v>75</v>
      </c>
      <c r="E129" s="133" t="s">
        <v>769</v>
      </c>
      <c r="F129" s="133" t="s">
        <v>770</v>
      </c>
      <c r="I129" s="134"/>
      <c r="J129" s="135">
        <f>BK129</f>
        <v>0</v>
      </c>
      <c r="L129" s="131"/>
      <c r="M129" s="136"/>
      <c r="N129" s="137"/>
      <c r="O129" s="137"/>
      <c r="P129" s="138">
        <f>P130+P138+P146+P150</f>
        <v>0</v>
      </c>
      <c r="Q129" s="137"/>
      <c r="R129" s="138">
        <f>R130+R138+R146+R150</f>
        <v>0.14354999999999998</v>
      </c>
      <c r="S129" s="137"/>
      <c r="T129" s="139">
        <f>T130+T138+T146+T150</f>
        <v>0</v>
      </c>
      <c r="AR129" s="132" t="s">
        <v>85</v>
      </c>
      <c r="AT129" s="140" t="s">
        <v>75</v>
      </c>
      <c r="AU129" s="140" t="s">
        <v>76</v>
      </c>
      <c r="AY129" s="132" t="s">
        <v>175</v>
      </c>
      <c r="BK129" s="141">
        <f>BK130+BK138+BK146+BK150</f>
        <v>0</v>
      </c>
    </row>
    <row r="130" spans="2:63" s="11" customFormat="1" ht="22.9" customHeight="1">
      <c r="B130" s="131"/>
      <c r="D130" s="132" t="s">
        <v>75</v>
      </c>
      <c r="E130" s="167" t="s">
        <v>985</v>
      </c>
      <c r="F130" s="167" t="s">
        <v>986</v>
      </c>
      <c r="I130" s="134"/>
      <c r="J130" s="168">
        <f>BK130</f>
        <v>0</v>
      </c>
      <c r="L130" s="131"/>
      <c r="M130" s="136"/>
      <c r="N130" s="137"/>
      <c r="O130" s="137"/>
      <c r="P130" s="138">
        <f>SUM(P131:P137)</f>
        <v>0</v>
      </c>
      <c r="Q130" s="137"/>
      <c r="R130" s="138">
        <f>SUM(R131:R137)</f>
        <v>0.00817</v>
      </c>
      <c r="S130" s="137"/>
      <c r="T130" s="139">
        <f>SUM(T131:T137)</f>
        <v>0</v>
      </c>
      <c r="AR130" s="132" t="s">
        <v>85</v>
      </c>
      <c r="AT130" s="140" t="s">
        <v>75</v>
      </c>
      <c r="AU130" s="140" t="s">
        <v>83</v>
      </c>
      <c r="AY130" s="132" t="s">
        <v>175</v>
      </c>
      <c r="BK130" s="141">
        <f>SUM(BK131:BK137)</f>
        <v>0</v>
      </c>
    </row>
    <row r="131" spans="1:65" s="2" customFormat="1" ht="24">
      <c r="A131" s="32"/>
      <c r="B131" s="142"/>
      <c r="C131" s="143" t="s">
        <v>83</v>
      </c>
      <c r="D131" s="143" t="s">
        <v>176</v>
      </c>
      <c r="E131" s="144" t="s">
        <v>987</v>
      </c>
      <c r="F131" s="145" t="s">
        <v>988</v>
      </c>
      <c r="G131" s="146" t="s">
        <v>232</v>
      </c>
      <c r="H131" s="147">
        <v>1</v>
      </c>
      <c r="I131" s="148"/>
      <c r="J131" s="149">
        <f>ROUND(I131*H131,2)</f>
        <v>0</v>
      </c>
      <c r="K131" s="145" t="s">
        <v>725</v>
      </c>
      <c r="L131" s="33"/>
      <c r="M131" s="150" t="s">
        <v>1</v>
      </c>
      <c r="N131" s="151" t="s">
        <v>41</v>
      </c>
      <c r="O131" s="58"/>
      <c r="P131" s="152">
        <f>O131*H131</f>
        <v>0</v>
      </c>
      <c r="Q131" s="152">
        <v>0.001</v>
      </c>
      <c r="R131" s="152">
        <f>Q131*H131</f>
        <v>0.001</v>
      </c>
      <c r="S131" s="152">
        <v>0</v>
      </c>
      <c r="T131" s="153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4" t="s">
        <v>206</v>
      </c>
      <c r="AT131" s="154" t="s">
        <v>176</v>
      </c>
      <c r="AU131" s="154" t="s">
        <v>85</v>
      </c>
      <c r="AY131" s="17" t="s">
        <v>175</v>
      </c>
      <c r="BE131" s="155">
        <f>IF(N131="základní",J131,0)</f>
        <v>0</v>
      </c>
      <c r="BF131" s="155">
        <f>IF(N131="snížená",J131,0)</f>
        <v>0</v>
      </c>
      <c r="BG131" s="155">
        <f>IF(N131="zákl. přenesená",J131,0)</f>
        <v>0</v>
      </c>
      <c r="BH131" s="155">
        <f>IF(N131="sníž. přenesená",J131,0)</f>
        <v>0</v>
      </c>
      <c r="BI131" s="155">
        <f>IF(N131="nulová",J131,0)</f>
        <v>0</v>
      </c>
      <c r="BJ131" s="17" t="s">
        <v>83</v>
      </c>
      <c r="BK131" s="155">
        <f>ROUND(I131*H131,2)</f>
        <v>0</v>
      </c>
      <c r="BL131" s="17" t="s">
        <v>206</v>
      </c>
      <c r="BM131" s="154" t="s">
        <v>989</v>
      </c>
    </row>
    <row r="132" spans="1:47" s="2" customFormat="1" ht="19.5">
      <c r="A132" s="32"/>
      <c r="B132" s="33"/>
      <c r="C132" s="32"/>
      <c r="D132" s="170" t="s">
        <v>834</v>
      </c>
      <c r="E132" s="32"/>
      <c r="F132" s="203" t="s">
        <v>990</v>
      </c>
      <c r="G132" s="32"/>
      <c r="H132" s="32"/>
      <c r="I132" s="204"/>
      <c r="J132" s="32"/>
      <c r="K132" s="32"/>
      <c r="L132" s="33"/>
      <c r="M132" s="205"/>
      <c r="N132" s="206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834</v>
      </c>
      <c r="AU132" s="17" t="s">
        <v>85</v>
      </c>
    </row>
    <row r="133" spans="1:65" s="2" customFormat="1" ht="21.75" customHeight="1">
      <c r="A133" s="32"/>
      <c r="B133" s="142"/>
      <c r="C133" s="143" t="s">
        <v>85</v>
      </c>
      <c r="D133" s="143" t="s">
        <v>176</v>
      </c>
      <c r="E133" s="144" t="s">
        <v>991</v>
      </c>
      <c r="F133" s="145" t="s">
        <v>992</v>
      </c>
      <c r="G133" s="146" t="s">
        <v>362</v>
      </c>
      <c r="H133" s="147">
        <v>7</v>
      </c>
      <c r="I133" s="148"/>
      <c r="J133" s="149">
        <f>ROUND(I133*H133,2)</f>
        <v>0</v>
      </c>
      <c r="K133" s="145" t="s">
        <v>1</v>
      </c>
      <c r="L133" s="33"/>
      <c r="M133" s="150" t="s">
        <v>1</v>
      </c>
      <c r="N133" s="151" t="s">
        <v>41</v>
      </c>
      <c r="O133" s="58"/>
      <c r="P133" s="152">
        <f>O133*H133</f>
        <v>0</v>
      </c>
      <c r="Q133" s="152">
        <v>0.00041</v>
      </c>
      <c r="R133" s="152">
        <f>Q133*H133</f>
        <v>0.00287</v>
      </c>
      <c r="S133" s="152">
        <v>0</v>
      </c>
      <c r="T133" s="153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4" t="s">
        <v>206</v>
      </c>
      <c r="AT133" s="154" t="s">
        <v>176</v>
      </c>
      <c r="AU133" s="154" t="s">
        <v>85</v>
      </c>
      <c r="AY133" s="17" t="s">
        <v>175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7" t="s">
        <v>83</v>
      </c>
      <c r="BK133" s="155">
        <f>ROUND(I133*H133,2)</f>
        <v>0</v>
      </c>
      <c r="BL133" s="17" t="s">
        <v>206</v>
      </c>
      <c r="BM133" s="154" t="s">
        <v>993</v>
      </c>
    </row>
    <row r="134" spans="1:65" s="2" customFormat="1" ht="21.75" customHeight="1">
      <c r="A134" s="32"/>
      <c r="B134" s="142"/>
      <c r="C134" s="143" t="s">
        <v>184</v>
      </c>
      <c r="D134" s="143" t="s">
        <v>176</v>
      </c>
      <c r="E134" s="144" t="s">
        <v>994</v>
      </c>
      <c r="F134" s="145" t="s">
        <v>995</v>
      </c>
      <c r="G134" s="146" t="s">
        <v>362</v>
      </c>
      <c r="H134" s="147">
        <v>8</v>
      </c>
      <c r="I134" s="148"/>
      <c r="J134" s="149">
        <f>ROUND(I134*H134,2)</f>
        <v>0</v>
      </c>
      <c r="K134" s="145" t="s">
        <v>725</v>
      </c>
      <c r="L134" s="33"/>
      <c r="M134" s="150" t="s">
        <v>1</v>
      </c>
      <c r="N134" s="151" t="s">
        <v>41</v>
      </c>
      <c r="O134" s="58"/>
      <c r="P134" s="152">
        <f>O134*H134</f>
        <v>0</v>
      </c>
      <c r="Q134" s="152">
        <v>0.00041</v>
      </c>
      <c r="R134" s="152">
        <f>Q134*H134</f>
        <v>0.00328</v>
      </c>
      <c r="S134" s="152">
        <v>0</v>
      </c>
      <c r="T134" s="153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4" t="s">
        <v>206</v>
      </c>
      <c r="AT134" s="154" t="s">
        <v>176</v>
      </c>
      <c r="AU134" s="154" t="s">
        <v>85</v>
      </c>
      <c r="AY134" s="17" t="s">
        <v>175</v>
      </c>
      <c r="BE134" s="155">
        <f>IF(N134="základní",J134,0)</f>
        <v>0</v>
      </c>
      <c r="BF134" s="155">
        <f>IF(N134="snížená",J134,0)</f>
        <v>0</v>
      </c>
      <c r="BG134" s="155">
        <f>IF(N134="zákl. přenesená",J134,0)</f>
        <v>0</v>
      </c>
      <c r="BH134" s="155">
        <f>IF(N134="sníž. přenesená",J134,0)</f>
        <v>0</v>
      </c>
      <c r="BI134" s="155">
        <f>IF(N134="nulová",J134,0)</f>
        <v>0</v>
      </c>
      <c r="BJ134" s="17" t="s">
        <v>83</v>
      </c>
      <c r="BK134" s="155">
        <f>ROUND(I134*H134,2)</f>
        <v>0</v>
      </c>
      <c r="BL134" s="17" t="s">
        <v>206</v>
      </c>
      <c r="BM134" s="154" t="s">
        <v>996</v>
      </c>
    </row>
    <row r="135" spans="1:65" s="2" customFormat="1" ht="48">
      <c r="A135" s="32"/>
      <c r="B135" s="142"/>
      <c r="C135" s="143" t="s">
        <v>180</v>
      </c>
      <c r="D135" s="143" t="s">
        <v>176</v>
      </c>
      <c r="E135" s="144" t="s">
        <v>997</v>
      </c>
      <c r="F135" s="145" t="s">
        <v>998</v>
      </c>
      <c r="G135" s="146" t="s">
        <v>232</v>
      </c>
      <c r="H135" s="147">
        <v>3</v>
      </c>
      <c r="I135" s="148"/>
      <c r="J135" s="149">
        <f>ROUND(I135*H135,2)</f>
        <v>0</v>
      </c>
      <c r="K135" s="145" t="s">
        <v>1</v>
      </c>
      <c r="L135" s="33"/>
      <c r="M135" s="150" t="s">
        <v>1</v>
      </c>
      <c r="N135" s="151" t="s">
        <v>41</v>
      </c>
      <c r="O135" s="58"/>
      <c r="P135" s="152">
        <f>O135*H135</f>
        <v>0</v>
      </c>
      <c r="Q135" s="152">
        <v>0.00034</v>
      </c>
      <c r="R135" s="152">
        <f>Q135*H135</f>
        <v>0.00102</v>
      </c>
      <c r="S135" s="152">
        <v>0</v>
      </c>
      <c r="T135" s="153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4" t="s">
        <v>206</v>
      </c>
      <c r="AT135" s="154" t="s">
        <v>176</v>
      </c>
      <c r="AU135" s="154" t="s">
        <v>85</v>
      </c>
      <c r="AY135" s="17" t="s">
        <v>175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7" t="s">
        <v>83</v>
      </c>
      <c r="BK135" s="155">
        <f>ROUND(I135*H135,2)</f>
        <v>0</v>
      </c>
      <c r="BL135" s="17" t="s">
        <v>206</v>
      </c>
      <c r="BM135" s="154" t="s">
        <v>999</v>
      </c>
    </row>
    <row r="136" spans="1:65" s="2" customFormat="1" ht="24">
      <c r="A136" s="32"/>
      <c r="B136" s="142"/>
      <c r="C136" s="143" t="s">
        <v>192</v>
      </c>
      <c r="D136" s="143" t="s">
        <v>176</v>
      </c>
      <c r="E136" s="144" t="s">
        <v>1000</v>
      </c>
      <c r="F136" s="145" t="s">
        <v>1001</v>
      </c>
      <c r="G136" s="146" t="s">
        <v>362</v>
      </c>
      <c r="H136" s="147">
        <v>15</v>
      </c>
      <c r="I136" s="148"/>
      <c r="J136" s="149">
        <f>ROUND(I136*H136,2)</f>
        <v>0</v>
      </c>
      <c r="K136" s="145" t="s">
        <v>725</v>
      </c>
      <c r="L136" s="33"/>
      <c r="M136" s="150" t="s">
        <v>1</v>
      </c>
      <c r="N136" s="151" t="s">
        <v>41</v>
      </c>
      <c r="O136" s="58"/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4" t="s">
        <v>206</v>
      </c>
      <c r="AT136" s="154" t="s">
        <v>176</v>
      </c>
      <c r="AU136" s="154" t="s">
        <v>85</v>
      </c>
      <c r="AY136" s="17" t="s">
        <v>175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7" t="s">
        <v>83</v>
      </c>
      <c r="BK136" s="155">
        <f>ROUND(I136*H136,2)</f>
        <v>0</v>
      </c>
      <c r="BL136" s="17" t="s">
        <v>206</v>
      </c>
      <c r="BM136" s="154" t="s">
        <v>1002</v>
      </c>
    </row>
    <row r="137" spans="1:65" s="2" customFormat="1" ht="44.25" customHeight="1">
      <c r="A137" s="32"/>
      <c r="B137" s="142"/>
      <c r="C137" s="143" t="s">
        <v>187</v>
      </c>
      <c r="D137" s="143" t="s">
        <v>176</v>
      </c>
      <c r="E137" s="144" t="s">
        <v>1003</v>
      </c>
      <c r="F137" s="145" t="s">
        <v>1004</v>
      </c>
      <c r="G137" s="146" t="s">
        <v>445</v>
      </c>
      <c r="H137" s="156"/>
      <c r="I137" s="148"/>
      <c r="J137" s="149">
        <f>ROUND(I137*H137,2)</f>
        <v>0</v>
      </c>
      <c r="K137" s="145" t="s">
        <v>725</v>
      </c>
      <c r="L137" s="33"/>
      <c r="M137" s="150" t="s">
        <v>1</v>
      </c>
      <c r="N137" s="151" t="s">
        <v>41</v>
      </c>
      <c r="O137" s="58"/>
      <c r="P137" s="152">
        <f>O137*H137</f>
        <v>0</v>
      </c>
      <c r="Q137" s="152">
        <v>0</v>
      </c>
      <c r="R137" s="152">
        <f>Q137*H137</f>
        <v>0</v>
      </c>
      <c r="S137" s="152">
        <v>0</v>
      </c>
      <c r="T137" s="153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4" t="s">
        <v>206</v>
      </c>
      <c r="AT137" s="154" t="s">
        <v>176</v>
      </c>
      <c r="AU137" s="154" t="s">
        <v>85</v>
      </c>
      <c r="AY137" s="17" t="s">
        <v>175</v>
      </c>
      <c r="BE137" s="155">
        <f>IF(N137="základní",J137,0)</f>
        <v>0</v>
      </c>
      <c r="BF137" s="155">
        <f>IF(N137="snížená",J137,0)</f>
        <v>0</v>
      </c>
      <c r="BG137" s="155">
        <f>IF(N137="zákl. přenesená",J137,0)</f>
        <v>0</v>
      </c>
      <c r="BH137" s="155">
        <f>IF(N137="sníž. přenesená",J137,0)</f>
        <v>0</v>
      </c>
      <c r="BI137" s="155">
        <f>IF(N137="nulová",J137,0)</f>
        <v>0</v>
      </c>
      <c r="BJ137" s="17" t="s">
        <v>83</v>
      </c>
      <c r="BK137" s="155">
        <f>ROUND(I137*H137,2)</f>
        <v>0</v>
      </c>
      <c r="BL137" s="17" t="s">
        <v>206</v>
      </c>
      <c r="BM137" s="154" t="s">
        <v>1005</v>
      </c>
    </row>
    <row r="138" spans="2:63" s="11" customFormat="1" ht="22.9" customHeight="1">
      <c r="B138" s="131"/>
      <c r="D138" s="132" t="s">
        <v>75</v>
      </c>
      <c r="E138" s="167" t="s">
        <v>1006</v>
      </c>
      <c r="F138" s="167" t="s">
        <v>1007</v>
      </c>
      <c r="I138" s="134"/>
      <c r="J138" s="168">
        <f>BK138</f>
        <v>0</v>
      </c>
      <c r="L138" s="131"/>
      <c r="M138" s="136"/>
      <c r="N138" s="137"/>
      <c r="O138" s="137"/>
      <c r="P138" s="138">
        <f>SUM(P139:P145)</f>
        <v>0</v>
      </c>
      <c r="Q138" s="137"/>
      <c r="R138" s="138">
        <f>SUM(R139:R145)</f>
        <v>0.03333</v>
      </c>
      <c r="S138" s="137"/>
      <c r="T138" s="139">
        <f>SUM(T139:T145)</f>
        <v>0</v>
      </c>
      <c r="AR138" s="132" t="s">
        <v>85</v>
      </c>
      <c r="AT138" s="140" t="s">
        <v>75</v>
      </c>
      <c r="AU138" s="140" t="s">
        <v>83</v>
      </c>
      <c r="AY138" s="132" t="s">
        <v>175</v>
      </c>
      <c r="BK138" s="141">
        <f>SUM(BK139:BK145)</f>
        <v>0</v>
      </c>
    </row>
    <row r="139" spans="1:65" s="2" customFormat="1" ht="33" customHeight="1">
      <c r="A139" s="32"/>
      <c r="B139" s="142"/>
      <c r="C139" s="143" t="s">
        <v>200</v>
      </c>
      <c r="D139" s="143" t="s">
        <v>176</v>
      </c>
      <c r="E139" s="144" t="s">
        <v>1008</v>
      </c>
      <c r="F139" s="145" t="s">
        <v>1009</v>
      </c>
      <c r="G139" s="146" t="s">
        <v>362</v>
      </c>
      <c r="H139" s="147">
        <v>12</v>
      </c>
      <c r="I139" s="148"/>
      <c r="J139" s="149">
        <f aca="true" t="shared" si="0" ref="J139:J145">ROUND(I139*H139,2)</f>
        <v>0</v>
      </c>
      <c r="K139" s="145" t="s">
        <v>725</v>
      </c>
      <c r="L139" s="33"/>
      <c r="M139" s="150" t="s">
        <v>1</v>
      </c>
      <c r="N139" s="151" t="s">
        <v>41</v>
      </c>
      <c r="O139" s="58"/>
      <c r="P139" s="152">
        <f aca="true" t="shared" si="1" ref="P139:P145">O139*H139</f>
        <v>0</v>
      </c>
      <c r="Q139" s="152">
        <v>0.00084</v>
      </c>
      <c r="R139" s="152">
        <f aca="true" t="shared" si="2" ref="R139:R145">Q139*H139</f>
        <v>0.01008</v>
      </c>
      <c r="S139" s="152">
        <v>0</v>
      </c>
      <c r="T139" s="153">
        <f aca="true" t="shared" si="3" ref="T139:T145"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4" t="s">
        <v>206</v>
      </c>
      <c r="AT139" s="154" t="s">
        <v>176</v>
      </c>
      <c r="AU139" s="154" t="s">
        <v>85</v>
      </c>
      <c r="AY139" s="17" t="s">
        <v>175</v>
      </c>
      <c r="BE139" s="155">
        <f aca="true" t="shared" si="4" ref="BE139:BE145">IF(N139="základní",J139,0)</f>
        <v>0</v>
      </c>
      <c r="BF139" s="155">
        <f aca="true" t="shared" si="5" ref="BF139:BF145">IF(N139="snížená",J139,0)</f>
        <v>0</v>
      </c>
      <c r="BG139" s="155">
        <f aca="true" t="shared" si="6" ref="BG139:BG145">IF(N139="zákl. přenesená",J139,0)</f>
        <v>0</v>
      </c>
      <c r="BH139" s="155">
        <f aca="true" t="shared" si="7" ref="BH139:BH145">IF(N139="sníž. přenesená",J139,0)</f>
        <v>0</v>
      </c>
      <c r="BI139" s="155">
        <f aca="true" t="shared" si="8" ref="BI139:BI145">IF(N139="nulová",J139,0)</f>
        <v>0</v>
      </c>
      <c r="BJ139" s="17" t="s">
        <v>83</v>
      </c>
      <c r="BK139" s="155">
        <f aca="true" t="shared" si="9" ref="BK139:BK145">ROUND(I139*H139,2)</f>
        <v>0</v>
      </c>
      <c r="BL139" s="17" t="s">
        <v>206</v>
      </c>
      <c r="BM139" s="154" t="s">
        <v>1010</v>
      </c>
    </row>
    <row r="140" spans="1:65" s="2" customFormat="1" ht="33" customHeight="1">
      <c r="A140" s="32"/>
      <c r="B140" s="142"/>
      <c r="C140" s="143" t="s">
        <v>190</v>
      </c>
      <c r="D140" s="143" t="s">
        <v>176</v>
      </c>
      <c r="E140" s="144" t="s">
        <v>1011</v>
      </c>
      <c r="F140" s="145" t="s">
        <v>1012</v>
      </c>
      <c r="G140" s="146" t="s">
        <v>362</v>
      </c>
      <c r="H140" s="147">
        <v>15</v>
      </c>
      <c r="I140" s="148"/>
      <c r="J140" s="149">
        <f t="shared" si="0"/>
        <v>0</v>
      </c>
      <c r="K140" s="145" t="s">
        <v>725</v>
      </c>
      <c r="L140" s="33"/>
      <c r="M140" s="150" t="s">
        <v>1</v>
      </c>
      <c r="N140" s="151" t="s">
        <v>41</v>
      </c>
      <c r="O140" s="58"/>
      <c r="P140" s="152">
        <f t="shared" si="1"/>
        <v>0</v>
      </c>
      <c r="Q140" s="152">
        <v>0.00116</v>
      </c>
      <c r="R140" s="152">
        <f t="shared" si="2"/>
        <v>0.0174</v>
      </c>
      <c r="S140" s="152">
        <v>0</v>
      </c>
      <c r="T140" s="153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4" t="s">
        <v>206</v>
      </c>
      <c r="AT140" s="154" t="s">
        <v>176</v>
      </c>
      <c r="AU140" s="154" t="s">
        <v>85</v>
      </c>
      <c r="AY140" s="17" t="s">
        <v>175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7" t="s">
        <v>83</v>
      </c>
      <c r="BK140" s="155">
        <f t="shared" si="9"/>
        <v>0</v>
      </c>
      <c r="BL140" s="17" t="s">
        <v>206</v>
      </c>
      <c r="BM140" s="154" t="s">
        <v>1013</v>
      </c>
    </row>
    <row r="141" spans="1:65" s="2" customFormat="1" ht="24">
      <c r="A141" s="32"/>
      <c r="B141" s="142"/>
      <c r="C141" s="143" t="s">
        <v>207</v>
      </c>
      <c r="D141" s="143" t="s">
        <v>176</v>
      </c>
      <c r="E141" s="144" t="s">
        <v>1014</v>
      </c>
      <c r="F141" s="145" t="s">
        <v>1015</v>
      </c>
      <c r="G141" s="146" t="s">
        <v>232</v>
      </c>
      <c r="H141" s="147">
        <v>2</v>
      </c>
      <c r="I141" s="148"/>
      <c r="J141" s="149">
        <f t="shared" si="0"/>
        <v>0</v>
      </c>
      <c r="K141" s="145" t="s">
        <v>725</v>
      </c>
      <c r="L141" s="33"/>
      <c r="M141" s="150" t="s">
        <v>1</v>
      </c>
      <c r="N141" s="151" t="s">
        <v>41</v>
      </c>
      <c r="O141" s="58"/>
      <c r="P141" s="152">
        <f t="shared" si="1"/>
        <v>0</v>
      </c>
      <c r="Q141" s="152">
        <v>0.00012</v>
      </c>
      <c r="R141" s="152">
        <f t="shared" si="2"/>
        <v>0.00024</v>
      </c>
      <c r="S141" s="152">
        <v>0</v>
      </c>
      <c r="T141" s="153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4" t="s">
        <v>206</v>
      </c>
      <c r="AT141" s="154" t="s">
        <v>176</v>
      </c>
      <c r="AU141" s="154" t="s">
        <v>85</v>
      </c>
      <c r="AY141" s="17" t="s">
        <v>175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7" t="s">
        <v>83</v>
      </c>
      <c r="BK141" s="155">
        <f t="shared" si="9"/>
        <v>0</v>
      </c>
      <c r="BL141" s="17" t="s">
        <v>206</v>
      </c>
      <c r="BM141" s="154" t="s">
        <v>1016</v>
      </c>
    </row>
    <row r="142" spans="1:65" s="2" customFormat="1" ht="24">
      <c r="A142" s="32"/>
      <c r="B142" s="142"/>
      <c r="C142" s="143" t="s">
        <v>196</v>
      </c>
      <c r="D142" s="143" t="s">
        <v>176</v>
      </c>
      <c r="E142" s="144" t="s">
        <v>1017</v>
      </c>
      <c r="F142" s="145" t="s">
        <v>1018</v>
      </c>
      <c r="G142" s="146" t="s">
        <v>232</v>
      </c>
      <c r="H142" s="147">
        <v>1</v>
      </c>
      <c r="I142" s="148"/>
      <c r="J142" s="149">
        <f t="shared" si="0"/>
        <v>0</v>
      </c>
      <c r="K142" s="145" t="s">
        <v>725</v>
      </c>
      <c r="L142" s="33"/>
      <c r="M142" s="150" t="s">
        <v>1</v>
      </c>
      <c r="N142" s="151" t="s">
        <v>41</v>
      </c>
      <c r="O142" s="58"/>
      <c r="P142" s="152">
        <f t="shared" si="1"/>
        <v>0</v>
      </c>
      <c r="Q142" s="152">
        <v>0.00021</v>
      </c>
      <c r="R142" s="152">
        <f t="shared" si="2"/>
        <v>0.00021</v>
      </c>
      <c r="S142" s="152">
        <v>0</v>
      </c>
      <c r="T142" s="153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4" t="s">
        <v>206</v>
      </c>
      <c r="AT142" s="154" t="s">
        <v>176</v>
      </c>
      <c r="AU142" s="154" t="s">
        <v>85</v>
      </c>
      <c r="AY142" s="17" t="s">
        <v>175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7" t="s">
        <v>83</v>
      </c>
      <c r="BK142" s="155">
        <f t="shared" si="9"/>
        <v>0</v>
      </c>
      <c r="BL142" s="17" t="s">
        <v>206</v>
      </c>
      <c r="BM142" s="154" t="s">
        <v>1019</v>
      </c>
    </row>
    <row r="143" spans="1:65" s="2" customFormat="1" ht="36">
      <c r="A143" s="32"/>
      <c r="B143" s="142"/>
      <c r="C143" s="143" t="s">
        <v>212</v>
      </c>
      <c r="D143" s="143" t="s">
        <v>176</v>
      </c>
      <c r="E143" s="144" t="s">
        <v>1020</v>
      </c>
      <c r="F143" s="145" t="s">
        <v>1021</v>
      </c>
      <c r="G143" s="146" t="s">
        <v>362</v>
      </c>
      <c r="H143" s="147">
        <v>27</v>
      </c>
      <c r="I143" s="148"/>
      <c r="J143" s="149">
        <f t="shared" si="0"/>
        <v>0</v>
      </c>
      <c r="K143" s="145" t="s">
        <v>725</v>
      </c>
      <c r="L143" s="33"/>
      <c r="M143" s="150" t="s">
        <v>1</v>
      </c>
      <c r="N143" s="151" t="s">
        <v>41</v>
      </c>
      <c r="O143" s="58"/>
      <c r="P143" s="152">
        <f t="shared" si="1"/>
        <v>0</v>
      </c>
      <c r="Q143" s="152">
        <v>0.00019</v>
      </c>
      <c r="R143" s="152">
        <f t="shared" si="2"/>
        <v>0.00513</v>
      </c>
      <c r="S143" s="152">
        <v>0</v>
      </c>
      <c r="T143" s="153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4" t="s">
        <v>206</v>
      </c>
      <c r="AT143" s="154" t="s">
        <v>176</v>
      </c>
      <c r="AU143" s="154" t="s">
        <v>85</v>
      </c>
      <c r="AY143" s="17" t="s">
        <v>175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7" t="s">
        <v>83</v>
      </c>
      <c r="BK143" s="155">
        <f t="shared" si="9"/>
        <v>0</v>
      </c>
      <c r="BL143" s="17" t="s">
        <v>206</v>
      </c>
      <c r="BM143" s="154" t="s">
        <v>1022</v>
      </c>
    </row>
    <row r="144" spans="1:65" s="2" customFormat="1" ht="33" customHeight="1">
      <c r="A144" s="32"/>
      <c r="B144" s="142"/>
      <c r="C144" s="143" t="s">
        <v>199</v>
      </c>
      <c r="D144" s="143" t="s">
        <v>176</v>
      </c>
      <c r="E144" s="144" t="s">
        <v>1023</v>
      </c>
      <c r="F144" s="145" t="s">
        <v>1024</v>
      </c>
      <c r="G144" s="146" t="s">
        <v>362</v>
      </c>
      <c r="H144" s="147">
        <v>27</v>
      </c>
      <c r="I144" s="148"/>
      <c r="J144" s="149">
        <f t="shared" si="0"/>
        <v>0</v>
      </c>
      <c r="K144" s="145" t="s">
        <v>725</v>
      </c>
      <c r="L144" s="33"/>
      <c r="M144" s="150" t="s">
        <v>1</v>
      </c>
      <c r="N144" s="151" t="s">
        <v>41</v>
      </c>
      <c r="O144" s="58"/>
      <c r="P144" s="152">
        <f t="shared" si="1"/>
        <v>0</v>
      </c>
      <c r="Q144" s="152">
        <v>1E-05</v>
      </c>
      <c r="R144" s="152">
        <f t="shared" si="2"/>
        <v>0.00027</v>
      </c>
      <c r="S144" s="152">
        <v>0</v>
      </c>
      <c r="T144" s="153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4" t="s">
        <v>206</v>
      </c>
      <c r="AT144" s="154" t="s">
        <v>176</v>
      </c>
      <c r="AU144" s="154" t="s">
        <v>85</v>
      </c>
      <c r="AY144" s="17" t="s">
        <v>175</v>
      </c>
      <c r="BE144" s="155">
        <f t="shared" si="4"/>
        <v>0</v>
      </c>
      <c r="BF144" s="155">
        <f t="shared" si="5"/>
        <v>0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7" t="s">
        <v>83</v>
      </c>
      <c r="BK144" s="155">
        <f t="shared" si="9"/>
        <v>0</v>
      </c>
      <c r="BL144" s="17" t="s">
        <v>206</v>
      </c>
      <c r="BM144" s="154" t="s">
        <v>1025</v>
      </c>
    </row>
    <row r="145" spans="1:65" s="2" customFormat="1" ht="44.25" customHeight="1">
      <c r="A145" s="32"/>
      <c r="B145" s="142"/>
      <c r="C145" s="143" t="s">
        <v>220</v>
      </c>
      <c r="D145" s="143" t="s">
        <v>176</v>
      </c>
      <c r="E145" s="144" t="s">
        <v>1026</v>
      </c>
      <c r="F145" s="145" t="s">
        <v>1027</v>
      </c>
      <c r="G145" s="146" t="s">
        <v>445</v>
      </c>
      <c r="H145" s="156"/>
      <c r="I145" s="148"/>
      <c r="J145" s="149">
        <f t="shared" si="0"/>
        <v>0</v>
      </c>
      <c r="K145" s="145" t="s">
        <v>725</v>
      </c>
      <c r="L145" s="33"/>
      <c r="M145" s="150" t="s">
        <v>1</v>
      </c>
      <c r="N145" s="151" t="s">
        <v>41</v>
      </c>
      <c r="O145" s="58"/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53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4" t="s">
        <v>206</v>
      </c>
      <c r="AT145" s="154" t="s">
        <v>176</v>
      </c>
      <c r="AU145" s="154" t="s">
        <v>85</v>
      </c>
      <c r="AY145" s="17" t="s">
        <v>175</v>
      </c>
      <c r="BE145" s="155">
        <f t="shared" si="4"/>
        <v>0</v>
      </c>
      <c r="BF145" s="155">
        <f t="shared" si="5"/>
        <v>0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7" t="s">
        <v>83</v>
      </c>
      <c r="BK145" s="155">
        <f t="shared" si="9"/>
        <v>0</v>
      </c>
      <c r="BL145" s="17" t="s">
        <v>206</v>
      </c>
      <c r="BM145" s="154" t="s">
        <v>1028</v>
      </c>
    </row>
    <row r="146" spans="2:63" s="11" customFormat="1" ht="22.9" customHeight="1">
      <c r="B146" s="131"/>
      <c r="D146" s="132" t="s">
        <v>75</v>
      </c>
      <c r="E146" s="167" t="s">
        <v>1029</v>
      </c>
      <c r="F146" s="167" t="s">
        <v>1030</v>
      </c>
      <c r="I146" s="134"/>
      <c r="J146" s="168">
        <f>BK146</f>
        <v>0</v>
      </c>
      <c r="L146" s="131"/>
      <c r="M146" s="136"/>
      <c r="N146" s="137"/>
      <c r="O146" s="137"/>
      <c r="P146" s="138">
        <f>SUM(P147:P149)</f>
        <v>0</v>
      </c>
      <c r="Q146" s="137"/>
      <c r="R146" s="138">
        <f>SUM(R147:R149)</f>
        <v>0.0744</v>
      </c>
      <c r="S146" s="137"/>
      <c r="T146" s="139">
        <f>SUM(T147:T149)</f>
        <v>0</v>
      </c>
      <c r="AR146" s="132" t="s">
        <v>85</v>
      </c>
      <c r="AT146" s="140" t="s">
        <v>75</v>
      </c>
      <c r="AU146" s="140" t="s">
        <v>83</v>
      </c>
      <c r="AY146" s="132" t="s">
        <v>175</v>
      </c>
      <c r="BK146" s="141">
        <f>SUM(BK147:BK149)</f>
        <v>0</v>
      </c>
    </row>
    <row r="147" spans="1:65" s="2" customFormat="1" ht="36">
      <c r="A147" s="32"/>
      <c r="B147" s="142"/>
      <c r="C147" s="143" t="s">
        <v>203</v>
      </c>
      <c r="D147" s="143" t="s">
        <v>176</v>
      </c>
      <c r="E147" s="144" t="s">
        <v>1031</v>
      </c>
      <c r="F147" s="145" t="s">
        <v>1032</v>
      </c>
      <c r="G147" s="146" t="s">
        <v>787</v>
      </c>
      <c r="H147" s="147">
        <v>1</v>
      </c>
      <c r="I147" s="148"/>
      <c r="J147" s="149">
        <f>ROUND(I147*H147,2)</f>
        <v>0</v>
      </c>
      <c r="K147" s="145" t="s">
        <v>1</v>
      </c>
      <c r="L147" s="33"/>
      <c r="M147" s="150" t="s">
        <v>1</v>
      </c>
      <c r="N147" s="151" t="s">
        <v>41</v>
      </c>
      <c r="O147" s="58"/>
      <c r="P147" s="152">
        <f>O147*H147</f>
        <v>0</v>
      </c>
      <c r="Q147" s="152">
        <v>0.0372</v>
      </c>
      <c r="R147" s="152">
        <f>Q147*H147</f>
        <v>0.0372</v>
      </c>
      <c r="S147" s="152">
        <v>0</v>
      </c>
      <c r="T147" s="153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4" t="s">
        <v>206</v>
      </c>
      <c r="AT147" s="154" t="s">
        <v>176</v>
      </c>
      <c r="AU147" s="154" t="s">
        <v>85</v>
      </c>
      <c r="AY147" s="17" t="s">
        <v>175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7" t="s">
        <v>83</v>
      </c>
      <c r="BK147" s="155">
        <f>ROUND(I147*H147,2)</f>
        <v>0</v>
      </c>
      <c r="BL147" s="17" t="s">
        <v>206</v>
      </c>
      <c r="BM147" s="154" t="s">
        <v>1033</v>
      </c>
    </row>
    <row r="148" spans="1:65" s="2" customFormat="1" ht="108">
      <c r="A148" s="32"/>
      <c r="B148" s="142"/>
      <c r="C148" s="143" t="s">
        <v>8</v>
      </c>
      <c r="D148" s="143" t="s">
        <v>176</v>
      </c>
      <c r="E148" s="144" t="s">
        <v>1034</v>
      </c>
      <c r="F148" s="145" t="s">
        <v>1035</v>
      </c>
      <c r="G148" s="146" t="s">
        <v>787</v>
      </c>
      <c r="H148" s="147">
        <v>1</v>
      </c>
      <c r="I148" s="148"/>
      <c r="J148" s="149">
        <f>ROUND(I148*H148,2)</f>
        <v>0</v>
      </c>
      <c r="K148" s="145" t="s">
        <v>1</v>
      </c>
      <c r="L148" s="33"/>
      <c r="M148" s="150" t="s">
        <v>1</v>
      </c>
      <c r="N148" s="151" t="s">
        <v>41</v>
      </c>
      <c r="O148" s="58"/>
      <c r="P148" s="152">
        <f>O148*H148</f>
        <v>0</v>
      </c>
      <c r="Q148" s="152">
        <v>0.0372</v>
      </c>
      <c r="R148" s="152">
        <f>Q148*H148</f>
        <v>0.0372</v>
      </c>
      <c r="S148" s="152">
        <v>0</v>
      </c>
      <c r="T148" s="153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4" t="s">
        <v>206</v>
      </c>
      <c r="AT148" s="154" t="s">
        <v>176</v>
      </c>
      <c r="AU148" s="154" t="s">
        <v>85</v>
      </c>
      <c r="AY148" s="17" t="s">
        <v>175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7" t="s">
        <v>83</v>
      </c>
      <c r="BK148" s="155">
        <f>ROUND(I148*H148,2)</f>
        <v>0</v>
      </c>
      <c r="BL148" s="17" t="s">
        <v>206</v>
      </c>
      <c r="BM148" s="154" t="s">
        <v>1036</v>
      </c>
    </row>
    <row r="149" spans="1:65" s="2" customFormat="1" ht="44.25" customHeight="1">
      <c r="A149" s="32"/>
      <c r="B149" s="142"/>
      <c r="C149" s="143" t="s">
        <v>206</v>
      </c>
      <c r="D149" s="143" t="s">
        <v>176</v>
      </c>
      <c r="E149" s="144" t="s">
        <v>1037</v>
      </c>
      <c r="F149" s="145" t="s">
        <v>1038</v>
      </c>
      <c r="G149" s="146" t="s">
        <v>445</v>
      </c>
      <c r="H149" s="156"/>
      <c r="I149" s="148"/>
      <c r="J149" s="149">
        <f>ROUND(I149*H149,2)</f>
        <v>0</v>
      </c>
      <c r="K149" s="145" t="s">
        <v>725</v>
      </c>
      <c r="L149" s="33"/>
      <c r="M149" s="150" t="s">
        <v>1</v>
      </c>
      <c r="N149" s="151" t="s">
        <v>41</v>
      </c>
      <c r="O149" s="58"/>
      <c r="P149" s="152">
        <f>O149*H149</f>
        <v>0</v>
      </c>
      <c r="Q149" s="152">
        <v>0</v>
      </c>
      <c r="R149" s="152">
        <f>Q149*H149</f>
        <v>0</v>
      </c>
      <c r="S149" s="152">
        <v>0</v>
      </c>
      <c r="T149" s="153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4" t="s">
        <v>206</v>
      </c>
      <c r="AT149" s="154" t="s">
        <v>176</v>
      </c>
      <c r="AU149" s="154" t="s">
        <v>85</v>
      </c>
      <c r="AY149" s="17" t="s">
        <v>175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7" t="s">
        <v>83</v>
      </c>
      <c r="BK149" s="155">
        <f>ROUND(I149*H149,2)</f>
        <v>0</v>
      </c>
      <c r="BL149" s="17" t="s">
        <v>206</v>
      </c>
      <c r="BM149" s="154" t="s">
        <v>1039</v>
      </c>
    </row>
    <row r="150" spans="2:63" s="11" customFormat="1" ht="22.9" customHeight="1">
      <c r="B150" s="131"/>
      <c r="D150" s="132" t="s">
        <v>75</v>
      </c>
      <c r="E150" s="167" t="s">
        <v>887</v>
      </c>
      <c r="F150" s="167" t="s">
        <v>888</v>
      </c>
      <c r="I150" s="134"/>
      <c r="J150" s="168">
        <f>BK150</f>
        <v>0</v>
      </c>
      <c r="L150" s="131"/>
      <c r="M150" s="136"/>
      <c r="N150" s="137"/>
      <c r="O150" s="137"/>
      <c r="P150" s="138">
        <f>P151</f>
        <v>0</v>
      </c>
      <c r="Q150" s="137"/>
      <c r="R150" s="138">
        <f>R151</f>
        <v>0.02765</v>
      </c>
      <c r="S150" s="137"/>
      <c r="T150" s="139">
        <f>T151</f>
        <v>0</v>
      </c>
      <c r="AR150" s="132" t="s">
        <v>85</v>
      </c>
      <c r="AT150" s="140" t="s">
        <v>75</v>
      </c>
      <c r="AU150" s="140" t="s">
        <v>83</v>
      </c>
      <c r="AY150" s="132" t="s">
        <v>175</v>
      </c>
      <c r="BK150" s="141">
        <f>BK151</f>
        <v>0</v>
      </c>
    </row>
    <row r="151" spans="1:65" s="2" customFormat="1" ht="44.25" customHeight="1">
      <c r="A151" s="32"/>
      <c r="B151" s="142"/>
      <c r="C151" s="143" t="s">
        <v>234</v>
      </c>
      <c r="D151" s="143" t="s">
        <v>176</v>
      </c>
      <c r="E151" s="144" t="s">
        <v>1040</v>
      </c>
      <c r="F151" s="145" t="s">
        <v>1041</v>
      </c>
      <c r="G151" s="146" t="s">
        <v>787</v>
      </c>
      <c r="H151" s="147">
        <v>1</v>
      </c>
      <c r="I151" s="148"/>
      <c r="J151" s="149">
        <f>ROUND(I151*H151,2)</f>
        <v>0</v>
      </c>
      <c r="K151" s="145" t="s">
        <v>725</v>
      </c>
      <c r="L151" s="33"/>
      <c r="M151" s="150" t="s">
        <v>1</v>
      </c>
      <c r="N151" s="151" t="s">
        <v>41</v>
      </c>
      <c r="O151" s="58"/>
      <c r="P151" s="152">
        <f>O151*H151</f>
        <v>0</v>
      </c>
      <c r="Q151" s="152">
        <v>0.02765</v>
      </c>
      <c r="R151" s="152">
        <f>Q151*H151</f>
        <v>0.02765</v>
      </c>
      <c r="S151" s="152">
        <v>0</v>
      </c>
      <c r="T151" s="153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4" t="s">
        <v>206</v>
      </c>
      <c r="AT151" s="154" t="s">
        <v>176</v>
      </c>
      <c r="AU151" s="154" t="s">
        <v>85</v>
      </c>
      <c r="AY151" s="17" t="s">
        <v>175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7" t="s">
        <v>83</v>
      </c>
      <c r="BK151" s="155">
        <f>ROUND(I151*H151,2)</f>
        <v>0</v>
      </c>
      <c r="BL151" s="17" t="s">
        <v>206</v>
      </c>
      <c r="BM151" s="154" t="s">
        <v>1042</v>
      </c>
    </row>
    <row r="152" spans="2:63" s="11" customFormat="1" ht="25.9" customHeight="1">
      <c r="B152" s="131"/>
      <c r="D152" s="132" t="s">
        <v>75</v>
      </c>
      <c r="E152" s="133" t="s">
        <v>828</v>
      </c>
      <c r="F152" s="133" t="s">
        <v>829</v>
      </c>
      <c r="I152" s="134"/>
      <c r="J152" s="135">
        <f>BK152</f>
        <v>0</v>
      </c>
      <c r="L152" s="131"/>
      <c r="M152" s="136"/>
      <c r="N152" s="137"/>
      <c r="O152" s="137"/>
      <c r="P152" s="138">
        <f>SUM(P153:P154)</f>
        <v>0</v>
      </c>
      <c r="Q152" s="137"/>
      <c r="R152" s="138">
        <f>SUM(R153:R154)</f>
        <v>0</v>
      </c>
      <c r="S152" s="137"/>
      <c r="T152" s="139">
        <f>SUM(T153:T154)</f>
        <v>0</v>
      </c>
      <c r="AR152" s="132" t="s">
        <v>180</v>
      </c>
      <c r="AT152" s="140" t="s">
        <v>75</v>
      </c>
      <c r="AU152" s="140" t="s">
        <v>76</v>
      </c>
      <c r="AY152" s="132" t="s">
        <v>175</v>
      </c>
      <c r="BK152" s="141">
        <f>SUM(BK153:BK154)</f>
        <v>0</v>
      </c>
    </row>
    <row r="153" spans="1:65" s="2" customFormat="1" ht="36">
      <c r="A153" s="32"/>
      <c r="B153" s="142"/>
      <c r="C153" s="143" t="s">
        <v>208</v>
      </c>
      <c r="D153" s="143" t="s">
        <v>176</v>
      </c>
      <c r="E153" s="144" t="s">
        <v>830</v>
      </c>
      <c r="F153" s="145" t="s">
        <v>831</v>
      </c>
      <c r="G153" s="146" t="s">
        <v>357</v>
      </c>
      <c r="H153" s="147">
        <v>6</v>
      </c>
      <c r="I153" s="148"/>
      <c r="J153" s="149">
        <f>ROUND(I153*H153,2)</f>
        <v>0</v>
      </c>
      <c r="K153" s="145" t="s">
        <v>725</v>
      </c>
      <c r="L153" s="33"/>
      <c r="M153" s="150" t="s">
        <v>1</v>
      </c>
      <c r="N153" s="151" t="s">
        <v>41</v>
      </c>
      <c r="O153" s="58"/>
      <c r="P153" s="152">
        <f>O153*H153</f>
        <v>0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4" t="s">
        <v>832</v>
      </c>
      <c r="AT153" s="154" t="s">
        <v>176</v>
      </c>
      <c r="AU153" s="154" t="s">
        <v>83</v>
      </c>
      <c r="AY153" s="17" t="s">
        <v>175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7" t="s">
        <v>83</v>
      </c>
      <c r="BK153" s="155">
        <f>ROUND(I153*H153,2)</f>
        <v>0</v>
      </c>
      <c r="BL153" s="17" t="s">
        <v>832</v>
      </c>
      <c r="BM153" s="154" t="s">
        <v>1043</v>
      </c>
    </row>
    <row r="154" spans="1:47" s="2" customFormat="1" ht="19.5">
      <c r="A154" s="32"/>
      <c r="B154" s="33"/>
      <c r="C154" s="32"/>
      <c r="D154" s="170" t="s">
        <v>834</v>
      </c>
      <c r="E154" s="32"/>
      <c r="F154" s="203" t="s">
        <v>835</v>
      </c>
      <c r="G154" s="32"/>
      <c r="H154" s="32"/>
      <c r="I154" s="204"/>
      <c r="J154" s="32"/>
      <c r="K154" s="32"/>
      <c r="L154" s="33"/>
      <c r="M154" s="205"/>
      <c r="N154" s="206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834</v>
      </c>
      <c r="AU154" s="17" t="s">
        <v>83</v>
      </c>
    </row>
    <row r="155" spans="2:63" s="11" customFormat="1" ht="25.9" customHeight="1">
      <c r="B155" s="131"/>
      <c r="D155" s="132" t="s">
        <v>75</v>
      </c>
      <c r="E155" s="133" t="s">
        <v>836</v>
      </c>
      <c r="F155" s="133" t="s">
        <v>837</v>
      </c>
      <c r="I155" s="134"/>
      <c r="J155" s="135">
        <f>BK155</f>
        <v>0</v>
      </c>
      <c r="L155" s="131"/>
      <c r="M155" s="136"/>
      <c r="N155" s="137"/>
      <c r="O155" s="137"/>
      <c r="P155" s="138">
        <f>P156</f>
        <v>0</v>
      </c>
      <c r="Q155" s="137"/>
      <c r="R155" s="138">
        <f>R156</f>
        <v>0</v>
      </c>
      <c r="S155" s="137"/>
      <c r="T155" s="139">
        <f>T156</f>
        <v>0</v>
      </c>
      <c r="AR155" s="132" t="s">
        <v>192</v>
      </c>
      <c r="AT155" s="140" t="s">
        <v>75</v>
      </c>
      <c r="AU155" s="140" t="s">
        <v>76</v>
      </c>
      <c r="AY155" s="132" t="s">
        <v>175</v>
      </c>
      <c r="BK155" s="141">
        <f>BK156</f>
        <v>0</v>
      </c>
    </row>
    <row r="156" spans="2:63" s="11" customFormat="1" ht="22.9" customHeight="1">
      <c r="B156" s="131"/>
      <c r="D156" s="132" t="s">
        <v>75</v>
      </c>
      <c r="E156" s="167" t="s">
        <v>838</v>
      </c>
      <c r="F156" s="167" t="s">
        <v>839</v>
      </c>
      <c r="I156" s="134"/>
      <c r="J156" s="168">
        <f>BK156</f>
        <v>0</v>
      </c>
      <c r="L156" s="131"/>
      <c r="M156" s="136"/>
      <c r="N156" s="137"/>
      <c r="O156" s="137"/>
      <c r="P156" s="138">
        <f>P157</f>
        <v>0</v>
      </c>
      <c r="Q156" s="137"/>
      <c r="R156" s="138">
        <f>R157</f>
        <v>0</v>
      </c>
      <c r="S156" s="137"/>
      <c r="T156" s="139">
        <f>T157</f>
        <v>0</v>
      </c>
      <c r="AR156" s="132" t="s">
        <v>192</v>
      </c>
      <c r="AT156" s="140" t="s">
        <v>75</v>
      </c>
      <c r="AU156" s="140" t="s">
        <v>83</v>
      </c>
      <c r="AY156" s="132" t="s">
        <v>175</v>
      </c>
      <c r="BK156" s="141">
        <f>BK157</f>
        <v>0</v>
      </c>
    </row>
    <row r="157" spans="1:65" s="2" customFormat="1" ht="16.5" customHeight="1">
      <c r="A157" s="32"/>
      <c r="B157" s="142"/>
      <c r="C157" s="143" t="s">
        <v>243</v>
      </c>
      <c r="D157" s="143" t="s">
        <v>176</v>
      </c>
      <c r="E157" s="144" t="s">
        <v>840</v>
      </c>
      <c r="F157" s="145" t="s">
        <v>841</v>
      </c>
      <c r="G157" s="146" t="s">
        <v>787</v>
      </c>
      <c r="H157" s="147">
        <v>1</v>
      </c>
      <c r="I157" s="148"/>
      <c r="J157" s="149">
        <f>ROUND(I157*H157,2)</f>
        <v>0</v>
      </c>
      <c r="K157" s="145" t="s">
        <v>725</v>
      </c>
      <c r="L157" s="33"/>
      <c r="M157" s="157" t="s">
        <v>1</v>
      </c>
      <c r="N157" s="158" t="s">
        <v>41</v>
      </c>
      <c r="O157" s="159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4" t="s">
        <v>842</v>
      </c>
      <c r="AT157" s="154" t="s">
        <v>176</v>
      </c>
      <c r="AU157" s="154" t="s">
        <v>85</v>
      </c>
      <c r="AY157" s="17" t="s">
        <v>175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7" t="s">
        <v>83</v>
      </c>
      <c r="BK157" s="155">
        <f>ROUND(I157*H157,2)</f>
        <v>0</v>
      </c>
      <c r="BL157" s="17" t="s">
        <v>842</v>
      </c>
      <c r="BM157" s="154" t="s">
        <v>1044</v>
      </c>
    </row>
    <row r="158" spans="1:31" s="2" customFormat="1" ht="6.95" customHeight="1">
      <c r="A158" s="32"/>
      <c r="B158" s="47"/>
      <c r="C158" s="48"/>
      <c r="D158" s="48"/>
      <c r="E158" s="48"/>
      <c r="F158" s="48"/>
      <c r="G158" s="48"/>
      <c r="H158" s="48"/>
      <c r="I158" s="48"/>
      <c r="J158" s="48"/>
      <c r="K158" s="48"/>
      <c r="L158" s="33"/>
      <c r="M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</row>
  </sheetData>
  <autoFilter ref="C127:K157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7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102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124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59" t="str">
        <f>'Rekapitulace stavby'!K6</f>
        <v>Rekonstrukce plynové kotelny</v>
      </c>
      <c r="F7" s="260"/>
      <c r="G7" s="260"/>
      <c r="H7" s="260"/>
      <c r="L7" s="20"/>
    </row>
    <row r="8" spans="2:12" s="1" customFormat="1" ht="12" customHeight="1">
      <c r="B8" s="20"/>
      <c r="D8" s="27" t="s">
        <v>125</v>
      </c>
      <c r="L8" s="20"/>
    </row>
    <row r="9" spans="1:31" s="2" customFormat="1" ht="16.5" customHeight="1">
      <c r="A9" s="32"/>
      <c r="B9" s="33"/>
      <c r="C9" s="32"/>
      <c r="D9" s="32"/>
      <c r="E9" s="259" t="s">
        <v>126</v>
      </c>
      <c r="F9" s="258"/>
      <c r="G9" s="258"/>
      <c r="H9" s="25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127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20" t="s">
        <v>1045</v>
      </c>
      <c r="F11" s="258"/>
      <c r="G11" s="258"/>
      <c r="H11" s="258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31</v>
      </c>
      <c r="G14" s="32"/>
      <c r="H14" s="32"/>
      <c r="I14" s="27" t="s">
        <v>22</v>
      </c>
      <c r="J14" s="55" t="str">
        <f>'Rekapitulace stavby'!AN8</f>
        <v>27. 4. 2021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tr">
        <f>IF('Rekapitulace stavby'!AN10="","",'Rekapitulace stavby'!AN10)</f>
        <v/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tr">
        <f>IF('Rekapitulace stavby'!E11="","",'Rekapitulace stavby'!E11)</f>
        <v>Město Benešov, Masarykovo náměstí 100, Benešov</v>
      </c>
      <c r="F17" s="32"/>
      <c r="G17" s="32"/>
      <c r="H17" s="32"/>
      <c r="I17" s="27" t="s">
        <v>27</v>
      </c>
      <c r="J17" s="25" t="str">
        <f>IF('Rekapitulace stavby'!AN11="","",'Rekapitulace stavby'!AN11)</f>
        <v/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1" t="str">
        <f>'Rekapitulace stavby'!E14</f>
        <v>Vyplň údaj</v>
      </c>
      <c r="F20" s="231"/>
      <c r="G20" s="231"/>
      <c r="H20" s="231"/>
      <c r="I20" s="27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27" t="s">
        <v>25</v>
      </c>
      <c r="J22" s="25" t="str">
        <f>IF('Rekapitulace stavby'!AN16="","",'Rekapitulace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IF('Rekapitulace stavby'!E17="","",'Rekapitulace stavby'!E17)</f>
        <v xml:space="preserve"> </v>
      </c>
      <c r="F23" s="32"/>
      <c r="G23" s="32"/>
      <c r="H23" s="32"/>
      <c r="I23" s="27" t="s">
        <v>27</v>
      </c>
      <c r="J23" s="25" t="str">
        <f>IF('Rekapitulace stavby'!AN17="","",'Rekapitulace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202.5" customHeight="1">
      <c r="A29" s="99"/>
      <c r="B29" s="100"/>
      <c r="C29" s="99"/>
      <c r="D29" s="99"/>
      <c r="E29" s="236" t="s">
        <v>129</v>
      </c>
      <c r="F29" s="236"/>
      <c r="G29" s="236"/>
      <c r="H29" s="236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36</v>
      </c>
      <c r="E32" s="32"/>
      <c r="F32" s="32"/>
      <c r="G32" s="32"/>
      <c r="H32" s="32"/>
      <c r="I32" s="32"/>
      <c r="J32" s="71">
        <f>ROUND(J126,2)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36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40</v>
      </c>
      <c r="E35" s="27" t="s">
        <v>41</v>
      </c>
      <c r="F35" s="104">
        <f>ROUND((SUM(BE126:BE208)),2)</f>
        <v>0</v>
      </c>
      <c r="G35" s="32"/>
      <c r="H35" s="32"/>
      <c r="I35" s="105">
        <v>0.21</v>
      </c>
      <c r="J35" s="104">
        <f>ROUND(((SUM(BE126:BE208))*I35),2)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42</v>
      </c>
      <c r="F36" s="104">
        <f>ROUND((SUM(BF126:BF208)),2)</f>
        <v>0</v>
      </c>
      <c r="G36" s="32"/>
      <c r="H36" s="32"/>
      <c r="I36" s="105">
        <v>0.15</v>
      </c>
      <c r="J36" s="104">
        <f>ROUND(((SUM(BF126:BF208))*I36),2)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04">
        <f>ROUND((SUM(BG126:BG208)),2)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44</v>
      </c>
      <c r="F38" s="104">
        <f>ROUND((SUM(BH126:BH208)),2)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04">
        <f>ROUND((SUM(BI126:BI208)),2)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46</v>
      </c>
      <c r="E41" s="60"/>
      <c r="F41" s="60"/>
      <c r="G41" s="108" t="s">
        <v>47</v>
      </c>
      <c r="H41" s="109" t="s">
        <v>48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35"/>
      <c r="J61" s="11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35"/>
      <c r="J76" s="11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130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Rekonstrukce plynové kotelny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125</v>
      </c>
      <c r="L86" s="20"/>
    </row>
    <row r="87" spans="1:31" s="2" customFormat="1" ht="16.5" customHeight="1">
      <c r="A87" s="32"/>
      <c r="B87" s="33"/>
      <c r="C87" s="32"/>
      <c r="D87" s="32"/>
      <c r="E87" s="259" t="s">
        <v>126</v>
      </c>
      <c r="F87" s="258"/>
      <c r="G87" s="258"/>
      <c r="H87" s="25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127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20" t="str">
        <f>E11</f>
        <v>01_MaR - kotelna školní budova - měření a regulace</v>
      </c>
      <c r="F89" s="258"/>
      <c r="G89" s="258"/>
      <c r="H89" s="258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 xml:space="preserve"> </v>
      </c>
      <c r="G91" s="32"/>
      <c r="H91" s="32"/>
      <c r="I91" s="27" t="s">
        <v>22</v>
      </c>
      <c r="J91" s="55" t="str">
        <f>IF(J14="","",J14)</f>
        <v>27. 4. 2021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Město Benešov, Masarykovo náměstí 100, Benešov</v>
      </c>
      <c r="G93" s="32"/>
      <c r="H93" s="32"/>
      <c r="I93" s="27" t="s">
        <v>30</v>
      </c>
      <c r="J93" s="30" t="str">
        <f>E23</f>
        <v xml:space="preserve"> 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27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131</v>
      </c>
      <c r="D96" s="106"/>
      <c r="E96" s="106"/>
      <c r="F96" s="106"/>
      <c r="G96" s="106"/>
      <c r="H96" s="106"/>
      <c r="I96" s="106"/>
      <c r="J96" s="115" t="s">
        <v>132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133</v>
      </c>
      <c r="D98" s="32"/>
      <c r="E98" s="32"/>
      <c r="F98" s="32"/>
      <c r="G98" s="32"/>
      <c r="H98" s="32"/>
      <c r="I98" s="32"/>
      <c r="J98" s="71">
        <f>J126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134</v>
      </c>
    </row>
    <row r="99" spans="2:12" s="9" customFormat="1" ht="24.95" customHeight="1">
      <c r="B99" s="117"/>
      <c r="D99" s="118" t="s">
        <v>713</v>
      </c>
      <c r="E99" s="119"/>
      <c r="F99" s="119"/>
      <c r="G99" s="119"/>
      <c r="H99" s="119"/>
      <c r="I99" s="119"/>
      <c r="J99" s="120">
        <f>J127</f>
        <v>0</v>
      </c>
      <c r="L99" s="117"/>
    </row>
    <row r="100" spans="2:12" s="12" customFormat="1" ht="19.9" customHeight="1">
      <c r="B100" s="163"/>
      <c r="D100" s="164" t="s">
        <v>1046</v>
      </c>
      <c r="E100" s="165"/>
      <c r="F100" s="165"/>
      <c r="G100" s="165"/>
      <c r="H100" s="165"/>
      <c r="I100" s="165"/>
      <c r="J100" s="166">
        <f>J128</f>
        <v>0</v>
      </c>
      <c r="L100" s="163"/>
    </row>
    <row r="101" spans="2:12" s="12" customFormat="1" ht="14.85" customHeight="1">
      <c r="B101" s="163"/>
      <c r="D101" s="164" t="s">
        <v>1047</v>
      </c>
      <c r="E101" s="165"/>
      <c r="F101" s="165"/>
      <c r="G101" s="165"/>
      <c r="H101" s="165"/>
      <c r="I101" s="165"/>
      <c r="J101" s="166">
        <f>J129</f>
        <v>0</v>
      </c>
      <c r="L101" s="163"/>
    </row>
    <row r="102" spans="2:12" s="12" customFormat="1" ht="14.85" customHeight="1">
      <c r="B102" s="163"/>
      <c r="D102" s="164" t="s">
        <v>1048</v>
      </c>
      <c r="E102" s="165"/>
      <c r="F102" s="165"/>
      <c r="G102" s="165"/>
      <c r="H102" s="165"/>
      <c r="I102" s="165"/>
      <c r="J102" s="166">
        <f>J169</f>
        <v>0</v>
      </c>
      <c r="L102" s="163"/>
    </row>
    <row r="103" spans="2:12" s="12" customFormat="1" ht="14.85" customHeight="1">
      <c r="B103" s="163"/>
      <c r="D103" s="164" t="s">
        <v>1049</v>
      </c>
      <c r="E103" s="165"/>
      <c r="F103" s="165"/>
      <c r="G103" s="165"/>
      <c r="H103" s="165"/>
      <c r="I103" s="165"/>
      <c r="J103" s="166">
        <f>J180</f>
        <v>0</v>
      </c>
      <c r="L103" s="163"/>
    </row>
    <row r="104" spans="2:12" s="12" customFormat="1" ht="14.85" customHeight="1">
      <c r="B104" s="163"/>
      <c r="D104" s="164" t="s">
        <v>1050</v>
      </c>
      <c r="E104" s="165"/>
      <c r="F104" s="165"/>
      <c r="G104" s="165"/>
      <c r="H104" s="165"/>
      <c r="I104" s="165"/>
      <c r="J104" s="166">
        <f>J198</f>
        <v>0</v>
      </c>
      <c r="L104" s="163"/>
    </row>
    <row r="105" spans="1:31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1" t="s">
        <v>161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59" t="str">
        <f>E7</f>
        <v>Rekonstrukce plynové kotelny</v>
      </c>
      <c r="F114" s="260"/>
      <c r="G114" s="260"/>
      <c r="H114" s="260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2:12" s="1" customFormat="1" ht="12" customHeight="1">
      <c r="B115" s="20"/>
      <c r="C115" s="27" t="s">
        <v>125</v>
      </c>
      <c r="L115" s="20"/>
    </row>
    <row r="116" spans="1:31" s="2" customFormat="1" ht="16.5" customHeight="1">
      <c r="A116" s="32"/>
      <c r="B116" s="33"/>
      <c r="C116" s="32"/>
      <c r="D116" s="32"/>
      <c r="E116" s="259" t="s">
        <v>126</v>
      </c>
      <c r="F116" s="258"/>
      <c r="G116" s="258"/>
      <c r="H116" s="258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127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20" t="str">
        <f>E11</f>
        <v>01_MaR - kotelna školní budova - měření a regulace</v>
      </c>
      <c r="F118" s="258"/>
      <c r="G118" s="258"/>
      <c r="H118" s="258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2"/>
      <c r="E120" s="32"/>
      <c r="F120" s="25" t="str">
        <f>F14</f>
        <v xml:space="preserve"> </v>
      </c>
      <c r="G120" s="32"/>
      <c r="H120" s="32"/>
      <c r="I120" s="27" t="s">
        <v>22</v>
      </c>
      <c r="J120" s="55" t="str">
        <f>IF(J14="","",J14)</f>
        <v>27. 4. 2021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24</v>
      </c>
      <c r="D122" s="32"/>
      <c r="E122" s="32"/>
      <c r="F122" s="25" t="str">
        <f>E17</f>
        <v>Město Benešov, Masarykovo náměstí 100, Benešov</v>
      </c>
      <c r="G122" s="32"/>
      <c r="H122" s="32"/>
      <c r="I122" s="27" t="s">
        <v>30</v>
      </c>
      <c r="J122" s="30" t="str">
        <f>E23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28</v>
      </c>
      <c r="D123" s="32"/>
      <c r="E123" s="32"/>
      <c r="F123" s="25" t="str">
        <f>IF(E20="","",E20)</f>
        <v>Vyplň údaj</v>
      </c>
      <c r="G123" s="32"/>
      <c r="H123" s="32"/>
      <c r="I123" s="27" t="s">
        <v>33</v>
      </c>
      <c r="J123" s="30" t="str">
        <f>E26</f>
        <v xml:space="preserve"> 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0" customFormat="1" ht="29.25" customHeight="1">
      <c r="A125" s="121"/>
      <c r="B125" s="122"/>
      <c r="C125" s="123" t="s">
        <v>162</v>
      </c>
      <c r="D125" s="124" t="s">
        <v>61</v>
      </c>
      <c r="E125" s="124" t="s">
        <v>57</v>
      </c>
      <c r="F125" s="124" t="s">
        <v>58</v>
      </c>
      <c r="G125" s="124" t="s">
        <v>163</v>
      </c>
      <c r="H125" s="124" t="s">
        <v>164</v>
      </c>
      <c r="I125" s="124" t="s">
        <v>165</v>
      </c>
      <c r="J125" s="124" t="s">
        <v>132</v>
      </c>
      <c r="K125" s="125" t="s">
        <v>166</v>
      </c>
      <c r="L125" s="126"/>
      <c r="M125" s="62" t="s">
        <v>1</v>
      </c>
      <c r="N125" s="63" t="s">
        <v>40</v>
      </c>
      <c r="O125" s="63" t="s">
        <v>167</v>
      </c>
      <c r="P125" s="63" t="s">
        <v>168</v>
      </c>
      <c r="Q125" s="63" t="s">
        <v>169</v>
      </c>
      <c r="R125" s="63" t="s">
        <v>170</v>
      </c>
      <c r="S125" s="63" t="s">
        <v>171</v>
      </c>
      <c r="T125" s="64" t="s">
        <v>172</v>
      </c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</row>
    <row r="126" spans="1:63" s="2" customFormat="1" ht="22.9" customHeight="1">
      <c r="A126" s="32"/>
      <c r="B126" s="33"/>
      <c r="C126" s="69" t="s">
        <v>173</v>
      </c>
      <c r="D126" s="32"/>
      <c r="E126" s="32"/>
      <c r="F126" s="32"/>
      <c r="G126" s="32"/>
      <c r="H126" s="32"/>
      <c r="I126" s="32"/>
      <c r="J126" s="127">
        <f>BK126</f>
        <v>0</v>
      </c>
      <c r="K126" s="32"/>
      <c r="L126" s="33"/>
      <c r="M126" s="65"/>
      <c r="N126" s="56"/>
      <c r="O126" s="66"/>
      <c r="P126" s="128">
        <f>P127</f>
        <v>0</v>
      </c>
      <c r="Q126" s="66"/>
      <c r="R126" s="128">
        <f>R127</f>
        <v>0</v>
      </c>
      <c r="S126" s="66"/>
      <c r="T126" s="129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75</v>
      </c>
      <c r="AU126" s="17" t="s">
        <v>134</v>
      </c>
      <c r="BK126" s="130">
        <f>BK127</f>
        <v>0</v>
      </c>
    </row>
    <row r="127" spans="2:63" s="11" customFormat="1" ht="25.9" customHeight="1">
      <c r="B127" s="131"/>
      <c r="D127" s="132" t="s">
        <v>75</v>
      </c>
      <c r="E127" s="133" t="s">
        <v>769</v>
      </c>
      <c r="F127" s="133" t="s">
        <v>770</v>
      </c>
      <c r="I127" s="134"/>
      <c r="J127" s="135">
        <f>BK127</f>
        <v>0</v>
      </c>
      <c r="L127" s="131"/>
      <c r="M127" s="136"/>
      <c r="N127" s="137"/>
      <c r="O127" s="137"/>
      <c r="P127" s="138">
        <f>P128</f>
        <v>0</v>
      </c>
      <c r="Q127" s="137"/>
      <c r="R127" s="138">
        <f>R128</f>
        <v>0</v>
      </c>
      <c r="S127" s="137"/>
      <c r="T127" s="139">
        <f>T128</f>
        <v>0</v>
      </c>
      <c r="AR127" s="132" t="s">
        <v>85</v>
      </c>
      <c r="AT127" s="140" t="s">
        <v>75</v>
      </c>
      <c r="AU127" s="140" t="s">
        <v>76</v>
      </c>
      <c r="AY127" s="132" t="s">
        <v>175</v>
      </c>
      <c r="BK127" s="141">
        <f>BK128</f>
        <v>0</v>
      </c>
    </row>
    <row r="128" spans="2:63" s="11" customFormat="1" ht="22.9" customHeight="1">
      <c r="B128" s="131"/>
      <c r="D128" s="132" t="s">
        <v>75</v>
      </c>
      <c r="E128" s="167" t="s">
        <v>1051</v>
      </c>
      <c r="F128" s="167" t="s">
        <v>1052</v>
      </c>
      <c r="I128" s="134"/>
      <c r="J128" s="168">
        <f>BK128</f>
        <v>0</v>
      </c>
      <c r="L128" s="131"/>
      <c r="M128" s="136"/>
      <c r="N128" s="137"/>
      <c r="O128" s="137"/>
      <c r="P128" s="138">
        <f>P129+P169+P180+P198</f>
        <v>0</v>
      </c>
      <c r="Q128" s="137"/>
      <c r="R128" s="138">
        <f>R129+R169+R180+R198</f>
        <v>0</v>
      </c>
      <c r="S128" s="137"/>
      <c r="T128" s="139">
        <f>T129+T169+T180+T198</f>
        <v>0</v>
      </c>
      <c r="AR128" s="132" t="s">
        <v>85</v>
      </c>
      <c r="AT128" s="140" t="s">
        <v>75</v>
      </c>
      <c r="AU128" s="140" t="s">
        <v>83</v>
      </c>
      <c r="AY128" s="132" t="s">
        <v>175</v>
      </c>
      <c r="BK128" s="141">
        <f>BK129+BK169+BK180+BK198</f>
        <v>0</v>
      </c>
    </row>
    <row r="129" spans="2:63" s="11" customFormat="1" ht="20.85" customHeight="1">
      <c r="B129" s="131"/>
      <c r="D129" s="132" t="s">
        <v>75</v>
      </c>
      <c r="E129" s="167" t="s">
        <v>1053</v>
      </c>
      <c r="F129" s="167" t="s">
        <v>1054</v>
      </c>
      <c r="I129" s="134"/>
      <c r="J129" s="168">
        <f>BK129</f>
        <v>0</v>
      </c>
      <c r="L129" s="131"/>
      <c r="M129" s="136"/>
      <c r="N129" s="137"/>
      <c r="O129" s="137"/>
      <c r="P129" s="138">
        <f>SUM(P130:P168)</f>
        <v>0</v>
      </c>
      <c r="Q129" s="137"/>
      <c r="R129" s="138">
        <f>SUM(R130:R168)</f>
        <v>0</v>
      </c>
      <c r="S129" s="137"/>
      <c r="T129" s="139">
        <f>SUM(T130:T168)</f>
        <v>0</v>
      </c>
      <c r="AR129" s="132" t="s">
        <v>83</v>
      </c>
      <c r="AT129" s="140" t="s">
        <v>75</v>
      </c>
      <c r="AU129" s="140" t="s">
        <v>85</v>
      </c>
      <c r="AY129" s="132" t="s">
        <v>175</v>
      </c>
      <c r="BK129" s="141">
        <f>SUM(BK130:BK168)</f>
        <v>0</v>
      </c>
    </row>
    <row r="130" spans="1:65" s="2" customFormat="1" ht="16.5" customHeight="1">
      <c r="A130" s="32"/>
      <c r="B130" s="142"/>
      <c r="C130" s="143" t="s">
        <v>83</v>
      </c>
      <c r="D130" s="143" t="s">
        <v>176</v>
      </c>
      <c r="E130" s="144" t="s">
        <v>1055</v>
      </c>
      <c r="F130" s="145" t="s">
        <v>1056</v>
      </c>
      <c r="G130" s="146" t="s">
        <v>232</v>
      </c>
      <c r="H130" s="147">
        <v>1</v>
      </c>
      <c r="I130" s="148"/>
      <c r="J130" s="149">
        <f aca="true" t="shared" si="0" ref="J130:J168">ROUND(I130*H130,2)</f>
        <v>0</v>
      </c>
      <c r="K130" s="145" t="s">
        <v>1</v>
      </c>
      <c r="L130" s="33"/>
      <c r="M130" s="150" t="s">
        <v>1</v>
      </c>
      <c r="N130" s="151" t="s">
        <v>41</v>
      </c>
      <c r="O130" s="58"/>
      <c r="P130" s="152">
        <f aca="true" t="shared" si="1" ref="P130:P168">O130*H130</f>
        <v>0</v>
      </c>
      <c r="Q130" s="152">
        <v>0</v>
      </c>
      <c r="R130" s="152">
        <f aca="true" t="shared" si="2" ref="R130:R168">Q130*H130</f>
        <v>0</v>
      </c>
      <c r="S130" s="152">
        <v>0</v>
      </c>
      <c r="T130" s="153">
        <f aca="true" t="shared" si="3" ref="T130:T168"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4" t="s">
        <v>206</v>
      </c>
      <c r="AT130" s="154" t="s">
        <v>176</v>
      </c>
      <c r="AU130" s="154" t="s">
        <v>184</v>
      </c>
      <c r="AY130" s="17" t="s">
        <v>175</v>
      </c>
      <c r="BE130" s="155">
        <f aca="true" t="shared" si="4" ref="BE130:BE168">IF(N130="základní",J130,0)</f>
        <v>0</v>
      </c>
      <c r="BF130" s="155">
        <f aca="true" t="shared" si="5" ref="BF130:BF168">IF(N130="snížená",J130,0)</f>
        <v>0</v>
      </c>
      <c r="BG130" s="155">
        <f aca="true" t="shared" si="6" ref="BG130:BG168">IF(N130="zákl. přenesená",J130,0)</f>
        <v>0</v>
      </c>
      <c r="BH130" s="155">
        <f aca="true" t="shared" si="7" ref="BH130:BH168">IF(N130="sníž. přenesená",J130,0)</f>
        <v>0</v>
      </c>
      <c r="BI130" s="155">
        <f aca="true" t="shared" si="8" ref="BI130:BI168">IF(N130="nulová",J130,0)</f>
        <v>0</v>
      </c>
      <c r="BJ130" s="17" t="s">
        <v>83</v>
      </c>
      <c r="BK130" s="155">
        <f aca="true" t="shared" si="9" ref="BK130:BK168">ROUND(I130*H130,2)</f>
        <v>0</v>
      </c>
      <c r="BL130" s="17" t="s">
        <v>206</v>
      </c>
      <c r="BM130" s="154" t="s">
        <v>85</v>
      </c>
    </row>
    <row r="131" spans="1:65" s="2" customFormat="1" ht="16.5" customHeight="1">
      <c r="A131" s="32"/>
      <c r="B131" s="142"/>
      <c r="C131" s="143" t="s">
        <v>85</v>
      </c>
      <c r="D131" s="143" t="s">
        <v>176</v>
      </c>
      <c r="E131" s="144" t="s">
        <v>1057</v>
      </c>
      <c r="F131" s="145" t="s">
        <v>1058</v>
      </c>
      <c r="G131" s="146" t="s">
        <v>232</v>
      </c>
      <c r="H131" s="147">
        <v>1</v>
      </c>
      <c r="I131" s="148"/>
      <c r="J131" s="149">
        <f t="shared" si="0"/>
        <v>0</v>
      </c>
      <c r="K131" s="145" t="s">
        <v>1</v>
      </c>
      <c r="L131" s="33"/>
      <c r="M131" s="150" t="s">
        <v>1</v>
      </c>
      <c r="N131" s="151" t="s">
        <v>41</v>
      </c>
      <c r="O131" s="58"/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4" t="s">
        <v>206</v>
      </c>
      <c r="AT131" s="154" t="s">
        <v>176</v>
      </c>
      <c r="AU131" s="154" t="s">
        <v>184</v>
      </c>
      <c r="AY131" s="17" t="s">
        <v>175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7" t="s">
        <v>83</v>
      </c>
      <c r="BK131" s="155">
        <f t="shared" si="9"/>
        <v>0</v>
      </c>
      <c r="BL131" s="17" t="s">
        <v>206</v>
      </c>
      <c r="BM131" s="154" t="s">
        <v>180</v>
      </c>
    </row>
    <row r="132" spans="1:65" s="2" customFormat="1" ht="16.5" customHeight="1">
      <c r="A132" s="32"/>
      <c r="B132" s="142"/>
      <c r="C132" s="143" t="s">
        <v>184</v>
      </c>
      <c r="D132" s="143" t="s">
        <v>176</v>
      </c>
      <c r="E132" s="144" t="s">
        <v>1059</v>
      </c>
      <c r="F132" s="145" t="s">
        <v>1060</v>
      </c>
      <c r="G132" s="146" t="s">
        <v>232</v>
      </c>
      <c r="H132" s="147">
        <v>6</v>
      </c>
      <c r="I132" s="148"/>
      <c r="J132" s="149">
        <f t="shared" si="0"/>
        <v>0</v>
      </c>
      <c r="K132" s="145" t="s">
        <v>1</v>
      </c>
      <c r="L132" s="33"/>
      <c r="M132" s="150" t="s">
        <v>1</v>
      </c>
      <c r="N132" s="151" t="s">
        <v>41</v>
      </c>
      <c r="O132" s="58"/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4" t="s">
        <v>206</v>
      </c>
      <c r="AT132" s="154" t="s">
        <v>176</v>
      </c>
      <c r="AU132" s="154" t="s">
        <v>184</v>
      </c>
      <c r="AY132" s="17" t="s">
        <v>175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7" t="s">
        <v>83</v>
      </c>
      <c r="BK132" s="155">
        <f t="shared" si="9"/>
        <v>0</v>
      </c>
      <c r="BL132" s="17" t="s">
        <v>206</v>
      </c>
      <c r="BM132" s="154" t="s">
        <v>187</v>
      </c>
    </row>
    <row r="133" spans="1:65" s="2" customFormat="1" ht="16.5" customHeight="1">
      <c r="A133" s="32"/>
      <c r="B133" s="142"/>
      <c r="C133" s="143" t="s">
        <v>180</v>
      </c>
      <c r="D133" s="143" t="s">
        <v>176</v>
      </c>
      <c r="E133" s="144" t="s">
        <v>1061</v>
      </c>
      <c r="F133" s="145" t="s">
        <v>1062</v>
      </c>
      <c r="G133" s="146" t="s">
        <v>232</v>
      </c>
      <c r="H133" s="147">
        <v>3</v>
      </c>
      <c r="I133" s="148"/>
      <c r="J133" s="149">
        <f t="shared" si="0"/>
        <v>0</v>
      </c>
      <c r="K133" s="145" t="s">
        <v>1</v>
      </c>
      <c r="L133" s="33"/>
      <c r="M133" s="150" t="s">
        <v>1</v>
      </c>
      <c r="N133" s="151" t="s">
        <v>41</v>
      </c>
      <c r="O133" s="58"/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4" t="s">
        <v>206</v>
      </c>
      <c r="AT133" s="154" t="s">
        <v>176</v>
      </c>
      <c r="AU133" s="154" t="s">
        <v>184</v>
      </c>
      <c r="AY133" s="17" t="s">
        <v>175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7" t="s">
        <v>83</v>
      </c>
      <c r="BK133" s="155">
        <f t="shared" si="9"/>
        <v>0</v>
      </c>
      <c r="BL133" s="17" t="s">
        <v>206</v>
      </c>
      <c r="BM133" s="154" t="s">
        <v>190</v>
      </c>
    </row>
    <row r="134" spans="1:65" s="2" customFormat="1" ht="16.5" customHeight="1">
      <c r="A134" s="32"/>
      <c r="B134" s="142"/>
      <c r="C134" s="143" t="s">
        <v>192</v>
      </c>
      <c r="D134" s="143" t="s">
        <v>176</v>
      </c>
      <c r="E134" s="144" t="s">
        <v>1063</v>
      </c>
      <c r="F134" s="145" t="s">
        <v>1064</v>
      </c>
      <c r="G134" s="146" t="s">
        <v>232</v>
      </c>
      <c r="H134" s="147">
        <v>1</v>
      </c>
      <c r="I134" s="148"/>
      <c r="J134" s="149">
        <f t="shared" si="0"/>
        <v>0</v>
      </c>
      <c r="K134" s="145" t="s">
        <v>1</v>
      </c>
      <c r="L134" s="33"/>
      <c r="M134" s="150" t="s">
        <v>1</v>
      </c>
      <c r="N134" s="151" t="s">
        <v>41</v>
      </c>
      <c r="O134" s="58"/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4" t="s">
        <v>206</v>
      </c>
      <c r="AT134" s="154" t="s">
        <v>176</v>
      </c>
      <c r="AU134" s="154" t="s">
        <v>184</v>
      </c>
      <c r="AY134" s="17" t="s">
        <v>175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7" t="s">
        <v>83</v>
      </c>
      <c r="BK134" s="155">
        <f t="shared" si="9"/>
        <v>0</v>
      </c>
      <c r="BL134" s="17" t="s">
        <v>206</v>
      </c>
      <c r="BM134" s="154" t="s">
        <v>196</v>
      </c>
    </row>
    <row r="135" spans="1:65" s="2" customFormat="1" ht="16.5" customHeight="1">
      <c r="A135" s="32"/>
      <c r="B135" s="142"/>
      <c r="C135" s="143" t="s">
        <v>187</v>
      </c>
      <c r="D135" s="143" t="s">
        <v>176</v>
      </c>
      <c r="E135" s="144" t="s">
        <v>1065</v>
      </c>
      <c r="F135" s="145" t="s">
        <v>1066</v>
      </c>
      <c r="G135" s="146" t="s">
        <v>232</v>
      </c>
      <c r="H135" s="147">
        <v>1</v>
      </c>
      <c r="I135" s="148"/>
      <c r="J135" s="149">
        <f t="shared" si="0"/>
        <v>0</v>
      </c>
      <c r="K135" s="145" t="s">
        <v>1</v>
      </c>
      <c r="L135" s="33"/>
      <c r="M135" s="150" t="s">
        <v>1</v>
      </c>
      <c r="N135" s="151" t="s">
        <v>41</v>
      </c>
      <c r="O135" s="58"/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4" t="s">
        <v>206</v>
      </c>
      <c r="AT135" s="154" t="s">
        <v>176</v>
      </c>
      <c r="AU135" s="154" t="s">
        <v>184</v>
      </c>
      <c r="AY135" s="17" t="s">
        <v>175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7" t="s">
        <v>83</v>
      </c>
      <c r="BK135" s="155">
        <f t="shared" si="9"/>
        <v>0</v>
      </c>
      <c r="BL135" s="17" t="s">
        <v>206</v>
      </c>
      <c r="BM135" s="154" t="s">
        <v>199</v>
      </c>
    </row>
    <row r="136" spans="1:65" s="2" customFormat="1" ht="16.5" customHeight="1">
      <c r="A136" s="32"/>
      <c r="B136" s="142"/>
      <c r="C136" s="143" t="s">
        <v>200</v>
      </c>
      <c r="D136" s="143" t="s">
        <v>176</v>
      </c>
      <c r="E136" s="144" t="s">
        <v>1067</v>
      </c>
      <c r="F136" s="145" t="s">
        <v>1068</v>
      </c>
      <c r="G136" s="146" t="s">
        <v>232</v>
      </c>
      <c r="H136" s="147">
        <v>1</v>
      </c>
      <c r="I136" s="148"/>
      <c r="J136" s="149">
        <f t="shared" si="0"/>
        <v>0</v>
      </c>
      <c r="K136" s="145" t="s">
        <v>1</v>
      </c>
      <c r="L136" s="33"/>
      <c r="M136" s="150" t="s">
        <v>1</v>
      </c>
      <c r="N136" s="151" t="s">
        <v>41</v>
      </c>
      <c r="O136" s="58"/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4" t="s">
        <v>206</v>
      </c>
      <c r="AT136" s="154" t="s">
        <v>176</v>
      </c>
      <c r="AU136" s="154" t="s">
        <v>184</v>
      </c>
      <c r="AY136" s="17" t="s">
        <v>175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7" t="s">
        <v>83</v>
      </c>
      <c r="BK136" s="155">
        <f t="shared" si="9"/>
        <v>0</v>
      </c>
      <c r="BL136" s="17" t="s">
        <v>206</v>
      </c>
      <c r="BM136" s="154" t="s">
        <v>203</v>
      </c>
    </row>
    <row r="137" spans="1:65" s="2" customFormat="1" ht="16.5" customHeight="1">
      <c r="A137" s="32"/>
      <c r="B137" s="142"/>
      <c r="C137" s="143" t="s">
        <v>190</v>
      </c>
      <c r="D137" s="143" t="s">
        <v>176</v>
      </c>
      <c r="E137" s="144" t="s">
        <v>1069</v>
      </c>
      <c r="F137" s="145" t="s">
        <v>1070</v>
      </c>
      <c r="G137" s="146" t="s">
        <v>232</v>
      </c>
      <c r="H137" s="147">
        <v>4</v>
      </c>
      <c r="I137" s="148"/>
      <c r="J137" s="149">
        <f t="shared" si="0"/>
        <v>0</v>
      </c>
      <c r="K137" s="145" t="s">
        <v>1</v>
      </c>
      <c r="L137" s="33"/>
      <c r="M137" s="150" t="s">
        <v>1</v>
      </c>
      <c r="N137" s="151" t="s">
        <v>41</v>
      </c>
      <c r="O137" s="58"/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4" t="s">
        <v>206</v>
      </c>
      <c r="AT137" s="154" t="s">
        <v>176</v>
      </c>
      <c r="AU137" s="154" t="s">
        <v>184</v>
      </c>
      <c r="AY137" s="17" t="s">
        <v>175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7" t="s">
        <v>83</v>
      </c>
      <c r="BK137" s="155">
        <f t="shared" si="9"/>
        <v>0</v>
      </c>
      <c r="BL137" s="17" t="s">
        <v>206</v>
      </c>
      <c r="BM137" s="154" t="s">
        <v>206</v>
      </c>
    </row>
    <row r="138" spans="1:65" s="2" customFormat="1" ht="16.5" customHeight="1">
      <c r="A138" s="32"/>
      <c r="B138" s="142"/>
      <c r="C138" s="143" t="s">
        <v>207</v>
      </c>
      <c r="D138" s="143" t="s">
        <v>176</v>
      </c>
      <c r="E138" s="144" t="s">
        <v>1071</v>
      </c>
      <c r="F138" s="145" t="s">
        <v>1072</v>
      </c>
      <c r="G138" s="146" t="s">
        <v>232</v>
      </c>
      <c r="H138" s="147">
        <v>1</v>
      </c>
      <c r="I138" s="148"/>
      <c r="J138" s="149">
        <f t="shared" si="0"/>
        <v>0</v>
      </c>
      <c r="K138" s="145" t="s">
        <v>1</v>
      </c>
      <c r="L138" s="33"/>
      <c r="M138" s="150" t="s">
        <v>1</v>
      </c>
      <c r="N138" s="151" t="s">
        <v>41</v>
      </c>
      <c r="O138" s="58"/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4" t="s">
        <v>206</v>
      </c>
      <c r="AT138" s="154" t="s">
        <v>176</v>
      </c>
      <c r="AU138" s="154" t="s">
        <v>184</v>
      </c>
      <c r="AY138" s="17" t="s">
        <v>175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7" t="s">
        <v>83</v>
      </c>
      <c r="BK138" s="155">
        <f t="shared" si="9"/>
        <v>0</v>
      </c>
      <c r="BL138" s="17" t="s">
        <v>206</v>
      </c>
      <c r="BM138" s="154" t="s">
        <v>208</v>
      </c>
    </row>
    <row r="139" spans="1:65" s="2" customFormat="1" ht="16.5" customHeight="1">
      <c r="A139" s="32"/>
      <c r="B139" s="142"/>
      <c r="C139" s="143" t="s">
        <v>196</v>
      </c>
      <c r="D139" s="143" t="s">
        <v>176</v>
      </c>
      <c r="E139" s="144" t="s">
        <v>1073</v>
      </c>
      <c r="F139" s="145" t="s">
        <v>1074</v>
      </c>
      <c r="G139" s="146" t="s">
        <v>232</v>
      </c>
      <c r="H139" s="147">
        <v>1</v>
      </c>
      <c r="I139" s="148"/>
      <c r="J139" s="149">
        <f t="shared" si="0"/>
        <v>0</v>
      </c>
      <c r="K139" s="145" t="s">
        <v>1</v>
      </c>
      <c r="L139" s="33"/>
      <c r="M139" s="150" t="s">
        <v>1</v>
      </c>
      <c r="N139" s="151" t="s">
        <v>41</v>
      </c>
      <c r="O139" s="58"/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4" t="s">
        <v>206</v>
      </c>
      <c r="AT139" s="154" t="s">
        <v>176</v>
      </c>
      <c r="AU139" s="154" t="s">
        <v>184</v>
      </c>
      <c r="AY139" s="17" t="s">
        <v>175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7" t="s">
        <v>83</v>
      </c>
      <c r="BK139" s="155">
        <f t="shared" si="9"/>
        <v>0</v>
      </c>
      <c r="BL139" s="17" t="s">
        <v>206</v>
      </c>
      <c r="BM139" s="154" t="s">
        <v>211</v>
      </c>
    </row>
    <row r="140" spans="1:65" s="2" customFormat="1" ht="21.75" customHeight="1">
      <c r="A140" s="32"/>
      <c r="B140" s="142"/>
      <c r="C140" s="143" t="s">
        <v>212</v>
      </c>
      <c r="D140" s="143" t="s">
        <v>176</v>
      </c>
      <c r="E140" s="144" t="s">
        <v>1075</v>
      </c>
      <c r="F140" s="145" t="s">
        <v>1076</v>
      </c>
      <c r="G140" s="146" t="s">
        <v>232</v>
      </c>
      <c r="H140" s="147">
        <v>1</v>
      </c>
      <c r="I140" s="148"/>
      <c r="J140" s="149">
        <f t="shared" si="0"/>
        <v>0</v>
      </c>
      <c r="K140" s="145" t="s">
        <v>1</v>
      </c>
      <c r="L140" s="33"/>
      <c r="M140" s="150" t="s">
        <v>1</v>
      </c>
      <c r="N140" s="151" t="s">
        <v>41</v>
      </c>
      <c r="O140" s="58"/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4" t="s">
        <v>206</v>
      </c>
      <c r="AT140" s="154" t="s">
        <v>176</v>
      </c>
      <c r="AU140" s="154" t="s">
        <v>184</v>
      </c>
      <c r="AY140" s="17" t="s">
        <v>175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7" t="s">
        <v>83</v>
      </c>
      <c r="BK140" s="155">
        <f t="shared" si="9"/>
        <v>0</v>
      </c>
      <c r="BL140" s="17" t="s">
        <v>206</v>
      </c>
      <c r="BM140" s="154" t="s">
        <v>215</v>
      </c>
    </row>
    <row r="141" spans="1:65" s="2" customFormat="1" ht="21.75" customHeight="1">
      <c r="A141" s="32"/>
      <c r="B141" s="142"/>
      <c r="C141" s="143" t="s">
        <v>199</v>
      </c>
      <c r="D141" s="143" t="s">
        <v>176</v>
      </c>
      <c r="E141" s="144" t="s">
        <v>1077</v>
      </c>
      <c r="F141" s="145" t="s">
        <v>1076</v>
      </c>
      <c r="G141" s="146" t="s">
        <v>232</v>
      </c>
      <c r="H141" s="147">
        <v>1</v>
      </c>
      <c r="I141" s="148"/>
      <c r="J141" s="149">
        <f t="shared" si="0"/>
        <v>0</v>
      </c>
      <c r="K141" s="145" t="s">
        <v>1</v>
      </c>
      <c r="L141" s="33"/>
      <c r="M141" s="150" t="s">
        <v>1</v>
      </c>
      <c r="N141" s="151" t="s">
        <v>41</v>
      </c>
      <c r="O141" s="58"/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3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4" t="s">
        <v>206</v>
      </c>
      <c r="AT141" s="154" t="s">
        <v>176</v>
      </c>
      <c r="AU141" s="154" t="s">
        <v>184</v>
      </c>
      <c r="AY141" s="17" t="s">
        <v>175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7" t="s">
        <v>83</v>
      </c>
      <c r="BK141" s="155">
        <f t="shared" si="9"/>
        <v>0</v>
      </c>
      <c r="BL141" s="17" t="s">
        <v>206</v>
      </c>
      <c r="BM141" s="154" t="s">
        <v>218</v>
      </c>
    </row>
    <row r="142" spans="1:65" s="2" customFormat="1" ht="21.75" customHeight="1">
      <c r="A142" s="32"/>
      <c r="B142" s="142"/>
      <c r="C142" s="143" t="s">
        <v>220</v>
      </c>
      <c r="D142" s="143" t="s">
        <v>176</v>
      </c>
      <c r="E142" s="144" t="s">
        <v>1078</v>
      </c>
      <c r="F142" s="145" t="s">
        <v>1076</v>
      </c>
      <c r="G142" s="146" t="s">
        <v>232</v>
      </c>
      <c r="H142" s="147">
        <v>6</v>
      </c>
      <c r="I142" s="148"/>
      <c r="J142" s="149">
        <f t="shared" si="0"/>
        <v>0</v>
      </c>
      <c r="K142" s="145" t="s">
        <v>1</v>
      </c>
      <c r="L142" s="33"/>
      <c r="M142" s="150" t="s">
        <v>1</v>
      </c>
      <c r="N142" s="151" t="s">
        <v>41</v>
      </c>
      <c r="O142" s="58"/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53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4" t="s">
        <v>206</v>
      </c>
      <c r="AT142" s="154" t="s">
        <v>176</v>
      </c>
      <c r="AU142" s="154" t="s">
        <v>184</v>
      </c>
      <c r="AY142" s="17" t="s">
        <v>175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7" t="s">
        <v>83</v>
      </c>
      <c r="BK142" s="155">
        <f t="shared" si="9"/>
        <v>0</v>
      </c>
      <c r="BL142" s="17" t="s">
        <v>206</v>
      </c>
      <c r="BM142" s="154" t="s">
        <v>223</v>
      </c>
    </row>
    <row r="143" spans="1:65" s="2" customFormat="1" ht="16.5" customHeight="1">
      <c r="A143" s="32"/>
      <c r="B143" s="142"/>
      <c r="C143" s="143" t="s">
        <v>203</v>
      </c>
      <c r="D143" s="143" t="s">
        <v>176</v>
      </c>
      <c r="E143" s="144" t="s">
        <v>1079</v>
      </c>
      <c r="F143" s="145" t="s">
        <v>1080</v>
      </c>
      <c r="G143" s="146" t="s">
        <v>232</v>
      </c>
      <c r="H143" s="147">
        <v>1</v>
      </c>
      <c r="I143" s="148"/>
      <c r="J143" s="149">
        <f t="shared" si="0"/>
        <v>0</v>
      </c>
      <c r="K143" s="145" t="s">
        <v>1</v>
      </c>
      <c r="L143" s="33"/>
      <c r="M143" s="150" t="s">
        <v>1</v>
      </c>
      <c r="N143" s="151" t="s">
        <v>41</v>
      </c>
      <c r="O143" s="58"/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53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4" t="s">
        <v>206</v>
      </c>
      <c r="AT143" s="154" t="s">
        <v>176</v>
      </c>
      <c r="AU143" s="154" t="s">
        <v>184</v>
      </c>
      <c r="AY143" s="17" t="s">
        <v>175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7" t="s">
        <v>83</v>
      </c>
      <c r="BK143" s="155">
        <f t="shared" si="9"/>
        <v>0</v>
      </c>
      <c r="BL143" s="17" t="s">
        <v>206</v>
      </c>
      <c r="BM143" s="154" t="s">
        <v>226</v>
      </c>
    </row>
    <row r="144" spans="1:65" s="2" customFormat="1" ht="16.5" customHeight="1">
      <c r="A144" s="32"/>
      <c r="B144" s="142"/>
      <c r="C144" s="143" t="s">
        <v>8</v>
      </c>
      <c r="D144" s="143" t="s">
        <v>176</v>
      </c>
      <c r="E144" s="144" t="s">
        <v>1081</v>
      </c>
      <c r="F144" s="145" t="s">
        <v>1082</v>
      </c>
      <c r="G144" s="146" t="s">
        <v>232</v>
      </c>
      <c r="H144" s="147">
        <v>1</v>
      </c>
      <c r="I144" s="148"/>
      <c r="J144" s="149">
        <f t="shared" si="0"/>
        <v>0</v>
      </c>
      <c r="K144" s="145" t="s">
        <v>1</v>
      </c>
      <c r="L144" s="33"/>
      <c r="M144" s="150" t="s">
        <v>1</v>
      </c>
      <c r="N144" s="151" t="s">
        <v>41</v>
      </c>
      <c r="O144" s="58"/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53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4" t="s">
        <v>206</v>
      </c>
      <c r="AT144" s="154" t="s">
        <v>176</v>
      </c>
      <c r="AU144" s="154" t="s">
        <v>184</v>
      </c>
      <c r="AY144" s="17" t="s">
        <v>175</v>
      </c>
      <c r="BE144" s="155">
        <f t="shared" si="4"/>
        <v>0</v>
      </c>
      <c r="BF144" s="155">
        <f t="shared" si="5"/>
        <v>0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7" t="s">
        <v>83</v>
      </c>
      <c r="BK144" s="155">
        <f t="shared" si="9"/>
        <v>0</v>
      </c>
      <c r="BL144" s="17" t="s">
        <v>206</v>
      </c>
      <c r="BM144" s="154" t="s">
        <v>229</v>
      </c>
    </row>
    <row r="145" spans="1:65" s="2" customFormat="1" ht="21.75" customHeight="1">
      <c r="A145" s="32"/>
      <c r="B145" s="142"/>
      <c r="C145" s="143" t="s">
        <v>206</v>
      </c>
      <c r="D145" s="143" t="s">
        <v>176</v>
      </c>
      <c r="E145" s="144" t="s">
        <v>1083</v>
      </c>
      <c r="F145" s="145" t="s">
        <v>1084</v>
      </c>
      <c r="G145" s="146" t="s">
        <v>232</v>
      </c>
      <c r="H145" s="147">
        <v>2</v>
      </c>
      <c r="I145" s="148"/>
      <c r="J145" s="149">
        <f t="shared" si="0"/>
        <v>0</v>
      </c>
      <c r="K145" s="145" t="s">
        <v>1</v>
      </c>
      <c r="L145" s="33"/>
      <c r="M145" s="150" t="s">
        <v>1</v>
      </c>
      <c r="N145" s="151" t="s">
        <v>41</v>
      </c>
      <c r="O145" s="58"/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53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4" t="s">
        <v>206</v>
      </c>
      <c r="AT145" s="154" t="s">
        <v>176</v>
      </c>
      <c r="AU145" s="154" t="s">
        <v>184</v>
      </c>
      <c r="AY145" s="17" t="s">
        <v>175</v>
      </c>
      <c r="BE145" s="155">
        <f t="shared" si="4"/>
        <v>0</v>
      </c>
      <c r="BF145" s="155">
        <f t="shared" si="5"/>
        <v>0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7" t="s">
        <v>83</v>
      </c>
      <c r="BK145" s="155">
        <f t="shared" si="9"/>
        <v>0</v>
      </c>
      <c r="BL145" s="17" t="s">
        <v>206</v>
      </c>
      <c r="BM145" s="154" t="s">
        <v>233</v>
      </c>
    </row>
    <row r="146" spans="1:65" s="2" customFormat="1" ht="16.5" customHeight="1">
      <c r="A146" s="32"/>
      <c r="B146" s="142"/>
      <c r="C146" s="143" t="s">
        <v>234</v>
      </c>
      <c r="D146" s="143" t="s">
        <v>176</v>
      </c>
      <c r="E146" s="144" t="s">
        <v>1085</v>
      </c>
      <c r="F146" s="145" t="s">
        <v>1086</v>
      </c>
      <c r="G146" s="146" t="s">
        <v>232</v>
      </c>
      <c r="H146" s="147">
        <v>1</v>
      </c>
      <c r="I146" s="148"/>
      <c r="J146" s="149">
        <f t="shared" si="0"/>
        <v>0</v>
      </c>
      <c r="K146" s="145" t="s">
        <v>1</v>
      </c>
      <c r="L146" s="33"/>
      <c r="M146" s="150" t="s">
        <v>1</v>
      </c>
      <c r="N146" s="151" t="s">
        <v>41</v>
      </c>
      <c r="O146" s="58"/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53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4" t="s">
        <v>206</v>
      </c>
      <c r="AT146" s="154" t="s">
        <v>176</v>
      </c>
      <c r="AU146" s="154" t="s">
        <v>184</v>
      </c>
      <c r="AY146" s="17" t="s">
        <v>175</v>
      </c>
      <c r="BE146" s="155">
        <f t="shared" si="4"/>
        <v>0</v>
      </c>
      <c r="BF146" s="155">
        <f t="shared" si="5"/>
        <v>0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7" t="s">
        <v>83</v>
      </c>
      <c r="BK146" s="155">
        <f t="shared" si="9"/>
        <v>0</v>
      </c>
      <c r="BL146" s="17" t="s">
        <v>206</v>
      </c>
      <c r="BM146" s="154" t="s">
        <v>237</v>
      </c>
    </row>
    <row r="147" spans="1:65" s="2" customFormat="1" ht="16.5" customHeight="1">
      <c r="A147" s="32"/>
      <c r="B147" s="142"/>
      <c r="C147" s="143" t="s">
        <v>208</v>
      </c>
      <c r="D147" s="143" t="s">
        <v>176</v>
      </c>
      <c r="E147" s="144" t="s">
        <v>1087</v>
      </c>
      <c r="F147" s="145" t="s">
        <v>1088</v>
      </c>
      <c r="G147" s="146" t="s">
        <v>232</v>
      </c>
      <c r="H147" s="147">
        <v>1</v>
      </c>
      <c r="I147" s="148"/>
      <c r="J147" s="149">
        <f t="shared" si="0"/>
        <v>0</v>
      </c>
      <c r="K147" s="145" t="s">
        <v>1</v>
      </c>
      <c r="L147" s="33"/>
      <c r="M147" s="150" t="s">
        <v>1</v>
      </c>
      <c r="N147" s="151" t="s">
        <v>41</v>
      </c>
      <c r="O147" s="58"/>
      <c r="P147" s="152">
        <f t="shared" si="1"/>
        <v>0</v>
      </c>
      <c r="Q147" s="152">
        <v>0</v>
      </c>
      <c r="R147" s="152">
        <f t="shared" si="2"/>
        <v>0</v>
      </c>
      <c r="S147" s="152">
        <v>0</v>
      </c>
      <c r="T147" s="153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4" t="s">
        <v>206</v>
      </c>
      <c r="AT147" s="154" t="s">
        <v>176</v>
      </c>
      <c r="AU147" s="154" t="s">
        <v>184</v>
      </c>
      <c r="AY147" s="17" t="s">
        <v>175</v>
      </c>
      <c r="BE147" s="155">
        <f t="shared" si="4"/>
        <v>0</v>
      </c>
      <c r="BF147" s="155">
        <f t="shared" si="5"/>
        <v>0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7" t="s">
        <v>83</v>
      </c>
      <c r="BK147" s="155">
        <f t="shared" si="9"/>
        <v>0</v>
      </c>
      <c r="BL147" s="17" t="s">
        <v>206</v>
      </c>
      <c r="BM147" s="154" t="s">
        <v>240</v>
      </c>
    </row>
    <row r="148" spans="1:65" s="2" customFormat="1" ht="16.5" customHeight="1">
      <c r="A148" s="32"/>
      <c r="B148" s="142"/>
      <c r="C148" s="143" t="s">
        <v>243</v>
      </c>
      <c r="D148" s="143" t="s">
        <v>176</v>
      </c>
      <c r="E148" s="144" t="s">
        <v>1089</v>
      </c>
      <c r="F148" s="145" t="s">
        <v>1090</v>
      </c>
      <c r="G148" s="146" t="s">
        <v>232</v>
      </c>
      <c r="H148" s="147">
        <v>1</v>
      </c>
      <c r="I148" s="148"/>
      <c r="J148" s="149">
        <f t="shared" si="0"/>
        <v>0</v>
      </c>
      <c r="K148" s="145" t="s">
        <v>1</v>
      </c>
      <c r="L148" s="33"/>
      <c r="M148" s="150" t="s">
        <v>1</v>
      </c>
      <c r="N148" s="151" t="s">
        <v>41</v>
      </c>
      <c r="O148" s="58"/>
      <c r="P148" s="152">
        <f t="shared" si="1"/>
        <v>0</v>
      </c>
      <c r="Q148" s="152">
        <v>0</v>
      </c>
      <c r="R148" s="152">
        <f t="shared" si="2"/>
        <v>0</v>
      </c>
      <c r="S148" s="152">
        <v>0</v>
      </c>
      <c r="T148" s="153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4" t="s">
        <v>206</v>
      </c>
      <c r="AT148" s="154" t="s">
        <v>176</v>
      </c>
      <c r="AU148" s="154" t="s">
        <v>184</v>
      </c>
      <c r="AY148" s="17" t="s">
        <v>175</v>
      </c>
      <c r="BE148" s="155">
        <f t="shared" si="4"/>
        <v>0</v>
      </c>
      <c r="BF148" s="155">
        <f t="shared" si="5"/>
        <v>0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7" t="s">
        <v>83</v>
      </c>
      <c r="BK148" s="155">
        <f t="shared" si="9"/>
        <v>0</v>
      </c>
      <c r="BL148" s="17" t="s">
        <v>206</v>
      </c>
      <c r="BM148" s="154" t="s">
        <v>246</v>
      </c>
    </row>
    <row r="149" spans="1:65" s="2" customFormat="1" ht="21.75" customHeight="1">
      <c r="A149" s="32"/>
      <c r="B149" s="142"/>
      <c r="C149" s="143" t="s">
        <v>211</v>
      </c>
      <c r="D149" s="143" t="s">
        <v>176</v>
      </c>
      <c r="E149" s="144" t="s">
        <v>1091</v>
      </c>
      <c r="F149" s="145" t="s">
        <v>1092</v>
      </c>
      <c r="G149" s="146" t="s">
        <v>232</v>
      </c>
      <c r="H149" s="147">
        <v>1</v>
      </c>
      <c r="I149" s="148"/>
      <c r="J149" s="149">
        <f t="shared" si="0"/>
        <v>0</v>
      </c>
      <c r="K149" s="145" t="s">
        <v>1</v>
      </c>
      <c r="L149" s="33"/>
      <c r="M149" s="150" t="s">
        <v>1</v>
      </c>
      <c r="N149" s="151" t="s">
        <v>41</v>
      </c>
      <c r="O149" s="58"/>
      <c r="P149" s="152">
        <f t="shared" si="1"/>
        <v>0</v>
      </c>
      <c r="Q149" s="152">
        <v>0</v>
      </c>
      <c r="R149" s="152">
        <f t="shared" si="2"/>
        <v>0</v>
      </c>
      <c r="S149" s="152">
        <v>0</v>
      </c>
      <c r="T149" s="153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4" t="s">
        <v>206</v>
      </c>
      <c r="AT149" s="154" t="s">
        <v>176</v>
      </c>
      <c r="AU149" s="154" t="s">
        <v>184</v>
      </c>
      <c r="AY149" s="17" t="s">
        <v>175</v>
      </c>
      <c r="BE149" s="155">
        <f t="shared" si="4"/>
        <v>0</v>
      </c>
      <c r="BF149" s="155">
        <f t="shared" si="5"/>
        <v>0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17" t="s">
        <v>83</v>
      </c>
      <c r="BK149" s="155">
        <f t="shared" si="9"/>
        <v>0</v>
      </c>
      <c r="BL149" s="17" t="s">
        <v>206</v>
      </c>
      <c r="BM149" s="154" t="s">
        <v>249</v>
      </c>
    </row>
    <row r="150" spans="1:65" s="2" customFormat="1" ht="16.5" customHeight="1">
      <c r="A150" s="32"/>
      <c r="B150" s="142"/>
      <c r="C150" s="143" t="s">
        <v>7</v>
      </c>
      <c r="D150" s="143" t="s">
        <v>176</v>
      </c>
      <c r="E150" s="144" t="s">
        <v>1093</v>
      </c>
      <c r="F150" s="145" t="s">
        <v>1094</v>
      </c>
      <c r="G150" s="146" t="s">
        <v>232</v>
      </c>
      <c r="H150" s="147">
        <v>1</v>
      </c>
      <c r="I150" s="148"/>
      <c r="J150" s="149">
        <f t="shared" si="0"/>
        <v>0</v>
      </c>
      <c r="K150" s="145" t="s">
        <v>1</v>
      </c>
      <c r="L150" s="33"/>
      <c r="M150" s="150" t="s">
        <v>1</v>
      </c>
      <c r="N150" s="151" t="s">
        <v>41</v>
      </c>
      <c r="O150" s="58"/>
      <c r="P150" s="152">
        <f t="shared" si="1"/>
        <v>0</v>
      </c>
      <c r="Q150" s="152">
        <v>0</v>
      </c>
      <c r="R150" s="152">
        <f t="shared" si="2"/>
        <v>0</v>
      </c>
      <c r="S150" s="152">
        <v>0</v>
      </c>
      <c r="T150" s="153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4" t="s">
        <v>206</v>
      </c>
      <c r="AT150" s="154" t="s">
        <v>176</v>
      </c>
      <c r="AU150" s="154" t="s">
        <v>184</v>
      </c>
      <c r="AY150" s="17" t="s">
        <v>175</v>
      </c>
      <c r="BE150" s="155">
        <f t="shared" si="4"/>
        <v>0</v>
      </c>
      <c r="BF150" s="155">
        <f t="shared" si="5"/>
        <v>0</v>
      </c>
      <c r="BG150" s="155">
        <f t="shared" si="6"/>
        <v>0</v>
      </c>
      <c r="BH150" s="155">
        <f t="shared" si="7"/>
        <v>0</v>
      </c>
      <c r="BI150" s="155">
        <f t="shared" si="8"/>
        <v>0</v>
      </c>
      <c r="BJ150" s="17" t="s">
        <v>83</v>
      </c>
      <c r="BK150" s="155">
        <f t="shared" si="9"/>
        <v>0</v>
      </c>
      <c r="BL150" s="17" t="s">
        <v>206</v>
      </c>
      <c r="BM150" s="154" t="s">
        <v>254</v>
      </c>
    </row>
    <row r="151" spans="1:65" s="2" customFormat="1" ht="16.5" customHeight="1">
      <c r="A151" s="32"/>
      <c r="B151" s="142"/>
      <c r="C151" s="143" t="s">
        <v>215</v>
      </c>
      <c r="D151" s="143" t="s">
        <v>176</v>
      </c>
      <c r="E151" s="144" t="s">
        <v>1095</v>
      </c>
      <c r="F151" s="145" t="s">
        <v>1096</v>
      </c>
      <c r="G151" s="146" t="s">
        <v>232</v>
      </c>
      <c r="H151" s="147">
        <v>1</v>
      </c>
      <c r="I151" s="148"/>
      <c r="J151" s="149">
        <f t="shared" si="0"/>
        <v>0</v>
      </c>
      <c r="K151" s="145" t="s">
        <v>1</v>
      </c>
      <c r="L151" s="33"/>
      <c r="M151" s="150" t="s">
        <v>1</v>
      </c>
      <c r="N151" s="151" t="s">
        <v>41</v>
      </c>
      <c r="O151" s="58"/>
      <c r="P151" s="152">
        <f t="shared" si="1"/>
        <v>0</v>
      </c>
      <c r="Q151" s="152">
        <v>0</v>
      </c>
      <c r="R151" s="152">
        <f t="shared" si="2"/>
        <v>0</v>
      </c>
      <c r="S151" s="152">
        <v>0</v>
      </c>
      <c r="T151" s="153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4" t="s">
        <v>206</v>
      </c>
      <c r="AT151" s="154" t="s">
        <v>176</v>
      </c>
      <c r="AU151" s="154" t="s">
        <v>184</v>
      </c>
      <c r="AY151" s="17" t="s">
        <v>175</v>
      </c>
      <c r="BE151" s="155">
        <f t="shared" si="4"/>
        <v>0</v>
      </c>
      <c r="BF151" s="155">
        <f t="shared" si="5"/>
        <v>0</v>
      </c>
      <c r="BG151" s="155">
        <f t="shared" si="6"/>
        <v>0</v>
      </c>
      <c r="BH151" s="155">
        <f t="shared" si="7"/>
        <v>0</v>
      </c>
      <c r="BI151" s="155">
        <f t="shared" si="8"/>
        <v>0</v>
      </c>
      <c r="BJ151" s="17" t="s">
        <v>83</v>
      </c>
      <c r="BK151" s="155">
        <f t="shared" si="9"/>
        <v>0</v>
      </c>
      <c r="BL151" s="17" t="s">
        <v>206</v>
      </c>
      <c r="BM151" s="154" t="s">
        <v>257</v>
      </c>
    </row>
    <row r="152" spans="1:65" s="2" customFormat="1" ht="16.5" customHeight="1">
      <c r="A152" s="32"/>
      <c r="B152" s="142"/>
      <c r="C152" s="143" t="s">
        <v>258</v>
      </c>
      <c r="D152" s="143" t="s">
        <v>176</v>
      </c>
      <c r="E152" s="144" t="s">
        <v>1097</v>
      </c>
      <c r="F152" s="145" t="s">
        <v>1098</v>
      </c>
      <c r="G152" s="146" t="s">
        <v>232</v>
      </c>
      <c r="H152" s="147">
        <v>2</v>
      </c>
      <c r="I152" s="148"/>
      <c r="J152" s="149">
        <f t="shared" si="0"/>
        <v>0</v>
      </c>
      <c r="K152" s="145" t="s">
        <v>1</v>
      </c>
      <c r="L152" s="33"/>
      <c r="M152" s="150" t="s">
        <v>1</v>
      </c>
      <c r="N152" s="151" t="s">
        <v>41</v>
      </c>
      <c r="O152" s="58"/>
      <c r="P152" s="152">
        <f t="shared" si="1"/>
        <v>0</v>
      </c>
      <c r="Q152" s="152">
        <v>0</v>
      </c>
      <c r="R152" s="152">
        <f t="shared" si="2"/>
        <v>0</v>
      </c>
      <c r="S152" s="152">
        <v>0</v>
      </c>
      <c r="T152" s="153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4" t="s">
        <v>206</v>
      </c>
      <c r="AT152" s="154" t="s">
        <v>176</v>
      </c>
      <c r="AU152" s="154" t="s">
        <v>184</v>
      </c>
      <c r="AY152" s="17" t="s">
        <v>175</v>
      </c>
      <c r="BE152" s="155">
        <f t="shared" si="4"/>
        <v>0</v>
      </c>
      <c r="BF152" s="155">
        <f t="shared" si="5"/>
        <v>0</v>
      </c>
      <c r="BG152" s="155">
        <f t="shared" si="6"/>
        <v>0</v>
      </c>
      <c r="BH152" s="155">
        <f t="shared" si="7"/>
        <v>0</v>
      </c>
      <c r="BI152" s="155">
        <f t="shared" si="8"/>
        <v>0</v>
      </c>
      <c r="BJ152" s="17" t="s">
        <v>83</v>
      </c>
      <c r="BK152" s="155">
        <f t="shared" si="9"/>
        <v>0</v>
      </c>
      <c r="BL152" s="17" t="s">
        <v>206</v>
      </c>
      <c r="BM152" s="154" t="s">
        <v>261</v>
      </c>
    </row>
    <row r="153" spans="1:65" s="2" customFormat="1" ht="16.5" customHeight="1">
      <c r="A153" s="32"/>
      <c r="B153" s="142"/>
      <c r="C153" s="143" t="s">
        <v>218</v>
      </c>
      <c r="D153" s="143" t="s">
        <v>176</v>
      </c>
      <c r="E153" s="144" t="s">
        <v>1099</v>
      </c>
      <c r="F153" s="145" t="s">
        <v>1100</v>
      </c>
      <c r="G153" s="146" t="s">
        <v>232</v>
      </c>
      <c r="H153" s="147">
        <v>1</v>
      </c>
      <c r="I153" s="148"/>
      <c r="J153" s="149">
        <f t="shared" si="0"/>
        <v>0</v>
      </c>
      <c r="K153" s="145" t="s">
        <v>1</v>
      </c>
      <c r="L153" s="33"/>
      <c r="M153" s="150" t="s">
        <v>1</v>
      </c>
      <c r="N153" s="151" t="s">
        <v>41</v>
      </c>
      <c r="O153" s="58"/>
      <c r="P153" s="152">
        <f t="shared" si="1"/>
        <v>0</v>
      </c>
      <c r="Q153" s="152">
        <v>0</v>
      </c>
      <c r="R153" s="152">
        <f t="shared" si="2"/>
        <v>0</v>
      </c>
      <c r="S153" s="152">
        <v>0</v>
      </c>
      <c r="T153" s="153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4" t="s">
        <v>206</v>
      </c>
      <c r="AT153" s="154" t="s">
        <v>176</v>
      </c>
      <c r="AU153" s="154" t="s">
        <v>184</v>
      </c>
      <c r="AY153" s="17" t="s">
        <v>175</v>
      </c>
      <c r="BE153" s="155">
        <f t="shared" si="4"/>
        <v>0</v>
      </c>
      <c r="BF153" s="155">
        <f t="shared" si="5"/>
        <v>0</v>
      </c>
      <c r="BG153" s="155">
        <f t="shared" si="6"/>
        <v>0</v>
      </c>
      <c r="BH153" s="155">
        <f t="shared" si="7"/>
        <v>0</v>
      </c>
      <c r="BI153" s="155">
        <f t="shared" si="8"/>
        <v>0</v>
      </c>
      <c r="BJ153" s="17" t="s">
        <v>83</v>
      </c>
      <c r="BK153" s="155">
        <f t="shared" si="9"/>
        <v>0</v>
      </c>
      <c r="BL153" s="17" t="s">
        <v>206</v>
      </c>
      <c r="BM153" s="154" t="s">
        <v>264</v>
      </c>
    </row>
    <row r="154" spans="1:65" s="2" customFormat="1" ht="16.5" customHeight="1">
      <c r="A154" s="32"/>
      <c r="B154" s="142"/>
      <c r="C154" s="143" t="s">
        <v>267</v>
      </c>
      <c r="D154" s="143" t="s">
        <v>176</v>
      </c>
      <c r="E154" s="144" t="s">
        <v>1101</v>
      </c>
      <c r="F154" s="145" t="s">
        <v>1094</v>
      </c>
      <c r="G154" s="146" t="s">
        <v>232</v>
      </c>
      <c r="H154" s="147">
        <v>1</v>
      </c>
      <c r="I154" s="148"/>
      <c r="J154" s="149">
        <f t="shared" si="0"/>
        <v>0</v>
      </c>
      <c r="K154" s="145" t="s">
        <v>1</v>
      </c>
      <c r="L154" s="33"/>
      <c r="M154" s="150" t="s">
        <v>1</v>
      </c>
      <c r="N154" s="151" t="s">
        <v>41</v>
      </c>
      <c r="O154" s="58"/>
      <c r="P154" s="152">
        <f t="shared" si="1"/>
        <v>0</v>
      </c>
      <c r="Q154" s="152">
        <v>0</v>
      </c>
      <c r="R154" s="152">
        <f t="shared" si="2"/>
        <v>0</v>
      </c>
      <c r="S154" s="152">
        <v>0</v>
      </c>
      <c r="T154" s="153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4" t="s">
        <v>206</v>
      </c>
      <c r="AT154" s="154" t="s">
        <v>176</v>
      </c>
      <c r="AU154" s="154" t="s">
        <v>184</v>
      </c>
      <c r="AY154" s="17" t="s">
        <v>175</v>
      </c>
      <c r="BE154" s="155">
        <f t="shared" si="4"/>
        <v>0</v>
      </c>
      <c r="BF154" s="155">
        <f t="shared" si="5"/>
        <v>0</v>
      </c>
      <c r="BG154" s="155">
        <f t="shared" si="6"/>
        <v>0</v>
      </c>
      <c r="BH154" s="155">
        <f t="shared" si="7"/>
        <v>0</v>
      </c>
      <c r="BI154" s="155">
        <f t="shared" si="8"/>
        <v>0</v>
      </c>
      <c r="BJ154" s="17" t="s">
        <v>83</v>
      </c>
      <c r="BK154" s="155">
        <f t="shared" si="9"/>
        <v>0</v>
      </c>
      <c r="BL154" s="17" t="s">
        <v>206</v>
      </c>
      <c r="BM154" s="154" t="s">
        <v>270</v>
      </c>
    </row>
    <row r="155" spans="1:65" s="2" customFormat="1" ht="16.5" customHeight="1">
      <c r="A155" s="32"/>
      <c r="B155" s="142"/>
      <c r="C155" s="143" t="s">
        <v>223</v>
      </c>
      <c r="D155" s="143" t="s">
        <v>176</v>
      </c>
      <c r="E155" s="144" t="s">
        <v>1102</v>
      </c>
      <c r="F155" s="145" t="s">
        <v>1103</v>
      </c>
      <c r="G155" s="146" t="s">
        <v>232</v>
      </c>
      <c r="H155" s="147">
        <v>2</v>
      </c>
      <c r="I155" s="148"/>
      <c r="J155" s="149">
        <f t="shared" si="0"/>
        <v>0</v>
      </c>
      <c r="K155" s="145" t="s">
        <v>1</v>
      </c>
      <c r="L155" s="33"/>
      <c r="M155" s="150" t="s">
        <v>1</v>
      </c>
      <c r="N155" s="151" t="s">
        <v>41</v>
      </c>
      <c r="O155" s="58"/>
      <c r="P155" s="152">
        <f t="shared" si="1"/>
        <v>0</v>
      </c>
      <c r="Q155" s="152">
        <v>0</v>
      </c>
      <c r="R155" s="152">
        <f t="shared" si="2"/>
        <v>0</v>
      </c>
      <c r="S155" s="152">
        <v>0</v>
      </c>
      <c r="T155" s="153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4" t="s">
        <v>206</v>
      </c>
      <c r="AT155" s="154" t="s">
        <v>176</v>
      </c>
      <c r="AU155" s="154" t="s">
        <v>184</v>
      </c>
      <c r="AY155" s="17" t="s">
        <v>175</v>
      </c>
      <c r="BE155" s="155">
        <f t="shared" si="4"/>
        <v>0</v>
      </c>
      <c r="BF155" s="155">
        <f t="shared" si="5"/>
        <v>0</v>
      </c>
      <c r="BG155" s="155">
        <f t="shared" si="6"/>
        <v>0</v>
      </c>
      <c r="BH155" s="155">
        <f t="shared" si="7"/>
        <v>0</v>
      </c>
      <c r="BI155" s="155">
        <f t="shared" si="8"/>
        <v>0</v>
      </c>
      <c r="BJ155" s="17" t="s">
        <v>83</v>
      </c>
      <c r="BK155" s="155">
        <f t="shared" si="9"/>
        <v>0</v>
      </c>
      <c r="BL155" s="17" t="s">
        <v>206</v>
      </c>
      <c r="BM155" s="154" t="s">
        <v>273</v>
      </c>
    </row>
    <row r="156" spans="1:65" s="2" customFormat="1" ht="16.5" customHeight="1">
      <c r="A156" s="32"/>
      <c r="B156" s="142"/>
      <c r="C156" s="143" t="s">
        <v>276</v>
      </c>
      <c r="D156" s="143" t="s">
        <v>176</v>
      </c>
      <c r="E156" s="144" t="s">
        <v>1104</v>
      </c>
      <c r="F156" s="145" t="s">
        <v>1105</v>
      </c>
      <c r="G156" s="146" t="s">
        <v>232</v>
      </c>
      <c r="H156" s="147">
        <v>4</v>
      </c>
      <c r="I156" s="148"/>
      <c r="J156" s="149">
        <f t="shared" si="0"/>
        <v>0</v>
      </c>
      <c r="K156" s="145" t="s">
        <v>1</v>
      </c>
      <c r="L156" s="33"/>
      <c r="M156" s="150" t="s">
        <v>1</v>
      </c>
      <c r="N156" s="151" t="s">
        <v>41</v>
      </c>
      <c r="O156" s="58"/>
      <c r="P156" s="152">
        <f t="shared" si="1"/>
        <v>0</v>
      </c>
      <c r="Q156" s="152">
        <v>0</v>
      </c>
      <c r="R156" s="152">
        <f t="shared" si="2"/>
        <v>0</v>
      </c>
      <c r="S156" s="152">
        <v>0</v>
      </c>
      <c r="T156" s="153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4" t="s">
        <v>206</v>
      </c>
      <c r="AT156" s="154" t="s">
        <v>176</v>
      </c>
      <c r="AU156" s="154" t="s">
        <v>184</v>
      </c>
      <c r="AY156" s="17" t="s">
        <v>175</v>
      </c>
      <c r="BE156" s="155">
        <f t="shared" si="4"/>
        <v>0</v>
      </c>
      <c r="BF156" s="155">
        <f t="shared" si="5"/>
        <v>0</v>
      </c>
      <c r="BG156" s="155">
        <f t="shared" si="6"/>
        <v>0</v>
      </c>
      <c r="BH156" s="155">
        <f t="shared" si="7"/>
        <v>0</v>
      </c>
      <c r="BI156" s="155">
        <f t="shared" si="8"/>
        <v>0</v>
      </c>
      <c r="BJ156" s="17" t="s">
        <v>83</v>
      </c>
      <c r="BK156" s="155">
        <f t="shared" si="9"/>
        <v>0</v>
      </c>
      <c r="BL156" s="17" t="s">
        <v>206</v>
      </c>
      <c r="BM156" s="154" t="s">
        <v>279</v>
      </c>
    </row>
    <row r="157" spans="1:65" s="2" customFormat="1" ht="16.5" customHeight="1">
      <c r="A157" s="32"/>
      <c r="B157" s="142"/>
      <c r="C157" s="143" t="s">
        <v>226</v>
      </c>
      <c r="D157" s="143" t="s">
        <v>176</v>
      </c>
      <c r="E157" s="144" t="s">
        <v>1106</v>
      </c>
      <c r="F157" s="145" t="s">
        <v>1107</v>
      </c>
      <c r="G157" s="146" t="s">
        <v>232</v>
      </c>
      <c r="H157" s="147">
        <v>33</v>
      </c>
      <c r="I157" s="148"/>
      <c r="J157" s="149">
        <f t="shared" si="0"/>
        <v>0</v>
      </c>
      <c r="K157" s="145" t="s">
        <v>1</v>
      </c>
      <c r="L157" s="33"/>
      <c r="M157" s="150" t="s">
        <v>1</v>
      </c>
      <c r="N157" s="151" t="s">
        <v>41</v>
      </c>
      <c r="O157" s="58"/>
      <c r="P157" s="152">
        <f t="shared" si="1"/>
        <v>0</v>
      </c>
      <c r="Q157" s="152">
        <v>0</v>
      </c>
      <c r="R157" s="152">
        <f t="shared" si="2"/>
        <v>0</v>
      </c>
      <c r="S157" s="152">
        <v>0</v>
      </c>
      <c r="T157" s="153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4" t="s">
        <v>206</v>
      </c>
      <c r="AT157" s="154" t="s">
        <v>176</v>
      </c>
      <c r="AU157" s="154" t="s">
        <v>184</v>
      </c>
      <c r="AY157" s="17" t="s">
        <v>175</v>
      </c>
      <c r="BE157" s="155">
        <f t="shared" si="4"/>
        <v>0</v>
      </c>
      <c r="BF157" s="155">
        <f t="shared" si="5"/>
        <v>0</v>
      </c>
      <c r="BG157" s="155">
        <f t="shared" si="6"/>
        <v>0</v>
      </c>
      <c r="BH157" s="155">
        <f t="shared" si="7"/>
        <v>0</v>
      </c>
      <c r="BI157" s="155">
        <f t="shared" si="8"/>
        <v>0</v>
      </c>
      <c r="BJ157" s="17" t="s">
        <v>83</v>
      </c>
      <c r="BK157" s="155">
        <f t="shared" si="9"/>
        <v>0</v>
      </c>
      <c r="BL157" s="17" t="s">
        <v>206</v>
      </c>
      <c r="BM157" s="154" t="s">
        <v>282</v>
      </c>
    </row>
    <row r="158" spans="1:65" s="2" customFormat="1" ht="16.5" customHeight="1">
      <c r="A158" s="32"/>
      <c r="B158" s="142"/>
      <c r="C158" s="143" t="s">
        <v>283</v>
      </c>
      <c r="D158" s="143" t="s">
        <v>176</v>
      </c>
      <c r="E158" s="144" t="s">
        <v>1108</v>
      </c>
      <c r="F158" s="145" t="s">
        <v>1109</v>
      </c>
      <c r="G158" s="146" t="s">
        <v>232</v>
      </c>
      <c r="H158" s="147">
        <v>2</v>
      </c>
      <c r="I158" s="148"/>
      <c r="J158" s="149">
        <f t="shared" si="0"/>
        <v>0</v>
      </c>
      <c r="K158" s="145" t="s">
        <v>1</v>
      </c>
      <c r="L158" s="33"/>
      <c r="M158" s="150" t="s">
        <v>1</v>
      </c>
      <c r="N158" s="151" t="s">
        <v>41</v>
      </c>
      <c r="O158" s="58"/>
      <c r="P158" s="152">
        <f t="shared" si="1"/>
        <v>0</v>
      </c>
      <c r="Q158" s="152">
        <v>0</v>
      </c>
      <c r="R158" s="152">
        <f t="shared" si="2"/>
        <v>0</v>
      </c>
      <c r="S158" s="152">
        <v>0</v>
      </c>
      <c r="T158" s="153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4" t="s">
        <v>206</v>
      </c>
      <c r="AT158" s="154" t="s">
        <v>176</v>
      </c>
      <c r="AU158" s="154" t="s">
        <v>184</v>
      </c>
      <c r="AY158" s="17" t="s">
        <v>175</v>
      </c>
      <c r="BE158" s="155">
        <f t="shared" si="4"/>
        <v>0</v>
      </c>
      <c r="BF158" s="155">
        <f t="shared" si="5"/>
        <v>0</v>
      </c>
      <c r="BG158" s="155">
        <f t="shared" si="6"/>
        <v>0</v>
      </c>
      <c r="BH158" s="155">
        <f t="shared" si="7"/>
        <v>0</v>
      </c>
      <c r="BI158" s="155">
        <f t="shared" si="8"/>
        <v>0</v>
      </c>
      <c r="BJ158" s="17" t="s">
        <v>83</v>
      </c>
      <c r="BK158" s="155">
        <f t="shared" si="9"/>
        <v>0</v>
      </c>
      <c r="BL158" s="17" t="s">
        <v>206</v>
      </c>
      <c r="BM158" s="154" t="s">
        <v>284</v>
      </c>
    </row>
    <row r="159" spans="1:65" s="2" customFormat="1" ht="16.5" customHeight="1">
      <c r="A159" s="32"/>
      <c r="B159" s="142"/>
      <c r="C159" s="143" t="s">
        <v>229</v>
      </c>
      <c r="D159" s="143" t="s">
        <v>176</v>
      </c>
      <c r="E159" s="144" t="s">
        <v>1110</v>
      </c>
      <c r="F159" s="145" t="s">
        <v>1111</v>
      </c>
      <c r="G159" s="146" t="s">
        <v>232</v>
      </c>
      <c r="H159" s="147">
        <v>1</v>
      </c>
      <c r="I159" s="148"/>
      <c r="J159" s="149">
        <f t="shared" si="0"/>
        <v>0</v>
      </c>
      <c r="K159" s="145" t="s">
        <v>1</v>
      </c>
      <c r="L159" s="33"/>
      <c r="M159" s="150" t="s">
        <v>1</v>
      </c>
      <c r="N159" s="151" t="s">
        <v>41</v>
      </c>
      <c r="O159" s="58"/>
      <c r="P159" s="152">
        <f t="shared" si="1"/>
        <v>0</v>
      </c>
      <c r="Q159" s="152">
        <v>0</v>
      </c>
      <c r="R159" s="152">
        <f t="shared" si="2"/>
        <v>0</v>
      </c>
      <c r="S159" s="152">
        <v>0</v>
      </c>
      <c r="T159" s="153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4" t="s">
        <v>206</v>
      </c>
      <c r="AT159" s="154" t="s">
        <v>176</v>
      </c>
      <c r="AU159" s="154" t="s">
        <v>184</v>
      </c>
      <c r="AY159" s="17" t="s">
        <v>175</v>
      </c>
      <c r="BE159" s="155">
        <f t="shared" si="4"/>
        <v>0</v>
      </c>
      <c r="BF159" s="155">
        <f t="shared" si="5"/>
        <v>0</v>
      </c>
      <c r="BG159" s="155">
        <f t="shared" si="6"/>
        <v>0</v>
      </c>
      <c r="BH159" s="155">
        <f t="shared" si="7"/>
        <v>0</v>
      </c>
      <c r="BI159" s="155">
        <f t="shared" si="8"/>
        <v>0</v>
      </c>
      <c r="BJ159" s="17" t="s">
        <v>83</v>
      </c>
      <c r="BK159" s="155">
        <f t="shared" si="9"/>
        <v>0</v>
      </c>
      <c r="BL159" s="17" t="s">
        <v>206</v>
      </c>
      <c r="BM159" s="154" t="s">
        <v>241</v>
      </c>
    </row>
    <row r="160" spans="1:65" s="2" customFormat="1" ht="16.5" customHeight="1">
      <c r="A160" s="32"/>
      <c r="B160" s="142"/>
      <c r="C160" s="143" t="s">
        <v>287</v>
      </c>
      <c r="D160" s="143" t="s">
        <v>176</v>
      </c>
      <c r="E160" s="144" t="s">
        <v>1112</v>
      </c>
      <c r="F160" s="145" t="s">
        <v>1113</v>
      </c>
      <c r="G160" s="146" t="s">
        <v>232</v>
      </c>
      <c r="H160" s="147">
        <v>2</v>
      </c>
      <c r="I160" s="148"/>
      <c r="J160" s="149">
        <f t="shared" si="0"/>
        <v>0</v>
      </c>
      <c r="K160" s="145" t="s">
        <v>1</v>
      </c>
      <c r="L160" s="33"/>
      <c r="M160" s="150" t="s">
        <v>1</v>
      </c>
      <c r="N160" s="151" t="s">
        <v>41</v>
      </c>
      <c r="O160" s="58"/>
      <c r="P160" s="152">
        <f t="shared" si="1"/>
        <v>0</v>
      </c>
      <c r="Q160" s="152">
        <v>0</v>
      </c>
      <c r="R160" s="152">
        <f t="shared" si="2"/>
        <v>0</v>
      </c>
      <c r="S160" s="152">
        <v>0</v>
      </c>
      <c r="T160" s="153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4" t="s">
        <v>206</v>
      </c>
      <c r="AT160" s="154" t="s">
        <v>176</v>
      </c>
      <c r="AU160" s="154" t="s">
        <v>184</v>
      </c>
      <c r="AY160" s="17" t="s">
        <v>175</v>
      </c>
      <c r="BE160" s="155">
        <f t="shared" si="4"/>
        <v>0</v>
      </c>
      <c r="BF160" s="155">
        <f t="shared" si="5"/>
        <v>0</v>
      </c>
      <c r="BG160" s="155">
        <f t="shared" si="6"/>
        <v>0</v>
      </c>
      <c r="BH160" s="155">
        <f t="shared" si="7"/>
        <v>0</v>
      </c>
      <c r="BI160" s="155">
        <f t="shared" si="8"/>
        <v>0</v>
      </c>
      <c r="BJ160" s="17" t="s">
        <v>83</v>
      </c>
      <c r="BK160" s="155">
        <f t="shared" si="9"/>
        <v>0</v>
      </c>
      <c r="BL160" s="17" t="s">
        <v>206</v>
      </c>
      <c r="BM160" s="154" t="s">
        <v>265</v>
      </c>
    </row>
    <row r="161" spans="1:65" s="2" customFormat="1" ht="16.5" customHeight="1">
      <c r="A161" s="32"/>
      <c r="B161" s="142"/>
      <c r="C161" s="143" t="s">
        <v>233</v>
      </c>
      <c r="D161" s="143" t="s">
        <v>176</v>
      </c>
      <c r="E161" s="144" t="s">
        <v>1114</v>
      </c>
      <c r="F161" s="145" t="s">
        <v>1115</v>
      </c>
      <c r="G161" s="146" t="s">
        <v>232</v>
      </c>
      <c r="H161" s="147">
        <v>12</v>
      </c>
      <c r="I161" s="148"/>
      <c r="J161" s="149">
        <f t="shared" si="0"/>
        <v>0</v>
      </c>
      <c r="K161" s="145" t="s">
        <v>1</v>
      </c>
      <c r="L161" s="33"/>
      <c r="M161" s="150" t="s">
        <v>1</v>
      </c>
      <c r="N161" s="151" t="s">
        <v>41</v>
      </c>
      <c r="O161" s="58"/>
      <c r="P161" s="152">
        <f t="shared" si="1"/>
        <v>0</v>
      </c>
      <c r="Q161" s="152">
        <v>0</v>
      </c>
      <c r="R161" s="152">
        <f t="shared" si="2"/>
        <v>0</v>
      </c>
      <c r="S161" s="152">
        <v>0</v>
      </c>
      <c r="T161" s="153">
        <f t="shared" si="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4" t="s">
        <v>206</v>
      </c>
      <c r="AT161" s="154" t="s">
        <v>176</v>
      </c>
      <c r="AU161" s="154" t="s">
        <v>184</v>
      </c>
      <c r="AY161" s="17" t="s">
        <v>175</v>
      </c>
      <c r="BE161" s="155">
        <f t="shared" si="4"/>
        <v>0</v>
      </c>
      <c r="BF161" s="155">
        <f t="shared" si="5"/>
        <v>0</v>
      </c>
      <c r="BG161" s="155">
        <f t="shared" si="6"/>
        <v>0</v>
      </c>
      <c r="BH161" s="155">
        <f t="shared" si="7"/>
        <v>0</v>
      </c>
      <c r="BI161" s="155">
        <f t="shared" si="8"/>
        <v>0</v>
      </c>
      <c r="BJ161" s="17" t="s">
        <v>83</v>
      </c>
      <c r="BK161" s="155">
        <f t="shared" si="9"/>
        <v>0</v>
      </c>
      <c r="BL161" s="17" t="s">
        <v>206</v>
      </c>
      <c r="BM161" s="154" t="s">
        <v>288</v>
      </c>
    </row>
    <row r="162" spans="1:65" s="2" customFormat="1" ht="16.5" customHeight="1">
      <c r="A162" s="32"/>
      <c r="B162" s="142"/>
      <c r="C162" s="143" t="s">
        <v>289</v>
      </c>
      <c r="D162" s="143" t="s">
        <v>176</v>
      </c>
      <c r="E162" s="144" t="s">
        <v>1116</v>
      </c>
      <c r="F162" s="145" t="s">
        <v>1117</v>
      </c>
      <c r="G162" s="146" t="s">
        <v>232</v>
      </c>
      <c r="H162" s="147">
        <v>12</v>
      </c>
      <c r="I162" s="148"/>
      <c r="J162" s="149">
        <f t="shared" si="0"/>
        <v>0</v>
      </c>
      <c r="K162" s="145" t="s">
        <v>1</v>
      </c>
      <c r="L162" s="33"/>
      <c r="M162" s="150" t="s">
        <v>1</v>
      </c>
      <c r="N162" s="151" t="s">
        <v>41</v>
      </c>
      <c r="O162" s="58"/>
      <c r="P162" s="152">
        <f t="shared" si="1"/>
        <v>0</v>
      </c>
      <c r="Q162" s="152">
        <v>0</v>
      </c>
      <c r="R162" s="152">
        <f t="shared" si="2"/>
        <v>0</v>
      </c>
      <c r="S162" s="152">
        <v>0</v>
      </c>
      <c r="T162" s="153">
        <f t="shared" si="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4" t="s">
        <v>206</v>
      </c>
      <c r="AT162" s="154" t="s">
        <v>176</v>
      </c>
      <c r="AU162" s="154" t="s">
        <v>184</v>
      </c>
      <c r="AY162" s="17" t="s">
        <v>175</v>
      </c>
      <c r="BE162" s="155">
        <f t="shared" si="4"/>
        <v>0</v>
      </c>
      <c r="BF162" s="155">
        <f t="shared" si="5"/>
        <v>0</v>
      </c>
      <c r="BG162" s="155">
        <f t="shared" si="6"/>
        <v>0</v>
      </c>
      <c r="BH162" s="155">
        <f t="shared" si="7"/>
        <v>0</v>
      </c>
      <c r="BI162" s="155">
        <f t="shared" si="8"/>
        <v>0</v>
      </c>
      <c r="BJ162" s="17" t="s">
        <v>83</v>
      </c>
      <c r="BK162" s="155">
        <f t="shared" si="9"/>
        <v>0</v>
      </c>
      <c r="BL162" s="17" t="s">
        <v>206</v>
      </c>
      <c r="BM162" s="154" t="s">
        <v>292</v>
      </c>
    </row>
    <row r="163" spans="1:65" s="2" customFormat="1" ht="16.5" customHeight="1">
      <c r="A163" s="32"/>
      <c r="B163" s="142"/>
      <c r="C163" s="143" t="s">
        <v>237</v>
      </c>
      <c r="D163" s="143" t="s">
        <v>176</v>
      </c>
      <c r="E163" s="144" t="s">
        <v>1118</v>
      </c>
      <c r="F163" s="145" t="s">
        <v>1119</v>
      </c>
      <c r="G163" s="146" t="s">
        <v>787</v>
      </c>
      <c r="H163" s="147">
        <v>1</v>
      </c>
      <c r="I163" s="148"/>
      <c r="J163" s="149">
        <f t="shared" si="0"/>
        <v>0</v>
      </c>
      <c r="K163" s="145" t="s">
        <v>1</v>
      </c>
      <c r="L163" s="33"/>
      <c r="M163" s="150" t="s">
        <v>1</v>
      </c>
      <c r="N163" s="151" t="s">
        <v>41</v>
      </c>
      <c r="O163" s="58"/>
      <c r="P163" s="152">
        <f t="shared" si="1"/>
        <v>0</v>
      </c>
      <c r="Q163" s="152">
        <v>0</v>
      </c>
      <c r="R163" s="152">
        <f t="shared" si="2"/>
        <v>0</v>
      </c>
      <c r="S163" s="152">
        <v>0</v>
      </c>
      <c r="T163" s="153">
        <f t="shared" si="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4" t="s">
        <v>206</v>
      </c>
      <c r="AT163" s="154" t="s">
        <v>176</v>
      </c>
      <c r="AU163" s="154" t="s">
        <v>184</v>
      </c>
      <c r="AY163" s="17" t="s">
        <v>175</v>
      </c>
      <c r="BE163" s="155">
        <f t="shared" si="4"/>
        <v>0</v>
      </c>
      <c r="BF163" s="155">
        <f t="shared" si="5"/>
        <v>0</v>
      </c>
      <c r="BG163" s="155">
        <f t="shared" si="6"/>
        <v>0</v>
      </c>
      <c r="BH163" s="155">
        <f t="shared" si="7"/>
        <v>0</v>
      </c>
      <c r="BI163" s="155">
        <f t="shared" si="8"/>
        <v>0</v>
      </c>
      <c r="BJ163" s="17" t="s">
        <v>83</v>
      </c>
      <c r="BK163" s="155">
        <f t="shared" si="9"/>
        <v>0</v>
      </c>
      <c r="BL163" s="17" t="s">
        <v>206</v>
      </c>
      <c r="BM163" s="154" t="s">
        <v>293</v>
      </c>
    </row>
    <row r="164" spans="1:65" s="2" customFormat="1" ht="16.5" customHeight="1">
      <c r="A164" s="32"/>
      <c r="B164" s="142"/>
      <c r="C164" s="143" t="s">
        <v>294</v>
      </c>
      <c r="D164" s="143" t="s">
        <v>176</v>
      </c>
      <c r="E164" s="144" t="s">
        <v>1120</v>
      </c>
      <c r="F164" s="145" t="s">
        <v>1121</v>
      </c>
      <c r="G164" s="146" t="s">
        <v>787</v>
      </c>
      <c r="H164" s="147">
        <v>1</v>
      </c>
      <c r="I164" s="148"/>
      <c r="J164" s="149">
        <f t="shared" si="0"/>
        <v>0</v>
      </c>
      <c r="K164" s="145" t="s">
        <v>1</v>
      </c>
      <c r="L164" s="33"/>
      <c r="M164" s="150" t="s">
        <v>1</v>
      </c>
      <c r="N164" s="151" t="s">
        <v>41</v>
      </c>
      <c r="O164" s="58"/>
      <c r="P164" s="152">
        <f t="shared" si="1"/>
        <v>0</v>
      </c>
      <c r="Q164" s="152">
        <v>0</v>
      </c>
      <c r="R164" s="152">
        <f t="shared" si="2"/>
        <v>0</v>
      </c>
      <c r="S164" s="152">
        <v>0</v>
      </c>
      <c r="T164" s="153">
        <f t="shared" si="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4" t="s">
        <v>206</v>
      </c>
      <c r="AT164" s="154" t="s">
        <v>176</v>
      </c>
      <c r="AU164" s="154" t="s">
        <v>184</v>
      </c>
      <c r="AY164" s="17" t="s">
        <v>175</v>
      </c>
      <c r="BE164" s="155">
        <f t="shared" si="4"/>
        <v>0</v>
      </c>
      <c r="BF164" s="155">
        <f t="shared" si="5"/>
        <v>0</v>
      </c>
      <c r="BG164" s="155">
        <f t="shared" si="6"/>
        <v>0</v>
      </c>
      <c r="BH164" s="155">
        <f t="shared" si="7"/>
        <v>0</v>
      </c>
      <c r="BI164" s="155">
        <f t="shared" si="8"/>
        <v>0</v>
      </c>
      <c r="BJ164" s="17" t="s">
        <v>83</v>
      </c>
      <c r="BK164" s="155">
        <f t="shared" si="9"/>
        <v>0</v>
      </c>
      <c r="BL164" s="17" t="s">
        <v>206</v>
      </c>
      <c r="BM164" s="154" t="s">
        <v>295</v>
      </c>
    </row>
    <row r="165" spans="1:65" s="2" customFormat="1" ht="36">
      <c r="A165" s="32"/>
      <c r="B165" s="142"/>
      <c r="C165" s="143" t="s">
        <v>240</v>
      </c>
      <c r="D165" s="143" t="s">
        <v>176</v>
      </c>
      <c r="E165" s="144" t="s">
        <v>1122</v>
      </c>
      <c r="F165" s="145" t="s">
        <v>1123</v>
      </c>
      <c r="G165" s="146" t="s">
        <v>232</v>
      </c>
      <c r="H165" s="147">
        <v>1</v>
      </c>
      <c r="I165" s="148"/>
      <c r="J165" s="149">
        <f t="shared" si="0"/>
        <v>0</v>
      </c>
      <c r="K165" s="145" t="s">
        <v>1</v>
      </c>
      <c r="L165" s="33"/>
      <c r="M165" s="150" t="s">
        <v>1</v>
      </c>
      <c r="N165" s="151" t="s">
        <v>41</v>
      </c>
      <c r="O165" s="58"/>
      <c r="P165" s="152">
        <f t="shared" si="1"/>
        <v>0</v>
      </c>
      <c r="Q165" s="152">
        <v>0</v>
      </c>
      <c r="R165" s="152">
        <f t="shared" si="2"/>
        <v>0</v>
      </c>
      <c r="S165" s="152">
        <v>0</v>
      </c>
      <c r="T165" s="153">
        <f t="shared" si="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4" t="s">
        <v>206</v>
      </c>
      <c r="AT165" s="154" t="s">
        <v>176</v>
      </c>
      <c r="AU165" s="154" t="s">
        <v>184</v>
      </c>
      <c r="AY165" s="17" t="s">
        <v>175</v>
      </c>
      <c r="BE165" s="155">
        <f t="shared" si="4"/>
        <v>0</v>
      </c>
      <c r="BF165" s="155">
        <f t="shared" si="5"/>
        <v>0</v>
      </c>
      <c r="BG165" s="155">
        <f t="shared" si="6"/>
        <v>0</v>
      </c>
      <c r="BH165" s="155">
        <f t="shared" si="7"/>
        <v>0</v>
      </c>
      <c r="BI165" s="155">
        <f t="shared" si="8"/>
        <v>0</v>
      </c>
      <c r="BJ165" s="17" t="s">
        <v>83</v>
      </c>
      <c r="BK165" s="155">
        <f t="shared" si="9"/>
        <v>0</v>
      </c>
      <c r="BL165" s="17" t="s">
        <v>206</v>
      </c>
      <c r="BM165" s="154" t="s">
        <v>299</v>
      </c>
    </row>
    <row r="166" spans="1:65" s="2" customFormat="1" ht="33" customHeight="1">
      <c r="A166" s="32"/>
      <c r="B166" s="142"/>
      <c r="C166" s="143" t="s">
        <v>300</v>
      </c>
      <c r="D166" s="143" t="s">
        <v>176</v>
      </c>
      <c r="E166" s="144" t="s">
        <v>1124</v>
      </c>
      <c r="F166" s="145" t="s">
        <v>1125</v>
      </c>
      <c r="G166" s="146" t="s">
        <v>232</v>
      </c>
      <c r="H166" s="147">
        <v>1</v>
      </c>
      <c r="I166" s="148"/>
      <c r="J166" s="149">
        <f t="shared" si="0"/>
        <v>0</v>
      </c>
      <c r="K166" s="145" t="s">
        <v>1</v>
      </c>
      <c r="L166" s="33"/>
      <c r="M166" s="150" t="s">
        <v>1</v>
      </c>
      <c r="N166" s="151" t="s">
        <v>41</v>
      </c>
      <c r="O166" s="58"/>
      <c r="P166" s="152">
        <f t="shared" si="1"/>
        <v>0</v>
      </c>
      <c r="Q166" s="152">
        <v>0</v>
      </c>
      <c r="R166" s="152">
        <f t="shared" si="2"/>
        <v>0</v>
      </c>
      <c r="S166" s="152">
        <v>0</v>
      </c>
      <c r="T166" s="153">
        <f t="shared" si="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4" t="s">
        <v>206</v>
      </c>
      <c r="AT166" s="154" t="s">
        <v>176</v>
      </c>
      <c r="AU166" s="154" t="s">
        <v>184</v>
      </c>
      <c r="AY166" s="17" t="s">
        <v>175</v>
      </c>
      <c r="BE166" s="155">
        <f t="shared" si="4"/>
        <v>0</v>
      </c>
      <c r="BF166" s="155">
        <f t="shared" si="5"/>
        <v>0</v>
      </c>
      <c r="BG166" s="155">
        <f t="shared" si="6"/>
        <v>0</v>
      </c>
      <c r="BH166" s="155">
        <f t="shared" si="7"/>
        <v>0</v>
      </c>
      <c r="BI166" s="155">
        <f t="shared" si="8"/>
        <v>0</v>
      </c>
      <c r="BJ166" s="17" t="s">
        <v>83</v>
      </c>
      <c r="BK166" s="155">
        <f t="shared" si="9"/>
        <v>0</v>
      </c>
      <c r="BL166" s="17" t="s">
        <v>206</v>
      </c>
      <c r="BM166" s="154" t="s">
        <v>303</v>
      </c>
    </row>
    <row r="167" spans="1:65" s="2" customFormat="1" ht="16.5" customHeight="1">
      <c r="A167" s="32"/>
      <c r="B167" s="142"/>
      <c r="C167" s="143" t="s">
        <v>246</v>
      </c>
      <c r="D167" s="143" t="s">
        <v>176</v>
      </c>
      <c r="E167" s="144" t="s">
        <v>1126</v>
      </c>
      <c r="F167" s="145" t="s">
        <v>1127</v>
      </c>
      <c r="G167" s="146" t="s">
        <v>232</v>
      </c>
      <c r="H167" s="147">
        <v>1</v>
      </c>
      <c r="I167" s="148"/>
      <c r="J167" s="149">
        <f t="shared" si="0"/>
        <v>0</v>
      </c>
      <c r="K167" s="145" t="s">
        <v>1</v>
      </c>
      <c r="L167" s="33"/>
      <c r="M167" s="150" t="s">
        <v>1</v>
      </c>
      <c r="N167" s="151" t="s">
        <v>41</v>
      </c>
      <c r="O167" s="58"/>
      <c r="P167" s="152">
        <f t="shared" si="1"/>
        <v>0</v>
      </c>
      <c r="Q167" s="152">
        <v>0</v>
      </c>
      <c r="R167" s="152">
        <f t="shared" si="2"/>
        <v>0</v>
      </c>
      <c r="S167" s="152">
        <v>0</v>
      </c>
      <c r="T167" s="153">
        <f t="shared" si="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4" t="s">
        <v>206</v>
      </c>
      <c r="AT167" s="154" t="s">
        <v>176</v>
      </c>
      <c r="AU167" s="154" t="s">
        <v>184</v>
      </c>
      <c r="AY167" s="17" t="s">
        <v>175</v>
      </c>
      <c r="BE167" s="155">
        <f t="shared" si="4"/>
        <v>0</v>
      </c>
      <c r="BF167" s="155">
        <f t="shared" si="5"/>
        <v>0</v>
      </c>
      <c r="BG167" s="155">
        <f t="shared" si="6"/>
        <v>0</v>
      </c>
      <c r="BH167" s="155">
        <f t="shared" si="7"/>
        <v>0</v>
      </c>
      <c r="BI167" s="155">
        <f t="shared" si="8"/>
        <v>0</v>
      </c>
      <c r="BJ167" s="17" t="s">
        <v>83</v>
      </c>
      <c r="BK167" s="155">
        <f t="shared" si="9"/>
        <v>0</v>
      </c>
      <c r="BL167" s="17" t="s">
        <v>206</v>
      </c>
      <c r="BM167" s="154" t="s">
        <v>308</v>
      </c>
    </row>
    <row r="168" spans="1:65" s="2" customFormat="1" ht="16.5" customHeight="1">
      <c r="A168" s="32"/>
      <c r="B168" s="142"/>
      <c r="C168" s="143" t="s">
        <v>309</v>
      </c>
      <c r="D168" s="143" t="s">
        <v>176</v>
      </c>
      <c r="E168" s="144" t="s">
        <v>1128</v>
      </c>
      <c r="F168" s="145" t="s">
        <v>1129</v>
      </c>
      <c r="G168" s="146" t="s">
        <v>787</v>
      </c>
      <c r="H168" s="147">
        <v>1</v>
      </c>
      <c r="I168" s="148"/>
      <c r="J168" s="149">
        <f t="shared" si="0"/>
        <v>0</v>
      </c>
      <c r="K168" s="145" t="s">
        <v>1</v>
      </c>
      <c r="L168" s="33"/>
      <c r="M168" s="150" t="s">
        <v>1</v>
      </c>
      <c r="N168" s="151" t="s">
        <v>41</v>
      </c>
      <c r="O168" s="58"/>
      <c r="P168" s="152">
        <f t="shared" si="1"/>
        <v>0</v>
      </c>
      <c r="Q168" s="152">
        <v>0</v>
      </c>
      <c r="R168" s="152">
        <f t="shared" si="2"/>
        <v>0</v>
      </c>
      <c r="S168" s="152">
        <v>0</v>
      </c>
      <c r="T168" s="153">
        <f t="shared" si="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4" t="s">
        <v>206</v>
      </c>
      <c r="AT168" s="154" t="s">
        <v>176</v>
      </c>
      <c r="AU168" s="154" t="s">
        <v>184</v>
      </c>
      <c r="AY168" s="17" t="s">
        <v>175</v>
      </c>
      <c r="BE168" s="155">
        <f t="shared" si="4"/>
        <v>0</v>
      </c>
      <c r="BF168" s="155">
        <f t="shared" si="5"/>
        <v>0</v>
      </c>
      <c r="BG168" s="155">
        <f t="shared" si="6"/>
        <v>0</v>
      </c>
      <c r="BH168" s="155">
        <f t="shared" si="7"/>
        <v>0</v>
      </c>
      <c r="BI168" s="155">
        <f t="shared" si="8"/>
        <v>0</v>
      </c>
      <c r="BJ168" s="17" t="s">
        <v>83</v>
      </c>
      <c r="BK168" s="155">
        <f t="shared" si="9"/>
        <v>0</v>
      </c>
      <c r="BL168" s="17" t="s">
        <v>206</v>
      </c>
      <c r="BM168" s="154" t="s">
        <v>312</v>
      </c>
    </row>
    <row r="169" spans="2:63" s="11" customFormat="1" ht="20.85" customHeight="1">
      <c r="B169" s="131"/>
      <c r="D169" s="132" t="s">
        <v>75</v>
      </c>
      <c r="E169" s="167" t="s">
        <v>1130</v>
      </c>
      <c r="F169" s="167" t="s">
        <v>1131</v>
      </c>
      <c r="I169" s="134"/>
      <c r="J169" s="168">
        <f>BK169</f>
        <v>0</v>
      </c>
      <c r="L169" s="131"/>
      <c r="M169" s="136"/>
      <c r="N169" s="137"/>
      <c r="O169" s="137"/>
      <c r="P169" s="138">
        <f>SUM(P170:P179)</f>
        <v>0</v>
      </c>
      <c r="Q169" s="137"/>
      <c r="R169" s="138">
        <f>SUM(R170:R179)</f>
        <v>0</v>
      </c>
      <c r="S169" s="137"/>
      <c r="T169" s="139">
        <f>SUM(T170:T179)</f>
        <v>0</v>
      </c>
      <c r="AR169" s="132" t="s">
        <v>83</v>
      </c>
      <c r="AT169" s="140" t="s">
        <v>75</v>
      </c>
      <c r="AU169" s="140" t="s">
        <v>85</v>
      </c>
      <c r="AY169" s="132" t="s">
        <v>175</v>
      </c>
      <c r="BK169" s="141">
        <f>SUM(BK170:BK179)</f>
        <v>0</v>
      </c>
    </row>
    <row r="170" spans="1:65" s="2" customFormat="1" ht="16.5" customHeight="1">
      <c r="A170" s="32"/>
      <c r="B170" s="142"/>
      <c r="C170" s="143" t="s">
        <v>249</v>
      </c>
      <c r="D170" s="143" t="s">
        <v>176</v>
      </c>
      <c r="E170" s="144" t="s">
        <v>1132</v>
      </c>
      <c r="F170" s="145" t="s">
        <v>1133</v>
      </c>
      <c r="G170" s="146" t="s">
        <v>232</v>
      </c>
      <c r="H170" s="147">
        <v>1</v>
      </c>
      <c r="I170" s="148"/>
      <c r="J170" s="149">
        <f>ROUND(I170*H170,2)</f>
        <v>0</v>
      </c>
      <c r="K170" s="145" t="s">
        <v>1</v>
      </c>
      <c r="L170" s="33"/>
      <c r="M170" s="150" t="s">
        <v>1</v>
      </c>
      <c r="N170" s="151" t="s">
        <v>41</v>
      </c>
      <c r="O170" s="58"/>
      <c r="P170" s="152">
        <f>O170*H170</f>
        <v>0</v>
      </c>
      <c r="Q170" s="152">
        <v>0</v>
      </c>
      <c r="R170" s="152">
        <f>Q170*H170</f>
        <v>0</v>
      </c>
      <c r="S170" s="152">
        <v>0</v>
      </c>
      <c r="T170" s="153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4" t="s">
        <v>206</v>
      </c>
      <c r="AT170" s="154" t="s">
        <v>176</v>
      </c>
      <c r="AU170" s="154" t="s">
        <v>184</v>
      </c>
      <c r="AY170" s="17" t="s">
        <v>175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7" t="s">
        <v>83</v>
      </c>
      <c r="BK170" s="155">
        <f>ROUND(I170*H170,2)</f>
        <v>0</v>
      </c>
      <c r="BL170" s="17" t="s">
        <v>206</v>
      </c>
      <c r="BM170" s="154" t="s">
        <v>317</v>
      </c>
    </row>
    <row r="171" spans="1:65" s="2" customFormat="1" ht="16.5" customHeight="1">
      <c r="A171" s="32"/>
      <c r="B171" s="142"/>
      <c r="C171" s="143" t="s">
        <v>320</v>
      </c>
      <c r="D171" s="143" t="s">
        <v>176</v>
      </c>
      <c r="E171" s="144" t="s">
        <v>1134</v>
      </c>
      <c r="F171" s="145" t="s">
        <v>1135</v>
      </c>
      <c r="G171" s="146" t="s">
        <v>232</v>
      </c>
      <c r="H171" s="147">
        <v>1</v>
      </c>
      <c r="I171" s="148"/>
      <c r="J171" s="149">
        <f>ROUND(I171*H171,2)</f>
        <v>0</v>
      </c>
      <c r="K171" s="145" t="s">
        <v>1</v>
      </c>
      <c r="L171" s="33"/>
      <c r="M171" s="150" t="s">
        <v>1</v>
      </c>
      <c r="N171" s="151" t="s">
        <v>41</v>
      </c>
      <c r="O171" s="58"/>
      <c r="P171" s="152">
        <f>O171*H171</f>
        <v>0</v>
      </c>
      <c r="Q171" s="152">
        <v>0</v>
      </c>
      <c r="R171" s="152">
        <f>Q171*H171</f>
        <v>0</v>
      </c>
      <c r="S171" s="152">
        <v>0</v>
      </c>
      <c r="T171" s="153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4" t="s">
        <v>206</v>
      </c>
      <c r="AT171" s="154" t="s">
        <v>176</v>
      </c>
      <c r="AU171" s="154" t="s">
        <v>184</v>
      </c>
      <c r="AY171" s="17" t="s">
        <v>175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7" t="s">
        <v>83</v>
      </c>
      <c r="BK171" s="155">
        <f>ROUND(I171*H171,2)</f>
        <v>0</v>
      </c>
      <c r="BL171" s="17" t="s">
        <v>206</v>
      </c>
      <c r="BM171" s="154" t="s">
        <v>323</v>
      </c>
    </row>
    <row r="172" spans="1:65" s="2" customFormat="1" ht="16.5" customHeight="1">
      <c r="A172" s="32"/>
      <c r="B172" s="142"/>
      <c r="C172" s="143" t="s">
        <v>254</v>
      </c>
      <c r="D172" s="143" t="s">
        <v>176</v>
      </c>
      <c r="E172" s="144" t="s">
        <v>1136</v>
      </c>
      <c r="F172" s="145" t="s">
        <v>1137</v>
      </c>
      <c r="G172" s="146" t="s">
        <v>232</v>
      </c>
      <c r="H172" s="147">
        <v>2</v>
      </c>
      <c r="I172" s="148"/>
      <c r="J172" s="149">
        <f>ROUND(I172*H172,2)</f>
        <v>0</v>
      </c>
      <c r="K172" s="145" t="s">
        <v>1</v>
      </c>
      <c r="L172" s="33"/>
      <c r="M172" s="150" t="s">
        <v>1</v>
      </c>
      <c r="N172" s="151" t="s">
        <v>41</v>
      </c>
      <c r="O172" s="58"/>
      <c r="P172" s="152">
        <f>O172*H172</f>
        <v>0</v>
      </c>
      <c r="Q172" s="152">
        <v>0</v>
      </c>
      <c r="R172" s="152">
        <f>Q172*H172</f>
        <v>0</v>
      </c>
      <c r="S172" s="152">
        <v>0</v>
      </c>
      <c r="T172" s="153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4" t="s">
        <v>206</v>
      </c>
      <c r="AT172" s="154" t="s">
        <v>176</v>
      </c>
      <c r="AU172" s="154" t="s">
        <v>184</v>
      </c>
      <c r="AY172" s="17" t="s">
        <v>175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7" t="s">
        <v>83</v>
      </c>
      <c r="BK172" s="155">
        <f>ROUND(I172*H172,2)</f>
        <v>0</v>
      </c>
      <c r="BL172" s="17" t="s">
        <v>206</v>
      </c>
      <c r="BM172" s="154" t="s">
        <v>326</v>
      </c>
    </row>
    <row r="173" spans="1:65" s="2" customFormat="1" ht="16.5" customHeight="1">
      <c r="A173" s="32"/>
      <c r="B173" s="142"/>
      <c r="C173" s="143" t="s">
        <v>327</v>
      </c>
      <c r="D173" s="143" t="s">
        <v>176</v>
      </c>
      <c r="E173" s="144" t="s">
        <v>1138</v>
      </c>
      <c r="F173" s="145" t="s">
        <v>1139</v>
      </c>
      <c r="G173" s="146" t="s">
        <v>232</v>
      </c>
      <c r="H173" s="147">
        <v>3</v>
      </c>
      <c r="I173" s="148"/>
      <c r="J173" s="149">
        <f>ROUND(I173*H173,2)</f>
        <v>0</v>
      </c>
      <c r="K173" s="145" t="s">
        <v>1</v>
      </c>
      <c r="L173" s="33"/>
      <c r="M173" s="150" t="s">
        <v>1</v>
      </c>
      <c r="N173" s="151" t="s">
        <v>41</v>
      </c>
      <c r="O173" s="58"/>
      <c r="P173" s="152">
        <f>O173*H173</f>
        <v>0</v>
      </c>
      <c r="Q173" s="152">
        <v>0</v>
      </c>
      <c r="R173" s="152">
        <f>Q173*H173</f>
        <v>0</v>
      </c>
      <c r="S173" s="152">
        <v>0</v>
      </c>
      <c r="T173" s="153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4" t="s">
        <v>206</v>
      </c>
      <c r="AT173" s="154" t="s">
        <v>176</v>
      </c>
      <c r="AU173" s="154" t="s">
        <v>184</v>
      </c>
      <c r="AY173" s="17" t="s">
        <v>175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7" t="s">
        <v>83</v>
      </c>
      <c r="BK173" s="155">
        <f>ROUND(I173*H173,2)</f>
        <v>0</v>
      </c>
      <c r="BL173" s="17" t="s">
        <v>206</v>
      </c>
      <c r="BM173" s="154" t="s">
        <v>330</v>
      </c>
    </row>
    <row r="174" spans="1:65" s="2" customFormat="1" ht="24">
      <c r="A174" s="32"/>
      <c r="B174" s="142"/>
      <c r="C174" s="143" t="s">
        <v>257</v>
      </c>
      <c r="D174" s="143" t="s">
        <v>176</v>
      </c>
      <c r="E174" s="144" t="s">
        <v>1140</v>
      </c>
      <c r="F174" s="145" t="s">
        <v>1141</v>
      </c>
      <c r="G174" s="146" t="s">
        <v>232</v>
      </c>
      <c r="H174" s="147">
        <v>1</v>
      </c>
      <c r="I174" s="148"/>
      <c r="J174" s="149">
        <f>ROUND(I174*H174,2)</f>
        <v>0</v>
      </c>
      <c r="K174" s="145" t="s">
        <v>1</v>
      </c>
      <c r="L174" s="33"/>
      <c r="M174" s="150" t="s">
        <v>1</v>
      </c>
      <c r="N174" s="151" t="s">
        <v>41</v>
      </c>
      <c r="O174" s="58"/>
      <c r="P174" s="152">
        <f>O174*H174</f>
        <v>0</v>
      </c>
      <c r="Q174" s="152">
        <v>0</v>
      </c>
      <c r="R174" s="152">
        <f>Q174*H174</f>
        <v>0</v>
      </c>
      <c r="S174" s="152">
        <v>0</v>
      </c>
      <c r="T174" s="153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4" t="s">
        <v>206</v>
      </c>
      <c r="AT174" s="154" t="s">
        <v>176</v>
      </c>
      <c r="AU174" s="154" t="s">
        <v>184</v>
      </c>
      <c r="AY174" s="17" t="s">
        <v>175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7" t="s">
        <v>83</v>
      </c>
      <c r="BK174" s="155">
        <f>ROUND(I174*H174,2)</f>
        <v>0</v>
      </c>
      <c r="BL174" s="17" t="s">
        <v>206</v>
      </c>
      <c r="BM174" s="154" t="s">
        <v>333</v>
      </c>
    </row>
    <row r="175" spans="1:47" s="2" customFormat="1" ht="19.5">
      <c r="A175" s="32"/>
      <c r="B175" s="33"/>
      <c r="C175" s="32"/>
      <c r="D175" s="170" t="s">
        <v>834</v>
      </c>
      <c r="E175" s="32"/>
      <c r="F175" s="203" t="s">
        <v>1142</v>
      </c>
      <c r="G175" s="32"/>
      <c r="H175" s="32"/>
      <c r="I175" s="204"/>
      <c r="J175" s="32"/>
      <c r="K175" s="32"/>
      <c r="L175" s="33"/>
      <c r="M175" s="205"/>
      <c r="N175" s="206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834</v>
      </c>
      <c r="AU175" s="17" t="s">
        <v>184</v>
      </c>
    </row>
    <row r="176" spans="1:65" s="2" customFormat="1" ht="16.5" customHeight="1">
      <c r="A176" s="32"/>
      <c r="B176" s="142"/>
      <c r="C176" s="143" t="s">
        <v>334</v>
      </c>
      <c r="D176" s="143" t="s">
        <v>176</v>
      </c>
      <c r="E176" s="144" t="s">
        <v>1143</v>
      </c>
      <c r="F176" s="145" t="s">
        <v>1144</v>
      </c>
      <c r="G176" s="146" t="s">
        <v>232</v>
      </c>
      <c r="H176" s="147">
        <v>1</v>
      </c>
      <c r="I176" s="148"/>
      <c r="J176" s="149">
        <f>ROUND(I176*H176,2)</f>
        <v>0</v>
      </c>
      <c r="K176" s="145" t="s">
        <v>1</v>
      </c>
      <c r="L176" s="33"/>
      <c r="M176" s="150" t="s">
        <v>1</v>
      </c>
      <c r="N176" s="151" t="s">
        <v>41</v>
      </c>
      <c r="O176" s="58"/>
      <c r="P176" s="152">
        <f>O176*H176</f>
        <v>0</v>
      </c>
      <c r="Q176" s="152">
        <v>0</v>
      </c>
      <c r="R176" s="152">
        <f>Q176*H176</f>
        <v>0</v>
      </c>
      <c r="S176" s="152">
        <v>0</v>
      </c>
      <c r="T176" s="153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4" t="s">
        <v>206</v>
      </c>
      <c r="AT176" s="154" t="s">
        <v>176</v>
      </c>
      <c r="AU176" s="154" t="s">
        <v>184</v>
      </c>
      <c r="AY176" s="17" t="s">
        <v>175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7" t="s">
        <v>83</v>
      </c>
      <c r="BK176" s="155">
        <f>ROUND(I176*H176,2)</f>
        <v>0</v>
      </c>
      <c r="BL176" s="17" t="s">
        <v>206</v>
      </c>
      <c r="BM176" s="154" t="s">
        <v>337</v>
      </c>
    </row>
    <row r="177" spans="1:65" s="2" customFormat="1" ht="16.5" customHeight="1">
      <c r="A177" s="32"/>
      <c r="B177" s="142"/>
      <c r="C177" s="143" t="s">
        <v>261</v>
      </c>
      <c r="D177" s="143" t="s">
        <v>176</v>
      </c>
      <c r="E177" s="144" t="s">
        <v>1145</v>
      </c>
      <c r="F177" s="145" t="s">
        <v>1146</v>
      </c>
      <c r="G177" s="146" t="s">
        <v>232</v>
      </c>
      <c r="H177" s="147">
        <v>1</v>
      </c>
      <c r="I177" s="148"/>
      <c r="J177" s="149">
        <f>ROUND(I177*H177,2)</f>
        <v>0</v>
      </c>
      <c r="K177" s="145" t="s">
        <v>1</v>
      </c>
      <c r="L177" s="33"/>
      <c r="M177" s="150" t="s">
        <v>1</v>
      </c>
      <c r="N177" s="151" t="s">
        <v>41</v>
      </c>
      <c r="O177" s="58"/>
      <c r="P177" s="152">
        <f>O177*H177</f>
        <v>0</v>
      </c>
      <c r="Q177" s="152">
        <v>0</v>
      </c>
      <c r="R177" s="152">
        <f>Q177*H177</f>
        <v>0</v>
      </c>
      <c r="S177" s="152">
        <v>0</v>
      </c>
      <c r="T177" s="153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4" t="s">
        <v>206</v>
      </c>
      <c r="AT177" s="154" t="s">
        <v>176</v>
      </c>
      <c r="AU177" s="154" t="s">
        <v>184</v>
      </c>
      <c r="AY177" s="17" t="s">
        <v>175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7" t="s">
        <v>83</v>
      </c>
      <c r="BK177" s="155">
        <f>ROUND(I177*H177,2)</f>
        <v>0</v>
      </c>
      <c r="BL177" s="17" t="s">
        <v>206</v>
      </c>
      <c r="BM177" s="154" t="s">
        <v>340</v>
      </c>
    </row>
    <row r="178" spans="1:65" s="2" customFormat="1" ht="16.5" customHeight="1">
      <c r="A178" s="32"/>
      <c r="B178" s="142"/>
      <c r="C178" s="143" t="s">
        <v>341</v>
      </c>
      <c r="D178" s="143" t="s">
        <v>176</v>
      </c>
      <c r="E178" s="144" t="s">
        <v>1147</v>
      </c>
      <c r="F178" s="145" t="s">
        <v>1148</v>
      </c>
      <c r="G178" s="146" t="s">
        <v>232</v>
      </c>
      <c r="H178" s="147">
        <v>1</v>
      </c>
      <c r="I178" s="148"/>
      <c r="J178" s="149">
        <f>ROUND(I178*H178,2)</f>
        <v>0</v>
      </c>
      <c r="K178" s="145" t="s">
        <v>1</v>
      </c>
      <c r="L178" s="33"/>
      <c r="M178" s="150" t="s">
        <v>1</v>
      </c>
      <c r="N178" s="151" t="s">
        <v>41</v>
      </c>
      <c r="O178" s="58"/>
      <c r="P178" s="152">
        <f>O178*H178</f>
        <v>0</v>
      </c>
      <c r="Q178" s="152">
        <v>0</v>
      </c>
      <c r="R178" s="152">
        <f>Q178*H178</f>
        <v>0</v>
      </c>
      <c r="S178" s="152">
        <v>0</v>
      </c>
      <c r="T178" s="153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4" t="s">
        <v>206</v>
      </c>
      <c r="AT178" s="154" t="s">
        <v>176</v>
      </c>
      <c r="AU178" s="154" t="s">
        <v>184</v>
      </c>
      <c r="AY178" s="17" t="s">
        <v>175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7" t="s">
        <v>83</v>
      </c>
      <c r="BK178" s="155">
        <f>ROUND(I178*H178,2)</f>
        <v>0</v>
      </c>
      <c r="BL178" s="17" t="s">
        <v>206</v>
      </c>
      <c r="BM178" s="154" t="s">
        <v>304</v>
      </c>
    </row>
    <row r="179" spans="1:65" s="2" customFormat="1" ht="24">
      <c r="A179" s="32"/>
      <c r="B179" s="142"/>
      <c r="C179" s="143" t="s">
        <v>264</v>
      </c>
      <c r="D179" s="143" t="s">
        <v>176</v>
      </c>
      <c r="E179" s="144" t="s">
        <v>1149</v>
      </c>
      <c r="F179" s="145" t="s">
        <v>1150</v>
      </c>
      <c r="G179" s="146" t="s">
        <v>232</v>
      </c>
      <c r="H179" s="147">
        <v>5</v>
      </c>
      <c r="I179" s="148"/>
      <c r="J179" s="149">
        <f>ROUND(I179*H179,2)</f>
        <v>0</v>
      </c>
      <c r="K179" s="145" t="s">
        <v>1</v>
      </c>
      <c r="L179" s="33"/>
      <c r="M179" s="150" t="s">
        <v>1</v>
      </c>
      <c r="N179" s="151" t="s">
        <v>41</v>
      </c>
      <c r="O179" s="58"/>
      <c r="P179" s="152">
        <f>O179*H179</f>
        <v>0</v>
      </c>
      <c r="Q179" s="152">
        <v>0</v>
      </c>
      <c r="R179" s="152">
        <f>Q179*H179</f>
        <v>0</v>
      </c>
      <c r="S179" s="152">
        <v>0</v>
      </c>
      <c r="T179" s="153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4" t="s">
        <v>206</v>
      </c>
      <c r="AT179" s="154" t="s">
        <v>176</v>
      </c>
      <c r="AU179" s="154" t="s">
        <v>184</v>
      </c>
      <c r="AY179" s="17" t="s">
        <v>175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7" t="s">
        <v>83</v>
      </c>
      <c r="BK179" s="155">
        <f>ROUND(I179*H179,2)</f>
        <v>0</v>
      </c>
      <c r="BL179" s="17" t="s">
        <v>206</v>
      </c>
      <c r="BM179" s="154" t="s">
        <v>318</v>
      </c>
    </row>
    <row r="180" spans="2:63" s="11" customFormat="1" ht="20.85" customHeight="1">
      <c r="B180" s="131"/>
      <c r="D180" s="132" t="s">
        <v>75</v>
      </c>
      <c r="E180" s="167" t="s">
        <v>1151</v>
      </c>
      <c r="F180" s="167" t="s">
        <v>1152</v>
      </c>
      <c r="I180" s="134"/>
      <c r="J180" s="168">
        <f>BK180</f>
        <v>0</v>
      </c>
      <c r="L180" s="131"/>
      <c r="M180" s="136"/>
      <c r="N180" s="137"/>
      <c r="O180" s="137"/>
      <c r="P180" s="138">
        <f>SUM(P181:P197)</f>
        <v>0</v>
      </c>
      <c r="Q180" s="137"/>
      <c r="R180" s="138">
        <f>SUM(R181:R197)</f>
        <v>0</v>
      </c>
      <c r="S180" s="137"/>
      <c r="T180" s="139">
        <f>SUM(T181:T197)</f>
        <v>0</v>
      </c>
      <c r="AR180" s="132" t="s">
        <v>83</v>
      </c>
      <c r="AT180" s="140" t="s">
        <v>75</v>
      </c>
      <c r="AU180" s="140" t="s">
        <v>85</v>
      </c>
      <c r="AY180" s="132" t="s">
        <v>175</v>
      </c>
      <c r="BK180" s="141">
        <f>SUM(BK181:BK197)</f>
        <v>0</v>
      </c>
    </row>
    <row r="181" spans="1:65" s="2" customFormat="1" ht="16.5" customHeight="1">
      <c r="A181" s="32"/>
      <c r="B181" s="142"/>
      <c r="C181" s="143" t="s">
        <v>346</v>
      </c>
      <c r="D181" s="143" t="s">
        <v>176</v>
      </c>
      <c r="E181" s="144" t="s">
        <v>1153</v>
      </c>
      <c r="F181" s="145" t="s">
        <v>1154</v>
      </c>
      <c r="G181" s="146" t="s">
        <v>362</v>
      </c>
      <c r="H181" s="147">
        <v>10</v>
      </c>
      <c r="I181" s="148"/>
      <c r="J181" s="149">
        <f aca="true" t="shared" si="10" ref="J181:J197">ROUND(I181*H181,2)</f>
        <v>0</v>
      </c>
      <c r="K181" s="145" t="s">
        <v>1</v>
      </c>
      <c r="L181" s="33"/>
      <c r="M181" s="150" t="s">
        <v>1</v>
      </c>
      <c r="N181" s="151" t="s">
        <v>41</v>
      </c>
      <c r="O181" s="58"/>
      <c r="P181" s="152">
        <f aca="true" t="shared" si="11" ref="P181:P197">O181*H181</f>
        <v>0</v>
      </c>
      <c r="Q181" s="152">
        <v>0</v>
      </c>
      <c r="R181" s="152">
        <f aca="true" t="shared" si="12" ref="R181:R197">Q181*H181</f>
        <v>0</v>
      </c>
      <c r="S181" s="152">
        <v>0</v>
      </c>
      <c r="T181" s="153">
        <f aca="true" t="shared" si="13" ref="T181:T197"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4" t="s">
        <v>206</v>
      </c>
      <c r="AT181" s="154" t="s">
        <v>176</v>
      </c>
      <c r="AU181" s="154" t="s">
        <v>184</v>
      </c>
      <c r="AY181" s="17" t="s">
        <v>175</v>
      </c>
      <c r="BE181" s="155">
        <f aca="true" t="shared" si="14" ref="BE181:BE197">IF(N181="základní",J181,0)</f>
        <v>0</v>
      </c>
      <c r="BF181" s="155">
        <f aca="true" t="shared" si="15" ref="BF181:BF197">IF(N181="snížená",J181,0)</f>
        <v>0</v>
      </c>
      <c r="BG181" s="155">
        <f aca="true" t="shared" si="16" ref="BG181:BG197">IF(N181="zákl. přenesená",J181,0)</f>
        <v>0</v>
      </c>
      <c r="BH181" s="155">
        <f aca="true" t="shared" si="17" ref="BH181:BH197">IF(N181="sníž. přenesená",J181,0)</f>
        <v>0</v>
      </c>
      <c r="BI181" s="155">
        <f aca="true" t="shared" si="18" ref="BI181:BI197">IF(N181="nulová",J181,0)</f>
        <v>0</v>
      </c>
      <c r="BJ181" s="17" t="s">
        <v>83</v>
      </c>
      <c r="BK181" s="155">
        <f aca="true" t="shared" si="19" ref="BK181:BK197">ROUND(I181*H181,2)</f>
        <v>0</v>
      </c>
      <c r="BL181" s="17" t="s">
        <v>206</v>
      </c>
      <c r="BM181" s="154" t="s">
        <v>349</v>
      </c>
    </row>
    <row r="182" spans="1:65" s="2" customFormat="1" ht="16.5" customHeight="1">
      <c r="A182" s="32"/>
      <c r="B182" s="142"/>
      <c r="C182" s="143" t="s">
        <v>270</v>
      </c>
      <c r="D182" s="143" t="s">
        <v>176</v>
      </c>
      <c r="E182" s="144" t="s">
        <v>1155</v>
      </c>
      <c r="F182" s="145" t="s">
        <v>1156</v>
      </c>
      <c r="G182" s="146" t="s">
        <v>362</v>
      </c>
      <c r="H182" s="147">
        <v>10</v>
      </c>
      <c r="I182" s="148"/>
      <c r="J182" s="149">
        <f t="shared" si="10"/>
        <v>0</v>
      </c>
      <c r="K182" s="145" t="s">
        <v>1</v>
      </c>
      <c r="L182" s="33"/>
      <c r="M182" s="150" t="s">
        <v>1</v>
      </c>
      <c r="N182" s="151" t="s">
        <v>41</v>
      </c>
      <c r="O182" s="58"/>
      <c r="P182" s="152">
        <f t="shared" si="11"/>
        <v>0</v>
      </c>
      <c r="Q182" s="152">
        <v>0</v>
      </c>
      <c r="R182" s="152">
        <f t="shared" si="12"/>
        <v>0</v>
      </c>
      <c r="S182" s="152">
        <v>0</v>
      </c>
      <c r="T182" s="153">
        <f t="shared" si="1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4" t="s">
        <v>206</v>
      </c>
      <c r="AT182" s="154" t="s">
        <v>176</v>
      </c>
      <c r="AU182" s="154" t="s">
        <v>184</v>
      </c>
      <c r="AY182" s="17" t="s">
        <v>175</v>
      </c>
      <c r="BE182" s="155">
        <f t="shared" si="14"/>
        <v>0</v>
      </c>
      <c r="BF182" s="155">
        <f t="shared" si="15"/>
        <v>0</v>
      </c>
      <c r="BG182" s="155">
        <f t="shared" si="16"/>
        <v>0</v>
      </c>
      <c r="BH182" s="155">
        <f t="shared" si="17"/>
        <v>0</v>
      </c>
      <c r="BI182" s="155">
        <f t="shared" si="18"/>
        <v>0</v>
      </c>
      <c r="BJ182" s="17" t="s">
        <v>83</v>
      </c>
      <c r="BK182" s="155">
        <f t="shared" si="19"/>
        <v>0</v>
      </c>
      <c r="BL182" s="17" t="s">
        <v>206</v>
      </c>
      <c r="BM182" s="154" t="s">
        <v>352</v>
      </c>
    </row>
    <row r="183" spans="1:65" s="2" customFormat="1" ht="16.5" customHeight="1">
      <c r="A183" s="32"/>
      <c r="B183" s="142"/>
      <c r="C183" s="143" t="s">
        <v>353</v>
      </c>
      <c r="D183" s="143" t="s">
        <v>176</v>
      </c>
      <c r="E183" s="144" t="s">
        <v>1157</v>
      </c>
      <c r="F183" s="145" t="s">
        <v>1158</v>
      </c>
      <c r="G183" s="146" t="s">
        <v>362</v>
      </c>
      <c r="H183" s="147">
        <v>30</v>
      </c>
      <c r="I183" s="148"/>
      <c r="J183" s="149">
        <f t="shared" si="10"/>
        <v>0</v>
      </c>
      <c r="K183" s="145" t="s">
        <v>1</v>
      </c>
      <c r="L183" s="33"/>
      <c r="M183" s="150" t="s">
        <v>1</v>
      </c>
      <c r="N183" s="151" t="s">
        <v>41</v>
      </c>
      <c r="O183" s="58"/>
      <c r="P183" s="152">
        <f t="shared" si="11"/>
        <v>0</v>
      </c>
      <c r="Q183" s="152">
        <v>0</v>
      </c>
      <c r="R183" s="152">
        <f t="shared" si="12"/>
        <v>0</v>
      </c>
      <c r="S183" s="152">
        <v>0</v>
      </c>
      <c r="T183" s="153">
        <f t="shared" si="1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4" t="s">
        <v>206</v>
      </c>
      <c r="AT183" s="154" t="s">
        <v>176</v>
      </c>
      <c r="AU183" s="154" t="s">
        <v>184</v>
      </c>
      <c r="AY183" s="17" t="s">
        <v>175</v>
      </c>
      <c r="BE183" s="155">
        <f t="shared" si="14"/>
        <v>0</v>
      </c>
      <c r="BF183" s="155">
        <f t="shared" si="15"/>
        <v>0</v>
      </c>
      <c r="BG183" s="155">
        <f t="shared" si="16"/>
        <v>0</v>
      </c>
      <c r="BH183" s="155">
        <f t="shared" si="17"/>
        <v>0</v>
      </c>
      <c r="BI183" s="155">
        <f t="shared" si="18"/>
        <v>0</v>
      </c>
      <c r="BJ183" s="17" t="s">
        <v>83</v>
      </c>
      <c r="BK183" s="155">
        <f t="shared" si="19"/>
        <v>0</v>
      </c>
      <c r="BL183" s="17" t="s">
        <v>206</v>
      </c>
      <c r="BM183" s="154" t="s">
        <v>354</v>
      </c>
    </row>
    <row r="184" spans="1:65" s="2" customFormat="1" ht="21.75" customHeight="1">
      <c r="A184" s="32"/>
      <c r="B184" s="142"/>
      <c r="C184" s="143" t="s">
        <v>273</v>
      </c>
      <c r="D184" s="143" t="s">
        <v>176</v>
      </c>
      <c r="E184" s="144" t="s">
        <v>1159</v>
      </c>
      <c r="F184" s="145" t="s">
        <v>1160</v>
      </c>
      <c r="G184" s="146" t="s">
        <v>362</v>
      </c>
      <c r="H184" s="147">
        <v>25</v>
      </c>
      <c r="I184" s="148"/>
      <c r="J184" s="149">
        <f t="shared" si="10"/>
        <v>0</v>
      </c>
      <c r="K184" s="145" t="s">
        <v>1</v>
      </c>
      <c r="L184" s="33"/>
      <c r="M184" s="150" t="s">
        <v>1</v>
      </c>
      <c r="N184" s="151" t="s">
        <v>41</v>
      </c>
      <c r="O184" s="58"/>
      <c r="P184" s="152">
        <f t="shared" si="11"/>
        <v>0</v>
      </c>
      <c r="Q184" s="152">
        <v>0</v>
      </c>
      <c r="R184" s="152">
        <f t="shared" si="12"/>
        <v>0</v>
      </c>
      <c r="S184" s="152">
        <v>0</v>
      </c>
      <c r="T184" s="153">
        <f t="shared" si="1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4" t="s">
        <v>206</v>
      </c>
      <c r="AT184" s="154" t="s">
        <v>176</v>
      </c>
      <c r="AU184" s="154" t="s">
        <v>184</v>
      </c>
      <c r="AY184" s="17" t="s">
        <v>175</v>
      </c>
      <c r="BE184" s="155">
        <f t="shared" si="14"/>
        <v>0</v>
      </c>
      <c r="BF184" s="155">
        <f t="shared" si="15"/>
        <v>0</v>
      </c>
      <c r="BG184" s="155">
        <f t="shared" si="16"/>
        <v>0</v>
      </c>
      <c r="BH184" s="155">
        <f t="shared" si="17"/>
        <v>0</v>
      </c>
      <c r="BI184" s="155">
        <f t="shared" si="18"/>
        <v>0</v>
      </c>
      <c r="BJ184" s="17" t="s">
        <v>83</v>
      </c>
      <c r="BK184" s="155">
        <f t="shared" si="19"/>
        <v>0</v>
      </c>
      <c r="BL184" s="17" t="s">
        <v>206</v>
      </c>
      <c r="BM184" s="154" t="s">
        <v>358</v>
      </c>
    </row>
    <row r="185" spans="1:65" s="2" customFormat="1" ht="16.5" customHeight="1">
      <c r="A185" s="32"/>
      <c r="B185" s="142"/>
      <c r="C185" s="143" t="s">
        <v>359</v>
      </c>
      <c r="D185" s="143" t="s">
        <v>176</v>
      </c>
      <c r="E185" s="144" t="s">
        <v>1161</v>
      </c>
      <c r="F185" s="145" t="s">
        <v>1162</v>
      </c>
      <c r="G185" s="146" t="s">
        <v>362</v>
      </c>
      <c r="H185" s="147">
        <v>24</v>
      </c>
      <c r="I185" s="148"/>
      <c r="J185" s="149">
        <f t="shared" si="10"/>
        <v>0</v>
      </c>
      <c r="K185" s="145" t="s">
        <v>1</v>
      </c>
      <c r="L185" s="33"/>
      <c r="M185" s="150" t="s">
        <v>1</v>
      </c>
      <c r="N185" s="151" t="s">
        <v>41</v>
      </c>
      <c r="O185" s="58"/>
      <c r="P185" s="152">
        <f t="shared" si="11"/>
        <v>0</v>
      </c>
      <c r="Q185" s="152">
        <v>0</v>
      </c>
      <c r="R185" s="152">
        <f t="shared" si="12"/>
        <v>0</v>
      </c>
      <c r="S185" s="152">
        <v>0</v>
      </c>
      <c r="T185" s="153">
        <f t="shared" si="1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4" t="s">
        <v>206</v>
      </c>
      <c r="AT185" s="154" t="s">
        <v>176</v>
      </c>
      <c r="AU185" s="154" t="s">
        <v>184</v>
      </c>
      <c r="AY185" s="17" t="s">
        <v>175</v>
      </c>
      <c r="BE185" s="155">
        <f t="shared" si="14"/>
        <v>0</v>
      </c>
      <c r="BF185" s="155">
        <f t="shared" si="15"/>
        <v>0</v>
      </c>
      <c r="BG185" s="155">
        <f t="shared" si="16"/>
        <v>0</v>
      </c>
      <c r="BH185" s="155">
        <f t="shared" si="17"/>
        <v>0</v>
      </c>
      <c r="BI185" s="155">
        <f t="shared" si="18"/>
        <v>0</v>
      </c>
      <c r="BJ185" s="17" t="s">
        <v>83</v>
      </c>
      <c r="BK185" s="155">
        <f t="shared" si="19"/>
        <v>0</v>
      </c>
      <c r="BL185" s="17" t="s">
        <v>206</v>
      </c>
      <c r="BM185" s="154" t="s">
        <v>363</v>
      </c>
    </row>
    <row r="186" spans="1:65" s="2" customFormat="1" ht="16.5" customHeight="1">
      <c r="A186" s="32"/>
      <c r="B186" s="142"/>
      <c r="C186" s="143" t="s">
        <v>279</v>
      </c>
      <c r="D186" s="143" t="s">
        <v>176</v>
      </c>
      <c r="E186" s="144" t="s">
        <v>1163</v>
      </c>
      <c r="F186" s="145" t="s">
        <v>1164</v>
      </c>
      <c r="G186" s="146" t="s">
        <v>362</v>
      </c>
      <c r="H186" s="147">
        <v>30</v>
      </c>
      <c r="I186" s="148"/>
      <c r="J186" s="149">
        <f t="shared" si="10"/>
        <v>0</v>
      </c>
      <c r="K186" s="145" t="s">
        <v>1</v>
      </c>
      <c r="L186" s="33"/>
      <c r="M186" s="150" t="s">
        <v>1</v>
      </c>
      <c r="N186" s="151" t="s">
        <v>41</v>
      </c>
      <c r="O186" s="58"/>
      <c r="P186" s="152">
        <f t="shared" si="11"/>
        <v>0</v>
      </c>
      <c r="Q186" s="152">
        <v>0</v>
      </c>
      <c r="R186" s="152">
        <f t="shared" si="12"/>
        <v>0</v>
      </c>
      <c r="S186" s="152">
        <v>0</v>
      </c>
      <c r="T186" s="153">
        <f t="shared" si="1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4" t="s">
        <v>206</v>
      </c>
      <c r="AT186" s="154" t="s">
        <v>176</v>
      </c>
      <c r="AU186" s="154" t="s">
        <v>184</v>
      </c>
      <c r="AY186" s="17" t="s">
        <v>175</v>
      </c>
      <c r="BE186" s="155">
        <f t="shared" si="14"/>
        <v>0</v>
      </c>
      <c r="BF186" s="155">
        <f t="shared" si="15"/>
        <v>0</v>
      </c>
      <c r="BG186" s="155">
        <f t="shared" si="16"/>
        <v>0</v>
      </c>
      <c r="BH186" s="155">
        <f t="shared" si="17"/>
        <v>0</v>
      </c>
      <c r="BI186" s="155">
        <f t="shared" si="18"/>
        <v>0</v>
      </c>
      <c r="BJ186" s="17" t="s">
        <v>83</v>
      </c>
      <c r="BK186" s="155">
        <f t="shared" si="19"/>
        <v>0</v>
      </c>
      <c r="BL186" s="17" t="s">
        <v>206</v>
      </c>
      <c r="BM186" s="154" t="s">
        <v>368</v>
      </c>
    </row>
    <row r="187" spans="1:65" s="2" customFormat="1" ht="16.5" customHeight="1">
      <c r="A187" s="32"/>
      <c r="B187" s="142"/>
      <c r="C187" s="143" t="s">
        <v>369</v>
      </c>
      <c r="D187" s="143" t="s">
        <v>176</v>
      </c>
      <c r="E187" s="144" t="s">
        <v>1165</v>
      </c>
      <c r="F187" s="145" t="s">
        <v>1166</v>
      </c>
      <c r="G187" s="146" t="s">
        <v>362</v>
      </c>
      <c r="H187" s="147">
        <v>30</v>
      </c>
      <c r="I187" s="148"/>
      <c r="J187" s="149">
        <f t="shared" si="10"/>
        <v>0</v>
      </c>
      <c r="K187" s="145" t="s">
        <v>1</v>
      </c>
      <c r="L187" s="33"/>
      <c r="M187" s="150" t="s">
        <v>1</v>
      </c>
      <c r="N187" s="151" t="s">
        <v>41</v>
      </c>
      <c r="O187" s="58"/>
      <c r="P187" s="152">
        <f t="shared" si="11"/>
        <v>0</v>
      </c>
      <c r="Q187" s="152">
        <v>0</v>
      </c>
      <c r="R187" s="152">
        <f t="shared" si="12"/>
        <v>0</v>
      </c>
      <c r="S187" s="152">
        <v>0</v>
      </c>
      <c r="T187" s="153">
        <f t="shared" si="1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4" t="s">
        <v>206</v>
      </c>
      <c r="AT187" s="154" t="s">
        <v>176</v>
      </c>
      <c r="AU187" s="154" t="s">
        <v>184</v>
      </c>
      <c r="AY187" s="17" t="s">
        <v>175</v>
      </c>
      <c r="BE187" s="155">
        <f t="shared" si="14"/>
        <v>0</v>
      </c>
      <c r="BF187" s="155">
        <f t="shared" si="15"/>
        <v>0</v>
      </c>
      <c r="BG187" s="155">
        <f t="shared" si="16"/>
        <v>0</v>
      </c>
      <c r="BH187" s="155">
        <f t="shared" si="17"/>
        <v>0</v>
      </c>
      <c r="BI187" s="155">
        <f t="shared" si="18"/>
        <v>0</v>
      </c>
      <c r="BJ187" s="17" t="s">
        <v>83</v>
      </c>
      <c r="BK187" s="155">
        <f t="shared" si="19"/>
        <v>0</v>
      </c>
      <c r="BL187" s="17" t="s">
        <v>206</v>
      </c>
      <c r="BM187" s="154" t="s">
        <v>372</v>
      </c>
    </row>
    <row r="188" spans="1:65" s="2" customFormat="1" ht="16.5" customHeight="1">
      <c r="A188" s="32"/>
      <c r="B188" s="142"/>
      <c r="C188" s="143" t="s">
        <v>282</v>
      </c>
      <c r="D188" s="143" t="s">
        <v>176</v>
      </c>
      <c r="E188" s="144" t="s">
        <v>1167</v>
      </c>
      <c r="F188" s="145" t="s">
        <v>1168</v>
      </c>
      <c r="G188" s="146" t="s">
        <v>362</v>
      </c>
      <c r="H188" s="147">
        <v>20</v>
      </c>
      <c r="I188" s="148"/>
      <c r="J188" s="149">
        <f t="shared" si="10"/>
        <v>0</v>
      </c>
      <c r="K188" s="145" t="s">
        <v>1</v>
      </c>
      <c r="L188" s="33"/>
      <c r="M188" s="150" t="s">
        <v>1</v>
      </c>
      <c r="N188" s="151" t="s">
        <v>41</v>
      </c>
      <c r="O188" s="58"/>
      <c r="P188" s="152">
        <f t="shared" si="11"/>
        <v>0</v>
      </c>
      <c r="Q188" s="152">
        <v>0</v>
      </c>
      <c r="R188" s="152">
        <f t="shared" si="12"/>
        <v>0</v>
      </c>
      <c r="S188" s="152">
        <v>0</v>
      </c>
      <c r="T188" s="153">
        <f t="shared" si="1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4" t="s">
        <v>206</v>
      </c>
      <c r="AT188" s="154" t="s">
        <v>176</v>
      </c>
      <c r="AU188" s="154" t="s">
        <v>184</v>
      </c>
      <c r="AY188" s="17" t="s">
        <v>175</v>
      </c>
      <c r="BE188" s="155">
        <f t="shared" si="14"/>
        <v>0</v>
      </c>
      <c r="BF188" s="155">
        <f t="shared" si="15"/>
        <v>0</v>
      </c>
      <c r="BG188" s="155">
        <f t="shared" si="16"/>
        <v>0</v>
      </c>
      <c r="BH188" s="155">
        <f t="shared" si="17"/>
        <v>0</v>
      </c>
      <c r="BI188" s="155">
        <f t="shared" si="18"/>
        <v>0</v>
      </c>
      <c r="BJ188" s="17" t="s">
        <v>83</v>
      </c>
      <c r="BK188" s="155">
        <f t="shared" si="19"/>
        <v>0</v>
      </c>
      <c r="BL188" s="17" t="s">
        <v>206</v>
      </c>
      <c r="BM188" s="154" t="s">
        <v>375</v>
      </c>
    </row>
    <row r="189" spans="1:65" s="2" customFormat="1" ht="16.5" customHeight="1">
      <c r="A189" s="32"/>
      <c r="B189" s="142"/>
      <c r="C189" s="143" t="s">
        <v>376</v>
      </c>
      <c r="D189" s="143" t="s">
        <v>176</v>
      </c>
      <c r="E189" s="144" t="s">
        <v>1169</v>
      </c>
      <c r="F189" s="145" t="s">
        <v>1170</v>
      </c>
      <c r="G189" s="146" t="s">
        <v>362</v>
      </c>
      <c r="H189" s="147">
        <v>40</v>
      </c>
      <c r="I189" s="148"/>
      <c r="J189" s="149">
        <f t="shared" si="10"/>
        <v>0</v>
      </c>
      <c r="K189" s="145" t="s">
        <v>1</v>
      </c>
      <c r="L189" s="33"/>
      <c r="M189" s="150" t="s">
        <v>1</v>
      </c>
      <c r="N189" s="151" t="s">
        <v>41</v>
      </c>
      <c r="O189" s="58"/>
      <c r="P189" s="152">
        <f t="shared" si="11"/>
        <v>0</v>
      </c>
      <c r="Q189" s="152">
        <v>0</v>
      </c>
      <c r="R189" s="152">
        <f t="shared" si="12"/>
        <v>0</v>
      </c>
      <c r="S189" s="152">
        <v>0</v>
      </c>
      <c r="T189" s="153">
        <f t="shared" si="1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4" t="s">
        <v>206</v>
      </c>
      <c r="AT189" s="154" t="s">
        <v>176</v>
      </c>
      <c r="AU189" s="154" t="s">
        <v>184</v>
      </c>
      <c r="AY189" s="17" t="s">
        <v>175</v>
      </c>
      <c r="BE189" s="155">
        <f t="shared" si="14"/>
        <v>0</v>
      </c>
      <c r="BF189" s="155">
        <f t="shared" si="15"/>
        <v>0</v>
      </c>
      <c r="BG189" s="155">
        <f t="shared" si="16"/>
        <v>0</v>
      </c>
      <c r="BH189" s="155">
        <f t="shared" si="17"/>
        <v>0</v>
      </c>
      <c r="BI189" s="155">
        <f t="shared" si="18"/>
        <v>0</v>
      </c>
      <c r="BJ189" s="17" t="s">
        <v>83</v>
      </c>
      <c r="BK189" s="155">
        <f t="shared" si="19"/>
        <v>0</v>
      </c>
      <c r="BL189" s="17" t="s">
        <v>206</v>
      </c>
      <c r="BM189" s="154" t="s">
        <v>379</v>
      </c>
    </row>
    <row r="190" spans="1:65" s="2" customFormat="1" ht="16.5" customHeight="1">
      <c r="A190" s="32"/>
      <c r="B190" s="142"/>
      <c r="C190" s="143" t="s">
        <v>284</v>
      </c>
      <c r="D190" s="143" t="s">
        <v>176</v>
      </c>
      <c r="E190" s="144" t="s">
        <v>1171</v>
      </c>
      <c r="F190" s="145" t="s">
        <v>1172</v>
      </c>
      <c r="G190" s="146" t="s">
        <v>362</v>
      </c>
      <c r="H190" s="147">
        <v>50</v>
      </c>
      <c r="I190" s="148"/>
      <c r="J190" s="149">
        <f t="shared" si="10"/>
        <v>0</v>
      </c>
      <c r="K190" s="145" t="s">
        <v>1</v>
      </c>
      <c r="L190" s="33"/>
      <c r="M190" s="150" t="s">
        <v>1</v>
      </c>
      <c r="N190" s="151" t="s">
        <v>41</v>
      </c>
      <c r="O190" s="58"/>
      <c r="P190" s="152">
        <f t="shared" si="11"/>
        <v>0</v>
      </c>
      <c r="Q190" s="152">
        <v>0</v>
      </c>
      <c r="R190" s="152">
        <f t="shared" si="12"/>
        <v>0</v>
      </c>
      <c r="S190" s="152">
        <v>0</v>
      </c>
      <c r="T190" s="153">
        <f t="shared" si="1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4" t="s">
        <v>206</v>
      </c>
      <c r="AT190" s="154" t="s">
        <v>176</v>
      </c>
      <c r="AU190" s="154" t="s">
        <v>184</v>
      </c>
      <c r="AY190" s="17" t="s">
        <v>175</v>
      </c>
      <c r="BE190" s="155">
        <f t="shared" si="14"/>
        <v>0</v>
      </c>
      <c r="BF190" s="155">
        <f t="shared" si="15"/>
        <v>0</v>
      </c>
      <c r="BG190" s="155">
        <f t="shared" si="16"/>
        <v>0</v>
      </c>
      <c r="BH190" s="155">
        <f t="shared" si="17"/>
        <v>0</v>
      </c>
      <c r="BI190" s="155">
        <f t="shared" si="18"/>
        <v>0</v>
      </c>
      <c r="BJ190" s="17" t="s">
        <v>83</v>
      </c>
      <c r="BK190" s="155">
        <f t="shared" si="19"/>
        <v>0</v>
      </c>
      <c r="BL190" s="17" t="s">
        <v>206</v>
      </c>
      <c r="BM190" s="154" t="s">
        <v>382</v>
      </c>
    </row>
    <row r="191" spans="1:65" s="2" customFormat="1" ht="16.5" customHeight="1">
      <c r="A191" s="32"/>
      <c r="B191" s="142"/>
      <c r="C191" s="143" t="s">
        <v>383</v>
      </c>
      <c r="D191" s="143" t="s">
        <v>176</v>
      </c>
      <c r="E191" s="144" t="s">
        <v>1173</v>
      </c>
      <c r="F191" s="145" t="s">
        <v>1174</v>
      </c>
      <c r="G191" s="146" t="s">
        <v>362</v>
      </c>
      <c r="H191" s="147">
        <v>30</v>
      </c>
      <c r="I191" s="148"/>
      <c r="J191" s="149">
        <f t="shared" si="10"/>
        <v>0</v>
      </c>
      <c r="K191" s="145" t="s">
        <v>1</v>
      </c>
      <c r="L191" s="33"/>
      <c r="M191" s="150" t="s">
        <v>1</v>
      </c>
      <c r="N191" s="151" t="s">
        <v>41</v>
      </c>
      <c r="O191" s="58"/>
      <c r="P191" s="152">
        <f t="shared" si="11"/>
        <v>0</v>
      </c>
      <c r="Q191" s="152">
        <v>0</v>
      </c>
      <c r="R191" s="152">
        <f t="shared" si="12"/>
        <v>0</v>
      </c>
      <c r="S191" s="152">
        <v>0</v>
      </c>
      <c r="T191" s="153">
        <f t="shared" si="1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4" t="s">
        <v>206</v>
      </c>
      <c r="AT191" s="154" t="s">
        <v>176</v>
      </c>
      <c r="AU191" s="154" t="s">
        <v>184</v>
      </c>
      <c r="AY191" s="17" t="s">
        <v>175</v>
      </c>
      <c r="BE191" s="155">
        <f t="shared" si="14"/>
        <v>0</v>
      </c>
      <c r="BF191" s="155">
        <f t="shared" si="15"/>
        <v>0</v>
      </c>
      <c r="BG191" s="155">
        <f t="shared" si="16"/>
        <v>0</v>
      </c>
      <c r="BH191" s="155">
        <f t="shared" si="17"/>
        <v>0</v>
      </c>
      <c r="BI191" s="155">
        <f t="shared" si="18"/>
        <v>0</v>
      </c>
      <c r="BJ191" s="17" t="s">
        <v>83</v>
      </c>
      <c r="BK191" s="155">
        <f t="shared" si="19"/>
        <v>0</v>
      </c>
      <c r="BL191" s="17" t="s">
        <v>206</v>
      </c>
      <c r="BM191" s="154" t="s">
        <v>386</v>
      </c>
    </row>
    <row r="192" spans="1:65" s="2" customFormat="1" ht="16.5" customHeight="1">
      <c r="A192" s="32"/>
      <c r="B192" s="142"/>
      <c r="C192" s="143" t="s">
        <v>241</v>
      </c>
      <c r="D192" s="143" t="s">
        <v>176</v>
      </c>
      <c r="E192" s="144" t="s">
        <v>1175</v>
      </c>
      <c r="F192" s="145" t="s">
        <v>1176</v>
      </c>
      <c r="G192" s="146" t="s">
        <v>232</v>
      </c>
      <c r="H192" s="147">
        <v>20</v>
      </c>
      <c r="I192" s="148"/>
      <c r="J192" s="149">
        <f t="shared" si="10"/>
        <v>0</v>
      </c>
      <c r="K192" s="145" t="s">
        <v>1</v>
      </c>
      <c r="L192" s="33"/>
      <c r="M192" s="150" t="s">
        <v>1</v>
      </c>
      <c r="N192" s="151" t="s">
        <v>41</v>
      </c>
      <c r="O192" s="58"/>
      <c r="P192" s="152">
        <f t="shared" si="11"/>
        <v>0</v>
      </c>
      <c r="Q192" s="152">
        <v>0</v>
      </c>
      <c r="R192" s="152">
        <f t="shared" si="12"/>
        <v>0</v>
      </c>
      <c r="S192" s="152">
        <v>0</v>
      </c>
      <c r="T192" s="153">
        <f t="shared" si="1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4" t="s">
        <v>206</v>
      </c>
      <c r="AT192" s="154" t="s">
        <v>176</v>
      </c>
      <c r="AU192" s="154" t="s">
        <v>184</v>
      </c>
      <c r="AY192" s="17" t="s">
        <v>175</v>
      </c>
      <c r="BE192" s="155">
        <f t="shared" si="14"/>
        <v>0</v>
      </c>
      <c r="BF192" s="155">
        <f t="shared" si="15"/>
        <v>0</v>
      </c>
      <c r="BG192" s="155">
        <f t="shared" si="16"/>
        <v>0</v>
      </c>
      <c r="BH192" s="155">
        <f t="shared" si="17"/>
        <v>0</v>
      </c>
      <c r="BI192" s="155">
        <f t="shared" si="18"/>
        <v>0</v>
      </c>
      <c r="BJ192" s="17" t="s">
        <v>83</v>
      </c>
      <c r="BK192" s="155">
        <f t="shared" si="19"/>
        <v>0</v>
      </c>
      <c r="BL192" s="17" t="s">
        <v>206</v>
      </c>
      <c r="BM192" s="154" t="s">
        <v>389</v>
      </c>
    </row>
    <row r="193" spans="1:65" s="2" customFormat="1" ht="24">
      <c r="A193" s="32"/>
      <c r="B193" s="142"/>
      <c r="C193" s="143" t="s">
        <v>250</v>
      </c>
      <c r="D193" s="143" t="s">
        <v>176</v>
      </c>
      <c r="E193" s="144" t="s">
        <v>1177</v>
      </c>
      <c r="F193" s="145" t="s">
        <v>1178</v>
      </c>
      <c r="G193" s="146" t="s">
        <v>362</v>
      </c>
      <c r="H193" s="147">
        <v>10</v>
      </c>
      <c r="I193" s="148"/>
      <c r="J193" s="149">
        <f t="shared" si="10"/>
        <v>0</v>
      </c>
      <c r="K193" s="145" t="s">
        <v>1</v>
      </c>
      <c r="L193" s="33"/>
      <c r="M193" s="150" t="s">
        <v>1</v>
      </c>
      <c r="N193" s="151" t="s">
        <v>41</v>
      </c>
      <c r="O193" s="58"/>
      <c r="P193" s="152">
        <f t="shared" si="11"/>
        <v>0</v>
      </c>
      <c r="Q193" s="152">
        <v>0</v>
      </c>
      <c r="R193" s="152">
        <f t="shared" si="12"/>
        <v>0</v>
      </c>
      <c r="S193" s="152">
        <v>0</v>
      </c>
      <c r="T193" s="153">
        <f t="shared" si="1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4" t="s">
        <v>206</v>
      </c>
      <c r="AT193" s="154" t="s">
        <v>176</v>
      </c>
      <c r="AU193" s="154" t="s">
        <v>184</v>
      </c>
      <c r="AY193" s="17" t="s">
        <v>175</v>
      </c>
      <c r="BE193" s="155">
        <f t="shared" si="14"/>
        <v>0</v>
      </c>
      <c r="BF193" s="155">
        <f t="shared" si="15"/>
        <v>0</v>
      </c>
      <c r="BG193" s="155">
        <f t="shared" si="16"/>
        <v>0</v>
      </c>
      <c r="BH193" s="155">
        <f t="shared" si="17"/>
        <v>0</v>
      </c>
      <c r="BI193" s="155">
        <f t="shared" si="18"/>
        <v>0</v>
      </c>
      <c r="BJ193" s="17" t="s">
        <v>83</v>
      </c>
      <c r="BK193" s="155">
        <f t="shared" si="19"/>
        <v>0</v>
      </c>
      <c r="BL193" s="17" t="s">
        <v>206</v>
      </c>
      <c r="BM193" s="154" t="s">
        <v>392</v>
      </c>
    </row>
    <row r="194" spans="1:65" s="2" customFormat="1" ht="24">
      <c r="A194" s="32"/>
      <c r="B194" s="142"/>
      <c r="C194" s="143" t="s">
        <v>265</v>
      </c>
      <c r="D194" s="143" t="s">
        <v>176</v>
      </c>
      <c r="E194" s="144" t="s">
        <v>1179</v>
      </c>
      <c r="F194" s="145" t="s">
        <v>1180</v>
      </c>
      <c r="G194" s="146" t="s">
        <v>362</v>
      </c>
      <c r="H194" s="147">
        <v>8</v>
      </c>
      <c r="I194" s="148"/>
      <c r="J194" s="149">
        <f t="shared" si="10"/>
        <v>0</v>
      </c>
      <c r="K194" s="145" t="s">
        <v>1</v>
      </c>
      <c r="L194" s="33"/>
      <c r="M194" s="150" t="s">
        <v>1</v>
      </c>
      <c r="N194" s="151" t="s">
        <v>41</v>
      </c>
      <c r="O194" s="58"/>
      <c r="P194" s="152">
        <f t="shared" si="11"/>
        <v>0</v>
      </c>
      <c r="Q194" s="152">
        <v>0</v>
      </c>
      <c r="R194" s="152">
        <f t="shared" si="12"/>
        <v>0</v>
      </c>
      <c r="S194" s="152">
        <v>0</v>
      </c>
      <c r="T194" s="153">
        <f t="shared" si="1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4" t="s">
        <v>206</v>
      </c>
      <c r="AT194" s="154" t="s">
        <v>176</v>
      </c>
      <c r="AU194" s="154" t="s">
        <v>184</v>
      </c>
      <c r="AY194" s="17" t="s">
        <v>175</v>
      </c>
      <c r="BE194" s="155">
        <f t="shared" si="14"/>
        <v>0</v>
      </c>
      <c r="BF194" s="155">
        <f t="shared" si="15"/>
        <v>0</v>
      </c>
      <c r="BG194" s="155">
        <f t="shared" si="16"/>
        <v>0</v>
      </c>
      <c r="BH194" s="155">
        <f t="shared" si="17"/>
        <v>0</v>
      </c>
      <c r="BI194" s="155">
        <f t="shared" si="18"/>
        <v>0</v>
      </c>
      <c r="BJ194" s="17" t="s">
        <v>83</v>
      </c>
      <c r="BK194" s="155">
        <f t="shared" si="19"/>
        <v>0</v>
      </c>
      <c r="BL194" s="17" t="s">
        <v>206</v>
      </c>
      <c r="BM194" s="154" t="s">
        <v>395</v>
      </c>
    </row>
    <row r="195" spans="1:65" s="2" customFormat="1" ht="16.5" customHeight="1">
      <c r="A195" s="32"/>
      <c r="B195" s="142"/>
      <c r="C195" s="143" t="s">
        <v>274</v>
      </c>
      <c r="D195" s="143" t="s">
        <v>176</v>
      </c>
      <c r="E195" s="144" t="s">
        <v>1181</v>
      </c>
      <c r="F195" s="145" t="s">
        <v>1182</v>
      </c>
      <c r="G195" s="146" t="s">
        <v>362</v>
      </c>
      <c r="H195" s="147">
        <v>20</v>
      </c>
      <c r="I195" s="148"/>
      <c r="J195" s="149">
        <f t="shared" si="10"/>
        <v>0</v>
      </c>
      <c r="K195" s="145" t="s">
        <v>1</v>
      </c>
      <c r="L195" s="33"/>
      <c r="M195" s="150" t="s">
        <v>1</v>
      </c>
      <c r="N195" s="151" t="s">
        <v>41</v>
      </c>
      <c r="O195" s="58"/>
      <c r="P195" s="152">
        <f t="shared" si="11"/>
        <v>0</v>
      </c>
      <c r="Q195" s="152">
        <v>0</v>
      </c>
      <c r="R195" s="152">
        <f t="shared" si="12"/>
        <v>0</v>
      </c>
      <c r="S195" s="152">
        <v>0</v>
      </c>
      <c r="T195" s="153">
        <f t="shared" si="1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4" t="s">
        <v>206</v>
      </c>
      <c r="AT195" s="154" t="s">
        <v>176</v>
      </c>
      <c r="AU195" s="154" t="s">
        <v>184</v>
      </c>
      <c r="AY195" s="17" t="s">
        <v>175</v>
      </c>
      <c r="BE195" s="155">
        <f t="shared" si="14"/>
        <v>0</v>
      </c>
      <c r="BF195" s="155">
        <f t="shared" si="15"/>
        <v>0</v>
      </c>
      <c r="BG195" s="155">
        <f t="shared" si="16"/>
        <v>0</v>
      </c>
      <c r="BH195" s="155">
        <f t="shared" si="17"/>
        <v>0</v>
      </c>
      <c r="BI195" s="155">
        <f t="shared" si="18"/>
        <v>0</v>
      </c>
      <c r="BJ195" s="17" t="s">
        <v>83</v>
      </c>
      <c r="BK195" s="155">
        <f t="shared" si="19"/>
        <v>0</v>
      </c>
      <c r="BL195" s="17" t="s">
        <v>206</v>
      </c>
      <c r="BM195" s="154" t="s">
        <v>398</v>
      </c>
    </row>
    <row r="196" spans="1:65" s="2" customFormat="1" ht="24">
      <c r="A196" s="32"/>
      <c r="B196" s="142"/>
      <c r="C196" s="143" t="s">
        <v>288</v>
      </c>
      <c r="D196" s="143" t="s">
        <v>176</v>
      </c>
      <c r="E196" s="144" t="s">
        <v>1183</v>
      </c>
      <c r="F196" s="145" t="s">
        <v>1184</v>
      </c>
      <c r="G196" s="146" t="s">
        <v>787</v>
      </c>
      <c r="H196" s="147">
        <v>1</v>
      </c>
      <c r="I196" s="148"/>
      <c r="J196" s="149">
        <f t="shared" si="10"/>
        <v>0</v>
      </c>
      <c r="K196" s="145" t="s">
        <v>1</v>
      </c>
      <c r="L196" s="33"/>
      <c r="M196" s="150" t="s">
        <v>1</v>
      </c>
      <c r="N196" s="151" t="s">
        <v>41</v>
      </c>
      <c r="O196" s="58"/>
      <c r="P196" s="152">
        <f t="shared" si="11"/>
        <v>0</v>
      </c>
      <c r="Q196" s="152">
        <v>0</v>
      </c>
      <c r="R196" s="152">
        <f t="shared" si="12"/>
        <v>0</v>
      </c>
      <c r="S196" s="152">
        <v>0</v>
      </c>
      <c r="T196" s="153">
        <f t="shared" si="1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4" t="s">
        <v>206</v>
      </c>
      <c r="AT196" s="154" t="s">
        <v>176</v>
      </c>
      <c r="AU196" s="154" t="s">
        <v>184</v>
      </c>
      <c r="AY196" s="17" t="s">
        <v>175</v>
      </c>
      <c r="BE196" s="155">
        <f t="shared" si="14"/>
        <v>0</v>
      </c>
      <c r="BF196" s="155">
        <f t="shared" si="15"/>
        <v>0</v>
      </c>
      <c r="BG196" s="155">
        <f t="shared" si="16"/>
        <v>0</v>
      </c>
      <c r="BH196" s="155">
        <f t="shared" si="17"/>
        <v>0</v>
      </c>
      <c r="BI196" s="155">
        <f t="shared" si="18"/>
        <v>0</v>
      </c>
      <c r="BJ196" s="17" t="s">
        <v>83</v>
      </c>
      <c r="BK196" s="155">
        <f t="shared" si="19"/>
        <v>0</v>
      </c>
      <c r="BL196" s="17" t="s">
        <v>206</v>
      </c>
      <c r="BM196" s="154" t="s">
        <v>401</v>
      </c>
    </row>
    <row r="197" spans="1:65" s="2" customFormat="1" ht="16.5" customHeight="1">
      <c r="A197" s="32"/>
      <c r="B197" s="142"/>
      <c r="C197" s="143" t="s">
        <v>402</v>
      </c>
      <c r="D197" s="143" t="s">
        <v>176</v>
      </c>
      <c r="E197" s="144" t="s">
        <v>1185</v>
      </c>
      <c r="F197" s="145" t="s">
        <v>1186</v>
      </c>
      <c r="G197" s="146" t="s">
        <v>362</v>
      </c>
      <c r="H197" s="147">
        <v>30</v>
      </c>
      <c r="I197" s="148"/>
      <c r="J197" s="149">
        <f t="shared" si="10"/>
        <v>0</v>
      </c>
      <c r="K197" s="145" t="s">
        <v>1</v>
      </c>
      <c r="L197" s="33"/>
      <c r="M197" s="150" t="s">
        <v>1</v>
      </c>
      <c r="N197" s="151" t="s">
        <v>41</v>
      </c>
      <c r="O197" s="58"/>
      <c r="P197" s="152">
        <f t="shared" si="11"/>
        <v>0</v>
      </c>
      <c r="Q197" s="152">
        <v>0</v>
      </c>
      <c r="R197" s="152">
        <f t="shared" si="12"/>
        <v>0</v>
      </c>
      <c r="S197" s="152">
        <v>0</v>
      </c>
      <c r="T197" s="153">
        <f t="shared" si="1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4" t="s">
        <v>206</v>
      </c>
      <c r="AT197" s="154" t="s">
        <v>176</v>
      </c>
      <c r="AU197" s="154" t="s">
        <v>184</v>
      </c>
      <c r="AY197" s="17" t="s">
        <v>175</v>
      </c>
      <c r="BE197" s="155">
        <f t="shared" si="14"/>
        <v>0</v>
      </c>
      <c r="BF197" s="155">
        <f t="shared" si="15"/>
        <v>0</v>
      </c>
      <c r="BG197" s="155">
        <f t="shared" si="16"/>
        <v>0</v>
      </c>
      <c r="BH197" s="155">
        <f t="shared" si="17"/>
        <v>0</v>
      </c>
      <c r="BI197" s="155">
        <f t="shared" si="18"/>
        <v>0</v>
      </c>
      <c r="BJ197" s="17" t="s">
        <v>83</v>
      </c>
      <c r="BK197" s="155">
        <f t="shared" si="19"/>
        <v>0</v>
      </c>
      <c r="BL197" s="17" t="s">
        <v>206</v>
      </c>
      <c r="BM197" s="154" t="s">
        <v>405</v>
      </c>
    </row>
    <row r="198" spans="2:63" s="11" customFormat="1" ht="20.85" customHeight="1">
      <c r="B198" s="131"/>
      <c r="D198" s="132" t="s">
        <v>75</v>
      </c>
      <c r="E198" s="167" t="s">
        <v>1187</v>
      </c>
      <c r="F198" s="167" t="s">
        <v>1188</v>
      </c>
      <c r="I198" s="134"/>
      <c r="J198" s="168">
        <f>BK198</f>
        <v>0</v>
      </c>
      <c r="L198" s="131"/>
      <c r="M198" s="136"/>
      <c r="N198" s="137"/>
      <c r="O198" s="137"/>
      <c r="P198" s="138">
        <f>SUM(P199:P208)</f>
        <v>0</v>
      </c>
      <c r="Q198" s="137"/>
      <c r="R198" s="138">
        <f>SUM(R199:R208)</f>
        <v>0</v>
      </c>
      <c r="S198" s="137"/>
      <c r="T198" s="139">
        <f>SUM(T199:T208)</f>
        <v>0</v>
      </c>
      <c r="AR198" s="132" t="s">
        <v>83</v>
      </c>
      <c r="AT198" s="140" t="s">
        <v>75</v>
      </c>
      <c r="AU198" s="140" t="s">
        <v>85</v>
      </c>
      <c r="AY198" s="132" t="s">
        <v>175</v>
      </c>
      <c r="BK198" s="141">
        <f>SUM(BK199:BK208)</f>
        <v>0</v>
      </c>
    </row>
    <row r="199" spans="1:65" s="2" customFormat="1" ht="24">
      <c r="A199" s="32"/>
      <c r="B199" s="142"/>
      <c r="C199" s="143" t="s">
        <v>292</v>
      </c>
      <c r="D199" s="143" t="s">
        <v>176</v>
      </c>
      <c r="E199" s="144" t="s">
        <v>1189</v>
      </c>
      <c r="F199" s="145" t="s">
        <v>1190</v>
      </c>
      <c r="G199" s="146" t="s">
        <v>787</v>
      </c>
      <c r="H199" s="147">
        <v>1</v>
      </c>
      <c r="I199" s="148"/>
      <c r="J199" s="149">
        <f aca="true" t="shared" si="20" ref="J199:J208">ROUND(I199*H199,2)</f>
        <v>0</v>
      </c>
      <c r="K199" s="145" t="s">
        <v>1</v>
      </c>
      <c r="L199" s="33"/>
      <c r="M199" s="150" t="s">
        <v>1</v>
      </c>
      <c r="N199" s="151" t="s">
        <v>41</v>
      </c>
      <c r="O199" s="58"/>
      <c r="P199" s="152">
        <f aca="true" t="shared" si="21" ref="P199:P208">O199*H199</f>
        <v>0</v>
      </c>
      <c r="Q199" s="152">
        <v>0</v>
      </c>
      <c r="R199" s="152">
        <f aca="true" t="shared" si="22" ref="R199:R208">Q199*H199</f>
        <v>0</v>
      </c>
      <c r="S199" s="152">
        <v>0</v>
      </c>
      <c r="T199" s="153">
        <f aca="true" t="shared" si="23" ref="T199:T208"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4" t="s">
        <v>206</v>
      </c>
      <c r="AT199" s="154" t="s">
        <v>176</v>
      </c>
      <c r="AU199" s="154" t="s">
        <v>184</v>
      </c>
      <c r="AY199" s="17" t="s">
        <v>175</v>
      </c>
      <c r="BE199" s="155">
        <f aca="true" t="shared" si="24" ref="BE199:BE208">IF(N199="základní",J199,0)</f>
        <v>0</v>
      </c>
      <c r="BF199" s="155">
        <f aca="true" t="shared" si="25" ref="BF199:BF208">IF(N199="snížená",J199,0)</f>
        <v>0</v>
      </c>
      <c r="BG199" s="155">
        <f aca="true" t="shared" si="26" ref="BG199:BG208">IF(N199="zákl. přenesená",J199,0)</f>
        <v>0</v>
      </c>
      <c r="BH199" s="155">
        <f aca="true" t="shared" si="27" ref="BH199:BH208">IF(N199="sníž. přenesená",J199,0)</f>
        <v>0</v>
      </c>
      <c r="BI199" s="155">
        <f aca="true" t="shared" si="28" ref="BI199:BI208">IF(N199="nulová",J199,0)</f>
        <v>0</v>
      </c>
      <c r="BJ199" s="17" t="s">
        <v>83</v>
      </c>
      <c r="BK199" s="155">
        <f aca="true" t="shared" si="29" ref="BK199:BK208">ROUND(I199*H199,2)</f>
        <v>0</v>
      </c>
      <c r="BL199" s="17" t="s">
        <v>206</v>
      </c>
      <c r="BM199" s="154" t="s">
        <v>410</v>
      </c>
    </row>
    <row r="200" spans="1:65" s="2" customFormat="1" ht="16.5" customHeight="1">
      <c r="A200" s="32"/>
      <c r="B200" s="142"/>
      <c r="C200" s="143" t="s">
        <v>413</v>
      </c>
      <c r="D200" s="143" t="s">
        <v>176</v>
      </c>
      <c r="E200" s="144" t="s">
        <v>1191</v>
      </c>
      <c r="F200" s="145" t="s">
        <v>1192</v>
      </c>
      <c r="G200" s="146" t="s">
        <v>787</v>
      </c>
      <c r="H200" s="147">
        <v>1</v>
      </c>
      <c r="I200" s="148"/>
      <c r="J200" s="149">
        <f t="shared" si="20"/>
        <v>0</v>
      </c>
      <c r="K200" s="145" t="s">
        <v>1</v>
      </c>
      <c r="L200" s="33"/>
      <c r="M200" s="150" t="s">
        <v>1</v>
      </c>
      <c r="N200" s="151" t="s">
        <v>41</v>
      </c>
      <c r="O200" s="58"/>
      <c r="P200" s="152">
        <f t="shared" si="21"/>
        <v>0</v>
      </c>
      <c r="Q200" s="152">
        <v>0</v>
      </c>
      <c r="R200" s="152">
        <f t="shared" si="22"/>
        <v>0</v>
      </c>
      <c r="S200" s="152">
        <v>0</v>
      </c>
      <c r="T200" s="153">
        <f t="shared" si="2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4" t="s">
        <v>206</v>
      </c>
      <c r="AT200" s="154" t="s">
        <v>176</v>
      </c>
      <c r="AU200" s="154" t="s">
        <v>184</v>
      </c>
      <c r="AY200" s="17" t="s">
        <v>175</v>
      </c>
      <c r="BE200" s="155">
        <f t="shared" si="24"/>
        <v>0</v>
      </c>
      <c r="BF200" s="155">
        <f t="shared" si="25"/>
        <v>0</v>
      </c>
      <c r="BG200" s="155">
        <f t="shared" si="26"/>
        <v>0</v>
      </c>
      <c r="BH200" s="155">
        <f t="shared" si="27"/>
        <v>0</v>
      </c>
      <c r="BI200" s="155">
        <f t="shared" si="28"/>
        <v>0</v>
      </c>
      <c r="BJ200" s="17" t="s">
        <v>83</v>
      </c>
      <c r="BK200" s="155">
        <f t="shared" si="29"/>
        <v>0</v>
      </c>
      <c r="BL200" s="17" t="s">
        <v>206</v>
      </c>
      <c r="BM200" s="154" t="s">
        <v>416</v>
      </c>
    </row>
    <row r="201" spans="1:65" s="2" customFormat="1" ht="16.5" customHeight="1">
      <c r="A201" s="32"/>
      <c r="B201" s="142"/>
      <c r="C201" s="143" t="s">
        <v>293</v>
      </c>
      <c r="D201" s="143" t="s">
        <v>176</v>
      </c>
      <c r="E201" s="144" t="s">
        <v>1193</v>
      </c>
      <c r="F201" s="145" t="s">
        <v>1194</v>
      </c>
      <c r="G201" s="146" t="s">
        <v>787</v>
      </c>
      <c r="H201" s="147">
        <v>1</v>
      </c>
      <c r="I201" s="148"/>
      <c r="J201" s="149">
        <f t="shared" si="20"/>
        <v>0</v>
      </c>
      <c r="K201" s="145" t="s">
        <v>1</v>
      </c>
      <c r="L201" s="33"/>
      <c r="M201" s="150" t="s">
        <v>1</v>
      </c>
      <c r="N201" s="151" t="s">
        <v>41</v>
      </c>
      <c r="O201" s="58"/>
      <c r="P201" s="152">
        <f t="shared" si="21"/>
        <v>0</v>
      </c>
      <c r="Q201" s="152">
        <v>0</v>
      </c>
      <c r="R201" s="152">
        <f t="shared" si="22"/>
        <v>0</v>
      </c>
      <c r="S201" s="152">
        <v>0</v>
      </c>
      <c r="T201" s="153">
        <f t="shared" si="2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4" t="s">
        <v>206</v>
      </c>
      <c r="AT201" s="154" t="s">
        <v>176</v>
      </c>
      <c r="AU201" s="154" t="s">
        <v>184</v>
      </c>
      <c r="AY201" s="17" t="s">
        <v>175</v>
      </c>
      <c r="BE201" s="155">
        <f t="shared" si="24"/>
        <v>0</v>
      </c>
      <c r="BF201" s="155">
        <f t="shared" si="25"/>
        <v>0</v>
      </c>
      <c r="BG201" s="155">
        <f t="shared" si="26"/>
        <v>0</v>
      </c>
      <c r="BH201" s="155">
        <f t="shared" si="27"/>
        <v>0</v>
      </c>
      <c r="BI201" s="155">
        <f t="shared" si="28"/>
        <v>0</v>
      </c>
      <c r="BJ201" s="17" t="s">
        <v>83</v>
      </c>
      <c r="BK201" s="155">
        <f t="shared" si="29"/>
        <v>0</v>
      </c>
      <c r="BL201" s="17" t="s">
        <v>206</v>
      </c>
      <c r="BM201" s="154" t="s">
        <v>419</v>
      </c>
    </row>
    <row r="202" spans="1:65" s="2" customFormat="1" ht="24">
      <c r="A202" s="32"/>
      <c r="B202" s="142"/>
      <c r="C202" s="143" t="s">
        <v>420</v>
      </c>
      <c r="D202" s="143" t="s">
        <v>176</v>
      </c>
      <c r="E202" s="144" t="s">
        <v>1195</v>
      </c>
      <c r="F202" s="145" t="s">
        <v>1196</v>
      </c>
      <c r="G202" s="146" t="s">
        <v>787</v>
      </c>
      <c r="H202" s="147">
        <v>1</v>
      </c>
      <c r="I202" s="148"/>
      <c r="J202" s="149">
        <f t="shared" si="20"/>
        <v>0</v>
      </c>
      <c r="K202" s="145" t="s">
        <v>1</v>
      </c>
      <c r="L202" s="33"/>
      <c r="M202" s="150" t="s">
        <v>1</v>
      </c>
      <c r="N202" s="151" t="s">
        <v>41</v>
      </c>
      <c r="O202" s="58"/>
      <c r="P202" s="152">
        <f t="shared" si="21"/>
        <v>0</v>
      </c>
      <c r="Q202" s="152">
        <v>0</v>
      </c>
      <c r="R202" s="152">
        <f t="shared" si="22"/>
        <v>0</v>
      </c>
      <c r="S202" s="152">
        <v>0</v>
      </c>
      <c r="T202" s="153">
        <f t="shared" si="2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4" t="s">
        <v>206</v>
      </c>
      <c r="AT202" s="154" t="s">
        <v>176</v>
      </c>
      <c r="AU202" s="154" t="s">
        <v>184</v>
      </c>
      <c r="AY202" s="17" t="s">
        <v>175</v>
      </c>
      <c r="BE202" s="155">
        <f t="shared" si="24"/>
        <v>0</v>
      </c>
      <c r="BF202" s="155">
        <f t="shared" si="25"/>
        <v>0</v>
      </c>
      <c r="BG202" s="155">
        <f t="shared" si="26"/>
        <v>0</v>
      </c>
      <c r="BH202" s="155">
        <f t="shared" si="27"/>
        <v>0</v>
      </c>
      <c r="BI202" s="155">
        <f t="shared" si="28"/>
        <v>0</v>
      </c>
      <c r="BJ202" s="17" t="s">
        <v>83</v>
      </c>
      <c r="BK202" s="155">
        <f t="shared" si="29"/>
        <v>0</v>
      </c>
      <c r="BL202" s="17" t="s">
        <v>206</v>
      </c>
      <c r="BM202" s="154" t="s">
        <v>423</v>
      </c>
    </row>
    <row r="203" spans="1:65" s="2" customFormat="1" ht="24">
      <c r="A203" s="32"/>
      <c r="B203" s="142"/>
      <c r="C203" s="143" t="s">
        <v>295</v>
      </c>
      <c r="D203" s="143" t="s">
        <v>176</v>
      </c>
      <c r="E203" s="144" t="s">
        <v>1197</v>
      </c>
      <c r="F203" s="145" t="s">
        <v>1198</v>
      </c>
      <c r="G203" s="146" t="s">
        <v>787</v>
      </c>
      <c r="H203" s="147">
        <v>1</v>
      </c>
      <c r="I203" s="148"/>
      <c r="J203" s="149">
        <f t="shared" si="20"/>
        <v>0</v>
      </c>
      <c r="K203" s="145" t="s">
        <v>1</v>
      </c>
      <c r="L203" s="33"/>
      <c r="M203" s="150" t="s">
        <v>1</v>
      </c>
      <c r="N203" s="151" t="s">
        <v>41</v>
      </c>
      <c r="O203" s="58"/>
      <c r="P203" s="152">
        <f t="shared" si="21"/>
        <v>0</v>
      </c>
      <c r="Q203" s="152">
        <v>0</v>
      </c>
      <c r="R203" s="152">
        <f t="shared" si="22"/>
        <v>0</v>
      </c>
      <c r="S203" s="152">
        <v>0</v>
      </c>
      <c r="T203" s="153">
        <f t="shared" si="2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4" t="s">
        <v>206</v>
      </c>
      <c r="AT203" s="154" t="s">
        <v>176</v>
      </c>
      <c r="AU203" s="154" t="s">
        <v>184</v>
      </c>
      <c r="AY203" s="17" t="s">
        <v>175</v>
      </c>
      <c r="BE203" s="155">
        <f t="shared" si="24"/>
        <v>0</v>
      </c>
      <c r="BF203" s="155">
        <f t="shared" si="25"/>
        <v>0</v>
      </c>
      <c r="BG203" s="155">
        <f t="shared" si="26"/>
        <v>0</v>
      </c>
      <c r="BH203" s="155">
        <f t="shared" si="27"/>
        <v>0</v>
      </c>
      <c r="BI203" s="155">
        <f t="shared" si="28"/>
        <v>0</v>
      </c>
      <c r="BJ203" s="17" t="s">
        <v>83</v>
      </c>
      <c r="BK203" s="155">
        <f t="shared" si="29"/>
        <v>0</v>
      </c>
      <c r="BL203" s="17" t="s">
        <v>206</v>
      </c>
      <c r="BM203" s="154" t="s">
        <v>426</v>
      </c>
    </row>
    <row r="204" spans="1:65" s="2" customFormat="1" ht="16.5" customHeight="1">
      <c r="A204" s="32"/>
      <c r="B204" s="142"/>
      <c r="C204" s="143" t="s">
        <v>427</v>
      </c>
      <c r="D204" s="143" t="s">
        <v>176</v>
      </c>
      <c r="E204" s="144" t="s">
        <v>1199</v>
      </c>
      <c r="F204" s="145" t="s">
        <v>1200</v>
      </c>
      <c r="G204" s="146" t="s">
        <v>787</v>
      </c>
      <c r="H204" s="147">
        <v>1</v>
      </c>
      <c r="I204" s="148"/>
      <c r="J204" s="149">
        <f t="shared" si="20"/>
        <v>0</v>
      </c>
      <c r="K204" s="145" t="s">
        <v>1</v>
      </c>
      <c r="L204" s="33"/>
      <c r="M204" s="150" t="s">
        <v>1</v>
      </c>
      <c r="N204" s="151" t="s">
        <v>41</v>
      </c>
      <c r="O204" s="58"/>
      <c r="P204" s="152">
        <f t="shared" si="21"/>
        <v>0</v>
      </c>
      <c r="Q204" s="152">
        <v>0</v>
      </c>
      <c r="R204" s="152">
        <f t="shared" si="22"/>
        <v>0</v>
      </c>
      <c r="S204" s="152">
        <v>0</v>
      </c>
      <c r="T204" s="153">
        <f t="shared" si="2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4" t="s">
        <v>206</v>
      </c>
      <c r="AT204" s="154" t="s">
        <v>176</v>
      </c>
      <c r="AU204" s="154" t="s">
        <v>184</v>
      </c>
      <c r="AY204" s="17" t="s">
        <v>175</v>
      </c>
      <c r="BE204" s="155">
        <f t="shared" si="24"/>
        <v>0</v>
      </c>
      <c r="BF204" s="155">
        <f t="shared" si="25"/>
        <v>0</v>
      </c>
      <c r="BG204" s="155">
        <f t="shared" si="26"/>
        <v>0</v>
      </c>
      <c r="BH204" s="155">
        <f t="shared" si="27"/>
        <v>0</v>
      </c>
      <c r="BI204" s="155">
        <f t="shared" si="28"/>
        <v>0</v>
      </c>
      <c r="BJ204" s="17" t="s">
        <v>83</v>
      </c>
      <c r="BK204" s="155">
        <f t="shared" si="29"/>
        <v>0</v>
      </c>
      <c r="BL204" s="17" t="s">
        <v>206</v>
      </c>
      <c r="BM204" s="154" t="s">
        <v>430</v>
      </c>
    </row>
    <row r="205" spans="1:65" s="2" customFormat="1" ht="21.75" customHeight="1">
      <c r="A205" s="32"/>
      <c r="B205" s="142"/>
      <c r="C205" s="143" t="s">
        <v>299</v>
      </c>
      <c r="D205" s="143" t="s">
        <v>176</v>
      </c>
      <c r="E205" s="144" t="s">
        <v>1201</v>
      </c>
      <c r="F205" s="145" t="s">
        <v>1202</v>
      </c>
      <c r="G205" s="146" t="s">
        <v>787</v>
      </c>
      <c r="H205" s="147">
        <v>1</v>
      </c>
      <c r="I205" s="148"/>
      <c r="J205" s="149">
        <f t="shared" si="20"/>
        <v>0</v>
      </c>
      <c r="K205" s="145" t="s">
        <v>1</v>
      </c>
      <c r="L205" s="33"/>
      <c r="M205" s="150" t="s">
        <v>1</v>
      </c>
      <c r="N205" s="151" t="s">
        <v>41</v>
      </c>
      <c r="O205" s="58"/>
      <c r="P205" s="152">
        <f t="shared" si="21"/>
        <v>0</v>
      </c>
      <c r="Q205" s="152">
        <v>0</v>
      </c>
      <c r="R205" s="152">
        <f t="shared" si="22"/>
        <v>0</v>
      </c>
      <c r="S205" s="152">
        <v>0</v>
      </c>
      <c r="T205" s="153">
        <f t="shared" si="2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4" t="s">
        <v>206</v>
      </c>
      <c r="AT205" s="154" t="s">
        <v>176</v>
      </c>
      <c r="AU205" s="154" t="s">
        <v>184</v>
      </c>
      <c r="AY205" s="17" t="s">
        <v>175</v>
      </c>
      <c r="BE205" s="155">
        <f t="shared" si="24"/>
        <v>0</v>
      </c>
      <c r="BF205" s="155">
        <f t="shared" si="25"/>
        <v>0</v>
      </c>
      <c r="BG205" s="155">
        <f t="shared" si="26"/>
        <v>0</v>
      </c>
      <c r="BH205" s="155">
        <f t="shared" si="27"/>
        <v>0</v>
      </c>
      <c r="BI205" s="155">
        <f t="shared" si="28"/>
        <v>0</v>
      </c>
      <c r="BJ205" s="17" t="s">
        <v>83</v>
      </c>
      <c r="BK205" s="155">
        <f t="shared" si="29"/>
        <v>0</v>
      </c>
      <c r="BL205" s="17" t="s">
        <v>206</v>
      </c>
      <c r="BM205" s="154" t="s">
        <v>433</v>
      </c>
    </row>
    <row r="206" spans="1:65" s="2" customFormat="1" ht="16.5" customHeight="1">
      <c r="A206" s="32"/>
      <c r="B206" s="142"/>
      <c r="C206" s="143" t="s">
        <v>434</v>
      </c>
      <c r="D206" s="143" t="s">
        <v>176</v>
      </c>
      <c r="E206" s="144" t="s">
        <v>1203</v>
      </c>
      <c r="F206" s="145" t="s">
        <v>1204</v>
      </c>
      <c r="G206" s="146" t="s">
        <v>787</v>
      </c>
      <c r="H206" s="147">
        <v>3</v>
      </c>
      <c r="I206" s="148"/>
      <c r="J206" s="149">
        <f t="shared" si="20"/>
        <v>0</v>
      </c>
      <c r="K206" s="145" t="s">
        <v>1</v>
      </c>
      <c r="L206" s="33"/>
      <c r="M206" s="150" t="s">
        <v>1</v>
      </c>
      <c r="N206" s="151" t="s">
        <v>41</v>
      </c>
      <c r="O206" s="58"/>
      <c r="P206" s="152">
        <f t="shared" si="21"/>
        <v>0</v>
      </c>
      <c r="Q206" s="152">
        <v>0</v>
      </c>
      <c r="R206" s="152">
        <f t="shared" si="22"/>
        <v>0</v>
      </c>
      <c r="S206" s="152">
        <v>0</v>
      </c>
      <c r="T206" s="153">
        <f t="shared" si="2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4" t="s">
        <v>206</v>
      </c>
      <c r="AT206" s="154" t="s">
        <v>176</v>
      </c>
      <c r="AU206" s="154" t="s">
        <v>184</v>
      </c>
      <c r="AY206" s="17" t="s">
        <v>175</v>
      </c>
      <c r="BE206" s="155">
        <f t="shared" si="24"/>
        <v>0</v>
      </c>
      <c r="BF206" s="155">
        <f t="shared" si="25"/>
        <v>0</v>
      </c>
      <c r="BG206" s="155">
        <f t="shared" si="26"/>
        <v>0</v>
      </c>
      <c r="BH206" s="155">
        <f t="shared" si="27"/>
        <v>0</v>
      </c>
      <c r="BI206" s="155">
        <f t="shared" si="28"/>
        <v>0</v>
      </c>
      <c r="BJ206" s="17" t="s">
        <v>83</v>
      </c>
      <c r="BK206" s="155">
        <f t="shared" si="29"/>
        <v>0</v>
      </c>
      <c r="BL206" s="17" t="s">
        <v>206</v>
      </c>
      <c r="BM206" s="154" t="s">
        <v>438</v>
      </c>
    </row>
    <row r="207" spans="1:65" s="2" customFormat="1" ht="16.5" customHeight="1">
      <c r="A207" s="32"/>
      <c r="B207" s="142"/>
      <c r="C207" s="143" t="s">
        <v>303</v>
      </c>
      <c r="D207" s="143" t="s">
        <v>176</v>
      </c>
      <c r="E207" s="144" t="s">
        <v>1205</v>
      </c>
      <c r="F207" s="145" t="s">
        <v>1206</v>
      </c>
      <c r="G207" s="146" t="s">
        <v>787</v>
      </c>
      <c r="H207" s="147">
        <v>1</v>
      </c>
      <c r="I207" s="148"/>
      <c r="J207" s="149">
        <f t="shared" si="20"/>
        <v>0</v>
      </c>
      <c r="K207" s="145" t="s">
        <v>1</v>
      </c>
      <c r="L207" s="33"/>
      <c r="M207" s="150" t="s">
        <v>1</v>
      </c>
      <c r="N207" s="151" t="s">
        <v>41</v>
      </c>
      <c r="O207" s="58"/>
      <c r="P207" s="152">
        <f t="shared" si="21"/>
        <v>0</v>
      </c>
      <c r="Q207" s="152">
        <v>0</v>
      </c>
      <c r="R207" s="152">
        <f t="shared" si="22"/>
        <v>0</v>
      </c>
      <c r="S207" s="152">
        <v>0</v>
      </c>
      <c r="T207" s="153">
        <f t="shared" si="2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4" t="s">
        <v>206</v>
      </c>
      <c r="AT207" s="154" t="s">
        <v>176</v>
      </c>
      <c r="AU207" s="154" t="s">
        <v>184</v>
      </c>
      <c r="AY207" s="17" t="s">
        <v>175</v>
      </c>
      <c r="BE207" s="155">
        <f t="shared" si="24"/>
        <v>0</v>
      </c>
      <c r="BF207" s="155">
        <f t="shared" si="25"/>
        <v>0</v>
      </c>
      <c r="BG207" s="155">
        <f t="shared" si="26"/>
        <v>0</v>
      </c>
      <c r="BH207" s="155">
        <f t="shared" si="27"/>
        <v>0</v>
      </c>
      <c r="BI207" s="155">
        <f t="shared" si="28"/>
        <v>0</v>
      </c>
      <c r="BJ207" s="17" t="s">
        <v>83</v>
      </c>
      <c r="BK207" s="155">
        <f t="shared" si="29"/>
        <v>0</v>
      </c>
      <c r="BL207" s="17" t="s">
        <v>206</v>
      </c>
      <c r="BM207" s="154" t="s">
        <v>441</v>
      </c>
    </row>
    <row r="208" spans="1:65" s="2" customFormat="1" ht="16.5" customHeight="1">
      <c r="A208" s="32"/>
      <c r="B208" s="142"/>
      <c r="C208" s="143" t="s">
        <v>442</v>
      </c>
      <c r="D208" s="143" t="s">
        <v>176</v>
      </c>
      <c r="E208" s="144" t="s">
        <v>1207</v>
      </c>
      <c r="F208" s="145" t="s">
        <v>1208</v>
      </c>
      <c r="G208" s="146" t="s">
        <v>787</v>
      </c>
      <c r="H208" s="147">
        <v>1</v>
      </c>
      <c r="I208" s="148"/>
      <c r="J208" s="149">
        <f t="shared" si="20"/>
        <v>0</v>
      </c>
      <c r="K208" s="145" t="s">
        <v>1</v>
      </c>
      <c r="L208" s="33"/>
      <c r="M208" s="157" t="s">
        <v>1</v>
      </c>
      <c r="N208" s="158" t="s">
        <v>41</v>
      </c>
      <c r="O208" s="159"/>
      <c r="P208" s="160">
        <f t="shared" si="21"/>
        <v>0</v>
      </c>
      <c r="Q208" s="160">
        <v>0</v>
      </c>
      <c r="R208" s="160">
        <f t="shared" si="22"/>
        <v>0</v>
      </c>
      <c r="S208" s="160">
        <v>0</v>
      </c>
      <c r="T208" s="161">
        <f t="shared" si="2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4" t="s">
        <v>206</v>
      </c>
      <c r="AT208" s="154" t="s">
        <v>176</v>
      </c>
      <c r="AU208" s="154" t="s">
        <v>184</v>
      </c>
      <c r="AY208" s="17" t="s">
        <v>175</v>
      </c>
      <c r="BE208" s="155">
        <f t="shared" si="24"/>
        <v>0</v>
      </c>
      <c r="BF208" s="155">
        <f t="shared" si="25"/>
        <v>0</v>
      </c>
      <c r="BG208" s="155">
        <f t="shared" si="26"/>
        <v>0</v>
      </c>
      <c r="BH208" s="155">
        <f t="shared" si="27"/>
        <v>0</v>
      </c>
      <c r="BI208" s="155">
        <f t="shared" si="28"/>
        <v>0</v>
      </c>
      <c r="BJ208" s="17" t="s">
        <v>83</v>
      </c>
      <c r="BK208" s="155">
        <f t="shared" si="29"/>
        <v>0</v>
      </c>
      <c r="BL208" s="17" t="s">
        <v>206</v>
      </c>
      <c r="BM208" s="154" t="s">
        <v>446</v>
      </c>
    </row>
    <row r="209" spans="1:31" s="2" customFormat="1" ht="6.95" customHeight="1">
      <c r="A209" s="32"/>
      <c r="B209" s="47"/>
      <c r="C209" s="48"/>
      <c r="D209" s="48"/>
      <c r="E209" s="48"/>
      <c r="F209" s="48"/>
      <c r="G209" s="48"/>
      <c r="H209" s="48"/>
      <c r="I209" s="48"/>
      <c r="J209" s="48"/>
      <c r="K209" s="48"/>
      <c r="L209" s="33"/>
      <c r="M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</row>
  </sheetData>
  <autoFilter ref="C125:K208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7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108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124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59" t="str">
        <f>'Rekapitulace stavby'!K6</f>
        <v>Rekonstrukce plynové kotelny</v>
      </c>
      <c r="F7" s="260"/>
      <c r="G7" s="260"/>
      <c r="H7" s="260"/>
      <c r="L7" s="20"/>
    </row>
    <row r="8" spans="2:12" s="1" customFormat="1" ht="12" customHeight="1">
      <c r="B8" s="20"/>
      <c r="D8" s="27" t="s">
        <v>125</v>
      </c>
      <c r="L8" s="20"/>
    </row>
    <row r="9" spans="1:31" s="2" customFormat="1" ht="16.5" customHeight="1">
      <c r="A9" s="32"/>
      <c r="B9" s="33"/>
      <c r="C9" s="32"/>
      <c r="D9" s="32"/>
      <c r="E9" s="259" t="s">
        <v>1209</v>
      </c>
      <c r="F9" s="258"/>
      <c r="G9" s="258"/>
      <c r="H9" s="25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127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20" t="s">
        <v>1210</v>
      </c>
      <c r="F11" s="258"/>
      <c r="G11" s="258"/>
      <c r="H11" s="258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27. 4. 2021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27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1" t="str">
        <f>'Rekapitulace stavby'!E14</f>
        <v>Vyplň údaj</v>
      </c>
      <c r="F20" s="231"/>
      <c r="G20" s="231"/>
      <c r="H20" s="231"/>
      <c r="I20" s="27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27" t="s">
        <v>25</v>
      </c>
      <c r="J22" s="25" t="str">
        <f>IF('Rekapitulace stavby'!AN16="","",'Rekapitulace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IF('Rekapitulace stavby'!E17="","",'Rekapitulace stavby'!E17)</f>
        <v xml:space="preserve"> </v>
      </c>
      <c r="F23" s="32"/>
      <c r="G23" s="32"/>
      <c r="H23" s="32"/>
      <c r="I23" s="27" t="s">
        <v>27</v>
      </c>
      <c r="J23" s="25" t="str">
        <f>IF('Rekapitulace stavby'!AN17="","",'Rekapitulace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202.5" customHeight="1">
      <c r="A29" s="99"/>
      <c r="B29" s="100"/>
      <c r="C29" s="99"/>
      <c r="D29" s="99"/>
      <c r="E29" s="236" t="s">
        <v>129</v>
      </c>
      <c r="F29" s="236"/>
      <c r="G29" s="236"/>
      <c r="H29" s="236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36</v>
      </c>
      <c r="E32" s="32"/>
      <c r="F32" s="32"/>
      <c r="G32" s="32"/>
      <c r="H32" s="32"/>
      <c r="I32" s="32"/>
      <c r="J32" s="71">
        <f>ROUND(J128,2)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36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40</v>
      </c>
      <c r="E35" s="27" t="s">
        <v>41</v>
      </c>
      <c r="F35" s="104">
        <f>ROUND((SUM(BE128:BE155)),2)</f>
        <v>0</v>
      </c>
      <c r="G35" s="32"/>
      <c r="H35" s="32"/>
      <c r="I35" s="105">
        <v>0.21</v>
      </c>
      <c r="J35" s="104">
        <f>ROUND(((SUM(BE128:BE155))*I35),2)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42</v>
      </c>
      <c r="F36" s="104">
        <f>ROUND((SUM(BF128:BF155)),2)</f>
        <v>0</v>
      </c>
      <c r="G36" s="32"/>
      <c r="H36" s="32"/>
      <c r="I36" s="105">
        <v>0.15</v>
      </c>
      <c r="J36" s="104">
        <f>ROUND(((SUM(BF128:BF155))*I36),2)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04">
        <f>ROUND((SUM(BG128:BG155)),2)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44</v>
      </c>
      <c r="F38" s="104">
        <f>ROUND((SUM(BH128:BH155)),2)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04">
        <f>ROUND((SUM(BI128:BI155)),2)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46</v>
      </c>
      <c r="E41" s="60"/>
      <c r="F41" s="60"/>
      <c r="G41" s="108" t="s">
        <v>47</v>
      </c>
      <c r="H41" s="109" t="s">
        <v>48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35"/>
      <c r="J61" s="11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35"/>
      <c r="J76" s="11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130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Rekonstrukce plynové kotelny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125</v>
      </c>
      <c r="L86" s="20"/>
    </row>
    <row r="87" spans="1:31" s="2" customFormat="1" ht="16.5" customHeight="1">
      <c r="A87" s="32"/>
      <c r="B87" s="33"/>
      <c r="C87" s="32"/>
      <c r="D87" s="32"/>
      <c r="E87" s="259" t="s">
        <v>1209</v>
      </c>
      <c r="F87" s="258"/>
      <c r="G87" s="258"/>
      <c r="H87" s="25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127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20" t="str">
        <f>E11</f>
        <v>02_PL - kotelna přístavba - plynovod</v>
      </c>
      <c r="F89" s="258"/>
      <c r="G89" s="258"/>
      <c r="H89" s="258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ZŠ Benešov, Na Karlově 372, Benešov</v>
      </c>
      <c r="G91" s="32"/>
      <c r="H91" s="32"/>
      <c r="I91" s="27" t="s">
        <v>22</v>
      </c>
      <c r="J91" s="55" t="str">
        <f>IF(J14="","",J14)</f>
        <v>27. 4. 2021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Město Benešov, Masarykovo náměstí 100, Benešov</v>
      </c>
      <c r="G93" s="32"/>
      <c r="H93" s="32"/>
      <c r="I93" s="27" t="s">
        <v>30</v>
      </c>
      <c r="J93" s="30" t="str">
        <f>E23</f>
        <v xml:space="preserve"> 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27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131</v>
      </c>
      <c r="D96" s="106"/>
      <c r="E96" s="106"/>
      <c r="F96" s="106"/>
      <c r="G96" s="106"/>
      <c r="H96" s="106"/>
      <c r="I96" s="106"/>
      <c r="J96" s="115" t="s">
        <v>132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133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134</v>
      </c>
    </row>
    <row r="99" spans="2:12" s="9" customFormat="1" ht="24.95" customHeight="1">
      <c r="B99" s="117"/>
      <c r="D99" s="118" t="s">
        <v>713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2:12" s="12" customFormat="1" ht="19.9" customHeight="1">
      <c r="B100" s="163"/>
      <c r="D100" s="164" t="s">
        <v>714</v>
      </c>
      <c r="E100" s="165"/>
      <c r="F100" s="165"/>
      <c r="G100" s="165"/>
      <c r="H100" s="165"/>
      <c r="I100" s="165"/>
      <c r="J100" s="166">
        <f>J130</f>
        <v>0</v>
      </c>
      <c r="L100" s="163"/>
    </row>
    <row r="101" spans="2:12" s="12" customFormat="1" ht="19.9" customHeight="1">
      <c r="B101" s="163"/>
      <c r="D101" s="164" t="s">
        <v>715</v>
      </c>
      <c r="E101" s="165"/>
      <c r="F101" s="165"/>
      <c r="G101" s="165"/>
      <c r="H101" s="165"/>
      <c r="I101" s="165"/>
      <c r="J101" s="166">
        <f>J142</f>
        <v>0</v>
      </c>
      <c r="L101" s="163"/>
    </row>
    <row r="102" spans="2:12" s="12" customFormat="1" ht="19.9" customHeight="1">
      <c r="B102" s="163"/>
      <c r="D102" s="164" t="s">
        <v>716</v>
      </c>
      <c r="E102" s="165"/>
      <c r="F102" s="165"/>
      <c r="G102" s="165"/>
      <c r="H102" s="165"/>
      <c r="I102" s="165"/>
      <c r="J102" s="166">
        <f>J143</f>
        <v>0</v>
      </c>
      <c r="L102" s="163"/>
    </row>
    <row r="103" spans="2:12" s="9" customFormat="1" ht="24.95" customHeight="1">
      <c r="B103" s="117"/>
      <c r="D103" s="118" t="s">
        <v>717</v>
      </c>
      <c r="E103" s="119"/>
      <c r="F103" s="119"/>
      <c r="G103" s="119"/>
      <c r="H103" s="119"/>
      <c r="I103" s="119"/>
      <c r="J103" s="120">
        <f>J148</f>
        <v>0</v>
      </c>
      <c r="L103" s="117"/>
    </row>
    <row r="104" spans="2:12" s="9" customFormat="1" ht="24.95" customHeight="1">
      <c r="B104" s="117"/>
      <c r="D104" s="118" t="s">
        <v>718</v>
      </c>
      <c r="E104" s="119"/>
      <c r="F104" s="119"/>
      <c r="G104" s="119"/>
      <c r="H104" s="119"/>
      <c r="I104" s="119"/>
      <c r="J104" s="120">
        <f>J151</f>
        <v>0</v>
      </c>
      <c r="L104" s="117"/>
    </row>
    <row r="105" spans="2:12" s="12" customFormat="1" ht="19.9" customHeight="1">
      <c r="B105" s="163"/>
      <c r="D105" s="164" t="s">
        <v>719</v>
      </c>
      <c r="E105" s="165"/>
      <c r="F105" s="165"/>
      <c r="G105" s="165"/>
      <c r="H105" s="165"/>
      <c r="I105" s="165"/>
      <c r="J105" s="166">
        <f>J152</f>
        <v>0</v>
      </c>
      <c r="L105" s="163"/>
    </row>
    <row r="106" spans="2:12" s="12" customFormat="1" ht="19.9" customHeight="1">
      <c r="B106" s="163"/>
      <c r="D106" s="164" t="s">
        <v>720</v>
      </c>
      <c r="E106" s="165"/>
      <c r="F106" s="165"/>
      <c r="G106" s="165"/>
      <c r="H106" s="165"/>
      <c r="I106" s="165"/>
      <c r="J106" s="166">
        <f>J154</f>
        <v>0</v>
      </c>
      <c r="L106" s="163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161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59" t="str">
        <f>E7</f>
        <v>Rekonstrukce plynové kotelny</v>
      </c>
      <c r="F116" s="260"/>
      <c r="G116" s="260"/>
      <c r="H116" s="26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2:12" s="1" customFormat="1" ht="12" customHeight="1">
      <c r="B117" s="20"/>
      <c r="C117" s="27" t="s">
        <v>125</v>
      </c>
      <c r="L117" s="20"/>
    </row>
    <row r="118" spans="1:31" s="2" customFormat="1" ht="16.5" customHeight="1">
      <c r="A118" s="32"/>
      <c r="B118" s="33"/>
      <c r="C118" s="32"/>
      <c r="D118" s="32"/>
      <c r="E118" s="259" t="s">
        <v>1209</v>
      </c>
      <c r="F118" s="258"/>
      <c r="G118" s="258"/>
      <c r="H118" s="258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127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20" t="str">
        <f>E11</f>
        <v>02_PL - kotelna přístavba - plynovod</v>
      </c>
      <c r="F120" s="258"/>
      <c r="G120" s="258"/>
      <c r="H120" s="258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20</v>
      </c>
      <c r="D122" s="32"/>
      <c r="E122" s="32"/>
      <c r="F122" s="25" t="str">
        <f>F14</f>
        <v>ZŠ Benešov, Na Karlově 372, Benešov</v>
      </c>
      <c r="G122" s="32"/>
      <c r="H122" s="32"/>
      <c r="I122" s="27" t="s">
        <v>22</v>
      </c>
      <c r="J122" s="55" t="str">
        <f>IF(J14="","",J14)</f>
        <v>27. 4. 2021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24</v>
      </c>
      <c r="D124" s="32"/>
      <c r="E124" s="32"/>
      <c r="F124" s="25" t="str">
        <f>E17</f>
        <v>Město Benešov, Masarykovo náměstí 100, Benešov</v>
      </c>
      <c r="G124" s="32"/>
      <c r="H124" s="32"/>
      <c r="I124" s="27" t="s">
        <v>30</v>
      </c>
      <c r="J124" s="30" t="str">
        <f>E23</f>
        <v xml:space="preserve"> 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2" customHeight="1">
      <c r="A125" s="32"/>
      <c r="B125" s="33"/>
      <c r="C125" s="27" t="s">
        <v>28</v>
      </c>
      <c r="D125" s="32"/>
      <c r="E125" s="32"/>
      <c r="F125" s="25" t="str">
        <f>IF(E20="","",E20)</f>
        <v>Vyplň údaj</v>
      </c>
      <c r="G125" s="32"/>
      <c r="H125" s="32"/>
      <c r="I125" s="27" t="s">
        <v>33</v>
      </c>
      <c r="J125" s="30" t="str">
        <f>E26</f>
        <v xml:space="preserve"> 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10" customFormat="1" ht="29.25" customHeight="1">
      <c r="A127" s="121"/>
      <c r="B127" s="122"/>
      <c r="C127" s="123" t="s">
        <v>162</v>
      </c>
      <c r="D127" s="124" t="s">
        <v>61</v>
      </c>
      <c r="E127" s="124" t="s">
        <v>57</v>
      </c>
      <c r="F127" s="124" t="s">
        <v>58</v>
      </c>
      <c r="G127" s="124" t="s">
        <v>163</v>
      </c>
      <c r="H127" s="124" t="s">
        <v>164</v>
      </c>
      <c r="I127" s="124" t="s">
        <v>165</v>
      </c>
      <c r="J127" s="124" t="s">
        <v>132</v>
      </c>
      <c r="K127" s="125" t="s">
        <v>166</v>
      </c>
      <c r="L127" s="126"/>
      <c r="M127" s="62" t="s">
        <v>1</v>
      </c>
      <c r="N127" s="63" t="s">
        <v>40</v>
      </c>
      <c r="O127" s="63" t="s">
        <v>167</v>
      </c>
      <c r="P127" s="63" t="s">
        <v>168</v>
      </c>
      <c r="Q127" s="63" t="s">
        <v>169</v>
      </c>
      <c r="R127" s="63" t="s">
        <v>170</v>
      </c>
      <c r="S127" s="63" t="s">
        <v>171</v>
      </c>
      <c r="T127" s="64" t="s">
        <v>172</v>
      </c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</row>
    <row r="128" spans="1:63" s="2" customFormat="1" ht="22.9" customHeight="1">
      <c r="A128" s="32"/>
      <c r="B128" s="33"/>
      <c r="C128" s="69" t="s">
        <v>173</v>
      </c>
      <c r="D128" s="32"/>
      <c r="E128" s="32"/>
      <c r="F128" s="32"/>
      <c r="G128" s="32"/>
      <c r="H128" s="32"/>
      <c r="I128" s="32"/>
      <c r="J128" s="127">
        <f>BK128</f>
        <v>0</v>
      </c>
      <c r="K128" s="32"/>
      <c r="L128" s="33"/>
      <c r="M128" s="65"/>
      <c r="N128" s="56"/>
      <c r="O128" s="66"/>
      <c r="P128" s="128">
        <f>P129+P148+P151</f>
        <v>0</v>
      </c>
      <c r="Q128" s="66"/>
      <c r="R128" s="128">
        <f>R129+R148+R151</f>
        <v>0.1814</v>
      </c>
      <c r="S128" s="66"/>
      <c r="T128" s="129">
        <f>T129+T148+T151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75</v>
      </c>
      <c r="AU128" s="17" t="s">
        <v>134</v>
      </c>
      <c r="BK128" s="130">
        <f>BK129+BK148+BK151</f>
        <v>0</v>
      </c>
    </row>
    <row r="129" spans="2:63" s="11" customFormat="1" ht="25.9" customHeight="1">
      <c r="B129" s="131"/>
      <c r="D129" s="132" t="s">
        <v>75</v>
      </c>
      <c r="E129" s="133" t="s">
        <v>769</v>
      </c>
      <c r="F129" s="133" t="s">
        <v>770</v>
      </c>
      <c r="I129" s="134"/>
      <c r="J129" s="135">
        <f>BK129</f>
        <v>0</v>
      </c>
      <c r="L129" s="131"/>
      <c r="M129" s="136"/>
      <c r="N129" s="137"/>
      <c r="O129" s="137"/>
      <c r="P129" s="138">
        <f>P130+P142+P143</f>
        <v>0</v>
      </c>
      <c r="Q129" s="137"/>
      <c r="R129" s="138">
        <f>R130+R142+R143</f>
        <v>0.1814</v>
      </c>
      <c r="S129" s="137"/>
      <c r="T129" s="139">
        <f>T130+T142+T143</f>
        <v>0</v>
      </c>
      <c r="AR129" s="132" t="s">
        <v>85</v>
      </c>
      <c r="AT129" s="140" t="s">
        <v>75</v>
      </c>
      <c r="AU129" s="140" t="s">
        <v>76</v>
      </c>
      <c r="AY129" s="132" t="s">
        <v>175</v>
      </c>
      <c r="BK129" s="141">
        <f>BK130+BK142+BK143</f>
        <v>0</v>
      </c>
    </row>
    <row r="130" spans="2:63" s="11" customFormat="1" ht="22.9" customHeight="1">
      <c r="B130" s="131"/>
      <c r="D130" s="132" t="s">
        <v>75</v>
      </c>
      <c r="E130" s="167" t="s">
        <v>771</v>
      </c>
      <c r="F130" s="167" t="s">
        <v>772</v>
      </c>
      <c r="I130" s="134"/>
      <c r="J130" s="168">
        <f>BK130</f>
        <v>0</v>
      </c>
      <c r="L130" s="131"/>
      <c r="M130" s="136"/>
      <c r="N130" s="137"/>
      <c r="O130" s="137"/>
      <c r="P130" s="138">
        <f>SUM(P131:P141)</f>
        <v>0</v>
      </c>
      <c r="Q130" s="137"/>
      <c r="R130" s="138">
        <f>SUM(R131:R141)</f>
        <v>0.1792</v>
      </c>
      <c r="S130" s="137"/>
      <c r="T130" s="139">
        <f>SUM(T131:T141)</f>
        <v>0</v>
      </c>
      <c r="AR130" s="132" t="s">
        <v>85</v>
      </c>
      <c r="AT130" s="140" t="s">
        <v>75</v>
      </c>
      <c r="AU130" s="140" t="s">
        <v>83</v>
      </c>
      <c r="AY130" s="132" t="s">
        <v>175</v>
      </c>
      <c r="BK130" s="141">
        <f>SUM(BK131:BK141)</f>
        <v>0</v>
      </c>
    </row>
    <row r="131" spans="1:65" s="2" customFormat="1" ht="33" customHeight="1">
      <c r="A131" s="32"/>
      <c r="B131" s="142"/>
      <c r="C131" s="143" t="s">
        <v>83</v>
      </c>
      <c r="D131" s="143" t="s">
        <v>176</v>
      </c>
      <c r="E131" s="144" t="s">
        <v>773</v>
      </c>
      <c r="F131" s="145" t="s">
        <v>774</v>
      </c>
      <c r="G131" s="146" t="s">
        <v>362</v>
      </c>
      <c r="H131" s="147">
        <v>8</v>
      </c>
      <c r="I131" s="148"/>
      <c r="J131" s="149">
        <f aca="true" t="shared" si="0" ref="J131:J141">ROUND(I131*H131,2)</f>
        <v>0</v>
      </c>
      <c r="K131" s="145" t="s">
        <v>725</v>
      </c>
      <c r="L131" s="33"/>
      <c r="M131" s="150" t="s">
        <v>1</v>
      </c>
      <c r="N131" s="151" t="s">
        <v>41</v>
      </c>
      <c r="O131" s="58"/>
      <c r="P131" s="152">
        <f aca="true" t="shared" si="1" ref="P131:P141">O131*H131</f>
        <v>0</v>
      </c>
      <c r="Q131" s="152">
        <v>0.00185</v>
      </c>
      <c r="R131" s="152">
        <f aca="true" t="shared" si="2" ref="R131:R141">Q131*H131</f>
        <v>0.0148</v>
      </c>
      <c r="S131" s="152">
        <v>0</v>
      </c>
      <c r="T131" s="153">
        <f aca="true" t="shared" si="3" ref="T131:T141"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4" t="s">
        <v>206</v>
      </c>
      <c r="AT131" s="154" t="s">
        <v>176</v>
      </c>
      <c r="AU131" s="154" t="s">
        <v>85</v>
      </c>
      <c r="AY131" s="17" t="s">
        <v>175</v>
      </c>
      <c r="BE131" s="155">
        <f aca="true" t="shared" si="4" ref="BE131:BE141">IF(N131="základní",J131,0)</f>
        <v>0</v>
      </c>
      <c r="BF131" s="155">
        <f aca="true" t="shared" si="5" ref="BF131:BF141">IF(N131="snížená",J131,0)</f>
        <v>0</v>
      </c>
      <c r="BG131" s="155">
        <f aca="true" t="shared" si="6" ref="BG131:BG141">IF(N131="zákl. přenesená",J131,0)</f>
        <v>0</v>
      </c>
      <c r="BH131" s="155">
        <f aca="true" t="shared" si="7" ref="BH131:BH141">IF(N131="sníž. přenesená",J131,0)</f>
        <v>0</v>
      </c>
      <c r="BI131" s="155">
        <f aca="true" t="shared" si="8" ref="BI131:BI141">IF(N131="nulová",J131,0)</f>
        <v>0</v>
      </c>
      <c r="BJ131" s="17" t="s">
        <v>83</v>
      </c>
      <c r="BK131" s="155">
        <f aca="true" t="shared" si="9" ref="BK131:BK141">ROUND(I131*H131,2)</f>
        <v>0</v>
      </c>
      <c r="BL131" s="17" t="s">
        <v>206</v>
      </c>
      <c r="BM131" s="154" t="s">
        <v>775</v>
      </c>
    </row>
    <row r="132" spans="1:65" s="2" customFormat="1" ht="33" customHeight="1">
      <c r="A132" s="32"/>
      <c r="B132" s="142"/>
      <c r="C132" s="143" t="s">
        <v>85</v>
      </c>
      <c r="D132" s="143" t="s">
        <v>176</v>
      </c>
      <c r="E132" s="144" t="s">
        <v>776</v>
      </c>
      <c r="F132" s="145" t="s">
        <v>777</v>
      </c>
      <c r="G132" s="146" t="s">
        <v>362</v>
      </c>
      <c r="H132" s="147">
        <v>15</v>
      </c>
      <c r="I132" s="148"/>
      <c r="J132" s="149">
        <f t="shared" si="0"/>
        <v>0</v>
      </c>
      <c r="K132" s="145" t="s">
        <v>725</v>
      </c>
      <c r="L132" s="33"/>
      <c r="M132" s="150" t="s">
        <v>1</v>
      </c>
      <c r="N132" s="151" t="s">
        <v>41</v>
      </c>
      <c r="O132" s="58"/>
      <c r="P132" s="152">
        <f t="shared" si="1"/>
        <v>0</v>
      </c>
      <c r="Q132" s="152">
        <v>0.00888</v>
      </c>
      <c r="R132" s="152">
        <f t="shared" si="2"/>
        <v>0.1332</v>
      </c>
      <c r="S132" s="152">
        <v>0</v>
      </c>
      <c r="T132" s="153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4" t="s">
        <v>206</v>
      </c>
      <c r="AT132" s="154" t="s">
        <v>176</v>
      </c>
      <c r="AU132" s="154" t="s">
        <v>85</v>
      </c>
      <c r="AY132" s="17" t="s">
        <v>175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7" t="s">
        <v>83</v>
      </c>
      <c r="BK132" s="155">
        <f t="shared" si="9"/>
        <v>0</v>
      </c>
      <c r="BL132" s="17" t="s">
        <v>206</v>
      </c>
      <c r="BM132" s="154" t="s">
        <v>778</v>
      </c>
    </row>
    <row r="133" spans="1:65" s="2" customFormat="1" ht="24">
      <c r="A133" s="32"/>
      <c r="B133" s="142"/>
      <c r="C133" s="143" t="s">
        <v>184</v>
      </c>
      <c r="D133" s="143" t="s">
        <v>176</v>
      </c>
      <c r="E133" s="144" t="s">
        <v>785</v>
      </c>
      <c r="F133" s="145" t="s">
        <v>786</v>
      </c>
      <c r="G133" s="146" t="s">
        <v>787</v>
      </c>
      <c r="H133" s="147">
        <v>1</v>
      </c>
      <c r="I133" s="148"/>
      <c r="J133" s="149">
        <f t="shared" si="0"/>
        <v>0</v>
      </c>
      <c r="K133" s="145" t="s">
        <v>725</v>
      </c>
      <c r="L133" s="33"/>
      <c r="M133" s="150" t="s">
        <v>1</v>
      </c>
      <c r="N133" s="151" t="s">
        <v>41</v>
      </c>
      <c r="O133" s="58"/>
      <c r="P133" s="152">
        <f t="shared" si="1"/>
        <v>0</v>
      </c>
      <c r="Q133" s="152">
        <v>0.02298</v>
      </c>
      <c r="R133" s="152">
        <f t="shared" si="2"/>
        <v>0.02298</v>
      </c>
      <c r="S133" s="152">
        <v>0</v>
      </c>
      <c r="T133" s="153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4" t="s">
        <v>206</v>
      </c>
      <c r="AT133" s="154" t="s">
        <v>176</v>
      </c>
      <c r="AU133" s="154" t="s">
        <v>85</v>
      </c>
      <c r="AY133" s="17" t="s">
        <v>175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7" t="s">
        <v>83</v>
      </c>
      <c r="BK133" s="155">
        <f t="shared" si="9"/>
        <v>0</v>
      </c>
      <c r="BL133" s="17" t="s">
        <v>206</v>
      </c>
      <c r="BM133" s="154" t="s">
        <v>788</v>
      </c>
    </row>
    <row r="134" spans="1:65" s="2" customFormat="1" ht="33" customHeight="1">
      <c r="A134" s="32"/>
      <c r="B134" s="142"/>
      <c r="C134" s="143" t="s">
        <v>180</v>
      </c>
      <c r="D134" s="143" t="s">
        <v>176</v>
      </c>
      <c r="E134" s="144" t="s">
        <v>789</v>
      </c>
      <c r="F134" s="145" t="s">
        <v>790</v>
      </c>
      <c r="G134" s="146" t="s">
        <v>232</v>
      </c>
      <c r="H134" s="147">
        <v>3</v>
      </c>
      <c r="I134" s="148"/>
      <c r="J134" s="149">
        <f t="shared" si="0"/>
        <v>0</v>
      </c>
      <c r="K134" s="145" t="s">
        <v>725</v>
      </c>
      <c r="L134" s="33"/>
      <c r="M134" s="150" t="s">
        <v>1</v>
      </c>
      <c r="N134" s="151" t="s">
        <v>41</v>
      </c>
      <c r="O134" s="58"/>
      <c r="P134" s="152">
        <f t="shared" si="1"/>
        <v>0</v>
      </c>
      <c r="Q134" s="152">
        <v>0.00024</v>
      </c>
      <c r="R134" s="152">
        <f t="shared" si="2"/>
        <v>0.00072</v>
      </c>
      <c r="S134" s="152">
        <v>0</v>
      </c>
      <c r="T134" s="153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4" t="s">
        <v>206</v>
      </c>
      <c r="AT134" s="154" t="s">
        <v>176</v>
      </c>
      <c r="AU134" s="154" t="s">
        <v>85</v>
      </c>
      <c r="AY134" s="17" t="s">
        <v>175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7" t="s">
        <v>83</v>
      </c>
      <c r="BK134" s="155">
        <f t="shared" si="9"/>
        <v>0</v>
      </c>
      <c r="BL134" s="17" t="s">
        <v>206</v>
      </c>
      <c r="BM134" s="154" t="s">
        <v>791</v>
      </c>
    </row>
    <row r="135" spans="1:65" s="2" customFormat="1" ht="33" customHeight="1">
      <c r="A135" s="32"/>
      <c r="B135" s="142"/>
      <c r="C135" s="143" t="s">
        <v>192</v>
      </c>
      <c r="D135" s="143" t="s">
        <v>176</v>
      </c>
      <c r="E135" s="144" t="s">
        <v>792</v>
      </c>
      <c r="F135" s="145" t="s">
        <v>793</v>
      </c>
      <c r="G135" s="146" t="s">
        <v>232</v>
      </c>
      <c r="H135" s="147">
        <v>3</v>
      </c>
      <c r="I135" s="148"/>
      <c r="J135" s="149">
        <f t="shared" si="0"/>
        <v>0</v>
      </c>
      <c r="K135" s="145" t="s">
        <v>725</v>
      </c>
      <c r="L135" s="33"/>
      <c r="M135" s="150" t="s">
        <v>1</v>
      </c>
      <c r="N135" s="151" t="s">
        <v>41</v>
      </c>
      <c r="O135" s="58"/>
      <c r="P135" s="152">
        <f t="shared" si="1"/>
        <v>0</v>
      </c>
      <c r="Q135" s="152">
        <v>0.00088</v>
      </c>
      <c r="R135" s="152">
        <f t="shared" si="2"/>
        <v>0.00264</v>
      </c>
      <c r="S135" s="152">
        <v>0</v>
      </c>
      <c r="T135" s="153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4" t="s">
        <v>206</v>
      </c>
      <c r="AT135" s="154" t="s">
        <v>176</v>
      </c>
      <c r="AU135" s="154" t="s">
        <v>85</v>
      </c>
      <c r="AY135" s="17" t="s">
        <v>175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7" t="s">
        <v>83</v>
      </c>
      <c r="BK135" s="155">
        <f t="shared" si="9"/>
        <v>0</v>
      </c>
      <c r="BL135" s="17" t="s">
        <v>206</v>
      </c>
      <c r="BM135" s="154" t="s">
        <v>794</v>
      </c>
    </row>
    <row r="136" spans="1:65" s="2" customFormat="1" ht="33" customHeight="1">
      <c r="A136" s="32"/>
      <c r="B136" s="142"/>
      <c r="C136" s="143" t="s">
        <v>187</v>
      </c>
      <c r="D136" s="143" t="s">
        <v>176</v>
      </c>
      <c r="E136" s="144" t="s">
        <v>795</v>
      </c>
      <c r="F136" s="145" t="s">
        <v>796</v>
      </c>
      <c r="G136" s="146" t="s">
        <v>232</v>
      </c>
      <c r="H136" s="147">
        <v>1</v>
      </c>
      <c r="I136" s="148"/>
      <c r="J136" s="149">
        <f t="shared" si="0"/>
        <v>0</v>
      </c>
      <c r="K136" s="145" t="s">
        <v>1</v>
      </c>
      <c r="L136" s="33"/>
      <c r="M136" s="150" t="s">
        <v>1</v>
      </c>
      <c r="N136" s="151" t="s">
        <v>41</v>
      </c>
      <c r="O136" s="58"/>
      <c r="P136" s="152">
        <f t="shared" si="1"/>
        <v>0</v>
      </c>
      <c r="Q136" s="152">
        <v>0.00088</v>
      </c>
      <c r="R136" s="152">
        <f t="shared" si="2"/>
        <v>0.00088</v>
      </c>
      <c r="S136" s="152">
        <v>0</v>
      </c>
      <c r="T136" s="153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4" t="s">
        <v>206</v>
      </c>
      <c r="AT136" s="154" t="s">
        <v>176</v>
      </c>
      <c r="AU136" s="154" t="s">
        <v>85</v>
      </c>
      <c r="AY136" s="17" t="s">
        <v>175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7" t="s">
        <v>83</v>
      </c>
      <c r="BK136" s="155">
        <f t="shared" si="9"/>
        <v>0</v>
      </c>
      <c r="BL136" s="17" t="s">
        <v>206</v>
      </c>
      <c r="BM136" s="154" t="s">
        <v>797</v>
      </c>
    </row>
    <row r="137" spans="1:65" s="2" customFormat="1" ht="16.5" customHeight="1">
      <c r="A137" s="32"/>
      <c r="B137" s="142"/>
      <c r="C137" s="143" t="s">
        <v>200</v>
      </c>
      <c r="D137" s="143" t="s">
        <v>176</v>
      </c>
      <c r="E137" s="144" t="s">
        <v>798</v>
      </c>
      <c r="F137" s="145" t="s">
        <v>799</v>
      </c>
      <c r="G137" s="146" t="s">
        <v>232</v>
      </c>
      <c r="H137" s="147">
        <v>1</v>
      </c>
      <c r="I137" s="148"/>
      <c r="J137" s="149">
        <f t="shared" si="0"/>
        <v>0</v>
      </c>
      <c r="K137" s="145" t="s">
        <v>1</v>
      </c>
      <c r="L137" s="33"/>
      <c r="M137" s="150" t="s">
        <v>1</v>
      </c>
      <c r="N137" s="151" t="s">
        <v>41</v>
      </c>
      <c r="O137" s="58"/>
      <c r="P137" s="152">
        <f t="shared" si="1"/>
        <v>0</v>
      </c>
      <c r="Q137" s="152">
        <v>0.00088</v>
      </c>
      <c r="R137" s="152">
        <f t="shared" si="2"/>
        <v>0.00088</v>
      </c>
      <c r="S137" s="152">
        <v>0</v>
      </c>
      <c r="T137" s="153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4" t="s">
        <v>206</v>
      </c>
      <c r="AT137" s="154" t="s">
        <v>176</v>
      </c>
      <c r="AU137" s="154" t="s">
        <v>85</v>
      </c>
      <c r="AY137" s="17" t="s">
        <v>175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7" t="s">
        <v>83</v>
      </c>
      <c r="BK137" s="155">
        <f t="shared" si="9"/>
        <v>0</v>
      </c>
      <c r="BL137" s="17" t="s">
        <v>206</v>
      </c>
      <c r="BM137" s="154" t="s">
        <v>800</v>
      </c>
    </row>
    <row r="138" spans="1:65" s="2" customFormat="1" ht="16.5" customHeight="1">
      <c r="A138" s="32"/>
      <c r="B138" s="142"/>
      <c r="C138" s="143" t="s">
        <v>190</v>
      </c>
      <c r="D138" s="143" t="s">
        <v>176</v>
      </c>
      <c r="E138" s="144" t="s">
        <v>801</v>
      </c>
      <c r="F138" s="145" t="s">
        <v>802</v>
      </c>
      <c r="G138" s="146" t="s">
        <v>232</v>
      </c>
      <c r="H138" s="147">
        <v>1</v>
      </c>
      <c r="I138" s="148"/>
      <c r="J138" s="149">
        <f t="shared" si="0"/>
        <v>0</v>
      </c>
      <c r="K138" s="145" t="s">
        <v>1</v>
      </c>
      <c r="L138" s="33"/>
      <c r="M138" s="150" t="s">
        <v>1</v>
      </c>
      <c r="N138" s="151" t="s">
        <v>41</v>
      </c>
      <c r="O138" s="58"/>
      <c r="P138" s="152">
        <f t="shared" si="1"/>
        <v>0</v>
      </c>
      <c r="Q138" s="152">
        <v>0.00088</v>
      </c>
      <c r="R138" s="152">
        <f t="shared" si="2"/>
        <v>0.00088</v>
      </c>
      <c r="S138" s="152">
        <v>0</v>
      </c>
      <c r="T138" s="153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4" t="s">
        <v>206</v>
      </c>
      <c r="AT138" s="154" t="s">
        <v>176</v>
      </c>
      <c r="AU138" s="154" t="s">
        <v>85</v>
      </c>
      <c r="AY138" s="17" t="s">
        <v>175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7" t="s">
        <v>83</v>
      </c>
      <c r="BK138" s="155">
        <f t="shared" si="9"/>
        <v>0</v>
      </c>
      <c r="BL138" s="17" t="s">
        <v>206</v>
      </c>
      <c r="BM138" s="154" t="s">
        <v>803</v>
      </c>
    </row>
    <row r="139" spans="1:65" s="2" customFormat="1" ht="33" customHeight="1">
      <c r="A139" s="32"/>
      <c r="B139" s="142"/>
      <c r="C139" s="143" t="s">
        <v>207</v>
      </c>
      <c r="D139" s="143" t="s">
        <v>176</v>
      </c>
      <c r="E139" s="144" t="s">
        <v>804</v>
      </c>
      <c r="F139" s="145" t="s">
        <v>805</v>
      </c>
      <c r="G139" s="146" t="s">
        <v>232</v>
      </c>
      <c r="H139" s="147">
        <v>1</v>
      </c>
      <c r="I139" s="148"/>
      <c r="J139" s="149">
        <f t="shared" si="0"/>
        <v>0</v>
      </c>
      <c r="K139" s="145" t="s">
        <v>1</v>
      </c>
      <c r="L139" s="33"/>
      <c r="M139" s="150" t="s">
        <v>1</v>
      </c>
      <c r="N139" s="151" t="s">
        <v>41</v>
      </c>
      <c r="O139" s="58"/>
      <c r="P139" s="152">
        <f t="shared" si="1"/>
        <v>0</v>
      </c>
      <c r="Q139" s="152">
        <v>0.00147</v>
      </c>
      <c r="R139" s="152">
        <f t="shared" si="2"/>
        <v>0.00147</v>
      </c>
      <c r="S139" s="152">
        <v>0</v>
      </c>
      <c r="T139" s="153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4" t="s">
        <v>206</v>
      </c>
      <c r="AT139" s="154" t="s">
        <v>176</v>
      </c>
      <c r="AU139" s="154" t="s">
        <v>85</v>
      </c>
      <c r="AY139" s="17" t="s">
        <v>175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7" t="s">
        <v>83</v>
      </c>
      <c r="BK139" s="155">
        <f t="shared" si="9"/>
        <v>0</v>
      </c>
      <c r="BL139" s="17" t="s">
        <v>206</v>
      </c>
      <c r="BM139" s="154" t="s">
        <v>806</v>
      </c>
    </row>
    <row r="140" spans="1:65" s="2" customFormat="1" ht="24">
      <c r="A140" s="32"/>
      <c r="B140" s="142"/>
      <c r="C140" s="143" t="s">
        <v>196</v>
      </c>
      <c r="D140" s="143" t="s">
        <v>176</v>
      </c>
      <c r="E140" s="144" t="s">
        <v>807</v>
      </c>
      <c r="F140" s="145" t="s">
        <v>808</v>
      </c>
      <c r="G140" s="146" t="s">
        <v>232</v>
      </c>
      <c r="H140" s="147">
        <v>1</v>
      </c>
      <c r="I140" s="148"/>
      <c r="J140" s="149">
        <f t="shared" si="0"/>
        <v>0</v>
      </c>
      <c r="K140" s="145" t="s">
        <v>725</v>
      </c>
      <c r="L140" s="33"/>
      <c r="M140" s="150" t="s">
        <v>1</v>
      </c>
      <c r="N140" s="151" t="s">
        <v>41</v>
      </c>
      <c r="O140" s="58"/>
      <c r="P140" s="152">
        <f t="shared" si="1"/>
        <v>0</v>
      </c>
      <c r="Q140" s="152">
        <v>0.00075</v>
      </c>
      <c r="R140" s="152">
        <f t="shared" si="2"/>
        <v>0.00075</v>
      </c>
      <c r="S140" s="152">
        <v>0</v>
      </c>
      <c r="T140" s="153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4" t="s">
        <v>206</v>
      </c>
      <c r="AT140" s="154" t="s">
        <v>176</v>
      </c>
      <c r="AU140" s="154" t="s">
        <v>85</v>
      </c>
      <c r="AY140" s="17" t="s">
        <v>175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7" t="s">
        <v>83</v>
      </c>
      <c r="BK140" s="155">
        <f t="shared" si="9"/>
        <v>0</v>
      </c>
      <c r="BL140" s="17" t="s">
        <v>206</v>
      </c>
      <c r="BM140" s="154" t="s">
        <v>809</v>
      </c>
    </row>
    <row r="141" spans="1:65" s="2" customFormat="1" ht="44.25" customHeight="1">
      <c r="A141" s="32"/>
      <c r="B141" s="142"/>
      <c r="C141" s="143" t="s">
        <v>212</v>
      </c>
      <c r="D141" s="143" t="s">
        <v>176</v>
      </c>
      <c r="E141" s="144" t="s">
        <v>810</v>
      </c>
      <c r="F141" s="145" t="s">
        <v>811</v>
      </c>
      <c r="G141" s="146" t="s">
        <v>445</v>
      </c>
      <c r="H141" s="156"/>
      <c r="I141" s="148"/>
      <c r="J141" s="149">
        <f t="shared" si="0"/>
        <v>0</v>
      </c>
      <c r="K141" s="145" t="s">
        <v>725</v>
      </c>
      <c r="L141" s="33"/>
      <c r="M141" s="150" t="s">
        <v>1</v>
      </c>
      <c r="N141" s="151" t="s">
        <v>41</v>
      </c>
      <c r="O141" s="58"/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3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4" t="s">
        <v>206</v>
      </c>
      <c r="AT141" s="154" t="s">
        <v>176</v>
      </c>
      <c r="AU141" s="154" t="s">
        <v>85</v>
      </c>
      <c r="AY141" s="17" t="s">
        <v>175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7" t="s">
        <v>83</v>
      </c>
      <c r="BK141" s="155">
        <f t="shared" si="9"/>
        <v>0</v>
      </c>
      <c r="BL141" s="17" t="s">
        <v>206</v>
      </c>
      <c r="BM141" s="154" t="s">
        <v>812</v>
      </c>
    </row>
    <row r="142" spans="2:63" s="11" customFormat="1" ht="22.9" customHeight="1">
      <c r="B142" s="131"/>
      <c r="D142" s="132" t="s">
        <v>75</v>
      </c>
      <c r="E142" s="167" t="s">
        <v>813</v>
      </c>
      <c r="F142" s="167" t="s">
        <v>814</v>
      </c>
      <c r="I142" s="134"/>
      <c r="J142" s="168">
        <f>BK142</f>
        <v>0</v>
      </c>
      <c r="L142" s="131"/>
      <c r="M142" s="136"/>
      <c r="N142" s="137"/>
      <c r="O142" s="137"/>
      <c r="P142" s="138">
        <v>0</v>
      </c>
      <c r="Q142" s="137"/>
      <c r="R142" s="138">
        <v>0</v>
      </c>
      <c r="S142" s="137"/>
      <c r="T142" s="139">
        <v>0</v>
      </c>
      <c r="AR142" s="132" t="s">
        <v>85</v>
      </c>
      <c r="AT142" s="140" t="s">
        <v>75</v>
      </c>
      <c r="AU142" s="140" t="s">
        <v>83</v>
      </c>
      <c r="AY142" s="132" t="s">
        <v>175</v>
      </c>
      <c r="BK142" s="141">
        <v>0</v>
      </c>
    </row>
    <row r="143" spans="2:63" s="11" customFormat="1" ht="22.9" customHeight="1">
      <c r="B143" s="131"/>
      <c r="D143" s="132" t="s">
        <v>75</v>
      </c>
      <c r="E143" s="167" t="s">
        <v>657</v>
      </c>
      <c r="F143" s="167" t="s">
        <v>815</v>
      </c>
      <c r="I143" s="134"/>
      <c r="J143" s="168">
        <f>BK143</f>
        <v>0</v>
      </c>
      <c r="L143" s="131"/>
      <c r="M143" s="136"/>
      <c r="N143" s="137"/>
      <c r="O143" s="137"/>
      <c r="P143" s="138">
        <f>SUM(P144:P147)</f>
        <v>0</v>
      </c>
      <c r="Q143" s="137"/>
      <c r="R143" s="138">
        <f>SUM(R144:R147)</f>
        <v>0.0022</v>
      </c>
      <c r="S143" s="137"/>
      <c r="T143" s="139">
        <f>SUM(T144:T147)</f>
        <v>0</v>
      </c>
      <c r="AR143" s="132" t="s">
        <v>85</v>
      </c>
      <c r="AT143" s="140" t="s">
        <v>75</v>
      </c>
      <c r="AU143" s="140" t="s">
        <v>83</v>
      </c>
      <c r="AY143" s="132" t="s">
        <v>175</v>
      </c>
      <c r="BK143" s="141">
        <f>SUM(BK144:BK147)</f>
        <v>0</v>
      </c>
    </row>
    <row r="144" spans="1:65" s="2" customFormat="1" ht="24">
      <c r="A144" s="32"/>
      <c r="B144" s="142"/>
      <c r="C144" s="143" t="s">
        <v>199</v>
      </c>
      <c r="D144" s="143" t="s">
        <v>176</v>
      </c>
      <c r="E144" s="144" t="s">
        <v>816</v>
      </c>
      <c r="F144" s="145" t="s">
        <v>817</v>
      </c>
      <c r="G144" s="146" t="s">
        <v>362</v>
      </c>
      <c r="H144" s="147">
        <v>8</v>
      </c>
      <c r="I144" s="148"/>
      <c r="J144" s="149">
        <f>ROUND(I144*H144,2)</f>
        <v>0</v>
      </c>
      <c r="K144" s="145" t="s">
        <v>725</v>
      </c>
      <c r="L144" s="33"/>
      <c r="M144" s="150" t="s">
        <v>1</v>
      </c>
      <c r="N144" s="151" t="s">
        <v>41</v>
      </c>
      <c r="O144" s="58"/>
      <c r="P144" s="152">
        <f>O144*H144</f>
        <v>0</v>
      </c>
      <c r="Q144" s="152">
        <v>2E-05</v>
      </c>
      <c r="R144" s="152">
        <f>Q144*H144</f>
        <v>0.00016</v>
      </c>
      <c r="S144" s="152">
        <v>0</v>
      </c>
      <c r="T144" s="153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4" t="s">
        <v>206</v>
      </c>
      <c r="AT144" s="154" t="s">
        <v>176</v>
      </c>
      <c r="AU144" s="154" t="s">
        <v>85</v>
      </c>
      <c r="AY144" s="17" t="s">
        <v>175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7" t="s">
        <v>83</v>
      </c>
      <c r="BK144" s="155">
        <f>ROUND(I144*H144,2)</f>
        <v>0</v>
      </c>
      <c r="BL144" s="17" t="s">
        <v>206</v>
      </c>
      <c r="BM144" s="154" t="s">
        <v>818</v>
      </c>
    </row>
    <row r="145" spans="1:65" s="2" customFormat="1" ht="36">
      <c r="A145" s="32"/>
      <c r="B145" s="142"/>
      <c r="C145" s="143" t="s">
        <v>220</v>
      </c>
      <c r="D145" s="143" t="s">
        <v>176</v>
      </c>
      <c r="E145" s="144" t="s">
        <v>819</v>
      </c>
      <c r="F145" s="145" t="s">
        <v>820</v>
      </c>
      <c r="G145" s="146" t="s">
        <v>362</v>
      </c>
      <c r="H145" s="147">
        <v>15</v>
      </c>
      <c r="I145" s="148"/>
      <c r="J145" s="149">
        <f>ROUND(I145*H145,2)</f>
        <v>0</v>
      </c>
      <c r="K145" s="145" t="s">
        <v>725</v>
      </c>
      <c r="L145" s="33"/>
      <c r="M145" s="150" t="s">
        <v>1</v>
      </c>
      <c r="N145" s="151" t="s">
        <v>41</v>
      </c>
      <c r="O145" s="58"/>
      <c r="P145" s="152">
        <f>O145*H145</f>
        <v>0</v>
      </c>
      <c r="Q145" s="152">
        <v>4E-05</v>
      </c>
      <c r="R145" s="152">
        <f>Q145*H145</f>
        <v>0.0006000000000000001</v>
      </c>
      <c r="S145" s="152">
        <v>0</v>
      </c>
      <c r="T145" s="153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4" t="s">
        <v>206</v>
      </c>
      <c r="AT145" s="154" t="s">
        <v>176</v>
      </c>
      <c r="AU145" s="154" t="s">
        <v>85</v>
      </c>
      <c r="AY145" s="17" t="s">
        <v>175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7" t="s">
        <v>83</v>
      </c>
      <c r="BK145" s="155">
        <f>ROUND(I145*H145,2)</f>
        <v>0</v>
      </c>
      <c r="BL145" s="17" t="s">
        <v>206</v>
      </c>
      <c r="BM145" s="154" t="s">
        <v>821</v>
      </c>
    </row>
    <row r="146" spans="1:65" s="2" customFormat="1" ht="33" customHeight="1">
      <c r="A146" s="32"/>
      <c r="B146" s="142"/>
      <c r="C146" s="143" t="s">
        <v>203</v>
      </c>
      <c r="D146" s="143" t="s">
        <v>176</v>
      </c>
      <c r="E146" s="144" t="s">
        <v>822</v>
      </c>
      <c r="F146" s="145" t="s">
        <v>823</v>
      </c>
      <c r="G146" s="146" t="s">
        <v>362</v>
      </c>
      <c r="H146" s="147">
        <v>8</v>
      </c>
      <c r="I146" s="148"/>
      <c r="J146" s="149">
        <f>ROUND(I146*H146,2)</f>
        <v>0</v>
      </c>
      <c r="K146" s="145" t="s">
        <v>725</v>
      </c>
      <c r="L146" s="33"/>
      <c r="M146" s="150" t="s">
        <v>1</v>
      </c>
      <c r="N146" s="151" t="s">
        <v>41</v>
      </c>
      <c r="O146" s="58"/>
      <c r="P146" s="152">
        <f>O146*H146</f>
        <v>0</v>
      </c>
      <c r="Q146" s="152">
        <v>3E-05</v>
      </c>
      <c r="R146" s="152">
        <f>Q146*H146</f>
        <v>0.00024</v>
      </c>
      <c r="S146" s="152">
        <v>0</v>
      </c>
      <c r="T146" s="153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4" t="s">
        <v>206</v>
      </c>
      <c r="AT146" s="154" t="s">
        <v>176</v>
      </c>
      <c r="AU146" s="154" t="s">
        <v>85</v>
      </c>
      <c r="AY146" s="17" t="s">
        <v>175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7" t="s">
        <v>83</v>
      </c>
      <c r="BK146" s="155">
        <f>ROUND(I146*H146,2)</f>
        <v>0</v>
      </c>
      <c r="BL146" s="17" t="s">
        <v>206</v>
      </c>
      <c r="BM146" s="154" t="s">
        <v>824</v>
      </c>
    </row>
    <row r="147" spans="1:65" s="2" customFormat="1" ht="36">
      <c r="A147" s="32"/>
      <c r="B147" s="142"/>
      <c r="C147" s="143" t="s">
        <v>8</v>
      </c>
      <c r="D147" s="143" t="s">
        <v>176</v>
      </c>
      <c r="E147" s="144" t="s">
        <v>825</v>
      </c>
      <c r="F147" s="145" t="s">
        <v>826</v>
      </c>
      <c r="G147" s="146" t="s">
        <v>362</v>
      </c>
      <c r="H147" s="147">
        <v>15</v>
      </c>
      <c r="I147" s="148"/>
      <c r="J147" s="149">
        <f>ROUND(I147*H147,2)</f>
        <v>0</v>
      </c>
      <c r="K147" s="145" t="s">
        <v>725</v>
      </c>
      <c r="L147" s="33"/>
      <c r="M147" s="150" t="s">
        <v>1</v>
      </c>
      <c r="N147" s="151" t="s">
        <v>41</v>
      </c>
      <c r="O147" s="58"/>
      <c r="P147" s="152">
        <f>O147*H147</f>
        <v>0</v>
      </c>
      <c r="Q147" s="152">
        <v>8E-05</v>
      </c>
      <c r="R147" s="152">
        <f>Q147*H147</f>
        <v>0.0012000000000000001</v>
      </c>
      <c r="S147" s="152">
        <v>0</v>
      </c>
      <c r="T147" s="153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4" t="s">
        <v>206</v>
      </c>
      <c r="AT147" s="154" t="s">
        <v>176</v>
      </c>
      <c r="AU147" s="154" t="s">
        <v>85</v>
      </c>
      <c r="AY147" s="17" t="s">
        <v>175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7" t="s">
        <v>83</v>
      </c>
      <c r="BK147" s="155">
        <f>ROUND(I147*H147,2)</f>
        <v>0</v>
      </c>
      <c r="BL147" s="17" t="s">
        <v>206</v>
      </c>
      <c r="BM147" s="154" t="s">
        <v>827</v>
      </c>
    </row>
    <row r="148" spans="2:63" s="11" customFormat="1" ht="25.9" customHeight="1">
      <c r="B148" s="131"/>
      <c r="D148" s="132" t="s">
        <v>75</v>
      </c>
      <c r="E148" s="133" t="s">
        <v>828</v>
      </c>
      <c r="F148" s="133" t="s">
        <v>829</v>
      </c>
      <c r="I148" s="134"/>
      <c r="J148" s="135">
        <f>BK148</f>
        <v>0</v>
      </c>
      <c r="L148" s="131"/>
      <c r="M148" s="136"/>
      <c r="N148" s="137"/>
      <c r="O148" s="137"/>
      <c r="P148" s="138">
        <f>SUM(P149:P150)</f>
        <v>0</v>
      </c>
      <c r="Q148" s="137"/>
      <c r="R148" s="138">
        <f>SUM(R149:R150)</f>
        <v>0</v>
      </c>
      <c r="S148" s="137"/>
      <c r="T148" s="139">
        <f>SUM(T149:T150)</f>
        <v>0</v>
      </c>
      <c r="AR148" s="132" t="s">
        <v>180</v>
      </c>
      <c r="AT148" s="140" t="s">
        <v>75</v>
      </c>
      <c r="AU148" s="140" t="s">
        <v>76</v>
      </c>
      <c r="AY148" s="132" t="s">
        <v>175</v>
      </c>
      <c r="BK148" s="141">
        <f>SUM(BK149:BK150)</f>
        <v>0</v>
      </c>
    </row>
    <row r="149" spans="1:65" s="2" customFormat="1" ht="36">
      <c r="A149" s="32"/>
      <c r="B149" s="142"/>
      <c r="C149" s="143" t="s">
        <v>206</v>
      </c>
      <c r="D149" s="143" t="s">
        <v>176</v>
      </c>
      <c r="E149" s="144" t="s">
        <v>830</v>
      </c>
      <c r="F149" s="145" t="s">
        <v>831</v>
      </c>
      <c r="G149" s="146" t="s">
        <v>357</v>
      </c>
      <c r="H149" s="147">
        <v>4</v>
      </c>
      <c r="I149" s="148"/>
      <c r="J149" s="149">
        <f>ROUND(I149*H149,2)</f>
        <v>0</v>
      </c>
      <c r="K149" s="145" t="s">
        <v>725</v>
      </c>
      <c r="L149" s="33"/>
      <c r="M149" s="150" t="s">
        <v>1</v>
      </c>
      <c r="N149" s="151" t="s">
        <v>41</v>
      </c>
      <c r="O149" s="58"/>
      <c r="P149" s="152">
        <f>O149*H149</f>
        <v>0</v>
      </c>
      <c r="Q149" s="152">
        <v>0</v>
      </c>
      <c r="R149" s="152">
        <f>Q149*H149</f>
        <v>0</v>
      </c>
      <c r="S149" s="152">
        <v>0</v>
      </c>
      <c r="T149" s="153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4" t="s">
        <v>832</v>
      </c>
      <c r="AT149" s="154" t="s">
        <v>176</v>
      </c>
      <c r="AU149" s="154" t="s">
        <v>83</v>
      </c>
      <c r="AY149" s="17" t="s">
        <v>175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7" t="s">
        <v>83</v>
      </c>
      <c r="BK149" s="155">
        <f>ROUND(I149*H149,2)</f>
        <v>0</v>
      </c>
      <c r="BL149" s="17" t="s">
        <v>832</v>
      </c>
      <c r="BM149" s="154" t="s">
        <v>833</v>
      </c>
    </row>
    <row r="150" spans="1:47" s="2" customFormat="1" ht="19.5">
      <c r="A150" s="32"/>
      <c r="B150" s="33"/>
      <c r="C150" s="32"/>
      <c r="D150" s="170" t="s">
        <v>834</v>
      </c>
      <c r="E150" s="32"/>
      <c r="F150" s="203" t="s">
        <v>835</v>
      </c>
      <c r="G150" s="32"/>
      <c r="H150" s="32"/>
      <c r="I150" s="204"/>
      <c r="J150" s="32"/>
      <c r="K150" s="32"/>
      <c r="L150" s="33"/>
      <c r="M150" s="205"/>
      <c r="N150" s="206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834</v>
      </c>
      <c r="AU150" s="17" t="s">
        <v>83</v>
      </c>
    </row>
    <row r="151" spans="2:63" s="11" customFormat="1" ht="25.9" customHeight="1">
      <c r="B151" s="131"/>
      <c r="D151" s="132" t="s">
        <v>75</v>
      </c>
      <c r="E151" s="133" t="s">
        <v>836</v>
      </c>
      <c r="F151" s="133" t="s">
        <v>837</v>
      </c>
      <c r="I151" s="134"/>
      <c r="J151" s="135">
        <f>BK151</f>
        <v>0</v>
      </c>
      <c r="L151" s="131"/>
      <c r="M151" s="136"/>
      <c r="N151" s="137"/>
      <c r="O151" s="137"/>
      <c r="P151" s="138">
        <f>P152+P154</f>
        <v>0</v>
      </c>
      <c r="Q151" s="137"/>
      <c r="R151" s="138">
        <f>R152+R154</f>
        <v>0</v>
      </c>
      <c r="S151" s="137"/>
      <c r="T151" s="139">
        <f>T152+T154</f>
        <v>0</v>
      </c>
      <c r="AR151" s="132" t="s">
        <v>192</v>
      </c>
      <c r="AT151" s="140" t="s">
        <v>75</v>
      </c>
      <c r="AU151" s="140" t="s">
        <v>76</v>
      </c>
      <c r="AY151" s="132" t="s">
        <v>175</v>
      </c>
      <c r="BK151" s="141">
        <f>BK152+BK154</f>
        <v>0</v>
      </c>
    </row>
    <row r="152" spans="2:63" s="11" customFormat="1" ht="22.9" customHeight="1">
      <c r="B152" s="131"/>
      <c r="D152" s="132" t="s">
        <v>75</v>
      </c>
      <c r="E152" s="167" t="s">
        <v>838</v>
      </c>
      <c r="F152" s="167" t="s">
        <v>839</v>
      </c>
      <c r="I152" s="134"/>
      <c r="J152" s="168">
        <f>BK152</f>
        <v>0</v>
      </c>
      <c r="L152" s="131"/>
      <c r="M152" s="136"/>
      <c r="N152" s="137"/>
      <c r="O152" s="137"/>
      <c r="P152" s="138">
        <f>P153</f>
        <v>0</v>
      </c>
      <c r="Q152" s="137"/>
      <c r="R152" s="138">
        <f>R153</f>
        <v>0</v>
      </c>
      <c r="S152" s="137"/>
      <c r="T152" s="139">
        <f>T153</f>
        <v>0</v>
      </c>
      <c r="AR152" s="132" t="s">
        <v>192</v>
      </c>
      <c r="AT152" s="140" t="s">
        <v>75</v>
      </c>
      <c r="AU152" s="140" t="s">
        <v>83</v>
      </c>
      <c r="AY152" s="132" t="s">
        <v>175</v>
      </c>
      <c r="BK152" s="141">
        <f>BK153</f>
        <v>0</v>
      </c>
    </row>
    <row r="153" spans="1:65" s="2" customFormat="1" ht="16.5" customHeight="1">
      <c r="A153" s="32"/>
      <c r="B153" s="142"/>
      <c r="C153" s="143" t="s">
        <v>234</v>
      </c>
      <c r="D153" s="143" t="s">
        <v>176</v>
      </c>
      <c r="E153" s="144" t="s">
        <v>840</v>
      </c>
      <c r="F153" s="145" t="s">
        <v>841</v>
      </c>
      <c r="G153" s="146" t="s">
        <v>787</v>
      </c>
      <c r="H153" s="147">
        <v>1</v>
      </c>
      <c r="I153" s="148"/>
      <c r="J153" s="149">
        <f>ROUND(I153*H153,2)</f>
        <v>0</v>
      </c>
      <c r="K153" s="145" t="s">
        <v>725</v>
      </c>
      <c r="L153" s="33"/>
      <c r="M153" s="150" t="s">
        <v>1</v>
      </c>
      <c r="N153" s="151" t="s">
        <v>41</v>
      </c>
      <c r="O153" s="58"/>
      <c r="P153" s="152">
        <f>O153*H153</f>
        <v>0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4" t="s">
        <v>842</v>
      </c>
      <c r="AT153" s="154" t="s">
        <v>176</v>
      </c>
      <c r="AU153" s="154" t="s">
        <v>85</v>
      </c>
      <c r="AY153" s="17" t="s">
        <v>175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7" t="s">
        <v>83</v>
      </c>
      <c r="BK153" s="155">
        <f>ROUND(I153*H153,2)</f>
        <v>0</v>
      </c>
      <c r="BL153" s="17" t="s">
        <v>842</v>
      </c>
      <c r="BM153" s="154" t="s">
        <v>843</v>
      </c>
    </row>
    <row r="154" spans="2:63" s="11" customFormat="1" ht="22.9" customHeight="1">
      <c r="B154" s="131"/>
      <c r="D154" s="132" t="s">
        <v>75</v>
      </c>
      <c r="E154" s="167" t="s">
        <v>844</v>
      </c>
      <c r="F154" s="167" t="s">
        <v>845</v>
      </c>
      <c r="I154" s="134"/>
      <c r="J154" s="168">
        <f>BK154</f>
        <v>0</v>
      </c>
      <c r="L154" s="131"/>
      <c r="M154" s="136"/>
      <c r="N154" s="137"/>
      <c r="O154" s="137"/>
      <c r="P154" s="138">
        <f>P155</f>
        <v>0</v>
      </c>
      <c r="Q154" s="137"/>
      <c r="R154" s="138">
        <f>R155</f>
        <v>0</v>
      </c>
      <c r="S154" s="137"/>
      <c r="T154" s="139">
        <f>T155</f>
        <v>0</v>
      </c>
      <c r="AR154" s="132" t="s">
        <v>192</v>
      </c>
      <c r="AT154" s="140" t="s">
        <v>75</v>
      </c>
      <c r="AU154" s="140" t="s">
        <v>83</v>
      </c>
      <c r="AY154" s="132" t="s">
        <v>175</v>
      </c>
      <c r="BK154" s="141">
        <f>BK155</f>
        <v>0</v>
      </c>
    </row>
    <row r="155" spans="1:65" s="2" customFormat="1" ht="16.5" customHeight="1">
      <c r="A155" s="32"/>
      <c r="B155" s="142"/>
      <c r="C155" s="143" t="s">
        <v>208</v>
      </c>
      <c r="D155" s="143" t="s">
        <v>176</v>
      </c>
      <c r="E155" s="144" t="s">
        <v>846</v>
      </c>
      <c r="F155" s="145" t="s">
        <v>847</v>
      </c>
      <c r="G155" s="146" t="s">
        <v>787</v>
      </c>
      <c r="H155" s="147">
        <v>1</v>
      </c>
      <c r="I155" s="148"/>
      <c r="J155" s="149">
        <f>ROUND(I155*H155,2)</f>
        <v>0</v>
      </c>
      <c r="K155" s="145" t="s">
        <v>1</v>
      </c>
      <c r="L155" s="33"/>
      <c r="M155" s="157" t="s">
        <v>1</v>
      </c>
      <c r="N155" s="158" t="s">
        <v>41</v>
      </c>
      <c r="O155" s="159"/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4" t="s">
        <v>842</v>
      </c>
      <c r="AT155" s="154" t="s">
        <v>176</v>
      </c>
      <c r="AU155" s="154" t="s">
        <v>85</v>
      </c>
      <c r="AY155" s="17" t="s">
        <v>175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7" t="s">
        <v>83</v>
      </c>
      <c r="BK155" s="155">
        <f>ROUND(I155*H155,2)</f>
        <v>0</v>
      </c>
      <c r="BL155" s="17" t="s">
        <v>842</v>
      </c>
      <c r="BM155" s="154" t="s">
        <v>848</v>
      </c>
    </row>
    <row r="156" spans="1:31" s="2" customFormat="1" ht="6.95" customHeight="1">
      <c r="A156" s="32"/>
      <c r="B156" s="47"/>
      <c r="C156" s="48"/>
      <c r="D156" s="48"/>
      <c r="E156" s="48"/>
      <c r="F156" s="48"/>
      <c r="G156" s="48"/>
      <c r="H156" s="48"/>
      <c r="I156" s="48"/>
      <c r="J156" s="48"/>
      <c r="K156" s="48"/>
      <c r="L156" s="33"/>
      <c r="M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</row>
  </sheetData>
  <autoFilter ref="C127:K155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2"/>
  <sheetViews>
    <sheetView showGridLines="0" tabSelected="1" workbookViewId="0" topLeftCell="A133">
      <selection activeCell="F140" sqref="F14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7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111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124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59" t="str">
        <f>'Rekapitulace stavby'!K6</f>
        <v>Rekonstrukce plynové kotelny</v>
      </c>
      <c r="F7" s="260"/>
      <c r="G7" s="260"/>
      <c r="H7" s="260"/>
      <c r="L7" s="20"/>
    </row>
    <row r="8" spans="2:12" s="1" customFormat="1" ht="12" customHeight="1">
      <c r="B8" s="20"/>
      <c r="D8" s="27" t="s">
        <v>125</v>
      </c>
      <c r="L8" s="20"/>
    </row>
    <row r="9" spans="1:31" s="2" customFormat="1" ht="16.5" customHeight="1">
      <c r="A9" s="32"/>
      <c r="B9" s="33"/>
      <c r="C9" s="32"/>
      <c r="D9" s="32"/>
      <c r="E9" s="259" t="s">
        <v>1209</v>
      </c>
      <c r="F9" s="258"/>
      <c r="G9" s="258"/>
      <c r="H9" s="25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127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20" t="s">
        <v>1211</v>
      </c>
      <c r="F11" s="258"/>
      <c r="G11" s="258"/>
      <c r="H11" s="258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27. 4. 2021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27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1" t="str">
        <f>'Rekapitulace stavby'!E14</f>
        <v>Vyplň údaj</v>
      </c>
      <c r="F20" s="231"/>
      <c r="G20" s="231"/>
      <c r="H20" s="231"/>
      <c r="I20" s="27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27" t="s">
        <v>25</v>
      </c>
      <c r="J22" s="25" t="str">
        <f>IF('Rekapitulace stavby'!AN16="","",'Rekapitulace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IF('Rekapitulace stavby'!E17="","",'Rekapitulace stavby'!E17)</f>
        <v xml:space="preserve"> </v>
      </c>
      <c r="F23" s="32"/>
      <c r="G23" s="32"/>
      <c r="H23" s="32"/>
      <c r="I23" s="27" t="s">
        <v>27</v>
      </c>
      <c r="J23" s="25" t="str">
        <f>IF('Rekapitulace stavby'!AN17="","",'Rekapitulace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202.5" customHeight="1">
      <c r="A29" s="99"/>
      <c r="B29" s="100"/>
      <c r="C29" s="99"/>
      <c r="D29" s="99"/>
      <c r="E29" s="236" t="s">
        <v>129</v>
      </c>
      <c r="F29" s="236"/>
      <c r="G29" s="236"/>
      <c r="H29" s="236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36</v>
      </c>
      <c r="E32" s="32"/>
      <c r="F32" s="32"/>
      <c r="G32" s="32"/>
      <c r="H32" s="32"/>
      <c r="I32" s="32"/>
      <c r="J32" s="71">
        <f>ROUND(J132,2)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36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40</v>
      </c>
      <c r="E35" s="27" t="s">
        <v>41</v>
      </c>
      <c r="F35" s="104">
        <f>ROUND((SUM(BE132:BE191)),2)</f>
        <v>0</v>
      </c>
      <c r="G35" s="32"/>
      <c r="H35" s="32"/>
      <c r="I35" s="105">
        <v>0.21</v>
      </c>
      <c r="J35" s="104">
        <f>ROUND(((SUM(BE132:BE191))*I35),2)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42</v>
      </c>
      <c r="F36" s="104">
        <f>ROUND((SUM(BF132:BF191)),2)</f>
        <v>0</v>
      </c>
      <c r="G36" s="32"/>
      <c r="H36" s="32"/>
      <c r="I36" s="105">
        <v>0.15</v>
      </c>
      <c r="J36" s="104">
        <f>ROUND(((SUM(BF132:BF191))*I36),2)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04">
        <f>ROUND((SUM(BG132:BG191)),2)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44</v>
      </c>
      <c r="F38" s="104">
        <f>ROUND((SUM(BH132:BH191)),2)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04">
        <f>ROUND((SUM(BI132:BI191)),2)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46</v>
      </c>
      <c r="E41" s="60"/>
      <c r="F41" s="60"/>
      <c r="G41" s="108" t="s">
        <v>47</v>
      </c>
      <c r="H41" s="109" t="s">
        <v>48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35"/>
      <c r="J61" s="11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35"/>
      <c r="J76" s="11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130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Rekonstrukce plynové kotelny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125</v>
      </c>
      <c r="L86" s="20"/>
    </row>
    <row r="87" spans="1:31" s="2" customFormat="1" ht="16.5" customHeight="1">
      <c r="A87" s="32"/>
      <c r="B87" s="33"/>
      <c r="C87" s="32"/>
      <c r="D87" s="32"/>
      <c r="E87" s="259" t="s">
        <v>1209</v>
      </c>
      <c r="F87" s="258"/>
      <c r="G87" s="258"/>
      <c r="H87" s="25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127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20" t="str">
        <f>E11</f>
        <v>02_UT - kotelna přístavba - vytápění</v>
      </c>
      <c r="F89" s="258"/>
      <c r="G89" s="258"/>
      <c r="H89" s="258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ZŠ Benešov, Na Karlově 372, Benešov</v>
      </c>
      <c r="G91" s="32"/>
      <c r="H91" s="32"/>
      <c r="I91" s="27" t="s">
        <v>22</v>
      </c>
      <c r="J91" s="55" t="str">
        <f>IF(J14="","",J14)</f>
        <v>27. 4. 2021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Město Benešov, Masarykovo náměstí 100, Benešov</v>
      </c>
      <c r="G93" s="32"/>
      <c r="H93" s="32"/>
      <c r="I93" s="27" t="s">
        <v>30</v>
      </c>
      <c r="J93" s="30" t="str">
        <f>E23</f>
        <v xml:space="preserve"> 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27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131</v>
      </c>
      <c r="D96" s="106"/>
      <c r="E96" s="106"/>
      <c r="F96" s="106"/>
      <c r="G96" s="106"/>
      <c r="H96" s="106"/>
      <c r="I96" s="106"/>
      <c r="J96" s="115" t="s">
        <v>132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133</v>
      </c>
      <c r="D98" s="32"/>
      <c r="E98" s="32"/>
      <c r="F98" s="32"/>
      <c r="G98" s="32"/>
      <c r="H98" s="32"/>
      <c r="I98" s="32"/>
      <c r="J98" s="71">
        <f>J132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134</v>
      </c>
    </row>
    <row r="99" spans="2:12" s="9" customFormat="1" ht="24.95" customHeight="1">
      <c r="B99" s="117"/>
      <c r="D99" s="118" t="s">
        <v>713</v>
      </c>
      <c r="E99" s="119"/>
      <c r="F99" s="119"/>
      <c r="G99" s="119"/>
      <c r="H99" s="119"/>
      <c r="I99" s="119"/>
      <c r="J99" s="120">
        <f>J133</f>
        <v>0</v>
      </c>
      <c r="L99" s="117"/>
    </row>
    <row r="100" spans="2:12" s="12" customFormat="1" ht="19.9" customHeight="1">
      <c r="B100" s="163"/>
      <c r="D100" s="164" t="s">
        <v>850</v>
      </c>
      <c r="E100" s="165"/>
      <c r="F100" s="165"/>
      <c r="G100" s="165"/>
      <c r="H100" s="165"/>
      <c r="I100" s="165"/>
      <c r="J100" s="166">
        <f>J134</f>
        <v>0</v>
      </c>
      <c r="L100" s="163"/>
    </row>
    <row r="101" spans="2:12" s="12" customFormat="1" ht="19.9" customHeight="1">
      <c r="B101" s="163"/>
      <c r="D101" s="164" t="s">
        <v>851</v>
      </c>
      <c r="E101" s="165"/>
      <c r="F101" s="165"/>
      <c r="G101" s="165"/>
      <c r="H101" s="165"/>
      <c r="I101" s="165"/>
      <c r="J101" s="166">
        <f>J139</f>
        <v>0</v>
      </c>
      <c r="L101" s="163"/>
    </row>
    <row r="102" spans="2:12" s="12" customFormat="1" ht="19.9" customHeight="1">
      <c r="B102" s="163"/>
      <c r="D102" s="164" t="s">
        <v>852</v>
      </c>
      <c r="E102" s="165"/>
      <c r="F102" s="165"/>
      <c r="G102" s="165"/>
      <c r="H102" s="165"/>
      <c r="I102" s="165"/>
      <c r="J102" s="166">
        <f>J144</f>
        <v>0</v>
      </c>
      <c r="L102" s="163"/>
    </row>
    <row r="103" spans="2:12" s="12" customFormat="1" ht="19.9" customHeight="1">
      <c r="B103" s="163"/>
      <c r="D103" s="164" t="s">
        <v>853</v>
      </c>
      <c r="E103" s="165"/>
      <c r="F103" s="165"/>
      <c r="G103" s="165"/>
      <c r="H103" s="165"/>
      <c r="I103" s="165"/>
      <c r="J103" s="166">
        <f>J156</f>
        <v>0</v>
      </c>
      <c r="L103" s="163"/>
    </row>
    <row r="104" spans="2:12" s="12" customFormat="1" ht="19.9" customHeight="1">
      <c r="B104" s="163"/>
      <c r="D104" s="164" t="s">
        <v>715</v>
      </c>
      <c r="E104" s="165"/>
      <c r="F104" s="165"/>
      <c r="G104" s="165"/>
      <c r="H104" s="165"/>
      <c r="I104" s="165"/>
      <c r="J104" s="166">
        <f>J164</f>
        <v>0</v>
      </c>
      <c r="L104" s="163"/>
    </row>
    <row r="105" spans="2:12" s="12" customFormat="1" ht="19.9" customHeight="1">
      <c r="B105" s="163"/>
      <c r="D105" s="164" t="s">
        <v>716</v>
      </c>
      <c r="E105" s="165"/>
      <c r="F105" s="165"/>
      <c r="G105" s="165"/>
      <c r="H105" s="165"/>
      <c r="I105" s="165"/>
      <c r="J105" s="166">
        <f>J178</f>
        <v>0</v>
      </c>
      <c r="L105" s="163"/>
    </row>
    <row r="106" spans="2:12" s="9" customFormat="1" ht="24.95" customHeight="1">
      <c r="B106" s="117"/>
      <c r="D106" s="118" t="s">
        <v>717</v>
      </c>
      <c r="E106" s="119"/>
      <c r="F106" s="119"/>
      <c r="G106" s="119"/>
      <c r="H106" s="119"/>
      <c r="I106" s="119"/>
      <c r="J106" s="120">
        <f>J181</f>
        <v>0</v>
      </c>
      <c r="L106" s="117"/>
    </row>
    <row r="107" spans="2:12" s="9" customFormat="1" ht="24.95" customHeight="1">
      <c r="B107" s="117"/>
      <c r="D107" s="118" t="s">
        <v>718</v>
      </c>
      <c r="E107" s="119"/>
      <c r="F107" s="119"/>
      <c r="G107" s="119"/>
      <c r="H107" s="119"/>
      <c r="I107" s="119"/>
      <c r="J107" s="120">
        <f>J184</f>
        <v>0</v>
      </c>
      <c r="L107" s="117"/>
    </row>
    <row r="108" spans="2:12" s="12" customFormat="1" ht="19.9" customHeight="1">
      <c r="B108" s="163"/>
      <c r="D108" s="164" t="s">
        <v>719</v>
      </c>
      <c r="E108" s="165"/>
      <c r="F108" s="165"/>
      <c r="G108" s="165"/>
      <c r="H108" s="165"/>
      <c r="I108" s="165"/>
      <c r="J108" s="166">
        <f>J185</f>
        <v>0</v>
      </c>
      <c r="L108" s="163"/>
    </row>
    <row r="109" spans="2:12" s="12" customFormat="1" ht="19.9" customHeight="1">
      <c r="B109" s="163"/>
      <c r="D109" s="164" t="s">
        <v>720</v>
      </c>
      <c r="E109" s="165"/>
      <c r="F109" s="165"/>
      <c r="G109" s="165"/>
      <c r="H109" s="165"/>
      <c r="I109" s="165"/>
      <c r="J109" s="166">
        <f>J187</f>
        <v>0</v>
      </c>
      <c r="L109" s="163"/>
    </row>
    <row r="110" spans="2:12" s="12" customFormat="1" ht="19.9" customHeight="1">
      <c r="B110" s="163"/>
      <c r="D110" s="164" t="s">
        <v>856</v>
      </c>
      <c r="E110" s="165"/>
      <c r="F110" s="165"/>
      <c r="G110" s="165"/>
      <c r="H110" s="165"/>
      <c r="I110" s="165"/>
      <c r="J110" s="166">
        <f>J189</f>
        <v>0</v>
      </c>
      <c r="L110" s="163"/>
    </row>
    <row r="111" spans="1:31" s="2" customFormat="1" ht="21.7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6" spans="1:31" s="2" customFormat="1" ht="6.95" customHeight="1">
      <c r="A116" s="32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4.95" customHeight="1">
      <c r="A117" s="32"/>
      <c r="B117" s="33"/>
      <c r="C117" s="21" t="s">
        <v>161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16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59" t="str">
        <f>E7</f>
        <v>Rekonstrukce plynové kotelny</v>
      </c>
      <c r="F120" s="260"/>
      <c r="G120" s="260"/>
      <c r="H120" s="260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2:12" s="1" customFormat="1" ht="12" customHeight="1">
      <c r="B121" s="20"/>
      <c r="C121" s="27" t="s">
        <v>125</v>
      </c>
      <c r="L121" s="20"/>
    </row>
    <row r="122" spans="1:31" s="2" customFormat="1" ht="16.5" customHeight="1">
      <c r="A122" s="32"/>
      <c r="B122" s="33"/>
      <c r="C122" s="32"/>
      <c r="D122" s="32"/>
      <c r="E122" s="259" t="s">
        <v>1209</v>
      </c>
      <c r="F122" s="258"/>
      <c r="G122" s="258"/>
      <c r="H122" s="258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127</v>
      </c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20" t="str">
        <f>E11</f>
        <v>02_UT - kotelna přístavba - vytápění</v>
      </c>
      <c r="F124" s="258"/>
      <c r="G124" s="258"/>
      <c r="H124" s="258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20</v>
      </c>
      <c r="D126" s="32"/>
      <c r="E126" s="32"/>
      <c r="F126" s="25" t="str">
        <f>F14</f>
        <v>ZŠ Benešov, Na Karlově 372, Benešov</v>
      </c>
      <c r="G126" s="32"/>
      <c r="H126" s="32"/>
      <c r="I126" s="27" t="s">
        <v>22</v>
      </c>
      <c r="J126" s="55" t="str">
        <f>IF(J14="","",J14)</f>
        <v>27. 4. 2021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24</v>
      </c>
      <c r="D128" s="32"/>
      <c r="E128" s="32"/>
      <c r="F128" s="25" t="str">
        <f>E17</f>
        <v>Město Benešov, Masarykovo náměstí 100, Benešov</v>
      </c>
      <c r="G128" s="32"/>
      <c r="H128" s="32"/>
      <c r="I128" s="27" t="s">
        <v>30</v>
      </c>
      <c r="J128" s="30" t="str">
        <f>E23</f>
        <v xml:space="preserve">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5.2" customHeight="1">
      <c r="A129" s="32"/>
      <c r="B129" s="33"/>
      <c r="C129" s="27" t="s">
        <v>28</v>
      </c>
      <c r="D129" s="32"/>
      <c r="E129" s="32"/>
      <c r="F129" s="25" t="str">
        <f>IF(E20="","",E20)</f>
        <v>Vyplň údaj</v>
      </c>
      <c r="G129" s="32"/>
      <c r="H129" s="32"/>
      <c r="I129" s="27" t="s">
        <v>33</v>
      </c>
      <c r="J129" s="30" t="str">
        <f>E26</f>
        <v xml:space="preserve"> 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0.3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10" customFormat="1" ht="29.25" customHeight="1">
      <c r="A131" s="121"/>
      <c r="B131" s="122"/>
      <c r="C131" s="123" t="s">
        <v>162</v>
      </c>
      <c r="D131" s="124" t="s">
        <v>61</v>
      </c>
      <c r="E131" s="124" t="s">
        <v>57</v>
      </c>
      <c r="F131" s="124" t="s">
        <v>58</v>
      </c>
      <c r="G131" s="124" t="s">
        <v>163</v>
      </c>
      <c r="H131" s="124" t="s">
        <v>164</v>
      </c>
      <c r="I131" s="124" t="s">
        <v>165</v>
      </c>
      <c r="J131" s="124" t="s">
        <v>132</v>
      </c>
      <c r="K131" s="125" t="s">
        <v>166</v>
      </c>
      <c r="L131" s="126"/>
      <c r="M131" s="62" t="s">
        <v>1</v>
      </c>
      <c r="N131" s="63" t="s">
        <v>40</v>
      </c>
      <c r="O131" s="63" t="s">
        <v>167</v>
      </c>
      <c r="P131" s="63" t="s">
        <v>168</v>
      </c>
      <c r="Q131" s="63" t="s">
        <v>169</v>
      </c>
      <c r="R131" s="63" t="s">
        <v>170</v>
      </c>
      <c r="S131" s="63" t="s">
        <v>171</v>
      </c>
      <c r="T131" s="64" t="s">
        <v>172</v>
      </c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</row>
    <row r="132" spans="1:63" s="2" customFormat="1" ht="22.9" customHeight="1">
      <c r="A132" s="32"/>
      <c r="B132" s="33"/>
      <c r="C132" s="69" t="s">
        <v>173</v>
      </c>
      <c r="D132" s="32"/>
      <c r="E132" s="32"/>
      <c r="F132" s="32"/>
      <c r="G132" s="32"/>
      <c r="H132" s="32"/>
      <c r="I132" s="32"/>
      <c r="J132" s="127">
        <f>BK132</f>
        <v>0</v>
      </c>
      <c r="K132" s="32"/>
      <c r="L132" s="33"/>
      <c r="M132" s="65"/>
      <c r="N132" s="56"/>
      <c r="O132" s="66"/>
      <c r="P132" s="128">
        <f>P133+P181+P184</f>
        <v>0</v>
      </c>
      <c r="Q132" s="66"/>
      <c r="R132" s="128">
        <f>R133+R181+R184</f>
        <v>1.18738</v>
      </c>
      <c r="S132" s="66"/>
      <c r="T132" s="129">
        <f>T133+T181+T184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75</v>
      </c>
      <c r="AU132" s="17" t="s">
        <v>134</v>
      </c>
      <c r="BK132" s="130">
        <f>BK133+BK181+BK184</f>
        <v>0</v>
      </c>
    </row>
    <row r="133" spans="2:63" s="11" customFormat="1" ht="25.9" customHeight="1">
      <c r="B133" s="131"/>
      <c r="D133" s="132" t="s">
        <v>75</v>
      </c>
      <c r="E133" s="133" t="s">
        <v>769</v>
      </c>
      <c r="F133" s="133" t="s">
        <v>770</v>
      </c>
      <c r="I133" s="134"/>
      <c r="J133" s="135">
        <f>BK133</f>
        <v>0</v>
      </c>
      <c r="L133" s="131"/>
      <c r="M133" s="136"/>
      <c r="N133" s="137"/>
      <c r="O133" s="137"/>
      <c r="P133" s="138">
        <f>P134+P139+P144+P156+P164+P178</f>
        <v>0</v>
      </c>
      <c r="Q133" s="137"/>
      <c r="R133" s="138">
        <f>R134+R139+R144+R156+R164+R178</f>
        <v>1.18738</v>
      </c>
      <c r="S133" s="137"/>
      <c r="T133" s="139">
        <f>T134+T139+T144+T156+T164+T178</f>
        <v>0</v>
      </c>
      <c r="AR133" s="132" t="s">
        <v>85</v>
      </c>
      <c r="AT133" s="140" t="s">
        <v>75</v>
      </c>
      <c r="AU133" s="140" t="s">
        <v>76</v>
      </c>
      <c r="AY133" s="132" t="s">
        <v>175</v>
      </c>
      <c r="BK133" s="141">
        <f>BK134+BK139+BK144+BK156+BK164+BK178</f>
        <v>0</v>
      </c>
    </row>
    <row r="134" spans="2:63" s="11" customFormat="1" ht="22.9" customHeight="1">
      <c r="B134" s="131"/>
      <c r="D134" s="132" t="s">
        <v>75</v>
      </c>
      <c r="E134" s="167" t="s">
        <v>857</v>
      </c>
      <c r="F134" s="167" t="s">
        <v>858</v>
      </c>
      <c r="I134" s="134"/>
      <c r="J134" s="168">
        <f>BK134</f>
        <v>0</v>
      </c>
      <c r="L134" s="131"/>
      <c r="M134" s="136"/>
      <c r="N134" s="137"/>
      <c r="O134" s="137"/>
      <c r="P134" s="138">
        <f>SUM(P135:P138)</f>
        <v>0</v>
      </c>
      <c r="Q134" s="137"/>
      <c r="R134" s="138">
        <f>SUM(R135:R138)</f>
        <v>0.01151</v>
      </c>
      <c r="S134" s="137"/>
      <c r="T134" s="139">
        <f>SUM(T135:T138)</f>
        <v>0</v>
      </c>
      <c r="AR134" s="132" t="s">
        <v>85</v>
      </c>
      <c r="AT134" s="140" t="s">
        <v>75</v>
      </c>
      <c r="AU134" s="140" t="s">
        <v>83</v>
      </c>
      <c r="AY134" s="132" t="s">
        <v>175</v>
      </c>
      <c r="BK134" s="141">
        <f>SUM(BK135:BK138)</f>
        <v>0</v>
      </c>
    </row>
    <row r="135" spans="1:65" s="2" customFormat="1" ht="66.75" customHeight="1">
      <c r="A135" s="32"/>
      <c r="B135" s="142"/>
      <c r="C135" s="143" t="s">
        <v>83</v>
      </c>
      <c r="D135" s="143" t="s">
        <v>176</v>
      </c>
      <c r="E135" s="144" t="s">
        <v>859</v>
      </c>
      <c r="F135" s="145" t="s">
        <v>860</v>
      </c>
      <c r="G135" s="146" t="s">
        <v>362</v>
      </c>
      <c r="H135" s="147">
        <v>79</v>
      </c>
      <c r="I135" s="148"/>
      <c r="J135" s="149">
        <f>ROUND(I135*H135,2)</f>
        <v>0</v>
      </c>
      <c r="K135" s="145" t="s">
        <v>725</v>
      </c>
      <c r="L135" s="33"/>
      <c r="M135" s="150" t="s">
        <v>1</v>
      </c>
      <c r="N135" s="151" t="s">
        <v>41</v>
      </c>
      <c r="O135" s="58"/>
      <c r="P135" s="152">
        <f>O135*H135</f>
        <v>0</v>
      </c>
      <c r="Q135" s="152">
        <v>6E-05</v>
      </c>
      <c r="R135" s="152">
        <f>Q135*H135</f>
        <v>0.00474</v>
      </c>
      <c r="S135" s="152">
        <v>0</v>
      </c>
      <c r="T135" s="153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4" t="s">
        <v>206</v>
      </c>
      <c r="AT135" s="154" t="s">
        <v>176</v>
      </c>
      <c r="AU135" s="154" t="s">
        <v>85</v>
      </c>
      <c r="AY135" s="17" t="s">
        <v>175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7" t="s">
        <v>83</v>
      </c>
      <c r="BK135" s="155">
        <f>ROUND(I135*H135,2)</f>
        <v>0</v>
      </c>
      <c r="BL135" s="17" t="s">
        <v>206</v>
      </c>
      <c r="BM135" s="154" t="s">
        <v>861</v>
      </c>
    </row>
    <row r="136" spans="1:65" s="2" customFormat="1" ht="24">
      <c r="A136" s="32"/>
      <c r="B136" s="142"/>
      <c r="C136" s="193" t="s">
        <v>85</v>
      </c>
      <c r="D136" s="193" t="s">
        <v>758</v>
      </c>
      <c r="E136" s="194" t="s">
        <v>1212</v>
      </c>
      <c r="F136" s="195" t="s">
        <v>1213</v>
      </c>
      <c r="G136" s="196" t="s">
        <v>362</v>
      </c>
      <c r="H136" s="197">
        <v>48</v>
      </c>
      <c r="I136" s="198"/>
      <c r="J136" s="199">
        <f>ROUND(I136*H136,2)</f>
        <v>0</v>
      </c>
      <c r="K136" s="195" t="s">
        <v>725</v>
      </c>
      <c r="L136" s="200"/>
      <c r="M136" s="201" t="s">
        <v>1</v>
      </c>
      <c r="N136" s="202" t="s">
        <v>41</v>
      </c>
      <c r="O136" s="58"/>
      <c r="P136" s="152">
        <f>O136*H136</f>
        <v>0</v>
      </c>
      <c r="Q136" s="152">
        <v>7E-05</v>
      </c>
      <c r="R136" s="152">
        <f>Q136*H136</f>
        <v>0.0033599999999999997</v>
      </c>
      <c r="S136" s="152">
        <v>0</v>
      </c>
      <c r="T136" s="153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4" t="s">
        <v>233</v>
      </c>
      <c r="AT136" s="154" t="s">
        <v>758</v>
      </c>
      <c r="AU136" s="154" t="s">
        <v>85</v>
      </c>
      <c r="AY136" s="17" t="s">
        <v>175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7" t="s">
        <v>83</v>
      </c>
      <c r="BK136" s="155">
        <f>ROUND(I136*H136,2)</f>
        <v>0</v>
      </c>
      <c r="BL136" s="17" t="s">
        <v>206</v>
      </c>
      <c r="BM136" s="154" t="s">
        <v>1214</v>
      </c>
    </row>
    <row r="137" spans="1:65" s="2" customFormat="1" ht="24">
      <c r="A137" s="32"/>
      <c r="B137" s="142"/>
      <c r="C137" s="193" t="s">
        <v>184</v>
      </c>
      <c r="D137" s="193" t="s">
        <v>758</v>
      </c>
      <c r="E137" s="194" t="s">
        <v>862</v>
      </c>
      <c r="F137" s="195" t="s">
        <v>863</v>
      </c>
      <c r="G137" s="196" t="s">
        <v>362</v>
      </c>
      <c r="H137" s="197">
        <v>31</v>
      </c>
      <c r="I137" s="198"/>
      <c r="J137" s="199">
        <f>ROUND(I137*H137,2)</f>
        <v>0</v>
      </c>
      <c r="K137" s="195" t="s">
        <v>725</v>
      </c>
      <c r="L137" s="200"/>
      <c r="M137" s="201" t="s">
        <v>1</v>
      </c>
      <c r="N137" s="202" t="s">
        <v>41</v>
      </c>
      <c r="O137" s="58"/>
      <c r="P137" s="152">
        <f>O137*H137</f>
        <v>0</v>
      </c>
      <c r="Q137" s="152">
        <v>0.00011</v>
      </c>
      <c r="R137" s="152">
        <f>Q137*H137</f>
        <v>0.0034100000000000003</v>
      </c>
      <c r="S137" s="152">
        <v>0</v>
      </c>
      <c r="T137" s="153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4" t="s">
        <v>233</v>
      </c>
      <c r="AT137" s="154" t="s">
        <v>758</v>
      </c>
      <c r="AU137" s="154" t="s">
        <v>85</v>
      </c>
      <c r="AY137" s="17" t="s">
        <v>175</v>
      </c>
      <c r="BE137" s="155">
        <f>IF(N137="základní",J137,0)</f>
        <v>0</v>
      </c>
      <c r="BF137" s="155">
        <f>IF(N137="snížená",J137,0)</f>
        <v>0</v>
      </c>
      <c r="BG137" s="155">
        <f>IF(N137="zákl. přenesená",J137,0)</f>
        <v>0</v>
      </c>
      <c r="BH137" s="155">
        <f>IF(N137="sníž. přenesená",J137,0)</f>
        <v>0</v>
      </c>
      <c r="BI137" s="155">
        <f>IF(N137="nulová",J137,0)</f>
        <v>0</v>
      </c>
      <c r="BJ137" s="17" t="s">
        <v>83</v>
      </c>
      <c r="BK137" s="155">
        <f>ROUND(I137*H137,2)</f>
        <v>0</v>
      </c>
      <c r="BL137" s="17" t="s">
        <v>206</v>
      </c>
      <c r="BM137" s="154" t="s">
        <v>864</v>
      </c>
    </row>
    <row r="138" spans="1:65" s="2" customFormat="1" ht="44.25" customHeight="1">
      <c r="A138" s="32"/>
      <c r="B138" s="142"/>
      <c r="C138" s="143" t="s">
        <v>180</v>
      </c>
      <c r="D138" s="143" t="s">
        <v>176</v>
      </c>
      <c r="E138" s="144" t="s">
        <v>865</v>
      </c>
      <c r="F138" s="145" t="s">
        <v>866</v>
      </c>
      <c r="G138" s="146" t="s">
        <v>445</v>
      </c>
      <c r="H138" s="156"/>
      <c r="I138" s="148"/>
      <c r="J138" s="149">
        <f>ROUND(I138*H138,2)</f>
        <v>0</v>
      </c>
      <c r="K138" s="145" t="s">
        <v>725</v>
      </c>
      <c r="L138" s="33"/>
      <c r="M138" s="150" t="s">
        <v>1</v>
      </c>
      <c r="N138" s="151" t="s">
        <v>41</v>
      </c>
      <c r="O138" s="58"/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4" t="s">
        <v>206</v>
      </c>
      <c r="AT138" s="154" t="s">
        <v>176</v>
      </c>
      <c r="AU138" s="154" t="s">
        <v>85</v>
      </c>
      <c r="AY138" s="17" t="s">
        <v>175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7" t="s">
        <v>83</v>
      </c>
      <c r="BK138" s="155">
        <f>ROUND(I138*H138,2)</f>
        <v>0</v>
      </c>
      <c r="BL138" s="17" t="s">
        <v>206</v>
      </c>
      <c r="BM138" s="154" t="s">
        <v>867</v>
      </c>
    </row>
    <row r="139" spans="2:63" s="11" customFormat="1" ht="22.9" customHeight="1">
      <c r="B139" s="131"/>
      <c r="D139" s="132" t="s">
        <v>75</v>
      </c>
      <c r="E139" s="167" t="s">
        <v>868</v>
      </c>
      <c r="F139" s="167" t="s">
        <v>869</v>
      </c>
      <c r="I139" s="134"/>
      <c r="J139" s="168">
        <f>BK139</f>
        <v>0</v>
      </c>
      <c r="L139" s="131"/>
      <c r="M139" s="136"/>
      <c r="N139" s="137"/>
      <c r="O139" s="137"/>
      <c r="P139" s="138">
        <f>SUM(P140:P143)</f>
        <v>0</v>
      </c>
      <c r="Q139" s="137"/>
      <c r="R139" s="138">
        <f>SUM(R140:R143)</f>
        <v>0.32396</v>
      </c>
      <c r="S139" s="137"/>
      <c r="T139" s="139">
        <f>SUM(T140:T143)</f>
        <v>0</v>
      </c>
      <c r="AR139" s="132" t="s">
        <v>85</v>
      </c>
      <c r="AT139" s="140" t="s">
        <v>75</v>
      </c>
      <c r="AU139" s="140" t="s">
        <v>83</v>
      </c>
      <c r="AY139" s="132" t="s">
        <v>175</v>
      </c>
      <c r="BK139" s="141">
        <f>SUM(BK140:BK143)</f>
        <v>0</v>
      </c>
    </row>
    <row r="140" spans="1:65" s="2" customFormat="1" ht="108">
      <c r="A140" s="32"/>
      <c r="B140" s="142"/>
      <c r="C140" s="143" t="s">
        <v>192</v>
      </c>
      <c r="D140" s="143" t="s">
        <v>176</v>
      </c>
      <c r="E140" s="144" t="s">
        <v>870</v>
      </c>
      <c r="F140" s="145" t="s">
        <v>1349</v>
      </c>
      <c r="G140" s="146" t="s">
        <v>787</v>
      </c>
      <c r="H140" s="147">
        <v>3</v>
      </c>
      <c r="I140" s="148"/>
      <c r="J140" s="149">
        <f>ROUND(I140*H140,2)</f>
        <v>0</v>
      </c>
      <c r="K140" s="145" t="s">
        <v>1</v>
      </c>
      <c r="L140" s="33"/>
      <c r="M140" s="150" t="s">
        <v>1</v>
      </c>
      <c r="N140" s="151" t="s">
        <v>41</v>
      </c>
      <c r="O140" s="58"/>
      <c r="P140" s="152">
        <f>O140*H140</f>
        <v>0</v>
      </c>
      <c r="Q140" s="152">
        <v>0.08061</v>
      </c>
      <c r="R140" s="152">
        <f>Q140*H140</f>
        <v>0.24183</v>
      </c>
      <c r="S140" s="152">
        <v>0</v>
      </c>
      <c r="T140" s="153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4" t="s">
        <v>206</v>
      </c>
      <c r="AT140" s="154" t="s">
        <v>176</v>
      </c>
      <c r="AU140" s="154" t="s">
        <v>85</v>
      </c>
      <c r="AY140" s="17" t="s">
        <v>175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7" t="s">
        <v>83</v>
      </c>
      <c r="BK140" s="155">
        <f>ROUND(I140*H140,2)</f>
        <v>0</v>
      </c>
      <c r="BL140" s="17" t="s">
        <v>206</v>
      </c>
      <c r="BM140" s="154" t="s">
        <v>871</v>
      </c>
    </row>
    <row r="141" spans="1:65" s="2" customFormat="1" ht="16.5" customHeight="1">
      <c r="A141" s="32"/>
      <c r="B141" s="142"/>
      <c r="C141" s="143" t="s">
        <v>187</v>
      </c>
      <c r="D141" s="143" t="s">
        <v>176</v>
      </c>
      <c r="E141" s="144" t="s">
        <v>872</v>
      </c>
      <c r="F141" s="145" t="s">
        <v>873</v>
      </c>
      <c r="G141" s="146" t="s">
        <v>787</v>
      </c>
      <c r="H141" s="147">
        <v>1</v>
      </c>
      <c r="I141" s="148"/>
      <c r="J141" s="149">
        <f>ROUND(I141*H141,2)</f>
        <v>0</v>
      </c>
      <c r="K141" s="145" t="s">
        <v>1</v>
      </c>
      <c r="L141" s="33"/>
      <c r="M141" s="150" t="s">
        <v>1</v>
      </c>
      <c r="N141" s="151" t="s">
        <v>41</v>
      </c>
      <c r="O141" s="58"/>
      <c r="P141" s="152">
        <f>O141*H141</f>
        <v>0</v>
      </c>
      <c r="Q141" s="152">
        <v>0.08061</v>
      </c>
      <c r="R141" s="152">
        <f>Q141*H141</f>
        <v>0.08061</v>
      </c>
      <c r="S141" s="152">
        <v>0</v>
      </c>
      <c r="T141" s="153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4" t="s">
        <v>206</v>
      </c>
      <c r="AT141" s="154" t="s">
        <v>176</v>
      </c>
      <c r="AU141" s="154" t="s">
        <v>85</v>
      </c>
      <c r="AY141" s="17" t="s">
        <v>175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7" t="s">
        <v>83</v>
      </c>
      <c r="BK141" s="155">
        <f>ROUND(I141*H141,2)</f>
        <v>0</v>
      </c>
      <c r="BL141" s="17" t="s">
        <v>206</v>
      </c>
      <c r="BM141" s="154" t="s">
        <v>874</v>
      </c>
    </row>
    <row r="142" spans="1:65" s="2" customFormat="1" ht="96">
      <c r="A142" s="32"/>
      <c r="B142" s="142"/>
      <c r="C142" s="143" t="s">
        <v>200</v>
      </c>
      <c r="D142" s="143" t="s">
        <v>176</v>
      </c>
      <c r="E142" s="144" t="s">
        <v>1215</v>
      </c>
      <c r="F142" s="145" t="s">
        <v>1216</v>
      </c>
      <c r="G142" s="146" t="s">
        <v>787</v>
      </c>
      <c r="H142" s="147">
        <v>1</v>
      </c>
      <c r="I142" s="148"/>
      <c r="J142" s="149">
        <f>ROUND(I142*H142,2)</f>
        <v>0</v>
      </c>
      <c r="K142" s="145" t="s">
        <v>1</v>
      </c>
      <c r="L142" s="33"/>
      <c r="M142" s="150" t="s">
        <v>1</v>
      </c>
      <c r="N142" s="151" t="s">
        <v>41</v>
      </c>
      <c r="O142" s="58"/>
      <c r="P142" s="152">
        <f>O142*H142</f>
        <v>0</v>
      </c>
      <c r="Q142" s="152">
        <v>0.00152</v>
      </c>
      <c r="R142" s="152">
        <f>Q142*H142</f>
        <v>0.00152</v>
      </c>
      <c r="S142" s="152">
        <v>0</v>
      </c>
      <c r="T142" s="153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4" t="s">
        <v>206</v>
      </c>
      <c r="AT142" s="154" t="s">
        <v>176</v>
      </c>
      <c r="AU142" s="154" t="s">
        <v>85</v>
      </c>
      <c r="AY142" s="17" t="s">
        <v>175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7" t="s">
        <v>83</v>
      </c>
      <c r="BK142" s="155">
        <f>ROUND(I142*H142,2)</f>
        <v>0</v>
      </c>
      <c r="BL142" s="17" t="s">
        <v>206</v>
      </c>
      <c r="BM142" s="154" t="s">
        <v>880</v>
      </c>
    </row>
    <row r="143" spans="1:65" s="2" customFormat="1" ht="36">
      <c r="A143" s="32"/>
      <c r="B143" s="142"/>
      <c r="C143" s="143" t="s">
        <v>190</v>
      </c>
      <c r="D143" s="143" t="s">
        <v>176</v>
      </c>
      <c r="E143" s="144" t="s">
        <v>884</v>
      </c>
      <c r="F143" s="145" t="s">
        <v>885</v>
      </c>
      <c r="G143" s="146" t="s">
        <v>445</v>
      </c>
      <c r="H143" s="156"/>
      <c r="I143" s="148"/>
      <c r="J143" s="149">
        <f>ROUND(I143*H143,2)</f>
        <v>0</v>
      </c>
      <c r="K143" s="145" t="s">
        <v>725</v>
      </c>
      <c r="L143" s="33"/>
      <c r="M143" s="150" t="s">
        <v>1</v>
      </c>
      <c r="N143" s="151" t="s">
        <v>41</v>
      </c>
      <c r="O143" s="58"/>
      <c r="P143" s="152">
        <f>O143*H143</f>
        <v>0</v>
      </c>
      <c r="Q143" s="152">
        <v>0</v>
      </c>
      <c r="R143" s="152">
        <f>Q143*H143</f>
        <v>0</v>
      </c>
      <c r="S143" s="152">
        <v>0</v>
      </c>
      <c r="T143" s="153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4" t="s">
        <v>206</v>
      </c>
      <c r="AT143" s="154" t="s">
        <v>176</v>
      </c>
      <c r="AU143" s="154" t="s">
        <v>85</v>
      </c>
      <c r="AY143" s="17" t="s">
        <v>175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7" t="s">
        <v>83</v>
      </c>
      <c r="BK143" s="155">
        <f>ROUND(I143*H143,2)</f>
        <v>0</v>
      </c>
      <c r="BL143" s="17" t="s">
        <v>206</v>
      </c>
      <c r="BM143" s="154" t="s">
        <v>886</v>
      </c>
    </row>
    <row r="144" spans="2:63" s="11" customFormat="1" ht="22.9" customHeight="1">
      <c r="B144" s="131"/>
      <c r="D144" s="132" t="s">
        <v>75</v>
      </c>
      <c r="E144" s="167" t="s">
        <v>887</v>
      </c>
      <c r="F144" s="167" t="s">
        <v>888</v>
      </c>
      <c r="I144" s="134"/>
      <c r="J144" s="168">
        <f>BK144</f>
        <v>0</v>
      </c>
      <c r="L144" s="131"/>
      <c r="M144" s="136"/>
      <c r="N144" s="137"/>
      <c r="O144" s="137"/>
      <c r="P144" s="138">
        <f>SUM(P145:P155)</f>
        <v>0</v>
      </c>
      <c r="Q144" s="137"/>
      <c r="R144" s="138">
        <f>SUM(R145:R155)</f>
        <v>0.3760400000000001</v>
      </c>
      <c r="S144" s="137"/>
      <c r="T144" s="139">
        <f>SUM(T145:T155)</f>
        <v>0</v>
      </c>
      <c r="AR144" s="132" t="s">
        <v>85</v>
      </c>
      <c r="AT144" s="140" t="s">
        <v>75</v>
      </c>
      <c r="AU144" s="140" t="s">
        <v>83</v>
      </c>
      <c r="AY144" s="132" t="s">
        <v>175</v>
      </c>
      <c r="BK144" s="141">
        <f>SUM(BK145:BK155)</f>
        <v>0</v>
      </c>
    </row>
    <row r="145" spans="1:65" s="2" customFormat="1" ht="24">
      <c r="A145" s="32"/>
      <c r="B145" s="142"/>
      <c r="C145" s="143" t="s">
        <v>207</v>
      </c>
      <c r="D145" s="143" t="s">
        <v>176</v>
      </c>
      <c r="E145" s="144" t="s">
        <v>1217</v>
      </c>
      <c r="F145" s="145" t="s">
        <v>1218</v>
      </c>
      <c r="G145" s="146" t="s">
        <v>362</v>
      </c>
      <c r="H145" s="147">
        <v>6</v>
      </c>
      <c r="I145" s="148"/>
      <c r="J145" s="149">
        <f>ROUND(I145*H145,2)</f>
        <v>0</v>
      </c>
      <c r="K145" s="145" t="s">
        <v>725</v>
      </c>
      <c r="L145" s="33"/>
      <c r="M145" s="150" t="s">
        <v>1</v>
      </c>
      <c r="N145" s="151" t="s">
        <v>41</v>
      </c>
      <c r="O145" s="58"/>
      <c r="P145" s="152">
        <f>O145*H145</f>
        <v>0</v>
      </c>
      <c r="Q145" s="152">
        <v>0.03633</v>
      </c>
      <c r="R145" s="152">
        <f>Q145*H145</f>
        <v>0.21798</v>
      </c>
      <c r="S145" s="152">
        <v>0</v>
      </c>
      <c r="T145" s="153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4" t="s">
        <v>206</v>
      </c>
      <c r="AT145" s="154" t="s">
        <v>176</v>
      </c>
      <c r="AU145" s="154" t="s">
        <v>85</v>
      </c>
      <c r="AY145" s="17" t="s">
        <v>175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7" t="s">
        <v>83</v>
      </c>
      <c r="BK145" s="155">
        <f>ROUND(I145*H145,2)</f>
        <v>0</v>
      </c>
      <c r="BL145" s="17" t="s">
        <v>206</v>
      </c>
      <c r="BM145" s="154" t="s">
        <v>1219</v>
      </c>
    </row>
    <row r="146" spans="1:47" s="2" customFormat="1" ht="19.5">
      <c r="A146" s="32"/>
      <c r="B146" s="33"/>
      <c r="C146" s="32"/>
      <c r="D146" s="170" t="s">
        <v>834</v>
      </c>
      <c r="E146" s="32"/>
      <c r="F146" s="203" t="s">
        <v>1220</v>
      </c>
      <c r="G146" s="32"/>
      <c r="H146" s="32"/>
      <c r="I146" s="204"/>
      <c r="J146" s="32"/>
      <c r="K146" s="32"/>
      <c r="L146" s="33"/>
      <c r="M146" s="205"/>
      <c r="N146" s="206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834</v>
      </c>
      <c r="AU146" s="17" t="s">
        <v>85</v>
      </c>
    </row>
    <row r="147" spans="1:65" s="2" customFormat="1" ht="36">
      <c r="A147" s="32"/>
      <c r="B147" s="142"/>
      <c r="C147" s="143" t="s">
        <v>196</v>
      </c>
      <c r="D147" s="143" t="s">
        <v>176</v>
      </c>
      <c r="E147" s="144" t="s">
        <v>1221</v>
      </c>
      <c r="F147" s="145" t="s">
        <v>1222</v>
      </c>
      <c r="G147" s="146" t="s">
        <v>787</v>
      </c>
      <c r="H147" s="147">
        <v>1</v>
      </c>
      <c r="I147" s="148"/>
      <c r="J147" s="149">
        <f aca="true" t="shared" si="0" ref="J147:J155">ROUND(I147*H147,2)</f>
        <v>0</v>
      </c>
      <c r="K147" s="145" t="s">
        <v>1</v>
      </c>
      <c r="L147" s="33"/>
      <c r="M147" s="150" t="s">
        <v>1</v>
      </c>
      <c r="N147" s="151" t="s">
        <v>41</v>
      </c>
      <c r="O147" s="58"/>
      <c r="P147" s="152">
        <f aca="true" t="shared" si="1" ref="P147:P155">O147*H147</f>
        <v>0</v>
      </c>
      <c r="Q147" s="152">
        <v>0.02765</v>
      </c>
      <c r="R147" s="152">
        <f aca="true" t="shared" si="2" ref="R147:R155">Q147*H147</f>
        <v>0.02765</v>
      </c>
      <c r="S147" s="152">
        <v>0</v>
      </c>
      <c r="T147" s="153">
        <f aca="true" t="shared" si="3" ref="T147:T155"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4" t="s">
        <v>206</v>
      </c>
      <c r="AT147" s="154" t="s">
        <v>176</v>
      </c>
      <c r="AU147" s="154" t="s">
        <v>85</v>
      </c>
      <c r="AY147" s="17" t="s">
        <v>175</v>
      </c>
      <c r="BE147" s="155">
        <f aca="true" t="shared" si="4" ref="BE147:BE155">IF(N147="základní",J147,0)</f>
        <v>0</v>
      </c>
      <c r="BF147" s="155">
        <f aca="true" t="shared" si="5" ref="BF147:BF155">IF(N147="snížená",J147,0)</f>
        <v>0</v>
      </c>
      <c r="BG147" s="155">
        <f aca="true" t="shared" si="6" ref="BG147:BG155">IF(N147="zákl. přenesená",J147,0)</f>
        <v>0</v>
      </c>
      <c r="BH147" s="155">
        <f aca="true" t="shared" si="7" ref="BH147:BH155">IF(N147="sníž. přenesená",J147,0)</f>
        <v>0</v>
      </c>
      <c r="BI147" s="155">
        <f aca="true" t="shared" si="8" ref="BI147:BI155">IF(N147="nulová",J147,0)</f>
        <v>0</v>
      </c>
      <c r="BJ147" s="17" t="s">
        <v>83</v>
      </c>
      <c r="BK147" s="155">
        <f aca="true" t="shared" si="9" ref="BK147:BK155">ROUND(I147*H147,2)</f>
        <v>0</v>
      </c>
      <c r="BL147" s="17" t="s">
        <v>206</v>
      </c>
      <c r="BM147" s="154" t="s">
        <v>1223</v>
      </c>
    </row>
    <row r="148" spans="1:65" s="2" customFormat="1" ht="36">
      <c r="A148" s="32"/>
      <c r="B148" s="142"/>
      <c r="C148" s="143" t="s">
        <v>212</v>
      </c>
      <c r="D148" s="143" t="s">
        <v>176</v>
      </c>
      <c r="E148" s="144" t="s">
        <v>1224</v>
      </c>
      <c r="F148" s="145" t="s">
        <v>1225</v>
      </c>
      <c r="G148" s="146" t="s">
        <v>232</v>
      </c>
      <c r="H148" s="147">
        <v>1</v>
      </c>
      <c r="I148" s="148"/>
      <c r="J148" s="149">
        <f t="shared" si="0"/>
        <v>0</v>
      </c>
      <c r="K148" s="145" t="s">
        <v>725</v>
      </c>
      <c r="L148" s="33"/>
      <c r="M148" s="150" t="s">
        <v>1</v>
      </c>
      <c r="N148" s="151" t="s">
        <v>41</v>
      </c>
      <c r="O148" s="58"/>
      <c r="P148" s="152">
        <f t="shared" si="1"/>
        <v>0</v>
      </c>
      <c r="Q148" s="152">
        <v>0.06479</v>
      </c>
      <c r="R148" s="152">
        <f t="shared" si="2"/>
        <v>0.06479</v>
      </c>
      <c r="S148" s="152">
        <v>0</v>
      </c>
      <c r="T148" s="153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4" t="s">
        <v>206</v>
      </c>
      <c r="AT148" s="154" t="s">
        <v>176</v>
      </c>
      <c r="AU148" s="154" t="s">
        <v>85</v>
      </c>
      <c r="AY148" s="17" t="s">
        <v>175</v>
      </c>
      <c r="BE148" s="155">
        <f t="shared" si="4"/>
        <v>0</v>
      </c>
      <c r="BF148" s="155">
        <f t="shared" si="5"/>
        <v>0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7" t="s">
        <v>83</v>
      </c>
      <c r="BK148" s="155">
        <f t="shared" si="9"/>
        <v>0</v>
      </c>
      <c r="BL148" s="17" t="s">
        <v>206</v>
      </c>
      <c r="BM148" s="154" t="s">
        <v>1226</v>
      </c>
    </row>
    <row r="149" spans="1:65" s="2" customFormat="1" ht="36">
      <c r="A149" s="32"/>
      <c r="B149" s="142"/>
      <c r="C149" s="143" t="s">
        <v>199</v>
      </c>
      <c r="D149" s="143" t="s">
        <v>176</v>
      </c>
      <c r="E149" s="144" t="s">
        <v>1227</v>
      </c>
      <c r="F149" s="145" t="s">
        <v>1228</v>
      </c>
      <c r="G149" s="146" t="s">
        <v>787</v>
      </c>
      <c r="H149" s="147">
        <v>2</v>
      </c>
      <c r="I149" s="148"/>
      <c r="J149" s="149">
        <f t="shared" si="0"/>
        <v>0</v>
      </c>
      <c r="K149" s="145" t="s">
        <v>725</v>
      </c>
      <c r="L149" s="33"/>
      <c r="M149" s="150" t="s">
        <v>1</v>
      </c>
      <c r="N149" s="151" t="s">
        <v>41</v>
      </c>
      <c r="O149" s="58"/>
      <c r="P149" s="152">
        <f t="shared" si="1"/>
        <v>0</v>
      </c>
      <c r="Q149" s="152">
        <v>0.02257</v>
      </c>
      <c r="R149" s="152">
        <f t="shared" si="2"/>
        <v>0.04514</v>
      </c>
      <c r="S149" s="152">
        <v>0</v>
      </c>
      <c r="T149" s="153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4" t="s">
        <v>206</v>
      </c>
      <c r="AT149" s="154" t="s">
        <v>176</v>
      </c>
      <c r="AU149" s="154" t="s">
        <v>85</v>
      </c>
      <c r="AY149" s="17" t="s">
        <v>175</v>
      </c>
      <c r="BE149" s="155">
        <f t="shared" si="4"/>
        <v>0</v>
      </c>
      <c r="BF149" s="155">
        <f t="shared" si="5"/>
        <v>0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17" t="s">
        <v>83</v>
      </c>
      <c r="BK149" s="155">
        <f t="shared" si="9"/>
        <v>0</v>
      </c>
      <c r="BL149" s="17" t="s">
        <v>206</v>
      </c>
      <c r="BM149" s="154" t="s">
        <v>1229</v>
      </c>
    </row>
    <row r="150" spans="1:65" s="2" customFormat="1" ht="33" customHeight="1">
      <c r="A150" s="32"/>
      <c r="B150" s="142"/>
      <c r="C150" s="143" t="s">
        <v>220</v>
      </c>
      <c r="D150" s="143" t="s">
        <v>176</v>
      </c>
      <c r="E150" s="144" t="s">
        <v>895</v>
      </c>
      <c r="F150" s="145" t="s">
        <v>896</v>
      </c>
      <c r="G150" s="146" t="s">
        <v>232</v>
      </c>
      <c r="H150" s="147">
        <v>2</v>
      </c>
      <c r="I150" s="148"/>
      <c r="J150" s="149">
        <f t="shared" si="0"/>
        <v>0</v>
      </c>
      <c r="K150" s="145" t="s">
        <v>725</v>
      </c>
      <c r="L150" s="33"/>
      <c r="M150" s="150" t="s">
        <v>1</v>
      </c>
      <c r="N150" s="151" t="s">
        <v>41</v>
      </c>
      <c r="O150" s="58"/>
      <c r="P150" s="152">
        <f t="shared" si="1"/>
        <v>0</v>
      </c>
      <c r="Q150" s="152">
        <v>0.00068</v>
      </c>
      <c r="R150" s="152">
        <f t="shared" si="2"/>
        <v>0.00136</v>
      </c>
      <c r="S150" s="152">
        <v>0</v>
      </c>
      <c r="T150" s="153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4" t="s">
        <v>206</v>
      </c>
      <c r="AT150" s="154" t="s">
        <v>176</v>
      </c>
      <c r="AU150" s="154" t="s">
        <v>85</v>
      </c>
      <c r="AY150" s="17" t="s">
        <v>175</v>
      </c>
      <c r="BE150" s="155">
        <f t="shared" si="4"/>
        <v>0</v>
      </c>
      <c r="BF150" s="155">
        <f t="shared" si="5"/>
        <v>0</v>
      </c>
      <c r="BG150" s="155">
        <f t="shared" si="6"/>
        <v>0</v>
      </c>
      <c r="BH150" s="155">
        <f t="shared" si="7"/>
        <v>0</v>
      </c>
      <c r="BI150" s="155">
        <f t="shared" si="8"/>
        <v>0</v>
      </c>
      <c r="BJ150" s="17" t="s">
        <v>83</v>
      </c>
      <c r="BK150" s="155">
        <f t="shared" si="9"/>
        <v>0</v>
      </c>
      <c r="BL150" s="17" t="s">
        <v>206</v>
      </c>
      <c r="BM150" s="154" t="s">
        <v>897</v>
      </c>
    </row>
    <row r="151" spans="1:65" s="2" customFormat="1" ht="36">
      <c r="A151" s="32"/>
      <c r="B151" s="142"/>
      <c r="C151" s="143" t="s">
        <v>203</v>
      </c>
      <c r="D151" s="143" t="s">
        <v>176</v>
      </c>
      <c r="E151" s="144" t="s">
        <v>898</v>
      </c>
      <c r="F151" s="145" t="s">
        <v>899</v>
      </c>
      <c r="G151" s="146" t="s">
        <v>232</v>
      </c>
      <c r="H151" s="147">
        <v>2</v>
      </c>
      <c r="I151" s="148"/>
      <c r="J151" s="149">
        <f t="shared" si="0"/>
        <v>0</v>
      </c>
      <c r="K151" s="145" t="s">
        <v>1</v>
      </c>
      <c r="L151" s="33"/>
      <c r="M151" s="150" t="s">
        <v>1</v>
      </c>
      <c r="N151" s="151" t="s">
        <v>41</v>
      </c>
      <c r="O151" s="58"/>
      <c r="P151" s="152">
        <f t="shared" si="1"/>
        <v>0</v>
      </c>
      <c r="Q151" s="152">
        <v>0.00068</v>
      </c>
      <c r="R151" s="152">
        <f t="shared" si="2"/>
        <v>0.00136</v>
      </c>
      <c r="S151" s="152">
        <v>0</v>
      </c>
      <c r="T151" s="153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4" t="s">
        <v>206</v>
      </c>
      <c r="AT151" s="154" t="s">
        <v>176</v>
      </c>
      <c r="AU151" s="154" t="s">
        <v>85</v>
      </c>
      <c r="AY151" s="17" t="s">
        <v>175</v>
      </c>
      <c r="BE151" s="155">
        <f t="shared" si="4"/>
        <v>0</v>
      </c>
      <c r="BF151" s="155">
        <f t="shared" si="5"/>
        <v>0</v>
      </c>
      <c r="BG151" s="155">
        <f t="shared" si="6"/>
        <v>0</v>
      </c>
      <c r="BH151" s="155">
        <f t="shared" si="7"/>
        <v>0</v>
      </c>
      <c r="BI151" s="155">
        <f t="shared" si="8"/>
        <v>0</v>
      </c>
      <c r="BJ151" s="17" t="s">
        <v>83</v>
      </c>
      <c r="BK151" s="155">
        <f t="shared" si="9"/>
        <v>0</v>
      </c>
      <c r="BL151" s="17" t="s">
        <v>206</v>
      </c>
      <c r="BM151" s="154" t="s">
        <v>900</v>
      </c>
    </row>
    <row r="152" spans="1:65" s="2" customFormat="1" ht="36">
      <c r="A152" s="32"/>
      <c r="B152" s="142"/>
      <c r="C152" s="143" t="s">
        <v>8</v>
      </c>
      <c r="D152" s="143" t="s">
        <v>176</v>
      </c>
      <c r="E152" s="144" t="s">
        <v>901</v>
      </c>
      <c r="F152" s="145" t="s">
        <v>902</v>
      </c>
      <c r="G152" s="146" t="s">
        <v>232</v>
      </c>
      <c r="H152" s="147">
        <v>2</v>
      </c>
      <c r="I152" s="148"/>
      <c r="J152" s="149">
        <f t="shared" si="0"/>
        <v>0</v>
      </c>
      <c r="K152" s="145" t="s">
        <v>1</v>
      </c>
      <c r="L152" s="33"/>
      <c r="M152" s="150" t="s">
        <v>1</v>
      </c>
      <c r="N152" s="151" t="s">
        <v>41</v>
      </c>
      <c r="O152" s="58"/>
      <c r="P152" s="152">
        <f t="shared" si="1"/>
        <v>0</v>
      </c>
      <c r="Q152" s="152">
        <v>0.00068</v>
      </c>
      <c r="R152" s="152">
        <f t="shared" si="2"/>
        <v>0.00136</v>
      </c>
      <c r="S152" s="152">
        <v>0</v>
      </c>
      <c r="T152" s="153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4" t="s">
        <v>206</v>
      </c>
      <c r="AT152" s="154" t="s">
        <v>176</v>
      </c>
      <c r="AU152" s="154" t="s">
        <v>85</v>
      </c>
      <c r="AY152" s="17" t="s">
        <v>175</v>
      </c>
      <c r="BE152" s="155">
        <f t="shared" si="4"/>
        <v>0</v>
      </c>
      <c r="BF152" s="155">
        <f t="shared" si="5"/>
        <v>0</v>
      </c>
      <c r="BG152" s="155">
        <f t="shared" si="6"/>
        <v>0</v>
      </c>
      <c r="BH152" s="155">
        <f t="shared" si="7"/>
        <v>0</v>
      </c>
      <c r="BI152" s="155">
        <f t="shared" si="8"/>
        <v>0</v>
      </c>
      <c r="BJ152" s="17" t="s">
        <v>83</v>
      </c>
      <c r="BK152" s="155">
        <f t="shared" si="9"/>
        <v>0</v>
      </c>
      <c r="BL152" s="17" t="s">
        <v>206</v>
      </c>
      <c r="BM152" s="154" t="s">
        <v>903</v>
      </c>
    </row>
    <row r="153" spans="1:65" s="2" customFormat="1" ht="24">
      <c r="A153" s="32"/>
      <c r="B153" s="142"/>
      <c r="C153" s="143" t="s">
        <v>206</v>
      </c>
      <c r="D153" s="143" t="s">
        <v>176</v>
      </c>
      <c r="E153" s="144" t="s">
        <v>1230</v>
      </c>
      <c r="F153" s="145" t="s">
        <v>1231</v>
      </c>
      <c r="G153" s="146" t="s">
        <v>787</v>
      </c>
      <c r="H153" s="147">
        <v>2</v>
      </c>
      <c r="I153" s="148"/>
      <c r="J153" s="149">
        <f t="shared" si="0"/>
        <v>0</v>
      </c>
      <c r="K153" s="145" t="s">
        <v>1</v>
      </c>
      <c r="L153" s="33"/>
      <c r="M153" s="150" t="s">
        <v>1</v>
      </c>
      <c r="N153" s="151" t="s">
        <v>41</v>
      </c>
      <c r="O153" s="58"/>
      <c r="P153" s="152">
        <f t="shared" si="1"/>
        <v>0</v>
      </c>
      <c r="Q153" s="152">
        <v>0.00328</v>
      </c>
      <c r="R153" s="152">
        <f t="shared" si="2"/>
        <v>0.00656</v>
      </c>
      <c r="S153" s="152">
        <v>0</v>
      </c>
      <c r="T153" s="153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4" t="s">
        <v>206</v>
      </c>
      <c r="AT153" s="154" t="s">
        <v>176</v>
      </c>
      <c r="AU153" s="154" t="s">
        <v>85</v>
      </c>
      <c r="AY153" s="17" t="s">
        <v>175</v>
      </c>
      <c r="BE153" s="155">
        <f t="shared" si="4"/>
        <v>0</v>
      </c>
      <c r="BF153" s="155">
        <f t="shared" si="5"/>
        <v>0</v>
      </c>
      <c r="BG153" s="155">
        <f t="shared" si="6"/>
        <v>0</v>
      </c>
      <c r="BH153" s="155">
        <f t="shared" si="7"/>
        <v>0</v>
      </c>
      <c r="BI153" s="155">
        <f t="shared" si="8"/>
        <v>0</v>
      </c>
      <c r="BJ153" s="17" t="s">
        <v>83</v>
      </c>
      <c r="BK153" s="155">
        <f t="shared" si="9"/>
        <v>0</v>
      </c>
      <c r="BL153" s="17" t="s">
        <v>206</v>
      </c>
      <c r="BM153" s="154" t="s">
        <v>906</v>
      </c>
    </row>
    <row r="154" spans="1:65" s="2" customFormat="1" ht="24">
      <c r="A154" s="32"/>
      <c r="B154" s="142"/>
      <c r="C154" s="143" t="s">
        <v>234</v>
      </c>
      <c r="D154" s="143" t="s">
        <v>176</v>
      </c>
      <c r="E154" s="144" t="s">
        <v>1232</v>
      </c>
      <c r="F154" s="145" t="s">
        <v>1233</v>
      </c>
      <c r="G154" s="146" t="s">
        <v>787</v>
      </c>
      <c r="H154" s="147">
        <v>3</v>
      </c>
      <c r="I154" s="148"/>
      <c r="J154" s="149">
        <f t="shared" si="0"/>
        <v>0</v>
      </c>
      <c r="K154" s="145" t="s">
        <v>1</v>
      </c>
      <c r="L154" s="33"/>
      <c r="M154" s="150" t="s">
        <v>1</v>
      </c>
      <c r="N154" s="151" t="s">
        <v>41</v>
      </c>
      <c r="O154" s="58"/>
      <c r="P154" s="152">
        <f t="shared" si="1"/>
        <v>0</v>
      </c>
      <c r="Q154" s="152">
        <v>0.00328</v>
      </c>
      <c r="R154" s="152">
        <f t="shared" si="2"/>
        <v>0.00984</v>
      </c>
      <c r="S154" s="152">
        <v>0</v>
      </c>
      <c r="T154" s="153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4" t="s">
        <v>206</v>
      </c>
      <c r="AT154" s="154" t="s">
        <v>176</v>
      </c>
      <c r="AU154" s="154" t="s">
        <v>85</v>
      </c>
      <c r="AY154" s="17" t="s">
        <v>175</v>
      </c>
      <c r="BE154" s="155">
        <f t="shared" si="4"/>
        <v>0</v>
      </c>
      <c r="BF154" s="155">
        <f t="shared" si="5"/>
        <v>0</v>
      </c>
      <c r="BG154" s="155">
        <f t="shared" si="6"/>
        <v>0</v>
      </c>
      <c r="BH154" s="155">
        <f t="shared" si="7"/>
        <v>0</v>
      </c>
      <c r="BI154" s="155">
        <f t="shared" si="8"/>
        <v>0</v>
      </c>
      <c r="BJ154" s="17" t="s">
        <v>83</v>
      </c>
      <c r="BK154" s="155">
        <f t="shared" si="9"/>
        <v>0</v>
      </c>
      <c r="BL154" s="17" t="s">
        <v>206</v>
      </c>
      <c r="BM154" s="154" t="s">
        <v>1234</v>
      </c>
    </row>
    <row r="155" spans="1:65" s="2" customFormat="1" ht="36">
      <c r="A155" s="32"/>
      <c r="B155" s="142"/>
      <c r="C155" s="143" t="s">
        <v>208</v>
      </c>
      <c r="D155" s="143" t="s">
        <v>176</v>
      </c>
      <c r="E155" s="144" t="s">
        <v>907</v>
      </c>
      <c r="F155" s="145" t="s">
        <v>908</v>
      </c>
      <c r="G155" s="146" t="s">
        <v>445</v>
      </c>
      <c r="H155" s="156"/>
      <c r="I155" s="148"/>
      <c r="J155" s="149">
        <f t="shared" si="0"/>
        <v>0</v>
      </c>
      <c r="K155" s="145" t="s">
        <v>725</v>
      </c>
      <c r="L155" s="33"/>
      <c r="M155" s="150" t="s">
        <v>1</v>
      </c>
      <c r="N155" s="151" t="s">
        <v>41</v>
      </c>
      <c r="O155" s="58"/>
      <c r="P155" s="152">
        <f t="shared" si="1"/>
        <v>0</v>
      </c>
      <c r="Q155" s="152">
        <v>0</v>
      </c>
      <c r="R155" s="152">
        <f t="shared" si="2"/>
        <v>0</v>
      </c>
      <c r="S155" s="152">
        <v>0</v>
      </c>
      <c r="T155" s="153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4" t="s">
        <v>206</v>
      </c>
      <c r="AT155" s="154" t="s">
        <v>176</v>
      </c>
      <c r="AU155" s="154" t="s">
        <v>85</v>
      </c>
      <c r="AY155" s="17" t="s">
        <v>175</v>
      </c>
      <c r="BE155" s="155">
        <f t="shared" si="4"/>
        <v>0</v>
      </c>
      <c r="BF155" s="155">
        <f t="shared" si="5"/>
        <v>0</v>
      </c>
      <c r="BG155" s="155">
        <f t="shared" si="6"/>
        <v>0</v>
      </c>
      <c r="BH155" s="155">
        <f t="shared" si="7"/>
        <v>0</v>
      </c>
      <c r="BI155" s="155">
        <f t="shared" si="8"/>
        <v>0</v>
      </c>
      <c r="BJ155" s="17" t="s">
        <v>83</v>
      </c>
      <c r="BK155" s="155">
        <f t="shared" si="9"/>
        <v>0</v>
      </c>
      <c r="BL155" s="17" t="s">
        <v>206</v>
      </c>
      <c r="BM155" s="154" t="s">
        <v>909</v>
      </c>
    </row>
    <row r="156" spans="2:63" s="11" customFormat="1" ht="22.9" customHeight="1">
      <c r="B156" s="131"/>
      <c r="D156" s="132" t="s">
        <v>75</v>
      </c>
      <c r="E156" s="167" t="s">
        <v>910</v>
      </c>
      <c r="F156" s="167" t="s">
        <v>911</v>
      </c>
      <c r="I156" s="134"/>
      <c r="J156" s="168">
        <f>BK156</f>
        <v>0</v>
      </c>
      <c r="L156" s="131"/>
      <c r="M156" s="136"/>
      <c r="N156" s="137"/>
      <c r="O156" s="137"/>
      <c r="P156" s="138">
        <f>SUM(P157:P163)</f>
        <v>0</v>
      </c>
      <c r="Q156" s="137"/>
      <c r="R156" s="138">
        <f>SUM(R157:R163)</f>
        <v>0.39734</v>
      </c>
      <c r="S156" s="137"/>
      <c r="T156" s="139">
        <f>SUM(T157:T163)</f>
        <v>0</v>
      </c>
      <c r="AR156" s="132" t="s">
        <v>85</v>
      </c>
      <c r="AT156" s="140" t="s">
        <v>75</v>
      </c>
      <c r="AU156" s="140" t="s">
        <v>83</v>
      </c>
      <c r="AY156" s="132" t="s">
        <v>175</v>
      </c>
      <c r="BK156" s="141">
        <f>SUM(BK157:BK163)</f>
        <v>0</v>
      </c>
    </row>
    <row r="157" spans="1:65" s="2" customFormat="1" ht="48">
      <c r="A157" s="32"/>
      <c r="B157" s="142"/>
      <c r="C157" s="143" t="s">
        <v>243</v>
      </c>
      <c r="D157" s="143" t="s">
        <v>176</v>
      </c>
      <c r="E157" s="144" t="s">
        <v>912</v>
      </c>
      <c r="F157" s="145" t="s">
        <v>913</v>
      </c>
      <c r="G157" s="146" t="s">
        <v>362</v>
      </c>
      <c r="H157" s="147">
        <v>4</v>
      </c>
      <c r="I157" s="148"/>
      <c r="J157" s="149">
        <f aca="true" t="shared" si="10" ref="J157:J163">ROUND(I157*H157,2)</f>
        <v>0</v>
      </c>
      <c r="K157" s="145" t="s">
        <v>725</v>
      </c>
      <c r="L157" s="33"/>
      <c r="M157" s="150" t="s">
        <v>1</v>
      </c>
      <c r="N157" s="151" t="s">
        <v>41</v>
      </c>
      <c r="O157" s="58"/>
      <c r="P157" s="152">
        <f aca="true" t="shared" si="11" ref="P157:P163">O157*H157</f>
        <v>0</v>
      </c>
      <c r="Q157" s="152">
        <v>0.00296</v>
      </c>
      <c r="R157" s="152">
        <f aca="true" t="shared" si="12" ref="R157:R163">Q157*H157</f>
        <v>0.01184</v>
      </c>
      <c r="S157" s="152">
        <v>0</v>
      </c>
      <c r="T157" s="153">
        <f aca="true" t="shared" si="13" ref="T157:T163"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4" t="s">
        <v>206</v>
      </c>
      <c r="AT157" s="154" t="s">
        <v>176</v>
      </c>
      <c r="AU157" s="154" t="s">
        <v>85</v>
      </c>
      <c r="AY157" s="17" t="s">
        <v>175</v>
      </c>
      <c r="BE157" s="155">
        <f aca="true" t="shared" si="14" ref="BE157:BE163">IF(N157="základní",J157,0)</f>
        <v>0</v>
      </c>
      <c r="BF157" s="155">
        <f aca="true" t="shared" si="15" ref="BF157:BF163">IF(N157="snížená",J157,0)</f>
        <v>0</v>
      </c>
      <c r="BG157" s="155">
        <f aca="true" t="shared" si="16" ref="BG157:BG163">IF(N157="zákl. přenesená",J157,0)</f>
        <v>0</v>
      </c>
      <c r="BH157" s="155">
        <f aca="true" t="shared" si="17" ref="BH157:BH163">IF(N157="sníž. přenesená",J157,0)</f>
        <v>0</v>
      </c>
      <c r="BI157" s="155">
        <f aca="true" t="shared" si="18" ref="BI157:BI163">IF(N157="nulová",J157,0)</f>
        <v>0</v>
      </c>
      <c r="BJ157" s="17" t="s">
        <v>83</v>
      </c>
      <c r="BK157" s="155">
        <f aca="true" t="shared" si="19" ref="BK157:BK163">ROUND(I157*H157,2)</f>
        <v>0</v>
      </c>
      <c r="BL157" s="17" t="s">
        <v>206</v>
      </c>
      <c r="BM157" s="154" t="s">
        <v>914</v>
      </c>
    </row>
    <row r="158" spans="1:65" s="2" customFormat="1" ht="48">
      <c r="A158" s="32"/>
      <c r="B158" s="142"/>
      <c r="C158" s="143" t="s">
        <v>211</v>
      </c>
      <c r="D158" s="143" t="s">
        <v>176</v>
      </c>
      <c r="E158" s="144" t="s">
        <v>1235</v>
      </c>
      <c r="F158" s="145" t="s">
        <v>1236</v>
      </c>
      <c r="G158" s="146" t="s">
        <v>362</v>
      </c>
      <c r="H158" s="147">
        <v>27</v>
      </c>
      <c r="I158" s="148"/>
      <c r="J158" s="149">
        <f t="shared" si="10"/>
        <v>0</v>
      </c>
      <c r="K158" s="145" t="s">
        <v>725</v>
      </c>
      <c r="L158" s="33"/>
      <c r="M158" s="150" t="s">
        <v>1</v>
      </c>
      <c r="N158" s="151" t="s">
        <v>41</v>
      </c>
      <c r="O158" s="58"/>
      <c r="P158" s="152">
        <f t="shared" si="11"/>
        <v>0</v>
      </c>
      <c r="Q158" s="152">
        <v>0.00376</v>
      </c>
      <c r="R158" s="152">
        <f t="shared" si="12"/>
        <v>0.10152</v>
      </c>
      <c r="S158" s="152">
        <v>0</v>
      </c>
      <c r="T158" s="153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4" t="s">
        <v>206</v>
      </c>
      <c r="AT158" s="154" t="s">
        <v>176</v>
      </c>
      <c r="AU158" s="154" t="s">
        <v>85</v>
      </c>
      <c r="AY158" s="17" t="s">
        <v>175</v>
      </c>
      <c r="BE158" s="155">
        <f t="shared" si="14"/>
        <v>0</v>
      </c>
      <c r="BF158" s="155">
        <f t="shared" si="15"/>
        <v>0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7" t="s">
        <v>83</v>
      </c>
      <c r="BK158" s="155">
        <f t="shared" si="19"/>
        <v>0</v>
      </c>
      <c r="BL158" s="17" t="s">
        <v>206</v>
      </c>
      <c r="BM158" s="154" t="s">
        <v>1237</v>
      </c>
    </row>
    <row r="159" spans="1:65" s="2" customFormat="1" ht="48">
      <c r="A159" s="32"/>
      <c r="B159" s="142"/>
      <c r="C159" s="143" t="s">
        <v>7</v>
      </c>
      <c r="D159" s="143" t="s">
        <v>176</v>
      </c>
      <c r="E159" s="144" t="s">
        <v>915</v>
      </c>
      <c r="F159" s="145" t="s">
        <v>916</v>
      </c>
      <c r="G159" s="146" t="s">
        <v>362</v>
      </c>
      <c r="H159" s="147">
        <v>21</v>
      </c>
      <c r="I159" s="148"/>
      <c r="J159" s="149">
        <f t="shared" si="10"/>
        <v>0</v>
      </c>
      <c r="K159" s="145" t="s">
        <v>725</v>
      </c>
      <c r="L159" s="33"/>
      <c r="M159" s="150" t="s">
        <v>1</v>
      </c>
      <c r="N159" s="151" t="s">
        <v>41</v>
      </c>
      <c r="O159" s="58"/>
      <c r="P159" s="152">
        <f t="shared" si="11"/>
        <v>0</v>
      </c>
      <c r="Q159" s="152">
        <v>0.0044</v>
      </c>
      <c r="R159" s="152">
        <f t="shared" si="12"/>
        <v>0.09240000000000001</v>
      </c>
      <c r="S159" s="152">
        <v>0</v>
      </c>
      <c r="T159" s="153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4" t="s">
        <v>206</v>
      </c>
      <c r="AT159" s="154" t="s">
        <v>176</v>
      </c>
      <c r="AU159" s="154" t="s">
        <v>85</v>
      </c>
      <c r="AY159" s="17" t="s">
        <v>175</v>
      </c>
      <c r="BE159" s="155">
        <f t="shared" si="14"/>
        <v>0</v>
      </c>
      <c r="BF159" s="155">
        <f t="shared" si="15"/>
        <v>0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7" t="s">
        <v>83</v>
      </c>
      <c r="BK159" s="155">
        <f t="shared" si="19"/>
        <v>0</v>
      </c>
      <c r="BL159" s="17" t="s">
        <v>206</v>
      </c>
      <c r="BM159" s="154" t="s">
        <v>917</v>
      </c>
    </row>
    <row r="160" spans="1:65" s="2" customFormat="1" ht="36">
      <c r="A160" s="32"/>
      <c r="B160" s="142"/>
      <c r="C160" s="143" t="s">
        <v>215</v>
      </c>
      <c r="D160" s="143" t="s">
        <v>176</v>
      </c>
      <c r="E160" s="144" t="s">
        <v>918</v>
      </c>
      <c r="F160" s="145" t="s">
        <v>919</v>
      </c>
      <c r="G160" s="146" t="s">
        <v>362</v>
      </c>
      <c r="H160" s="147">
        <v>31</v>
      </c>
      <c r="I160" s="148"/>
      <c r="J160" s="149">
        <f t="shared" si="10"/>
        <v>0</v>
      </c>
      <c r="K160" s="145" t="s">
        <v>725</v>
      </c>
      <c r="L160" s="33"/>
      <c r="M160" s="150" t="s">
        <v>1</v>
      </c>
      <c r="N160" s="151" t="s">
        <v>41</v>
      </c>
      <c r="O160" s="58"/>
      <c r="P160" s="152">
        <f t="shared" si="11"/>
        <v>0</v>
      </c>
      <c r="Q160" s="152">
        <v>0.00618</v>
      </c>
      <c r="R160" s="152">
        <f t="shared" si="12"/>
        <v>0.19158</v>
      </c>
      <c r="S160" s="152">
        <v>0</v>
      </c>
      <c r="T160" s="153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4" t="s">
        <v>206</v>
      </c>
      <c r="AT160" s="154" t="s">
        <v>176</v>
      </c>
      <c r="AU160" s="154" t="s">
        <v>85</v>
      </c>
      <c r="AY160" s="17" t="s">
        <v>175</v>
      </c>
      <c r="BE160" s="155">
        <f t="shared" si="14"/>
        <v>0</v>
      </c>
      <c r="BF160" s="155">
        <f t="shared" si="15"/>
        <v>0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17" t="s">
        <v>83</v>
      </c>
      <c r="BK160" s="155">
        <f t="shared" si="19"/>
        <v>0</v>
      </c>
      <c r="BL160" s="17" t="s">
        <v>206</v>
      </c>
      <c r="BM160" s="154" t="s">
        <v>920</v>
      </c>
    </row>
    <row r="161" spans="1:65" s="2" customFormat="1" ht="36">
      <c r="A161" s="32"/>
      <c r="B161" s="142"/>
      <c r="C161" s="143" t="s">
        <v>258</v>
      </c>
      <c r="D161" s="143" t="s">
        <v>176</v>
      </c>
      <c r="E161" s="144" t="s">
        <v>921</v>
      </c>
      <c r="F161" s="145" t="s">
        <v>922</v>
      </c>
      <c r="G161" s="146" t="s">
        <v>362</v>
      </c>
      <c r="H161" s="147">
        <v>52</v>
      </c>
      <c r="I161" s="148"/>
      <c r="J161" s="149">
        <f t="shared" si="10"/>
        <v>0</v>
      </c>
      <c r="K161" s="145" t="s">
        <v>725</v>
      </c>
      <c r="L161" s="33"/>
      <c r="M161" s="150" t="s">
        <v>1</v>
      </c>
      <c r="N161" s="151" t="s">
        <v>41</v>
      </c>
      <c r="O161" s="58"/>
      <c r="P161" s="152">
        <f t="shared" si="11"/>
        <v>0</v>
      </c>
      <c r="Q161" s="152">
        <v>0</v>
      </c>
      <c r="R161" s="152">
        <f t="shared" si="12"/>
        <v>0</v>
      </c>
      <c r="S161" s="152">
        <v>0</v>
      </c>
      <c r="T161" s="153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4" t="s">
        <v>206</v>
      </c>
      <c r="AT161" s="154" t="s">
        <v>176</v>
      </c>
      <c r="AU161" s="154" t="s">
        <v>85</v>
      </c>
      <c r="AY161" s="17" t="s">
        <v>175</v>
      </c>
      <c r="BE161" s="155">
        <f t="shared" si="14"/>
        <v>0</v>
      </c>
      <c r="BF161" s="155">
        <f t="shared" si="15"/>
        <v>0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17" t="s">
        <v>83</v>
      </c>
      <c r="BK161" s="155">
        <f t="shared" si="19"/>
        <v>0</v>
      </c>
      <c r="BL161" s="17" t="s">
        <v>206</v>
      </c>
      <c r="BM161" s="154" t="s">
        <v>923</v>
      </c>
    </row>
    <row r="162" spans="1:65" s="2" customFormat="1" ht="44.25" customHeight="1">
      <c r="A162" s="32"/>
      <c r="B162" s="142"/>
      <c r="C162" s="143" t="s">
        <v>218</v>
      </c>
      <c r="D162" s="143" t="s">
        <v>176</v>
      </c>
      <c r="E162" s="144" t="s">
        <v>924</v>
      </c>
      <c r="F162" s="145" t="s">
        <v>925</v>
      </c>
      <c r="G162" s="146" t="s">
        <v>362</v>
      </c>
      <c r="H162" s="147">
        <v>31</v>
      </c>
      <c r="I162" s="148"/>
      <c r="J162" s="149">
        <f t="shared" si="10"/>
        <v>0</v>
      </c>
      <c r="K162" s="145" t="s">
        <v>725</v>
      </c>
      <c r="L162" s="33"/>
      <c r="M162" s="150" t="s">
        <v>1</v>
      </c>
      <c r="N162" s="151" t="s">
        <v>41</v>
      </c>
      <c r="O162" s="58"/>
      <c r="P162" s="152">
        <f t="shared" si="11"/>
        <v>0</v>
      </c>
      <c r="Q162" s="152">
        <v>0</v>
      </c>
      <c r="R162" s="152">
        <f t="shared" si="12"/>
        <v>0</v>
      </c>
      <c r="S162" s="152">
        <v>0</v>
      </c>
      <c r="T162" s="153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4" t="s">
        <v>206</v>
      </c>
      <c r="AT162" s="154" t="s">
        <v>176</v>
      </c>
      <c r="AU162" s="154" t="s">
        <v>85</v>
      </c>
      <c r="AY162" s="17" t="s">
        <v>175</v>
      </c>
      <c r="BE162" s="155">
        <f t="shared" si="14"/>
        <v>0</v>
      </c>
      <c r="BF162" s="155">
        <f t="shared" si="15"/>
        <v>0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17" t="s">
        <v>83</v>
      </c>
      <c r="BK162" s="155">
        <f t="shared" si="19"/>
        <v>0</v>
      </c>
      <c r="BL162" s="17" t="s">
        <v>206</v>
      </c>
      <c r="BM162" s="154" t="s">
        <v>926</v>
      </c>
    </row>
    <row r="163" spans="1:65" s="2" customFormat="1" ht="36">
      <c r="A163" s="32"/>
      <c r="B163" s="142"/>
      <c r="C163" s="143" t="s">
        <v>267</v>
      </c>
      <c r="D163" s="143" t="s">
        <v>176</v>
      </c>
      <c r="E163" s="144" t="s">
        <v>927</v>
      </c>
      <c r="F163" s="145" t="s">
        <v>928</v>
      </c>
      <c r="G163" s="146" t="s">
        <v>445</v>
      </c>
      <c r="H163" s="156"/>
      <c r="I163" s="148"/>
      <c r="J163" s="149">
        <f t="shared" si="10"/>
        <v>0</v>
      </c>
      <c r="K163" s="145" t="s">
        <v>725</v>
      </c>
      <c r="L163" s="33"/>
      <c r="M163" s="150" t="s">
        <v>1</v>
      </c>
      <c r="N163" s="151" t="s">
        <v>41</v>
      </c>
      <c r="O163" s="58"/>
      <c r="P163" s="152">
        <f t="shared" si="11"/>
        <v>0</v>
      </c>
      <c r="Q163" s="152">
        <v>0</v>
      </c>
      <c r="R163" s="152">
        <f t="shared" si="12"/>
        <v>0</v>
      </c>
      <c r="S163" s="152">
        <v>0</v>
      </c>
      <c r="T163" s="153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4" t="s">
        <v>206</v>
      </c>
      <c r="AT163" s="154" t="s">
        <v>176</v>
      </c>
      <c r="AU163" s="154" t="s">
        <v>85</v>
      </c>
      <c r="AY163" s="17" t="s">
        <v>175</v>
      </c>
      <c r="BE163" s="155">
        <f t="shared" si="14"/>
        <v>0</v>
      </c>
      <c r="BF163" s="155">
        <f t="shared" si="15"/>
        <v>0</v>
      </c>
      <c r="BG163" s="155">
        <f t="shared" si="16"/>
        <v>0</v>
      </c>
      <c r="BH163" s="155">
        <f t="shared" si="17"/>
        <v>0</v>
      </c>
      <c r="BI163" s="155">
        <f t="shared" si="18"/>
        <v>0</v>
      </c>
      <c r="BJ163" s="17" t="s">
        <v>83</v>
      </c>
      <c r="BK163" s="155">
        <f t="shared" si="19"/>
        <v>0</v>
      </c>
      <c r="BL163" s="17" t="s">
        <v>206</v>
      </c>
      <c r="BM163" s="154" t="s">
        <v>929</v>
      </c>
    </row>
    <row r="164" spans="2:63" s="11" customFormat="1" ht="22.9" customHeight="1">
      <c r="B164" s="131"/>
      <c r="D164" s="132" t="s">
        <v>75</v>
      </c>
      <c r="E164" s="167" t="s">
        <v>813</v>
      </c>
      <c r="F164" s="167" t="s">
        <v>814</v>
      </c>
      <c r="I164" s="134"/>
      <c r="J164" s="168">
        <f>BK164</f>
        <v>0</v>
      </c>
      <c r="L164" s="131"/>
      <c r="M164" s="136"/>
      <c r="N164" s="137"/>
      <c r="O164" s="137"/>
      <c r="P164" s="138">
        <f>SUM(P165:P177)</f>
        <v>0</v>
      </c>
      <c r="Q164" s="137"/>
      <c r="R164" s="138">
        <f>SUM(R165:R177)</f>
        <v>0.07625</v>
      </c>
      <c r="S164" s="137"/>
      <c r="T164" s="139">
        <f>SUM(T165:T177)</f>
        <v>0</v>
      </c>
      <c r="AR164" s="132" t="s">
        <v>85</v>
      </c>
      <c r="AT164" s="140" t="s">
        <v>75</v>
      </c>
      <c r="AU164" s="140" t="s">
        <v>83</v>
      </c>
      <c r="AY164" s="132" t="s">
        <v>175</v>
      </c>
      <c r="BK164" s="141">
        <f>SUM(BK165:BK177)</f>
        <v>0</v>
      </c>
    </row>
    <row r="165" spans="1:65" s="2" customFormat="1" ht="24">
      <c r="A165" s="32"/>
      <c r="B165" s="142"/>
      <c r="C165" s="143" t="s">
        <v>223</v>
      </c>
      <c r="D165" s="143" t="s">
        <v>176</v>
      </c>
      <c r="E165" s="144" t="s">
        <v>930</v>
      </c>
      <c r="F165" s="145" t="s">
        <v>931</v>
      </c>
      <c r="G165" s="146" t="s">
        <v>787</v>
      </c>
      <c r="H165" s="147">
        <v>1</v>
      </c>
      <c r="I165" s="148"/>
      <c r="J165" s="149">
        <f aca="true" t="shared" si="20" ref="J165:J177">ROUND(I165*H165,2)</f>
        <v>0</v>
      </c>
      <c r="K165" s="145" t="s">
        <v>725</v>
      </c>
      <c r="L165" s="33"/>
      <c r="M165" s="150" t="s">
        <v>1</v>
      </c>
      <c r="N165" s="151" t="s">
        <v>41</v>
      </c>
      <c r="O165" s="58"/>
      <c r="P165" s="152">
        <f aca="true" t="shared" si="21" ref="P165:P177">O165*H165</f>
        <v>0</v>
      </c>
      <c r="Q165" s="152">
        <v>0.02789</v>
      </c>
      <c r="R165" s="152">
        <f aca="true" t="shared" si="22" ref="R165:R177">Q165*H165</f>
        <v>0.02789</v>
      </c>
      <c r="S165" s="152">
        <v>0</v>
      </c>
      <c r="T165" s="153">
        <f aca="true" t="shared" si="23" ref="T165:T177"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4" t="s">
        <v>206</v>
      </c>
      <c r="AT165" s="154" t="s">
        <v>176</v>
      </c>
      <c r="AU165" s="154" t="s">
        <v>85</v>
      </c>
      <c r="AY165" s="17" t="s">
        <v>175</v>
      </c>
      <c r="BE165" s="155">
        <f aca="true" t="shared" si="24" ref="BE165:BE177">IF(N165="základní",J165,0)</f>
        <v>0</v>
      </c>
      <c r="BF165" s="155">
        <f aca="true" t="shared" si="25" ref="BF165:BF177">IF(N165="snížená",J165,0)</f>
        <v>0</v>
      </c>
      <c r="BG165" s="155">
        <f aca="true" t="shared" si="26" ref="BG165:BG177">IF(N165="zákl. přenesená",J165,0)</f>
        <v>0</v>
      </c>
      <c r="BH165" s="155">
        <f aca="true" t="shared" si="27" ref="BH165:BH177">IF(N165="sníž. přenesená",J165,0)</f>
        <v>0</v>
      </c>
      <c r="BI165" s="155">
        <f aca="true" t="shared" si="28" ref="BI165:BI177">IF(N165="nulová",J165,0)</f>
        <v>0</v>
      </c>
      <c r="BJ165" s="17" t="s">
        <v>83</v>
      </c>
      <c r="BK165" s="155">
        <f aca="true" t="shared" si="29" ref="BK165:BK177">ROUND(I165*H165,2)</f>
        <v>0</v>
      </c>
      <c r="BL165" s="17" t="s">
        <v>206</v>
      </c>
      <c r="BM165" s="154" t="s">
        <v>932</v>
      </c>
    </row>
    <row r="166" spans="1:65" s="2" customFormat="1" ht="21.75" customHeight="1">
      <c r="A166" s="32"/>
      <c r="B166" s="142"/>
      <c r="C166" s="143" t="s">
        <v>276</v>
      </c>
      <c r="D166" s="143" t="s">
        <v>176</v>
      </c>
      <c r="E166" s="144" t="s">
        <v>1238</v>
      </c>
      <c r="F166" s="145" t="s">
        <v>1239</v>
      </c>
      <c r="G166" s="146" t="s">
        <v>232</v>
      </c>
      <c r="H166" s="147">
        <v>3</v>
      </c>
      <c r="I166" s="148"/>
      <c r="J166" s="149">
        <f t="shared" si="20"/>
        <v>0</v>
      </c>
      <c r="K166" s="145" t="s">
        <v>725</v>
      </c>
      <c r="L166" s="33"/>
      <c r="M166" s="150" t="s">
        <v>1</v>
      </c>
      <c r="N166" s="151" t="s">
        <v>41</v>
      </c>
      <c r="O166" s="58"/>
      <c r="P166" s="152">
        <f t="shared" si="21"/>
        <v>0</v>
      </c>
      <c r="Q166" s="152">
        <v>0.00084</v>
      </c>
      <c r="R166" s="152">
        <f t="shared" si="22"/>
        <v>0.00252</v>
      </c>
      <c r="S166" s="152">
        <v>0</v>
      </c>
      <c r="T166" s="153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4" t="s">
        <v>206</v>
      </c>
      <c r="AT166" s="154" t="s">
        <v>176</v>
      </c>
      <c r="AU166" s="154" t="s">
        <v>85</v>
      </c>
      <c r="AY166" s="17" t="s">
        <v>175</v>
      </c>
      <c r="BE166" s="155">
        <f t="shared" si="24"/>
        <v>0</v>
      </c>
      <c r="BF166" s="155">
        <f t="shared" si="25"/>
        <v>0</v>
      </c>
      <c r="BG166" s="155">
        <f t="shared" si="26"/>
        <v>0</v>
      </c>
      <c r="BH166" s="155">
        <f t="shared" si="27"/>
        <v>0</v>
      </c>
      <c r="BI166" s="155">
        <f t="shared" si="28"/>
        <v>0</v>
      </c>
      <c r="BJ166" s="17" t="s">
        <v>83</v>
      </c>
      <c r="BK166" s="155">
        <f t="shared" si="29"/>
        <v>0</v>
      </c>
      <c r="BL166" s="17" t="s">
        <v>206</v>
      </c>
      <c r="BM166" s="154" t="s">
        <v>1240</v>
      </c>
    </row>
    <row r="167" spans="1:65" s="2" customFormat="1" ht="21.75" customHeight="1">
      <c r="A167" s="32"/>
      <c r="B167" s="142"/>
      <c r="C167" s="143" t="s">
        <v>226</v>
      </c>
      <c r="D167" s="143" t="s">
        <v>176</v>
      </c>
      <c r="E167" s="144" t="s">
        <v>936</v>
      </c>
      <c r="F167" s="145" t="s">
        <v>937</v>
      </c>
      <c r="G167" s="146" t="s">
        <v>232</v>
      </c>
      <c r="H167" s="147">
        <v>5</v>
      </c>
      <c r="I167" s="148"/>
      <c r="J167" s="149">
        <f t="shared" si="20"/>
        <v>0</v>
      </c>
      <c r="K167" s="145" t="s">
        <v>725</v>
      </c>
      <c r="L167" s="33"/>
      <c r="M167" s="150" t="s">
        <v>1</v>
      </c>
      <c r="N167" s="151" t="s">
        <v>41</v>
      </c>
      <c r="O167" s="58"/>
      <c r="P167" s="152">
        <f t="shared" si="21"/>
        <v>0</v>
      </c>
      <c r="Q167" s="152">
        <v>0.00052</v>
      </c>
      <c r="R167" s="152">
        <f t="shared" si="22"/>
        <v>0.0026</v>
      </c>
      <c r="S167" s="152">
        <v>0</v>
      </c>
      <c r="T167" s="153">
        <f t="shared" si="2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4" t="s">
        <v>206</v>
      </c>
      <c r="AT167" s="154" t="s">
        <v>176</v>
      </c>
      <c r="AU167" s="154" t="s">
        <v>85</v>
      </c>
      <c r="AY167" s="17" t="s">
        <v>175</v>
      </c>
      <c r="BE167" s="155">
        <f t="shared" si="24"/>
        <v>0</v>
      </c>
      <c r="BF167" s="155">
        <f t="shared" si="25"/>
        <v>0</v>
      </c>
      <c r="BG167" s="155">
        <f t="shared" si="26"/>
        <v>0</v>
      </c>
      <c r="BH167" s="155">
        <f t="shared" si="27"/>
        <v>0</v>
      </c>
      <c r="BI167" s="155">
        <f t="shared" si="28"/>
        <v>0</v>
      </c>
      <c r="BJ167" s="17" t="s">
        <v>83</v>
      </c>
      <c r="BK167" s="155">
        <f t="shared" si="29"/>
        <v>0</v>
      </c>
      <c r="BL167" s="17" t="s">
        <v>206</v>
      </c>
      <c r="BM167" s="154" t="s">
        <v>938</v>
      </c>
    </row>
    <row r="168" spans="1:65" s="2" customFormat="1" ht="24">
      <c r="A168" s="32"/>
      <c r="B168" s="142"/>
      <c r="C168" s="143" t="s">
        <v>283</v>
      </c>
      <c r="D168" s="143" t="s">
        <v>176</v>
      </c>
      <c r="E168" s="144" t="s">
        <v>939</v>
      </c>
      <c r="F168" s="145" t="s">
        <v>940</v>
      </c>
      <c r="G168" s="146" t="s">
        <v>232</v>
      </c>
      <c r="H168" s="147">
        <v>12</v>
      </c>
      <c r="I168" s="148"/>
      <c r="J168" s="149">
        <f t="shared" si="20"/>
        <v>0</v>
      </c>
      <c r="K168" s="145" t="s">
        <v>725</v>
      </c>
      <c r="L168" s="33"/>
      <c r="M168" s="150" t="s">
        <v>1</v>
      </c>
      <c r="N168" s="151" t="s">
        <v>41</v>
      </c>
      <c r="O168" s="58"/>
      <c r="P168" s="152">
        <f t="shared" si="21"/>
        <v>0</v>
      </c>
      <c r="Q168" s="152">
        <v>0.0007</v>
      </c>
      <c r="R168" s="152">
        <f t="shared" si="22"/>
        <v>0.0084</v>
      </c>
      <c r="S168" s="152">
        <v>0</v>
      </c>
      <c r="T168" s="153">
        <f t="shared" si="2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4" t="s">
        <v>206</v>
      </c>
      <c r="AT168" s="154" t="s">
        <v>176</v>
      </c>
      <c r="AU168" s="154" t="s">
        <v>85</v>
      </c>
      <c r="AY168" s="17" t="s">
        <v>175</v>
      </c>
      <c r="BE168" s="155">
        <f t="shared" si="24"/>
        <v>0</v>
      </c>
      <c r="BF168" s="155">
        <f t="shared" si="25"/>
        <v>0</v>
      </c>
      <c r="BG168" s="155">
        <f t="shared" si="26"/>
        <v>0</v>
      </c>
      <c r="BH168" s="155">
        <f t="shared" si="27"/>
        <v>0</v>
      </c>
      <c r="BI168" s="155">
        <f t="shared" si="28"/>
        <v>0</v>
      </c>
      <c r="BJ168" s="17" t="s">
        <v>83</v>
      </c>
      <c r="BK168" s="155">
        <f t="shared" si="29"/>
        <v>0</v>
      </c>
      <c r="BL168" s="17" t="s">
        <v>206</v>
      </c>
      <c r="BM168" s="154" t="s">
        <v>941</v>
      </c>
    </row>
    <row r="169" spans="1:65" s="2" customFormat="1" ht="24">
      <c r="A169" s="32"/>
      <c r="B169" s="142"/>
      <c r="C169" s="143" t="s">
        <v>229</v>
      </c>
      <c r="D169" s="143" t="s">
        <v>176</v>
      </c>
      <c r="E169" s="144" t="s">
        <v>942</v>
      </c>
      <c r="F169" s="145" t="s">
        <v>943</v>
      </c>
      <c r="G169" s="146" t="s">
        <v>232</v>
      </c>
      <c r="H169" s="147">
        <v>10</v>
      </c>
      <c r="I169" s="148"/>
      <c r="J169" s="149">
        <f t="shared" si="20"/>
        <v>0</v>
      </c>
      <c r="K169" s="145" t="s">
        <v>725</v>
      </c>
      <c r="L169" s="33"/>
      <c r="M169" s="150" t="s">
        <v>1</v>
      </c>
      <c r="N169" s="151" t="s">
        <v>41</v>
      </c>
      <c r="O169" s="58"/>
      <c r="P169" s="152">
        <f t="shared" si="21"/>
        <v>0</v>
      </c>
      <c r="Q169" s="152">
        <v>0.00107</v>
      </c>
      <c r="R169" s="152">
        <f t="shared" si="22"/>
        <v>0.0107</v>
      </c>
      <c r="S169" s="152">
        <v>0</v>
      </c>
      <c r="T169" s="153">
        <f t="shared" si="2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4" t="s">
        <v>206</v>
      </c>
      <c r="AT169" s="154" t="s">
        <v>176</v>
      </c>
      <c r="AU169" s="154" t="s">
        <v>85</v>
      </c>
      <c r="AY169" s="17" t="s">
        <v>175</v>
      </c>
      <c r="BE169" s="155">
        <f t="shared" si="24"/>
        <v>0</v>
      </c>
      <c r="BF169" s="155">
        <f t="shared" si="25"/>
        <v>0</v>
      </c>
      <c r="BG169" s="155">
        <f t="shared" si="26"/>
        <v>0</v>
      </c>
      <c r="BH169" s="155">
        <f t="shared" si="27"/>
        <v>0</v>
      </c>
      <c r="BI169" s="155">
        <f t="shared" si="28"/>
        <v>0</v>
      </c>
      <c r="BJ169" s="17" t="s">
        <v>83</v>
      </c>
      <c r="BK169" s="155">
        <f t="shared" si="29"/>
        <v>0</v>
      </c>
      <c r="BL169" s="17" t="s">
        <v>206</v>
      </c>
      <c r="BM169" s="154" t="s">
        <v>944</v>
      </c>
    </row>
    <row r="170" spans="1:65" s="2" customFormat="1" ht="33" customHeight="1">
      <c r="A170" s="32"/>
      <c r="B170" s="142"/>
      <c r="C170" s="143" t="s">
        <v>287</v>
      </c>
      <c r="D170" s="143" t="s">
        <v>176</v>
      </c>
      <c r="E170" s="144" t="s">
        <v>1241</v>
      </c>
      <c r="F170" s="145" t="s">
        <v>1242</v>
      </c>
      <c r="G170" s="146" t="s">
        <v>232</v>
      </c>
      <c r="H170" s="147">
        <v>3</v>
      </c>
      <c r="I170" s="148"/>
      <c r="J170" s="149">
        <f t="shared" si="20"/>
        <v>0</v>
      </c>
      <c r="K170" s="145" t="s">
        <v>1</v>
      </c>
      <c r="L170" s="33"/>
      <c r="M170" s="150" t="s">
        <v>1</v>
      </c>
      <c r="N170" s="151" t="s">
        <v>41</v>
      </c>
      <c r="O170" s="58"/>
      <c r="P170" s="152">
        <f t="shared" si="21"/>
        <v>0</v>
      </c>
      <c r="Q170" s="152">
        <v>0.00182</v>
      </c>
      <c r="R170" s="152">
        <f t="shared" si="22"/>
        <v>0.00546</v>
      </c>
      <c r="S170" s="152">
        <v>0</v>
      </c>
      <c r="T170" s="153">
        <f t="shared" si="2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4" t="s">
        <v>206</v>
      </c>
      <c r="AT170" s="154" t="s">
        <v>176</v>
      </c>
      <c r="AU170" s="154" t="s">
        <v>85</v>
      </c>
      <c r="AY170" s="17" t="s">
        <v>175</v>
      </c>
      <c r="BE170" s="155">
        <f t="shared" si="24"/>
        <v>0</v>
      </c>
      <c r="BF170" s="155">
        <f t="shared" si="25"/>
        <v>0</v>
      </c>
      <c r="BG170" s="155">
        <f t="shared" si="26"/>
        <v>0</v>
      </c>
      <c r="BH170" s="155">
        <f t="shared" si="27"/>
        <v>0</v>
      </c>
      <c r="BI170" s="155">
        <f t="shared" si="28"/>
        <v>0</v>
      </c>
      <c r="BJ170" s="17" t="s">
        <v>83</v>
      </c>
      <c r="BK170" s="155">
        <f t="shared" si="29"/>
        <v>0</v>
      </c>
      <c r="BL170" s="17" t="s">
        <v>206</v>
      </c>
      <c r="BM170" s="154" t="s">
        <v>1243</v>
      </c>
    </row>
    <row r="171" spans="1:65" s="2" customFormat="1" ht="33" customHeight="1">
      <c r="A171" s="32"/>
      <c r="B171" s="142"/>
      <c r="C171" s="143" t="s">
        <v>233</v>
      </c>
      <c r="D171" s="143" t="s">
        <v>176</v>
      </c>
      <c r="E171" s="144" t="s">
        <v>1244</v>
      </c>
      <c r="F171" s="145" t="s">
        <v>1245</v>
      </c>
      <c r="G171" s="146" t="s">
        <v>232</v>
      </c>
      <c r="H171" s="147">
        <v>2</v>
      </c>
      <c r="I171" s="148"/>
      <c r="J171" s="149">
        <f t="shared" si="20"/>
        <v>0</v>
      </c>
      <c r="K171" s="145" t="s">
        <v>1</v>
      </c>
      <c r="L171" s="33"/>
      <c r="M171" s="150" t="s">
        <v>1</v>
      </c>
      <c r="N171" s="151" t="s">
        <v>41</v>
      </c>
      <c r="O171" s="58"/>
      <c r="P171" s="152">
        <f t="shared" si="21"/>
        <v>0</v>
      </c>
      <c r="Q171" s="152">
        <v>0.00182</v>
      </c>
      <c r="R171" s="152">
        <f t="shared" si="22"/>
        <v>0.00364</v>
      </c>
      <c r="S171" s="152">
        <v>0</v>
      </c>
      <c r="T171" s="153">
        <f t="shared" si="2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4" t="s">
        <v>206</v>
      </c>
      <c r="AT171" s="154" t="s">
        <v>176</v>
      </c>
      <c r="AU171" s="154" t="s">
        <v>85</v>
      </c>
      <c r="AY171" s="17" t="s">
        <v>175</v>
      </c>
      <c r="BE171" s="155">
        <f t="shared" si="24"/>
        <v>0</v>
      </c>
      <c r="BF171" s="155">
        <f t="shared" si="25"/>
        <v>0</v>
      </c>
      <c r="BG171" s="155">
        <f t="shared" si="26"/>
        <v>0</v>
      </c>
      <c r="BH171" s="155">
        <f t="shared" si="27"/>
        <v>0</v>
      </c>
      <c r="BI171" s="155">
        <f t="shared" si="28"/>
        <v>0</v>
      </c>
      <c r="BJ171" s="17" t="s">
        <v>83</v>
      </c>
      <c r="BK171" s="155">
        <f t="shared" si="29"/>
        <v>0</v>
      </c>
      <c r="BL171" s="17" t="s">
        <v>206</v>
      </c>
      <c r="BM171" s="154" t="s">
        <v>1246</v>
      </c>
    </row>
    <row r="172" spans="1:65" s="2" customFormat="1" ht="36">
      <c r="A172" s="32"/>
      <c r="B172" s="142"/>
      <c r="C172" s="143" t="s">
        <v>289</v>
      </c>
      <c r="D172" s="143" t="s">
        <v>176</v>
      </c>
      <c r="E172" s="144" t="s">
        <v>1247</v>
      </c>
      <c r="F172" s="145" t="s">
        <v>1248</v>
      </c>
      <c r="G172" s="146" t="s">
        <v>232</v>
      </c>
      <c r="H172" s="147">
        <v>3</v>
      </c>
      <c r="I172" s="148"/>
      <c r="J172" s="149">
        <f t="shared" si="20"/>
        <v>0</v>
      </c>
      <c r="K172" s="145" t="s">
        <v>725</v>
      </c>
      <c r="L172" s="33"/>
      <c r="M172" s="150" t="s">
        <v>1</v>
      </c>
      <c r="N172" s="151" t="s">
        <v>41</v>
      </c>
      <c r="O172" s="58"/>
      <c r="P172" s="152">
        <f t="shared" si="21"/>
        <v>0</v>
      </c>
      <c r="Q172" s="152">
        <v>0.00146</v>
      </c>
      <c r="R172" s="152">
        <f t="shared" si="22"/>
        <v>0.00438</v>
      </c>
      <c r="S172" s="152">
        <v>0</v>
      </c>
      <c r="T172" s="153">
        <f t="shared" si="2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4" t="s">
        <v>206</v>
      </c>
      <c r="AT172" s="154" t="s">
        <v>176</v>
      </c>
      <c r="AU172" s="154" t="s">
        <v>85</v>
      </c>
      <c r="AY172" s="17" t="s">
        <v>175</v>
      </c>
      <c r="BE172" s="155">
        <f t="shared" si="24"/>
        <v>0</v>
      </c>
      <c r="BF172" s="155">
        <f t="shared" si="25"/>
        <v>0</v>
      </c>
      <c r="BG172" s="155">
        <f t="shared" si="26"/>
        <v>0</v>
      </c>
      <c r="BH172" s="155">
        <f t="shared" si="27"/>
        <v>0</v>
      </c>
      <c r="BI172" s="155">
        <f t="shared" si="28"/>
        <v>0</v>
      </c>
      <c r="BJ172" s="17" t="s">
        <v>83</v>
      </c>
      <c r="BK172" s="155">
        <f t="shared" si="29"/>
        <v>0</v>
      </c>
      <c r="BL172" s="17" t="s">
        <v>206</v>
      </c>
      <c r="BM172" s="154" t="s">
        <v>1249</v>
      </c>
    </row>
    <row r="173" spans="1:65" s="2" customFormat="1" ht="36">
      <c r="A173" s="32"/>
      <c r="B173" s="142"/>
      <c r="C173" s="143" t="s">
        <v>237</v>
      </c>
      <c r="D173" s="143" t="s">
        <v>176</v>
      </c>
      <c r="E173" s="144" t="s">
        <v>1250</v>
      </c>
      <c r="F173" s="145" t="s">
        <v>1251</v>
      </c>
      <c r="G173" s="146" t="s">
        <v>232</v>
      </c>
      <c r="H173" s="147">
        <v>1</v>
      </c>
      <c r="I173" s="148"/>
      <c r="J173" s="149">
        <f t="shared" si="20"/>
        <v>0</v>
      </c>
      <c r="K173" s="145" t="s">
        <v>725</v>
      </c>
      <c r="L173" s="33"/>
      <c r="M173" s="150" t="s">
        <v>1</v>
      </c>
      <c r="N173" s="151" t="s">
        <v>41</v>
      </c>
      <c r="O173" s="58"/>
      <c r="P173" s="152">
        <f t="shared" si="21"/>
        <v>0</v>
      </c>
      <c r="Q173" s="152">
        <v>0.00172</v>
      </c>
      <c r="R173" s="152">
        <f t="shared" si="22"/>
        <v>0.00172</v>
      </c>
      <c r="S173" s="152">
        <v>0</v>
      </c>
      <c r="T173" s="153">
        <f t="shared" si="2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4" t="s">
        <v>206</v>
      </c>
      <c r="AT173" s="154" t="s">
        <v>176</v>
      </c>
      <c r="AU173" s="154" t="s">
        <v>85</v>
      </c>
      <c r="AY173" s="17" t="s">
        <v>175</v>
      </c>
      <c r="BE173" s="155">
        <f t="shared" si="24"/>
        <v>0</v>
      </c>
      <c r="BF173" s="155">
        <f t="shared" si="25"/>
        <v>0</v>
      </c>
      <c r="BG173" s="155">
        <f t="shared" si="26"/>
        <v>0</v>
      </c>
      <c r="BH173" s="155">
        <f t="shared" si="27"/>
        <v>0</v>
      </c>
      <c r="BI173" s="155">
        <f t="shared" si="28"/>
        <v>0</v>
      </c>
      <c r="BJ173" s="17" t="s">
        <v>83</v>
      </c>
      <c r="BK173" s="155">
        <f t="shared" si="29"/>
        <v>0</v>
      </c>
      <c r="BL173" s="17" t="s">
        <v>206</v>
      </c>
      <c r="BM173" s="154" t="s">
        <v>1252</v>
      </c>
    </row>
    <row r="174" spans="1:65" s="2" customFormat="1" ht="36">
      <c r="A174" s="32"/>
      <c r="B174" s="142"/>
      <c r="C174" s="143" t="s">
        <v>294</v>
      </c>
      <c r="D174" s="143" t="s">
        <v>176</v>
      </c>
      <c r="E174" s="144" t="s">
        <v>945</v>
      </c>
      <c r="F174" s="145" t="s">
        <v>946</v>
      </c>
      <c r="G174" s="146" t="s">
        <v>232</v>
      </c>
      <c r="H174" s="147">
        <v>12</v>
      </c>
      <c r="I174" s="148"/>
      <c r="J174" s="149">
        <f t="shared" si="20"/>
        <v>0</v>
      </c>
      <c r="K174" s="145" t="s">
        <v>725</v>
      </c>
      <c r="L174" s="33"/>
      <c r="M174" s="150" t="s">
        <v>1</v>
      </c>
      <c r="N174" s="151" t="s">
        <v>41</v>
      </c>
      <c r="O174" s="58"/>
      <c r="P174" s="152">
        <f t="shared" si="21"/>
        <v>0</v>
      </c>
      <c r="Q174" s="152">
        <v>0.00056</v>
      </c>
      <c r="R174" s="152">
        <f t="shared" si="22"/>
        <v>0.006719999999999999</v>
      </c>
      <c r="S174" s="152">
        <v>0</v>
      </c>
      <c r="T174" s="153">
        <f t="shared" si="2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4" t="s">
        <v>206</v>
      </c>
      <c r="AT174" s="154" t="s">
        <v>176</v>
      </c>
      <c r="AU174" s="154" t="s">
        <v>85</v>
      </c>
      <c r="AY174" s="17" t="s">
        <v>175</v>
      </c>
      <c r="BE174" s="155">
        <f t="shared" si="24"/>
        <v>0</v>
      </c>
      <c r="BF174" s="155">
        <f t="shared" si="25"/>
        <v>0</v>
      </c>
      <c r="BG174" s="155">
        <f t="shared" si="26"/>
        <v>0</v>
      </c>
      <c r="BH174" s="155">
        <f t="shared" si="27"/>
        <v>0</v>
      </c>
      <c r="BI174" s="155">
        <f t="shared" si="28"/>
        <v>0</v>
      </c>
      <c r="BJ174" s="17" t="s">
        <v>83</v>
      </c>
      <c r="BK174" s="155">
        <f t="shared" si="29"/>
        <v>0</v>
      </c>
      <c r="BL174" s="17" t="s">
        <v>206</v>
      </c>
      <c r="BM174" s="154" t="s">
        <v>947</v>
      </c>
    </row>
    <row r="175" spans="1:65" s="2" customFormat="1" ht="33" customHeight="1">
      <c r="A175" s="32"/>
      <c r="B175" s="142"/>
      <c r="C175" s="143" t="s">
        <v>240</v>
      </c>
      <c r="D175" s="143" t="s">
        <v>176</v>
      </c>
      <c r="E175" s="144" t="s">
        <v>804</v>
      </c>
      <c r="F175" s="145" t="s">
        <v>948</v>
      </c>
      <c r="G175" s="146" t="s">
        <v>232</v>
      </c>
      <c r="H175" s="147">
        <v>1</v>
      </c>
      <c r="I175" s="148"/>
      <c r="J175" s="149">
        <f t="shared" si="20"/>
        <v>0</v>
      </c>
      <c r="K175" s="145" t="s">
        <v>1</v>
      </c>
      <c r="L175" s="33"/>
      <c r="M175" s="150" t="s">
        <v>1</v>
      </c>
      <c r="N175" s="151" t="s">
        <v>41</v>
      </c>
      <c r="O175" s="58"/>
      <c r="P175" s="152">
        <f t="shared" si="21"/>
        <v>0</v>
      </c>
      <c r="Q175" s="152">
        <v>0.00147</v>
      </c>
      <c r="R175" s="152">
        <f t="shared" si="22"/>
        <v>0.00147</v>
      </c>
      <c r="S175" s="152">
        <v>0</v>
      </c>
      <c r="T175" s="153">
        <f t="shared" si="2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4" t="s">
        <v>206</v>
      </c>
      <c r="AT175" s="154" t="s">
        <v>176</v>
      </c>
      <c r="AU175" s="154" t="s">
        <v>85</v>
      </c>
      <c r="AY175" s="17" t="s">
        <v>175</v>
      </c>
      <c r="BE175" s="155">
        <f t="shared" si="24"/>
        <v>0</v>
      </c>
      <c r="BF175" s="155">
        <f t="shared" si="25"/>
        <v>0</v>
      </c>
      <c r="BG175" s="155">
        <f t="shared" si="26"/>
        <v>0</v>
      </c>
      <c r="BH175" s="155">
        <f t="shared" si="27"/>
        <v>0</v>
      </c>
      <c r="BI175" s="155">
        <f t="shared" si="28"/>
        <v>0</v>
      </c>
      <c r="BJ175" s="17" t="s">
        <v>83</v>
      </c>
      <c r="BK175" s="155">
        <f t="shared" si="29"/>
        <v>0</v>
      </c>
      <c r="BL175" s="17" t="s">
        <v>206</v>
      </c>
      <c r="BM175" s="154" t="s">
        <v>949</v>
      </c>
    </row>
    <row r="176" spans="1:65" s="2" customFormat="1" ht="24">
      <c r="A176" s="32"/>
      <c r="B176" s="142"/>
      <c r="C176" s="143" t="s">
        <v>300</v>
      </c>
      <c r="D176" s="143" t="s">
        <v>176</v>
      </c>
      <c r="E176" s="144" t="s">
        <v>807</v>
      </c>
      <c r="F176" s="145" t="s">
        <v>808</v>
      </c>
      <c r="G176" s="146" t="s">
        <v>232</v>
      </c>
      <c r="H176" s="147">
        <v>1</v>
      </c>
      <c r="I176" s="148"/>
      <c r="J176" s="149">
        <f t="shared" si="20"/>
        <v>0</v>
      </c>
      <c r="K176" s="145" t="s">
        <v>725</v>
      </c>
      <c r="L176" s="33"/>
      <c r="M176" s="150" t="s">
        <v>1</v>
      </c>
      <c r="N176" s="151" t="s">
        <v>41</v>
      </c>
      <c r="O176" s="58"/>
      <c r="P176" s="152">
        <f t="shared" si="21"/>
        <v>0</v>
      </c>
      <c r="Q176" s="152">
        <v>0.00075</v>
      </c>
      <c r="R176" s="152">
        <f t="shared" si="22"/>
        <v>0.00075</v>
      </c>
      <c r="S176" s="152">
        <v>0</v>
      </c>
      <c r="T176" s="153">
        <f t="shared" si="2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4" t="s">
        <v>206</v>
      </c>
      <c r="AT176" s="154" t="s">
        <v>176</v>
      </c>
      <c r="AU176" s="154" t="s">
        <v>85</v>
      </c>
      <c r="AY176" s="17" t="s">
        <v>175</v>
      </c>
      <c r="BE176" s="155">
        <f t="shared" si="24"/>
        <v>0</v>
      </c>
      <c r="BF176" s="155">
        <f t="shared" si="25"/>
        <v>0</v>
      </c>
      <c r="BG176" s="155">
        <f t="shared" si="26"/>
        <v>0</v>
      </c>
      <c r="BH176" s="155">
        <f t="shared" si="27"/>
        <v>0</v>
      </c>
      <c r="BI176" s="155">
        <f t="shared" si="28"/>
        <v>0</v>
      </c>
      <c r="BJ176" s="17" t="s">
        <v>83</v>
      </c>
      <c r="BK176" s="155">
        <f t="shared" si="29"/>
        <v>0</v>
      </c>
      <c r="BL176" s="17" t="s">
        <v>206</v>
      </c>
      <c r="BM176" s="154" t="s">
        <v>950</v>
      </c>
    </row>
    <row r="177" spans="1:65" s="2" customFormat="1" ht="36">
      <c r="A177" s="32"/>
      <c r="B177" s="142"/>
      <c r="C177" s="143" t="s">
        <v>246</v>
      </c>
      <c r="D177" s="143" t="s">
        <v>176</v>
      </c>
      <c r="E177" s="144" t="s">
        <v>951</v>
      </c>
      <c r="F177" s="145" t="s">
        <v>952</v>
      </c>
      <c r="G177" s="146" t="s">
        <v>445</v>
      </c>
      <c r="H177" s="156"/>
      <c r="I177" s="148"/>
      <c r="J177" s="149">
        <f t="shared" si="20"/>
        <v>0</v>
      </c>
      <c r="K177" s="145" t="s">
        <v>725</v>
      </c>
      <c r="L177" s="33"/>
      <c r="M177" s="150" t="s">
        <v>1</v>
      </c>
      <c r="N177" s="151" t="s">
        <v>41</v>
      </c>
      <c r="O177" s="58"/>
      <c r="P177" s="152">
        <f t="shared" si="21"/>
        <v>0</v>
      </c>
      <c r="Q177" s="152">
        <v>0</v>
      </c>
      <c r="R177" s="152">
        <f t="shared" si="22"/>
        <v>0</v>
      </c>
      <c r="S177" s="152">
        <v>0</v>
      </c>
      <c r="T177" s="153">
        <f t="shared" si="2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4" t="s">
        <v>206</v>
      </c>
      <c r="AT177" s="154" t="s">
        <v>176</v>
      </c>
      <c r="AU177" s="154" t="s">
        <v>85</v>
      </c>
      <c r="AY177" s="17" t="s">
        <v>175</v>
      </c>
      <c r="BE177" s="155">
        <f t="shared" si="24"/>
        <v>0</v>
      </c>
      <c r="BF177" s="155">
        <f t="shared" si="25"/>
        <v>0</v>
      </c>
      <c r="BG177" s="155">
        <f t="shared" si="26"/>
        <v>0</v>
      </c>
      <c r="BH177" s="155">
        <f t="shared" si="27"/>
        <v>0</v>
      </c>
      <c r="BI177" s="155">
        <f t="shared" si="28"/>
        <v>0</v>
      </c>
      <c r="BJ177" s="17" t="s">
        <v>83</v>
      </c>
      <c r="BK177" s="155">
        <f t="shared" si="29"/>
        <v>0</v>
      </c>
      <c r="BL177" s="17" t="s">
        <v>206</v>
      </c>
      <c r="BM177" s="154" t="s">
        <v>953</v>
      </c>
    </row>
    <row r="178" spans="2:63" s="11" customFormat="1" ht="22.9" customHeight="1">
      <c r="B178" s="131"/>
      <c r="D178" s="132" t="s">
        <v>75</v>
      </c>
      <c r="E178" s="167" t="s">
        <v>657</v>
      </c>
      <c r="F178" s="167" t="s">
        <v>815</v>
      </c>
      <c r="I178" s="134"/>
      <c r="J178" s="168">
        <f>BK178</f>
        <v>0</v>
      </c>
      <c r="L178" s="131"/>
      <c r="M178" s="136"/>
      <c r="N178" s="137"/>
      <c r="O178" s="137"/>
      <c r="P178" s="138">
        <f>SUM(P179:P180)</f>
        <v>0</v>
      </c>
      <c r="Q178" s="137"/>
      <c r="R178" s="138">
        <f>SUM(R179:R180)</f>
        <v>0.00228</v>
      </c>
      <c r="S178" s="137"/>
      <c r="T178" s="139">
        <f>SUM(T179:T180)</f>
        <v>0</v>
      </c>
      <c r="AR178" s="132" t="s">
        <v>85</v>
      </c>
      <c r="AT178" s="140" t="s">
        <v>75</v>
      </c>
      <c r="AU178" s="140" t="s">
        <v>83</v>
      </c>
      <c r="AY178" s="132" t="s">
        <v>175</v>
      </c>
      <c r="BK178" s="141">
        <f>SUM(BK179:BK180)</f>
        <v>0</v>
      </c>
    </row>
    <row r="179" spans="1:65" s="2" customFormat="1" ht="24">
      <c r="A179" s="32"/>
      <c r="B179" s="142"/>
      <c r="C179" s="143" t="s">
        <v>309</v>
      </c>
      <c r="D179" s="143" t="s">
        <v>176</v>
      </c>
      <c r="E179" s="144" t="s">
        <v>816</v>
      </c>
      <c r="F179" s="145" t="s">
        <v>817</v>
      </c>
      <c r="G179" s="146" t="s">
        <v>362</v>
      </c>
      <c r="H179" s="147">
        <v>52</v>
      </c>
      <c r="I179" s="148"/>
      <c r="J179" s="149">
        <f>ROUND(I179*H179,2)</f>
        <v>0</v>
      </c>
      <c r="K179" s="145" t="s">
        <v>725</v>
      </c>
      <c r="L179" s="33"/>
      <c r="M179" s="150" t="s">
        <v>1</v>
      </c>
      <c r="N179" s="151" t="s">
        <v>41</v>
      </c>
      <c r="O179" s="58"/>
      <c r="P179" s="152">
        <f>O179*H179</f>
        <v>0</v>
      </c>
      <c r="Q179" s="152">
        <v>2E-05</v>
      </c>
      <c r="R179" s="152">
        <f>Q179*H179</f>
        <v>0.0010400000000000001</v>
      </c>
      <c r="S179" s="152">
        <v>0</v>
      </c>
      <c r="T179" s="153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4" t="s">
        <v>206</v>
      </c>
      <c r="AT179" s="154" t="s">
        <v>176</v>
      </c>
      <c r="AU179" s="154" t="s">
        <v>85</v>
      </c>
      <c r="AY179" s="17" t="s">
        <v>175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7" t="s">
        <v>83</v>
      </c>
      <c r="BK179" s="155">
        <f>ROUND(I179*H179,2)</f>
        <v>0</v>
      </c>
      <c r="BL179" s="17" t="s">
        <v>206</v>
      </c>
      <c r="BM179" s="154" t="s">
        <v>966</v>
      </c>
    </row>
    <row r="180" spans="1:65" s="2" customFormat="1" ht="36">
      <c r="A180" s="32"/>
      <c r="B180" s="142"/>
      <c r="C180" s="143" t="s">
        <v>249</v>
      </c>
      <c r="D180" s="143" t="s">
        <v>176</v>
      </c>
      <c r="E180" s="144" t="s">
        <v>819</v>
      </c>
      <c r="F180" s="145" t="s">
        <v>820</v>
      </c>
      <c r="G180" s="146" t="s">
        <v>362</v>
      </c>
      <c r="H180" s="147">
        <v>31</v>
      </c>
      <c r="I180" s="148"/>
      <c r="J180" s="149">
        <f>ROUND(I180*H180,2)</f>
        <v>0</v>
      </c>
      <c r="K180" s="145" t="s">
        <v>725</v>
      </c>
      <c r="L180" s="33"/>
      <c r="M180" s="150" t="s">
        <v>1</v>
      </c>
      <c r="N180" s="151" t="s">
        <v>41</v>
      </c>
      <c r="O180" s="58"/>
      <c r="P180" s="152">
        <f>O180*H180</f>
        <v>0</v>
      </c>
      <c r="Q180" s="152">
        <v>4E-05</v>
      </c>
      <c r="R180" s="152">
        <f>Q180*H180</f>
        <v>0.00124</v>
      </c>
      <c r="S180" s="152">
        <v>0</v>
      </c>
      <c r="T180" s="153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4" t="s">
        <v>206</v>
      </c>
      <c r="AT180" s="154" t="s">
        <v>176</v>
      </c>
      <c r="AU180" s="154" t="s">
        <v>85</v>
      </c>
      <c r="AY180" s="17" t="s">
        <v>175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7" t="s">
        <v>83</v>
      </c>
      <c r="BK180" s="155">
        <f>ROUND(I180*H180,2)</f>
        <v>0</v>
      </c>
      <c r="BL180" s="17" t="s">
        <v>206</v>
      </c>
      <c r="BM180" s="154" t="s">
        <v>967</v>
      </c>
    </row>
    <row r="181" spans="2:63" s="11" customFormat="1" ht="25.9" customHeight="1">
      <c r="B181" s="131"/>
      <c r="D181" s="132" t="s">
        <v>75</v>
      </c>
      <c r="E181" s="133" t="s">
        <v>828</v>
      </c>
      <c r="F181" s="133" t="s">
        <v>829</v>
      </c>
      <c r="I181" s="134"/>
      <c r="J181" s="135">
        <f>BK181</f>
        <v>0</v>
      </c>
      <c r="L181" s="131"/>
      <c r="M181" s="136"/>
      <c r="N181" s="137"/>
      <c r="O181" s="137"/>
      <c r="P181" s="138">
        <f>SUM(P182:P183)</f>
        <v>0</v>
      </c>
      <c r="Q181" s="137"/>
      <c r="R181" s="138">
        <f>SUM(R182:R183)</f>
        <v>0</v>
      </c>
      <c r="S181" s="137"/>
      <c r="T181" s="139">
        <f>SUM(T182:T183)</f>
        <v>0</v>
      </c>
      <c r="AR181" s="132" t="s">
        <v>180</v>
      </c>
      <c r="AT181" s="140" t="s">
        <v>75</v>
      </c>
      <c r="AU181" s="140" t="s">
        <v>76</v>
      </c>
      <c r="AY181" s="132" t="s">
        <v>175</v>
      </c>
      <c r="BK181" s="141">
        <f>SUM(BK182:BK183)</f>
        <v>0</v>
      </c>
    </row>
    <row r="182" spans="1:65" s="2" customFormat="1" ht="36">
      <c r="A182" s="32"/>
      <c r="B182" s="142"/>
      <c r="C182" s="143" t="s">
        <v>320</v>
      </c>
      <c r="D182" s="143" t="s">
        <v>176</v>
      </c>
      <c r="E182" s="144" t="s">
        <v>830</v>
      </c>
      <c r="F182" s="145" t="s">
        <v>831</v>
      </c>
      <c r="G182" s="146" t="s">
        <v>357</v>
      </c>
      <c r="H182" s="147">
        <v>20</v>
      </c>
      <c r="I182" s="148"/>
      <c r="J182" s="149">
        <f>ROUND(I182*H182,2)</f>
        <v>0</v>
      </c>
      <c r="K182" s="145" t="s">
        <v>725</v>
      </c>
      <c r="L182" s="33"/>
      <c r="M182" s="150" t="s">
        <v>1</v>
      </c>
      <c r="N182" s="151" t="s">
        <v>41</v>
      </c>
      <c r="O182" s="58"/>
      <c r="P182" s="152">
        <f>O182*H182</f>
        <v>0</v>
      </c>
      <c r="Q182" s="152">
        <v>0</v>
      </c>
      <c r="R182" s="152">
        <f>Q182*H182</f>
        <v>0</v>
      </c>
      <c r="S182" s="152">
        <v>0</v>
      </c>
      <c r="T182" s="153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4" t="s">
        <v>832</v>
      </c>
      <c r="AT182" s="154" t="s">
        <v>176</v>
      </c>
      <c r="AU182" s="154" t="s">
        <v>83</v>
      </c>
      <c r="AY182" s="17" t="s">
        <v>175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7" t="s">
        <v>83</v>
      </c>
      <c r="BK182" s="155">
        <f>ROUND(I182*H182,2)</f>
        <v>0</v>
      </c>
      <c r="BL182" s="17" t="s">
        <v>832</v>
      </c>
      <c r="BM182" s="154" t="s">
        <v>968</v>
      </c>
    </row>
    <row r="183" spans="1:47" s="2" customFormat="1" ht="19.5">
      <c r="A183" s="32"/>
      <c r="B183" s="33"/>
      <c r="C183" s="32"/>
      <c r="D183" s="170" t="s">
        <v>834</v>
      </c>
      <c r="E183" s="32"/>
      <c r="F183" s="203" t="s">
        <v>835</v>
      </c>
      <c r="G183" s="32"/>
      <c r="H183" s="32"/>
      <c r="I183" s="204"/>
      <c r="J183" s="32"/>
      <c r="K183" s="32"/>
      <c r="L183" s="33"/>
      <c r="M183" s="205"/>
      <c r="N183" s="206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834</v>
      </c>
      <c r="AU183" s="17" t="s">
        <v>83</v>
      </c>
    </row>
    <row r="184" spans="2:63" s="11" customFormat="1" ht="25.9" customHeight="1">
      <c r="B184" s="131"/>
      <c r="D184" s="132" t="s">
        <v>75</v>
      </c>
      <c r="E184" s="133" t="s">
        <v>836</v>
      </c>
      <c r="F184" s="133" t="s">
        <v>837</v>
      </c>
      <c r="I184" s="134"/>
      <c r="J184" s="135">
        <f>BK184</f>
        <v>0</v>
      </c>
      <c r="L184" s="131"/>
      <c r="M184" s="136"/>
      <c r="N184" s="137"/>
      <c r="O184" s="137"/>
      <c r="P184" s="138">
        <f>P185+P187+P189</f>
        <v>0</v>
      </c>
      <c r="Q184" s="137"/>
      <c r="R184" s="138">
        <f>R185+R187+R189</f>
        <v>0</v>
      </c>
      <c r="S184" s="137"/>
      <c r="T184" s="139">
        <f>T185+T187+T189</f>
        <v>0</v>
      </c>
      <c r="AR184" s="132" t="s">
        <v>192</v>
      </c>
      <c r="AT184" s="140" t="s">
        <v>75</v>
      </c>
      <c r="AU184" s="140" t="s">
        <v>76</v>
      </c>
      <c r="AY184" s="132" t="s">
        <v>175</v>
      </c>
      <c r="BK184" s="141">
        <f>BK185+BK187+BK189</f>
        <v>0</v>
      </c>
    </row>
    <row r="185" spans="2:63" s="11" customFormat="1" ht="22.9" customHeight="1">
      <c r="B185" s="131"/>
      <c r="D185" s="132" t="s">
        <v>75</v>
      </c>
      <c r="E185" s="167" t="s">
        <v>838</v>
      </c>
      <c r="F185" s="167" t="s">
        <v>839</v>
      </c>
      <c r="I185" s="134"/>
      <c r="J185" s="168">
        <f>BK185</f>
        <v>0</v>
      </c>
      <c r="L185" s="131"/>
      <c r="M185" s="136"/>
      <c r="N185" s="137"/>
      <c r="O185" s="137"/>
      <c r="P185" s="138">
        <f>P186</f>
        <v>0</v>
      </c>
      <c r="Q185" s="137"/>
      <c r="R185" s="138">
        <f>R186</f>
        <v>0</v>
      </c>
      <c r="S185" s="137"/>
      <c r="T185" s="139">
        <f>T186</f>
        <v>0</v>
      </c>
      <c r="AR185" s="132" t="s">
        <v>192</v>
      </c>
      <c r="AT185" s="140" t="s">
        <v>75</v>
      </c>
      <c r="AU185" s="140" t="s">
        <v>83</v>
      </c>
      <c r="AY185" s="132" t="s">
        <v>175</v>
      </c>
      <c r="BK185" s="141">
        <f>BK186</f>
        <v>0</v>
      </c>
    </row>
    <row r="186" spans="1:65" s="2" customFormat="1" ht="16.5" customHeight="1">
      <c r="A186" s="32"/>
      <c r="B186" s="142"/>
      <c r="C186" s="143" t="s">
        <v>254</v>
      </c>
      <c r="D186" s="143" t="s">
        <v>176</v>
      </c>
      <c r="E186" s="144" t="s">
        <v>840</v>
      </c>
      <c r="F186" s="145" t="s">
        <v>841</v>
      </c>
      <c r="G186" s="146" t="s">
        <v>787</v>
      </c>
      <c r="H186" s="147">
        <v>1</v>
      </c>
      <c r="I186" s="148"/>
      <c r="J186" s="149">
        <f>ROUND(I186*H186,2)</f>
        <v>0</v>
      </c>
      <c r="K186" s="145" t="s">
        <v>725</v>
      </c>
      <c r="L186" s="33"/>
      <c r="M186" s="150" t="s">
        <v>1</v>
      </c>
      <c r="N186" s="151" t="s">
        <v>41</v>
      </c>
      <c r="O186" s="58"/>
      <c r="P186" s="152">
        <f>O186*H186</f>
        <v>0</v>
      </c>
      <c r="Q186" s="152">
        <v>0</v>
      </c>
      <c r="R186" s="152">
        <f>Q186*H186</f>
        <v>0</v>
      </c>
      <c r="S186" s="152">
        <v>0</v>
      </c>
      <c r="T186" s="153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4" t="s">
        <v>842</v>
      </c>
      <c r="AT186" s="154" t="s">
        <v>176</v>
      </c>
      <c r="AU186" s="154" t="s">
        <v>85</v>
      </c>
      <c r="AY186" s="17" t="s">
        <v>175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7" t="s">
        <v>83</v>
      </c>
      <c r="BK186" s="155">
        <f>ROUND(I186*H186,2)</f>
        <v>0</v>
      </c>
      <c r="BL186" s="17" t="s">
        <v>842</v>
      </c>
      <c r="BM186" s="154" t="s">
        <v>969</v>
      </c>
    </row>
    <row r="187" spans="2:63" s="11" customFormat="1" ht="22.9" customHeight="1">
      <c r="B187" s="131"/>
      <c r="D187" s="132" t="s">
        <v>75</v>
      </c>
      <c r="E187" s="167" t="s">
        <v>844</v>
      </c>
      <c r="F187" s="167" t="s">
        <v>845</v>
      </c>
      <c r="I187" s="134"/>
      <c r="J187" s="168">
        <f>BK187</f>
        <v>0</v>
      </c>
      <c r="L187" s="131"/>
      <c r="M187" s="136"/>
      <c r="N187" s="137"/>
      <c r="O187" s="137"/>
      <c r="P187" s="138">
        <f>P188</f>
        <v>0</v>
      </c>
      <c r="Q187" s="137"/>
      <c r="R187" s="138">
        <f>R188</f>
        <v>0</v>
      </c>
      <c r="S187" s="137"/>
      <c r="T187" s="139">
        <f>T188</f>
        <v>0</v>
      </c>
      <c r="AR187" s="132" t="s">
        <v>192</v>
      </c>
      <c r="AT187" s="140" t="s">
        <v>75</v>
      </c>
      <c r="AU187" s="140" t="s">
        <v>83</v>
      </c>
      <c r="AY187" s="132" t="s">
        <v>175</v>
      </c>
      <c r="BK187" s="141">
        <f>BK188</f>
        <v>0</v>
      </c>
    </row>
    <row r="188" spans="1:65" s="2" customFormat="1" ht="24">
      <c r="A188" s="32"/>
      <c r="B188" s="142"/>
      <c r="C188" s="143" t="s">
        <v>327</v>
      </c>
      <c r="D188" s="143" t="s">
        <v>176</v>
      </c>
      <c r="E188" s="144" t="s">
        <v>970</v>
      </c>
      <c r="F188" s="145" t="s">
        <v>971</v>
      </c>
      <c r="G188" s="146" t="s">
        <v>787</v>
      </c>
      <c r="H188" s="147">
        <v>1</v>
      </c>
      <c r="I188" s="148"/>
      <c r="J188" s="149">
        <f>ROUND(I188*H188,2)</f>
        <v>0</v>
      </c>
      <c r="K188" s="145" t="s">
        <v>1</v>
      </c>
      <c r="L188" s="33"/>
      <c r="M188" s="150" t="s">
        <v>1</v>
      </c>
      <c r="N188" s="151" t="s">
        <v>41</v>
      </c>
      <c r="O188" s="58"/>
      <c r="P188" s="152">
        <f>O188*H188</f>
        <v>0</v>
      </c>
      <c r="Q188" s="152">
        <v>0</v>
      </c>
      <c r="R188" s="152">
        <f>Q188*H188</f>
        <v>0</v>
      </c>
      <c r="S188" s="152">
        <v>0</v>
      </c>
      <c r="T188" s="153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4" t="s">
        <v>842</v>
      </c>
      <c r="AT188" s="154" t="s">
        <v>176</v>
      </c>
      <c r="AU188" s="154" t="s">
        <v>85</v>
      </c>
      <c r="AY188" s="17" t="s">
        <v>175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7" t="s">
        <v>83</v>
      </c>
      <c r="BK188" s="155">
        <f>ROUND(I188*H188,2)</f>
        <v>0</v>
      </c>
      <c r="BL188" s="17" t="s">
        <v>842</v>
      </c>
      <c r="BM188" s="154" t="s">
        <v>972</v>
      </c>
    </row>
    <row r="189" spans="2:63" s="11" customFormat="1" ht="22.9" customHeight="1">
      <c r="B189" s="131"/>
      <c r="D189" s="132" t="s">
        <v>75</v>
      </c>
      <c r="E189" s="167" t="s">
        <v>973</v>
      </c>
      <c r="F189" s="167" t="s">
        <v>974</v>
      </c>
      <c r="I189" s="134"/>
      <c r="J189" s="168">
        <f>BK189</f>
        <v>0</v>
      </c>
      <c r="L189" s="131"/>
      <c r="M189" s="136"/>
      <c r="N189" s="137"/>
      <c r="O189" s="137"/>
      <c r="P189" s="138">
        <f>SUM(P190:P191)</f>
        <v>0</v>
      </c>
      <c r="Q189" s="137"/>
      <c r="R189" s="138">
        <f>SUM(R190:R191)</f>
        <v>0</v>
      </c>
      <c r="S189" s="137"/>
      <c r="T189" s="139">
        <f>SUM(T190:T191)</f>
        <v>0</v>
      </c>
      <c r="AR189" s="132" t="s">
        <v>192</v>
      </c>
      <c r="AT189" s="140" t="s">
        <v>75</v>
      </c>
      <c r="AU189" s="140" t="s">
        <v>83</v>
      </c>
      <c r="AY189" s="132" t="s">
        <v>175</v>
      </c>
      <c r="BK189" s="141">
        <f>SUM(BK190:BK191)</f>
        <v>0</v>
      </c>
    </row>
    <row r="190" spans="1:65" s="2" customFormat="1" ht="104.45" customHeight="1">
      <c r="A190" s="32"/>
      <c r="B190" s="142"/>
      <c r="C190" s="143" t="s">
        <v>257</v>
      </c>
      <c r="D190" s="143" t="s">
        <v>176</v>
      </c>
      <c r="E190" s="144" t="s">
        <v>975</v>
      </c>
      <c r="F190" s="145" t="s">
        <v>1253</v>
      </c>
      <c r="G190" s="146" t="s">
        <v>787</v>
      </c>
      <c r="H190" s="147">
        <v>1</v>
      </c>
      <c r="I190" s="148"/>
      <c r="J190" s="149">
        <f>ROUND(I190*H190,2)</f>
        <v>0</v>
      </c>
      <c r="K190" s="145" t="s">
        <v>1</v>
      </c>
      <c r="L190" s="33"/>
      <c r="M190" s="150" t="s">
        <v>1</v>
      </c>
      <c r="N190" s="151" t="s">
        <v>41</v>
      </c>
      <c r="O190" s="58"/>
      <c r="P190" s="152">
        <f>O190*H190</f>
        <v>0</v>
      </c>
      <c r="Q190" s="152">
        <v>0</v>
      </c>
      <c r="R190" s="152">
        <f>Q190*H190</f>
        <v>0</v>
      </c>
      <c r="S190" s="152">
        <v>0</v>
      </c>
      <c r="T190" s="153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4" t="s">
        <v>842</v>
      </c>
      <c r="AT190" s="154" t="s">
        <v>176</v>
      </c>
      <c r="AU190" s="154" t="s">
        <v>85</v>
      </c>
      <c r="AY190" s="17" t="s">
        <v>175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7" t="s">
        <v>83</v>
      </c>
      <c r="BK190" s="155">
        <f>ROUND(I190*H190,2)</f>
        <v>0</v>
      </c>
      <c r="BL190" s="17" t="s">
        <v>842</v>
      </c>
      <c r="BM190" s="154" t="s">
        <v>977</v>
      </c>
    </row>
    <row r="191" spans="1:65" s="2" customFormat="1" ht="24">
      <c r="A191" s="32"/>
      <c r="B191" s="142"/>
      <c r="C191" s="143" t="s">
        <v>334</v>
      </c>
      <c r="D191" s="143" t="s">
        <v>176</v>
      </c>
      <c r="E191" s="144" t="s">
        <v>978</v>
      </c>
      <c r="F191" s="145" t="s">
        <v>979</v>
      </c>
      <c r="G191" s="146" t="s">
        <v>787</v>
      </c>
      <c r="H191" s="147">
        <v>1</v>
      </c>
      <c r="I191" s="148"/>
      <c r="J191" s="149">
        <f>ROUND(I191*H191,2)</f>
        <v>0</v>
      </c>
      <c r="K191" s="145" t="s">
        <v>1</v>
      </c>
      <c r="L191" s="33"/>
      <c r="M191" s="157" t="s">
        <v>1</v>
      </c>
      <c r="N191" s="158" t="s">
        <v>41</v>
      </c>
      <c r="O191" s="159"/>
      <c r="P191" s="160">
        <f>O191*H191</f>
        <v>0</v>
      </c>
      <c r="Q191" s="160">
        <v>0</v>
      </c>
      <c r="R191" s="160">
        <f>Q191*H191</f>
        <v>0</v>
      </c>
      <c r="S191" s="160">
        <v>0</v>
      </c>
      <c r="T191" s="161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4" t="s">
        <v>842</v>
      </c>
      <c r="AT191" s="154" t="s">
        <v>176</v>
      </c>
      <c r="AU191" s="154" t="s">
        <v>85</v>
      </c>
      <c r="AY191" s="17" t="s">
        <v>175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7" t="s">
        <v>83</v>
      </c>
      <c r="BK191" s="155">
        <f>ROUND(I191*H191,2)</f>
        <v>0</v>
      </c>
      <c r="BL191" s="17" t="s">
        <v>842</v>
      </c>
      <c r="BM191" s="154" t="s">
        <v>980</v>
      </c>
    </row>
    <row r="192" spans="1:31" s="2" customFormat="1" ht="6.95" customHeight="1">
      <c r="A192" s="32"/>
      <c r="B192" s="47"/>
      <c r="C192" s="48"/>
      <c r="D192" s="48"/>
      <c r="E192" s="48"/>
      <c r="F192" s="48"/>
      <c r="G192" s="48"/>
      <c r="H192" s="48"/>
      <c r="I192" s="48"/>
      <c r="J192" s="48"/>
      <c r="K192" s="48"/>
      <c r="L192" s="33"/>
      <c r="M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</row>
  </sheetData>
  <autoFilter ref="C131:K191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7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114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124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59" t="str">
        <f>'Rekapitulace stavby'!K6</f>
        <v>Rekonstrukce plynové kotelny</v>
      </c>
      <c r="F7" s="260"/>
      <c r="G7" s="260"/>
      <c r="H7" s="260"/>
      <c r="L7" s="20"/>
    </row>
    <row r="8" spans="2:12" s="1" customFormat="1" ht="12" customHeight="1">
      <c r="B8" s="20"/>
      <c r="D8" s="27" t="s">
        <v>125</v>
      </c>
      <c r="L8" s="20"/>
    </row>
    <row r="9" spans="1:31" s="2" customFormat="1" ht="16.5" customHeight="1">
      <c r="A9" s="32"/>
      <c r="B9" s="33"/>
      <c r="C9" s="32"/>
      <c r="D9" s="32"/>
      <c r="E9" s="259" t="s">
        <v>1209</v>
      </c>
      <c r="F9" s="258"/>
      <c r="G9" s="258"/>
      <c r="H9" s="25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127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20" t="s">
        <v>1254</v>
      </c>
      <c r="F11" s="258"/>
      <c r="G11" s="258"/>
      <c r="H11" s="258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27. 4. 2021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26</v>
      </c>
      <c r="F17" s="32"/>
      <c r="G17" s="32"/>
      <c r="H17" s="32"/>
      <c r="I17" s="27" t="s">
        <v>27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28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1" t="str">
        <f>'Rekapitulace stavby'!E14</f>
        <v>Vyplň údaj</v>
      </c>
      <c r="F20" s="231"/>
      <c r="G20" s="231"/>
      <c r="H20" s="231"/>
      <c r="I20" s="27" t="s">
        <v>27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30</v>
      </c>
      <c r="E22" s="32"/>
      <c r="F22" s="32"/>
      <c r="G22" s="32"/>
      <c r="H22" s="32"/>
      <c r="I22" s="27" t="s">
        <v>25</v>
      </c>
      <c r="J22" s="25" t="str">
        <f>IF('Rekapitulace stavby'!AN16="","",'Rekapitulace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IF('Rekapitulace stavby'!E17="","",'Rekapitulace stavby'!E17)</f>
        <v xml:space="preserve"> </v>
      </c>
      <c r="F23" s="32"/>
      <c r="G23" s="32"/>
      <c r="H23" s="32"/>
      <c r="I23" s="27" t="s">
        <v>27</v>
      </c>
      <c r="J23" s="25" t="str">
        <f>IF('Rekapitulace stavby'!AN17="","",'Rekapitulace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27" t="s">
        <v>25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27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202.5" customHeight="1">
      <c r="A29" s="99"/>
      <c r="B29" s="100"/>
      <c r="C29" s="99"/>
      <c r="D29" s="99"/>
      <c r="E29" s="236" t="s">
        <v>129</v>
      </c>
      <c r="F29" s="236"/>
      <c r="G29" s="236"/>
      <c r="H29" s="236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36</v>
      </c>
      <c r="E32" s="32"/>
      <c r="F32" s="32"/>
      <c r="G32" s="32"/>
      <c r="H32" s="32"/>
      <c r="I32" s="32"/>
      <c r="J32" s="71">
        <f>ROUND(J128,2)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36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40</v>
      </c>
      <c r="E35" s="27" t="s">
        <v>41</v>
      </c>
      <c r="F35" s="104">
        <f>ROUND((SUM(BE128:BE155)),2)</f>
        <v>0</v>
      </c>
      <c r="G35" s="32"/>
      <c r="H35" s="32"/>
      <c r="I35" s="105">
        <v>0.21</v>
      </c>
      <c r="J35" s="104">
        <f>ROUND(((SUM(BE128:BE155))*I35),2)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42</v>
      </c>
      <c r="F36" s="104">
        <f>ROUND((SUM(BF128:BF155)),2)</f>
        <v>0</v>
      </c>
      <c r="G36" s="32"/>
      <c r="H36" s="32"/>
      <c r="I36" s="105">
        <v>0.15</v>
      </c>
      <c r="J36" s="104">
        <f>ROUND(((SUM(BF128:BF155))*I36),2)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104">
        <f>ROUND((SUM(BG128:BG155)),2)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44</v>
      </c>
      <c r="F38" s="104">
        <f>ROUND((SUM(BH128:BH155)),2)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104">
        <f>ROUND((SUM(BI128:BI155)),2)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46</v>
      </c>
      <c r="E41" s="60"/>
      <c r="F41" s="60"/>
      <c r="G41" s="108" t="s">
        <v>47</v>
      </c>
      <c r="H41" s="109" t="s">
        <v>48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35"/>
      <c r="J61" s="113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35"/>
      <c r="J76" s="113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130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Rekonstrukce plynové kotelny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125</v>
      </c>
      <c r="L86" s="20"/>
    </row>
    <row r="87" spans="1:31" s="2" customFormat="1" ht="16.5" customHeight="1">
      <c r="A87" s="32"/>
      <c r="B87" s="33"/>
      <c r="C87" s="32"/>
      <c r="D87" s="32"/>
      <c r="E87" s="259" t="s">
        <v>1209</v>
      </c>
      <c r="F87" s="258"/>
      <c r="G87" s="258"/>
      <c r="H87" s="25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127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20" t="str">
        <f>E11</f>
        <v>02_ZTI - kotelna přístavba - zdravotechnika</v>
      </c>
      <c r="F89" s="258"/>
      <c r="G89" s="258"/>
      <c r="H89" s="258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ZŠ Benešov, Na Karlově 372, Benešov</v>
      </c>
      <c r="G91" s="32"/>
      <c r="H91" s="32"/>
      <c r="I91" s="27" t="s">
        <v>22</v>
      </c>
      <c r="J91" s="55" t="str">
        <f>IF(J14="","",J14)</f>
        <v>27. 4. 2021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2"/>
      <c r="E93" s="32"/>
      <c r="F93" s="25" t="str">
        <f>E17</f>
        <v>Město Benešov, Masarykovo náměstí 100, Benešov</v>
      </c>
      <c r="G93" s="32"/>
      <c r="H93" s="32"/>
      <c r="I93" s="27" t="s">
        <v>30</v>
      </c>
      <c r="J93" s="30" t="str">
        <f>E23</f>
        <v xml:space="preserve"> 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28</v>
      </c>
      <c r="D94" s="32"/>
      <c r="E94" s="32"/>
      <c r="F94" s="25" t="str">
        <f>IF(E20="","",E20)</f>
        <v>Vyplň údaj</v>
      </c>
      <c r="G94" s="32"/>
      <c r="H94" s="32"/>
      <c r="I94" s="27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131</v>
      </c>
      <c r="D96" s="106"/>
      <c r="E96" s="106"/>
      <c r="F96" s="106"/>
      <c r="G96" s="106"/>
      <c r="H96" s="106"/>
      <c r="I96" s="106"/>
      <c r="J96" s="115" t="s">
        <v>132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133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134</v>
      </c>
    </row>
    <row r="99" spans="2:12" s="9" customFormat="1" ht="24.95" customHeight="1">
      <c r="B99" s="117"/>
      <c r="D99" s="118" t="s">
        <v>713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2:12" s="12" customFormat="1" ht="19.9" customHeight="1">
      <c r="B100" s="163"/>
      <c r="D100" s="164" t="s">
        <v>982</v>
      </c>
      <c r="E100" s="165"/>
      <c r="F100" s="165"/>
      <c r="G100" s="165"/>
      <c r="H100" s="165"/>
      <c r="I100" s="165"/>
      <c r="J100" s="166">
        <f>J130</f>
        <v>0</v>
      </c>
      <c r="L100" s="163"/>
    </row>
    <row r="101" spans="2:12" s="12" customFormat="1" ht="19.9" customHeight="1">
      <c r="B101" s="163"/>
      <c r="D101" s="164" t="s">
        <v>983</v>
      </c>
      <c r="E101" s="165"/>
      <c r="F101" s="165"/>
      <c r="G101" s="165"/>
      <c r="H101" s="165"/>
      <c r="I101" s="165"/>
      <c r="J101" s="166">
        <f>J137</f>
        <v>0</v>
      </c>
      <c r="L101" s="163"/>
    </row>
    <row r="102" spans="2:12" s="12" customFormat="1" ht="19.9" customHeight="1">
      <c r="B102" s="163"/>
      <c r="D102" s="164" t="s">
        <v>984</v>
      </c>
      <c r="E102" s="165"/>
      <c r="F102" s="165"/>
      <c r="G102" s="165"/>
      <c r="H102" s="165"/>
      <c r="I102" s="165"/>
      <c r="J102" s="166">
        <f>J145</f>
        <v>0</v>
      </c>
      <c r="L102" s="163"/>
    </row>
    <row r="103" spans="2:12" s="12" customFormat="1" ht="19.9" customHeight="1">
      <c r="B103" s="163"/>
      <c r="D103" s="164" t="s">
        <v>852</v>
      </c>
      <c r="E103" s="165"/>
      <c r="F103" s="165"/>
      <c r="G103" s="165"/>
      <c r="H103" s="165"/>
      <c r="I103" s="165"/>
      <c r="J103" s="166">
        <f>J148</f>
        <v>0</v>
      </c>
      <c r="L103" s="163"/>
    </row>
    <row r="104" spans="2:12" s="9" customFormat="1" ht="24.95" customHeight="1">
      <c r="B104" s="117"/>
      <c r="D104" s="118" t="s">
        <v>717</v>
      </c>
      <c r="E104" s="119"/>
      <c r="F104" s="119"/>
      <c r="G104" s="119"/>
      <c r="H104" s="119"/>
      <c r="I104" s="119"/>
      <c r="J104" s="120">
        <f>J150</f>
        <v>0</v>
      </c>
      <c r="L104" s="117"/>
    </row>
    <row r="105" spans="2:12" s="9" customFormat="1" ht="24.95" customHeight="1">
      <c r="B105" s="117"/>
      <c r="D105" s="118" t="s">
        <v>718</v>
      </c>
      <c r="E105" s="119"/>
      <c r="F105" s="119"/>
      <c r="G105" s="119"/>
      <c r="H105" s="119"/>
      <c r="I105" s="119"/>
      <c r="J105" s="120">
        <f>J153</f>
        <v>0</v>
      </c>
      <c r="L105" s="117"/>
    </row>
    <row r="106" spans="2:12" s="12" customFormat="1" ht="19.9" customHeight="1">
      <c r="B106" s="163"/>
      <c r="D106" s="164" t="s">
        <v>719</v>
      </c>
      <c r="E106" s="165"/>
      <c r="F106" s="165"/>
      <c r="G106" s="165"/>
      <c r="H106" s="165"/>
      <c r="I106" s="165"/>
      <c r="J106" s="166">
        <f>J154</f>
        <v>0</v>
      </c>
      <c r="L106" s="163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161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59" t="str">
        <f>E7</f>
        <v>Rekonstrukce plynové kotelny</v>
      </c>
      <c r="F116" s="260"/>
      <c r="G116" s="260"/>
      <c r="H116" s="26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2:12" s="1" customFormat="1" ht="12" customHeight="1">
      <c r="B117" s="20"/>
      <c r="C117" s="27" t="s">
        <v>125</v>
      </c>
      <c r="L117" s="20"/>
    </row>
    <row r="118" spans="1:31" s="2" customFormat="1" ht="16.5" customHeight="1">
      <c r="A118" s="32"/>
      <c r="B118" s="33"/>
      <c r="C118" s="32"/>
      <c r="D118" s="32"/>
      <c r="E118" s="259" t="s">
        <v>1209</v>
      </c>
      <c r="F118" s="258"/>
      <c r="G118" s="258"/>
      <c r="H118" s="258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127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20" t="str">
        <f>E11</f>
        <v>02_ZTI - kotelna přístavba - zdravotechnika</v>
      </c>
      <c r="F120" s="258"/>
      <c r="G120" s="258"/>
      <c r="H120" s="258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20</v>
      </c>
      <c r="D122" s="32"/>
      <c r="E122" s="32"/>
      <c r="F122" s="25" t="str">
        <f>F14</f>
        <v>ZŠ Benešov, Na Karlově 372, Benešov</v>
      </c>
      <c r="G122" s="32"/>
      <c r="H122" s="32"/>
      <c r="I122" s="27" t="s">
        <v>22</v>
      </c>
      <c r="J122" s="55" t="str">
        <f>IF(J14="","",J14)</f>
        <v>27. 4. 2021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24</v>
      </c>
      <c r="D124" s="32"/>
      <c r="E124" s="32"/>
      <c r="F124" s="25" t="str">
        <f>E17</f>
        <v>Město Benešov, Masarykovo náměstí 100, Benešov</v>
      </c>
      <c r="G124" s="32"/>
      <c r="H124" s="32"/>
      <c r="I124" s="27" t="s">
        <v>30</v>
      </c>
      <c r="J124" s="30" t="str">
        <f>E23</f>
        <v xml:space="preserve"> 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2" customHeight="1">
      <c r="A125" s="32"/>
      <c r="B125" s="33"/>
      <c r="C125" s="27" t="s">
        <v>28</v>
      </c>
      <c r="D125" s="32"/>
      <c r="E125" s="32"/>
      <c r="F125" s="25" t="str">
        <f>IF(E20="","",E20)</f>
        <v>Vyplň údaj</v>
      </c>
      <c r="G125" s="32"/>
      <c r="H125" s="32"/>
      <c r="I125" s="27" t="s">
        <v>33</v>
      </c>
      <c r="J125" s="30" t="str">
        <f>E26</f>
        <v xml:space="preserve"> 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10" customFormat="1" ht="29.25" customHeight="1">
      <c r="A127" s="121"/>
      <c r="B127" s="122"/>
      <c r="C127" s="123" t="s">
        <v>162</v>
      </c>
      <c r="D127" s="124" t="s">
        <v>61</v>
      </c>
      <c r="E127" s="124" t="s">
        <v>57</v>
      </c>
      <c r="F127" s="124" t="s">
        <v>58</v>
      </c>
      <c r="G127" s="124" t="s">
        <v>163</v>
      </c>
      <c r="H127" s="124" t="s">
        <v>164</v>
      </c>
      <c r="I127" s="124" t="s">
        <v>165</v>
      </c>
      <c r="J127" s="124" t="s">
        <v>132</v>
      </c>
      <c r="K127" s="125" t="s">
        <v>166</v>
      </c>
      <c r="L127" s="126"/>
      <c r="M127" s="62" t="s">
        <v>1</v>
      </c>
      <c r="N127" s="63" t="s">
        <v>40</v>
      </c>
      <c r="O127" s="63" t="s">
        <v>167</v>
      </c>
      <c r="P127" s="63" t="s">
        <v>168</v>
      </c>
      <c r="Q127" s="63" t="s">
        <v>169</v>
      </c>
      <c r="R127" s="63" t="s">
        <v>170</v>
      </c>
      <c r="S127" s="63" t="s">
        <v>171</v>
      </c>
      <c r="T127" s="64" t="s">
        <v>172</v>
      </c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</row>
    <row r="128" spans="1:63" s="2" customFormat="1" ht="22.9" customHeight="1">
      <c r="A128" s="32"/>
      <c r="B128" s="33"/>
      <c r="C128" s="69" t="s">
        <v>173</v>
      </c>
      <c r="D128" s="32"/>
      <c r="E128" s="32"/>
      <c r="F128" s="32"/>
      <c r="G128" s="32"/>
      <c r="H128" s="32"/>
      <c r="I128" s="32"/>
      <c r="J128" s="127">
        <f>BK128</f>
        <v>0</v>
      </c>
      <c r="K128" s="32"/>
      <c r="L128" s="33"/>
      <c r="M128" s="65"/>
      <c r="N128" s="56"/>
      <c r="O128" s="66"/>
      <c r="P128" s="128">
        <f>P129+P150+P153</f>
        <v>0</v>
      </c>
      <c r="Q128" s="66"/>
      <c r="R128" s="128">
        <f>R129+R150+R153</f>
        <v>0.07705000000000001</v>
      </c>
      <c r="S128" s="66"/>
      <c r="T128" s="129">
        <f>T129+T150+T153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75</v>
      </c>
      <c r="AU128" s="17" t="s">
        <v>134</v>
      </c>
      <c r="BK128" s="130">
        <f>BK129+BK150+BK153</f>
        <v>0</v>
      </c>
    </row>
    <row r="129" spans="2:63" s="11" customFormat="1" ht="25.9" customHeight="1">
      <c r="B129" s="131"/>
      <c r="D129" s="132" t="s">
        <v>75</v>
      </c>
      <c r="E129" s="133" t="s">
        <v>769</v>
      </c>
      <c r="F129" s="133" t="s">
        <v>770</v>
      </c>
      <c r="I129" s="134"/>
      <c r="J129" s="135">
        <f>BK129</f>
        <v>0</v>
      </c>
      <c r="L129" s="131"/>
      <c r="M129" s="136"/>
      <c r="N129" s="137"/>
      <c r="O129" s="137"/>
      <c r="P129" s="138">
        <f>P130+P137+P145+P148</f>
        <v>0</v>
      </c>
      <c r="Q129" s="137"/>
      <c r="R129" s="138">
        <f>R130+R137+R145+R148</f>
        <v>0.07705000000000001</v>
      </c>
      <c r="S129" s="137"/>
      <c r="T129" s="139">
        <f>T130+T137+T145+T148</f>
        <v>0</v>
      </c>
      <c r="AR129" s="132" t="s">
        <v>85</v>
      </c>
      <c r="AT129" s="140" t="s">
        <v>75</v>
      </c>
      <c r="AU129" s="140" t="s">
        <v>76</v>
      </c>
      <c r="AY129" s="132" t="s">
        <v>175</v>
      </c>
      <c r="BK129" s="141">
        <f>BK130+BK137+BK145+BK148</f>
        <v>0</v>
      </c>
    </row>
    <row r="130" spans="2:63" s="11" customFormat="1" ht="22.9" customHeight="1">
      <c r="B130" s="131"/>
      <c r="D130" s="132" t="s">
        <v>75</v>
      </c>
      <c r="E130" s="167" t="s">
        <v>985</v>
      </c>
      <c r="F130" s="167" t="s">
        <v>986</v>
      </c>
      <c r="I130" s="134"/>
      <c r="J130" s="168">
        <f>BK130</f>
        <v>0</v>
      </c>
      <c r="L130" s="131"/>
      <c r="M130" s="136"/>
      <c r="N130" s="137"/>
      <c r="O130" s="137"/>
      <c r="P130" s="138">
        <f>SUM(P131:P136)</f>
        <v>0</v>
      </c>
      <c r="Q130" s="137"/>
      <c r="R130" s="138">
        <f>SUM(R131:R136)</f>
        <v>0.0053</v>
      </c>
      <c r="S130" s="137"/>
      <c r="T130" s="139">
        <f>SUM(T131:T136)</f>
        <v>0</v>
      </c>
      <c r="AR130" s="132" t="s">
        <v>85</v>
      </c>
      <c r="AT130" s="140" t="s">
        <v>75</v>
      </c>
      <c r="AU130" s="140" t="s">
        <v>83</v>
      </c>
      <c r="AY130" s="132" t="s">
        <v>175</v>
      </c>
      <c r="BK130" s="141">
        <f>SUM(BK131:BK136)</f>
        <v>0</v>
      </c>
    </row>
    <row r="131" spans="1:65" s="2" customFormat="1" ht="24">
      <c r="A131" s="32"/>
      <c r="B131" s="142"/>
      <c r="C131" s="143" t="s">
        <v>83</v>
      </c>
      <c r="D131" s="143" t="s">
        <v>176</v>
      </c>
      <c r="E131" s="144" t="s">
        <v>987</v>
      </c>
      <c r="F131" s="145" t="s">
        <v>988</v>
      </c>
      <c r="G131" s="146" t="s">
        <v>232</v>
      </c>
      <c r="H131" s="147">
        <v>1</v>
      </c>
      <c r="I131" s="148"/>
      <c r="J131" s="149">
        <f>ROUND(I131*H131,2)</f>
        <v>0</v>
      </c>
      <c r="K131" s="145" t="s">
        <v>725</v>
      </c>
      <c r="L131" s="33"/>
      <c r="M131" s="150" t="s">
        <v>1</v>
      </c>
      <c r="N131" s="151" t="s">
        <v>41</v>
      </c>
      <c r="O131" s="58"/>
      <c r="P131" s="152">
        <f>O131*H131</f>
        <v>0</v>
      </c>
      <c r="Q131" s="152">
        <v>0.001</v>
      </c>
      <c r="R131" s="152">
        <f>Q131*H131</f>
        <v>0.001</v>
      </c>
      <c r="S131" s="152">
        <v>0</v>
      </c>
      <c r="T131" s="153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4" t="s">
        <v>206</v>
      </c>
      <c r="AT131" s="154" t="s">
        <v>176</v>
      </c>
      <c r="AU131" s="154" t="s">
        <v>85</v>
      </c>
      <c r="AY131" s="17" t="s">
        <v>175</v>
      </c>
      <c r="BE131" s="155">
        <f>IF(N131="základní",J131,0)</f>
        <v>0</v>
      </c>
      <c r="BF131" s="155">
        <f>IF(N131="snížená",J131,0)</f>
        <v>0</v>
      </c>
      <c r="BG131" s="155">
        <f>IF(N131="zákl. přenesená",J131,0)</f>
        <v>0</v>
      </c>
      <c r="BH131" s="155">
        <f>IF(N131="sníž. přenesená",J131,0)</f>
        <v>0</v>
      </c>
      <c r="BI131" s="155">
        <f>IF(N131="nulová",J131,0)</f>
        <v>0</v>
      </c>
      <c r="BJ131" s="17" t="s">
        <v>83</v>
      </c>
      <c r="BK131" s="155">
        <f>ROUND(I131*H131,2)</f>
        <v>0</v>
      </c>
      <c r="BL131" s="17" t="s">
        <v>206</v>
      </c>
      <c r="BM131" s="154" t="s">
        <v>989</v>
      </c>
    </row>
    <row r="132" spans="1:47" s="2" customFormat="1" ht="19.5">
      <c r="A132" s="32"/>
      <c r="B132" s="33"/>
      <c r="C132" s="32"/>
      <c r="D132" s="170" t="s">
        <v>834</v>
      </c>
      <c r="E132" s="32"/>
      <c r="F132" s="203" t="s">
        <v>990</v>
      </c>
      <c r="G132" s="32"/>
      <c r="H132" s="32"/>
      <c r="I132" s="204"/>
      <c r="J132" s="32"/>
      <c r="K132" s="32"/>
      <c r="L132" s="33"/>
      <c r="M132" s="205"/>
      <c r="N132" s="206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834</v>
      </c>
      <c r="AU132" s="17" t="s">
        <v>85</v>
      </c>
    </row>
    <row r="133" spans="1:65" s="2" customFormat="1" ht="21.75" customHeight="1">
      <c r="A133" s="32"/>
      <c r="B133" s="142"/>
      <c r="C133" s="143" t="s">
        <v>85</v>
      </c>
      <c r="D133" s="143" t="s">
        <v>176</v>
      </c>
      <c r="E133" s="144" t="s">
        <v>991</v>
      </c>
      <c r="F133" s="145" t="s">
        <v>992</v>
      </c>
      <c r="G133" s="146" t="s">
        <v>362</v>
      </c>
      <c r="H133" s="147">
        <v>8</v>
      </c>
      <c r="I133" s="148"/>
      <c r="J133" s="149">
        <f>ROUND(I133*H133,2)</f>
        <v>0</v>
      </c>
      <c r="K133" s="145" t="s">
        <v>1</v>
      </c>
      <c r="L133" s="33"/>
      <c r="M133" s="150" t="s">
        <v>1</v>
      </c>
      <c r="N133" s="151" t="s">
        <v>41</v>
      </c>
      <c r="O133" s="58"/>
      <c r="P133" s="152">
        <f>O133*H133</f>
        <v>0</v>
      </c>
      <c r="Q133" s="152">
        <v>0.00041</v>
      </c>
      <c r="R133" s="152">
        <f>Q133*H133</f>
        <v>0.00328</v>
      </c>
      <c r="S133" s="152">
        <v>0</v>
      </c>
      <c r="T133" s="153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4" t="s">
        <v>206</v>
      </c>
      <c r="AT133" s="154" t="s">
        <v>176</v>
      </c>
      <c r="AU133" s="154" t="s">
        <v>85</v>
      </c>
      <c r="AY133" s="17" t="s">
        <v>175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7" t="s">
        <v>83</v>
      </c>
      <c r="BK133" s="155">
        <f>ROUND(I133*H133,2)</f>
        <v>0</v>
      </c>
      <c r="BL133" s="17" t="s">
        <v>206</v>
      </c>
      <c r="BM133" s="154" t="s">
        <v>993</v>
      </c>
    </row>
    <row r="134" spans="1:65" s="2" customFormat="1" ht="48">
      <c r="A134" s="32"/>
      <c r="B134" s="142"/>
      <c r="C134" s="143" t="s">
        <v>184</v>
      </c>
      <c r="D134" s="143" t="s">
        <v>176</v>
      </c>
      <c r="E134" s="144" t="s">
        <v>997</v>
      </c>
      <c r="F134" s="145" t="s">
        <v>998</v>
      </c>
      <c r="G134" s="146" t="s">
        <v>232</v>
      </c>
      <c r="H134" s="147">
        <v>3</v>
      </c>
      <c r="I134" s="148"/>
      <c r="J134" s="149">
        <f>ROUND(I134*H134,2)</f>
        <v>0</v>
      </c>
      <c r="K134" s="145" t="s">
        <v>1</v>
      </c>
      <c r="L134" s="33"/>
      <c r="M134" s="150" t="s">
        <v>1</v>
      </c>
      <c r="N134" s="151" t="s">
        <v>41</v>
      </c>
      <c r="O134" s="58"/>
      <c r="P134" s="152">
        <f>O134*H134</f>
        <v>0</v>
      </c>
      <c r="Q134" s="152">
        <v>0.00034</v>
      </c>
      <c r="R134" s="152">
        <f>Q134*H134</f>
        <v>0.00102</v>
      </c>
      <c r="S134" s="152">
        <v>0</v>
      </c>
      <c r="T134" s="153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4" t="s">
        <v>206</v>
      </c>
      <c r="AT134" s="154" t="s">
        <v>176</v>
      </c>
      <c r="AU134" s="154" t="s">
        <v>85</v>
      </c>
      <c r="AY134" s="17" t="s">
        <v>175</v>
      </c>
      <c r="BE134" s="155">
        <f>IF(N134="základní",J134,0)</f>
        <v>0</v>
      </c>
      <c r="BF134" s="155">
        <f>IF(N134="snížená",J134,0)</f>
        <v>0</v>
      </c>
      <c r="BG134" s="155">
        <f>IF(N134="zákl. přenesená",J134,0)</f>
        <v>0</v>
      </c>
      <c r="BH134" s="155">
        <f>IF(N134="sníž. přenesená",J134,0)</f>
        <v>0</v>
      </c>
      <c r="BI134" s="155">
        <f>IF(N134="nulová",J134,0)</f>
        <v>0</v>
      </c>
      <c r="BJ134" s="17" t="s">
        <v>83</v>
      </c>
      <c r="BK134" s="155">
        <f>ROUND(I134*H134,2)</f>
        <v>0</v>
      </c>
      <c r="BL134" s="17" t="s">
        <v>206</v>
      </c>
      <c r="BM134" s="154" t="s">
        <v>999</v>
      </c>
    </row>
    <row r="135" spans="1:65" s="2" customFormat="1" ht="24">
      <c r="A135" s="32"/>
      <c r="B135" s="142"/>
      <c r="C135" s="143" t="s">
        <v>180</v>
      </c>
      <c r="D135" s="143" t="s">
        <v>176</v>
      </c>
      <c r="E135" s="144" t="s">
        <v>1000</v>
      </c>
      <c r="F135" s="145" t="s">
        <v>1001</v>
      </c>
      <c r="G135" s="146" t="s">
        <v>362</v>
      </c>
      <c r="H135" s="147">
        <v>8</v>
      </c>
      <c r="I135" s="148"/>
      <c r="J135" s="149">
        <f>ROUND(I135*H135,2)</f>
        <v>0</v>
      </c>
      <c r="K135" s="145" t="s">
        <v>725</v>
      </c>
      <c r="L135" s="33"/>
      <c r="M135" s="150" t="s">
        <v>1</v>
      </c>
      <c r="N135" s="151" t="s">
        <v>41</v>
      </c>
      <c r="O135" s="58"/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53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4" t="s">
        <v>206</v>
      </c>
      <c r="AT135" s="154" t="s">
        <v>176</v>
      </c>
      <c r="AU135" s="154" t="s">
        <v>85</v>
      </c>
      <c r="AY135" s="17" t="s">
        <v>175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7" t="s">
        <v>83</v>
      </c>
      <c r="BK135" s="155">
        <f>ROUND(I135*H135,2)</f>
        <v>0</v>
      </c>
      <c r="BL135" s="17" t="s">
        <v>206</v>
      </c>
      <c r="BM135" s="154" t="s">
        <v>1002</v>
      </c>
    </row>
    <row r="136" spans="1:65" s="2" customFormat="1" ht="44.25" customHeight="1">
      <c r="A136" s="32"/>
      <c r="B136" s="142"/>
      <c r="C136" s="143" t="s">
        <v>192</v>
      </c>
      <c r="D136" s="143" t="s">
        <v>176</v>
      </c>
      <c r="E136" s="144" t="s">
        <v>1003</v>
      </c>
      <c r="F136" s="145" t="s">
        <v>1004</v>
      </c>
      <c r="G136" s="146" t="s">
        <v>445</v>
      </c>
      <c r="H136" s="156"/>
      <c r="I136" s="148"/>
      <c r="J136" s="149">
        <f>ROUND(I136*H136,2)</f>
        <v>0</v>
      </c>
      <c r="K136" s="145" t="s">
        <v>725</v>
      </c>
      <c r="L136" s="33"/>
      <c r="M136" s="150" t="s">
        <v>1</v>
      </c>
      <c r="N136" s="151" t="s">
        <v>41</v>
      </c>
      <c r="O136" s="58"/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4" t="s">
        <v>206</v>
      </c>
      <c r="AT136" s="154" t="s">
        <v>176</v>
      </c>
      <c r="AU136" s="154" t="s">
        <v>85</v>
      </c>
      <c r="AY136" s="17" t="s">
        <v>175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7" t="s">
        <v>83</v>
      </c>
      <c r="BK136" s="155">
        <f>ROUND(I136*H136,2)</f>
        <v>0</v>
      </c>
      <c r="BL136" s="17" t="s">
        <v>206</v>
      </c>
      <c r="BM136" s="154" t="s">
        <v>1005</v>
      </c>
    </row>
    <row r="137" spans="2:63" s="11" customFormat="1" ht="22.9" customHeight="1">
      <c r="B137" s="131"/>
      <c r="D137" s="132" t="s">
        <v>75</v>
      </c>
      <c r="E137" s="167" t="s">
        <v>1006</v>
      </c>
      <c r="F137" s="167" t="s">
        <v>1007</v>
      </c>
      <c r="I137" s="134"/>
      <c r="J137" s="168">
        <f>BK137</f>
        <v>0</v>
      </c>
      <c r="L137" s="131"/>
      <c r="M137" s="136"/>
      <c r="N137" s="137"/>
      <c r="O137" s="137"/>
      <c r="P137" s="138">
        <f>SUM(P138:P144)</f>
        <v>0</v>
      </c>
      <c r="Q137" s="137"/>
      <c r="R137" s="138">
        <f>SUM(R138:R144)</f>
        <v>0.006900000000000001</v>
      </c>
      <c r="S137" s="137"/>
      <c r="T137" s="139">
        <f>SUM(T138:T144)</f>
        <v>0</v>
      </c>
      <c r="AR137" s="132" t="s">
        <v>85</v>
      </c>
      <c r="AT137" s="140" t="s">
        <v>75</v>
      </c>
      <c r="AU137" s="140" t="s">
        <v>83</v>
      </c>
      <c r="AY137" s="132" t="s">
        <v>175</v>
      </c>
      <c r="BK137" s="141">
        <f>SUM(BK138:BK144)</f>
        <v>0</v>
      </c>
    </row>
    <row r="138" spans="1:65" s="2" customFormat="1" ht="33" customHeight="1">
      <c r="A138" s="32"/>
      <c r="B138" s="142"/>
      <c r="C138" s="143" t="s">
        <v>187</v>
      </c>
      <c r="D138" s="143" t="s">
        <v>176</v>
      </c>
      <c r="E138" s="144" t="s">
        <v>1008</v>
      </c>
      <c r="F138" s="145" t="s">
        <v>1009</v>
      </c>
      <c r="G138" s="146" t="s">
        <v>362</v>
      </c>
      <c r="H138" s="147">
        <v>6</v>
      </c>
      <c r="I138" s="148"/>
      <c r="J138" s="149">
        <f aca="true" t="shared" si="0" ref="J138:J144">ROUND(I138*H138,2)</f>
        <v>0</v>
      </c>
      <c r="K138" s="145" t="s">
        <v>725</v>
      </c>
      <c r="L138" s="33"/>
      <c r="M138" s="150" t="s">
        <v>1</v>
      </c>
      <c r="N138" s="151" t="s">
        <v>41</v>
      </c>
      <c r="O138" s="58"/>
      <c r="P138" s="152">
        <f aca="true" t="shared" si="1" ref="P138:P144">O138*H138</f>
        <v>0</v>
      </c>
      <c r="Q138" s="152">
        <v>0.00084</v>
      </c>
      <c r="R138" s="152">
        <f aca="true" t="shared" si="2" ref="R138:R144">Q138*H138</f>
        <v>0.00504</v>
      </c>
      <c r="S138" s="152">
        <v>0</v>
      </c>
      <c r="T138" s="153">
        <f aca="true" t="shared" si="3" ref="T138:T144"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4" t="s">
        <v>206</v>
      </c>
      <c r="AT138" s="154" t="s">
        <v>176</v>
      </c>
      <c r="AU138" s="154" t="s">
        <v>85</v>
      </c>
      <c r="AY138" s="17" t="s">
        <v>175</v>
      </c>
      <c r="BE138" s="155">
        <f aca="true" t="shared" si="4" ref="BE138:BE144">IF(N138="základní",J138,0)</f>
        <v>0</v>
      </c>
      <c r="BF138" s="155">
        <f aca="true" t="shared" si="5" ref="BF138:BF144">IF(N138="snížená",J138,0)</f>
        <v>0</v>
      </c>
      <c r="BG138" s="155">
        <f aca="true" t="shared" si="6" ref="BG138:BG144">IF(N138="zákl. přenesená",J138,0)</f>
        <v>0</v>
      </c>
      <c r="BH138" s="155">
        <f aca="true" t="shared" si="7" ref="BH138:BH144">IF(N138="sníž. přenesená",J138,0)</f>
        <v>0</v>
      </c>
      <c r="BI138" s="155">
        <f aca="true" t="shared" si="8" ref="BI138:BI144">IF(N138="nulová",J138,0)</f>
        <v>0</v>
      </c>
      <c r="BJ138" s="17" t="s">
        <v>83</v>
      </c>
      <c r="BK138" s="155">
        <f aca="true" t="shared" si="9" ref="BK138:BK144">ROUND(I138*H138,2)</f>
        <v>0</v>
      </c>
      <c r="BL138" s="17" t="s">
        <v>206</v>
      </c>
      <c r="BM138" s="154" t="s">
        <v>1010</v>
      </c>
    </row>
    <row r="139" spans="1:65" s="2" customFormat="1" ht="24">
      <c r="A139" s="32"/>
      <c r="B139" s="142"/>
      <c r="C139" s="143" t="s">
        <v>200</v>
      </c>
      <c r="D139" s="143" t="s">
        <v>176</v>
      </c>
      <c r="E139" s="144" t="s">
        <v>1014</v>
      </c>
      <c r="F139" s="145" t="s">
        <v>1015</v>
      </c>
      <c r="G139" s="146" t="s">
        <v>232</v>
      </c>
      <c r="H139" s="147">
        <v>2</v>
      </c>
      <c r="I139" s="148"/>
      <c r="J139" s="149">
        <f t="shared" si="0"/>
        <v>0</v>
      </c>
      <c r="K139" s="145" t="s">
        <v>725</v>
      </c>
      <c r="L139" s="33"/>
      <c r="M139" s="150" t="s">
        <v>1</v>
      </c>
      <c r="N139" s="151" t="s">
        <v>41</v>
      </c>
      <c r="O139" s="58"/>
      <c r="P139" s="152">
        <f t="shared" si="1"/>
        <v>0</v>
      </c>
      <c r="Q139" s="152">
        <v>0.00012</v>
      </c>
      <c r="R139" s="152">
        <f t="shared" si="2"/>
        <v>0.00024</v>
      </c>
      <c r="S139" s="152">
        <v>0</v>
      </c>
      <c r="T139" s="153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4" t="s">
        <v>206</v>
      </c>
      <c r="AT139" s="154" t="s">
        <v>176</v>
      </c>
      <c r="AU139" s="154" t="s">
        <v>85</v>
      </c>
      <c r="AY139" s="17" t="s">
        <v>175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7" t="s">
        <v>83</v>
      </c>
      <c r="BK139" s="155">
        <f t="shared" si="9"/>
        <v>0</v>
      </c>
      <c r="BL139" s="17" t="s">
        <v>206</v>
      </c>
      <c r="BM139" s="154" t="s">
        <v>1016</v>
      </c>
    </row>
    <row r="140" spans="1:65" s="2" customFormat="1" ht="24">
      <c r="A140" s="32"/>
      <c r="B140" s="142"/>
      <c r="C140" s="143" t="s">
        <v>190</v>
      </c>
      <c r="D140" s="143" t="s">
        <v>176</v>
      </c>
      <c r="E140" s="144" t="s">
        <v>1017</v>
      </c>
      <c r="F140" s="145" t="s">
        <v>1018</v>
      </c>
      <c r="G140" s="146" t="s">
        <v>232</v>
      </c>
      <c r="H140" s="147">
        <v>1</v>
      </c>
      <c r="I140" s="148"/>
      <c r="J140" s="149">
        <f t="shared" si="0"/>
        <v>0</v>
      </c>
      <c r="K140" s="145" t="s">
        <v>725</v>
      </c>
      <c r="L140" s="33"/>
      <c r="M140" s="150" t="s">
        <v>1</v>
      </c>
      <c r="N140" s="151" t="s">
        <v>41</v>
      </c>
      <c r="O140" s="58"/>
      <c r="P140" s="152">
        <f t="shared" si="1"/>
        <v>0</v>
      </c>
      <c r="Q140" s="152">
        <v>0.00021</v>
      </c>
      <c r="R140" s="152">
        <f t="shared" si="2"/>
        <v>0.00021</v>
      </c>
      <c r="S140" s="152">
        <v>0</v>
      </c>
      <c r="T140" s="153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4" t="s">
        <v>206</v>
      </c>
      <c r="AT140" s="154" t="s">
        <v>176</v>
      </c>
      <c r="AU140" s="154" t="s">
        <v>85</v>
      </c>
      <c r="AY140" s="17" t="s">
        <v>175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7" t="s">
        <v>83</v>
      </c>
      <c r="BK140" s="155">
        <f t="shared" si="9"/>
        <v>0</v>
      </c>
      <c r="BL140" s="17" t="s">
        <v>206</v>
      </c>
      <c r="BM140" s="154" t="s">
        <v>1019</v>
      </c>
    </row>
    <row r="141" spans="1:65" s="2" customFormat="1" ht="21.75" customHeight="1">
      <c r="A141" s="32"/>
      <c r="B141" s="142"/>
      <c r="C141" s="143" t="s">
        <v>207</v>
      </c>
      <c r="D141" s="143" t="s">
        <v>176</v>
      </c>
      <c r="E141" s="144" t="s">
        <v>1255</v>
      </c>
      <c r="F141" s="145" t="s">
        <v>1256</v>
      </c>
      <c r="G141" s="146" t="s">
        <v>232</v>
      </c>
      <c r="H141" s="147">
        <v>1</v>
      </c>
      <c r="I141" s="148"/>
      <c r="J141" s="149">
        <f t="shared" si="0"/>
        <v>0</v>
      </c>
      <c r="K141" s="145" t="s">
        <v>1</v>
      </c>
      <c r="L141" s="33"/>
      <c r="M141" s="150" t="s">
        <v>1</v>
      </c>
      <c r="N141" s="151" t="s">
        <v>41</v>
      </c>
      <c r="O141" s="58"/>
      <c r="P141" s="152">
        <f t="shared" si="1"/>
        <v>0</v>
      </c>
      <c r="Q141" s="152">
        <v>0.00021</v>
      </c>
      <c r="R141" s="152">
        <f t="shared" si="2"/>
        <v>0.00021</v>
      </c>
      <c r="S141" s="152">
        <v>0</v>
      </c>
      <c r="T141" s="153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4" t="s">
        <v>206</v>
      </c>
      <c r="AT141" s="154" t="s">
        <v>176</v>
      </c>
      <c r="AU141" s="154" t="s">
        <v>85</v>
      </c>
      <c r="AY141" s="17" t="s">
        <v>175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7" t="s">
        <v>83</v>
      </c>
      <c r="BK141" s="155">
        <f t="shared" si="9"/>
        <v>0</v>
      </c>
      <c r="BL141" s="17" t="s">
        <v>206</v>
      </c>
      <c r="BM141" s="154" t="s">
        <v>1257</v>
      </c>
    </row>
    <row r="142" spans="1:65" s="2" customFormat="1" ht="36">
      <c r="A142" s="32"/>
      <c r="B142" s="142"/>
      <c r="C142" s="143" t="s">
        <v>196</v>
      </c>
      <c r="D142" s="143" t="s">
        <v>176</v>
      </c>
      <c r="E142" s="144" t="s">
        <v>1020</v>
      </c>
      <c r="F142" s="145" t="s">
        <v>1021</v>
      </c>
      <c r="G142" s="146" t="s">
        <v>362</v>
      </c>
      <c r="H142" s="147">
        <v>6</v>
      </c>
      <c r="I142" s="148"/>
      <c r="J142" s="149">
        <f t="shared" si="0"/>
        <v>0</v>
      </c>
      <c r="K142" s="145" t="s">
        <v>725</v>
      </c>
      <c r="L142" s="33"/>
      <c r="M142" s="150" t="s">
        <v>1</v>
      </c>
      <c r="N142" s="151" t="s">
        <v>41</v>
      </c>
      <c r="O142" s="58"/>
      <c r="P142" s="152">
        <f t="shared" si="1"/>
        <v>0</v>
      </c>
      <c r="Q142" s="152">
        <v>0.00019</v>
      </c>
      <c r="R142" s="152">
        <f t="shared" si="2"/>
        <v>0.00114</v>
      </c>
      <c r="S142" s="152">
        <v>0</v>
      </c>
      <c r="T142" s="153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4" t="s">
        <v>206</v>
      </c>
      <c r="AT142" s="154" t="s">
        <v>176</v>
      </c>
      <c r="AU142" s="154" t="s">
        <v>85</v>
      </c>
      <c r="AY142" s="17" t="s">
        <v>175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7" t="s">
        <v>83</v>
      </c>
      <c r="BK142" s="155">
        <f t="shared" si="9"/>
        <v>0</v>
      </c>
      <c r="BL142" s="17" t="s">
        <v>206</v>
      </c>
      <c r="BM142" s="154" t="s">
        <v>1022</v>
      </c>
    </row>
    <row r="143" spans="1:65" s="2" customFormat="1" ht="33" customHeight="1">
      <c r="A143" s="32"/>
      <c r="B143" s="142"/>
      <c r="C143" s="143" t="s">
        <v>212</v>
      </c>
      <c r="D143" s="143" t="s">
        <v>176</v>
      </c>
      <c r="E143" s="144" t="s">
        <v>1023</v>
      </c>
      <c r="F143" s="145" t="s">
        <v>1024</v>
      </c>
      <c r="G143" s="146" t="s">
        <v>362</v>
      </c>
      <c r="H143" s="147">
        <v>6</v>
      </c>
      <c r="I143" s="148"/>
      <c r="J143" s="149">
        <f t="shared" si="0"/>
        <v>0</v>
      </c>
      <c r="K143" s="145" t="s">
        <v>725</v>
      </c>
      <c r="L143" s="33"/>
      <c r="M143" s="150" t="s">
        <v>1</v>
      </c>
      <c r="N143" s="151" t="s">
        <v>41</v>
      </c>
      <c r="O143" s="58"/>
      <c r="P143" s="152">
        <f t="shared" si="1"/>
        <v>0</v>
      </c>
      <c r="Q143" s="152">
        <v>1E-05</v>
      </c>
      <c r="R143" s="152">
        <f t="shared" si="2"/>
        <v>6.000000000000001E-05</v>
      </c>
      <c r="S143" s="152">
        <v>0</v>
      </c>
      <c r="T143" s="153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4" t="s">
        <v>206</v>
      </c>
      <c r="AT143" s="154" t="s">
        <v>176</v>
      </c>
      <c r="AU143" s="154" t="s">
        <v>85</v>
      </c>
      <c r="AY143" s="17" t="s">
        <v>175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7" t="s">
        <v>83</v>
      </c>
      <c r="BK143" s="155">
        <f t="shared" si="9"/>
        <v>0</v>
      </c>
      <c r="BL143" s="17" t="s">
        <v>206</v>
      </c>
      <c r="BM143" s="154" t="s">
        <v>1025</v>
      </c>
    </row>
    <row r="144" spans="1:65" s="2" customFormat="1" ht="44.25" customHeight="1">
      <c r="A144" s="32"/>
      <c r="B144" s="142"/>
      <c r="C144" s="143" t="s">
        <v>199</v>
      </c>
      <c r="D144" s="143" t="s">
        <v>176</v>
      </c>
      <c r="E144" s="144" t="s">
        <v>1026</v>
      </c>
      <c r="F144" s="145" t="s">
        <v>1027</v>
      </c>
      <c r="G144" s="146" t="s">
        <v>445</v>
      </c>
      <c r="H144" s="156"/>
      <c r="I144" s="148"/>
      <c r="J144" s="149">
        <f t="shared" si="0"/>
        <v>0</v>
      </c>
      <c r="K144" s="145" t="s">
        <v>725</v>
      </c>
      <c r="L144" s="33"/>
      <c r="M144" s="150" t="s">
        <v>1</v>
      </c>
      <c r="N144" s="151" t="s">
        <v>41</v>
      </c>
      <c r="O144" s="58"/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53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4" t="s">
        <v>206</v>
      </c>
      <c r="AT144" s="154" t="s">
        <v>176</v>
      </c>
      <c r="AU144" s="154" t="s">
        <v>85</v>
      </c>
      <c r="AY144" s="17" t="s">
        <v>175</v>
      </c>
      <c r="BE144" s="155">
        <f t="shared" si="4"/>
        <v>0</v>
      </c>
      <c r="BF144" s="155">
        <f t="shared" si="5"/>
        <v>0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7" t="s">
        <v>83</v>
      </c>
      <c r="BK144" s="155">
        <f t="shared" si="9"/>
        <v>0</v>
      </c>
      <c r="BL144" s="17" t="s">
        <v>206</v>
      </c>
      <c r="BM144" s="154" t="s">
        <v>1028</v>
      </c>
    </row>
    <row r="145" spans="2:63" s="11" customFormat="1" ht="22.9" customHeight="1">
      <c r="B145" s="131"/>
      <c r="D145" s="132" t="s">
        <v>75</v>
      </c>
      <c r="E145" s="167" t="s">
        <v>1029</v>
      </c>
      <c r="F145" s="167" t="s">
        <v>1030</v>
      </c>
      <c r="I145" s="134"/>
      <c r="J145" s="168">
        <f>BK145</f>
        <v>0</v>
      </c>
      <c r="L145" s="131"/>
      <c r="M145" s="136"/>
      <c r="N145" s="137"/>
      <c r="O145" s="137"/>
      <c r="P145" s="138">
        <f>SUM(P146:P147)</f>
        <v>0</v>
      </c>
      <c r="Q145" s="137"/>
      <c r="R145" s="138">
        <f>SUM(R146:R147)</f>
        <v>0.0372</v>
      </c>
      <c r="S145" s="137"/>
      <c r="T145" s="139">
        <f>SUM(T146:T147)</f>
        <v>0</v>
      </c>
      <c r="AR145" s="132" t="s">
        <v>85</v>
      </c>
      <c r="AT145" s="140" t="s">
        <v>75</v>
      </c>
      <c r="AU145" s="140" t="s">
        <v>83</v>
      </c>
      <c r="AY145" s="132" t="s">
        <v>175</v>
      </c>
      <c r="BK145" s="141">
        <f>SUM(BK146:BK147)</f>
        <v>0</v>
      </c>
    </row>
    <row r="146" spans="1:65" s="2" customFormat="1" ht="108">
      <c r="A146" s="32"/>
      <c r="B146" s="142"/>
      <c r="C146" s="143" t="s">
        <v>220</v>
      </c>
      <c r="D146" s="143" t="s">
        <v>176</v>
      </c>
      <c r="E146" s="144" t="s">
        <v>1258</v>
      </c>
      <c r="F146" s="145" t="s">
        <v>1259</v>
      </c>
      <c r="G146" s="146" t="s">
        <v>787</v>
      </c>
      <c r="H146" s="147">
        <v>1</v>
      </c>
      <c r="I146" s="148"/>
      <c r="J146" s="149">
        <f>ROUND(I146*H146,2)</f>
        <v>0</v>
      </c>
      <c r="K146" s="145" t="s">
        <v>1</v>
      </c>
      <c r="L146" s="33"/>
      <c r="M146" s="150" t="s">
        <v>1</v>
      </c>
      <c r="N146" s="151" t="s">
        <v>41</v>
      </c>
      <c r="O146" s="58"/>
      <c r="P146" s="152">
        <f>O146*H146</f>
        <v>0</v>
      </c>
      <c r="Q146" s="152">
        <v>0.0372</v>
      </c>
      <c r="R146" s="152">
        <f>Q146*H146</f>
        <v>0.0372</v>
      </c>
      <c r="S146" s="152">
        <v>0</v>
      </c>
      <c r="T146" s="153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4" t="s">
        <v>206</v>
      </c>
      <c r="AT146" s="154" t="s">
        <v>176</v>
      </c>
      <c r="AU146" s="154" t="s">
        <v>85</v>
      </c>
      <c r="AY146" s="17" t="s">
        <v>175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7" t="s">
        <v>83</v>
      </c>
      <c r="BK146" s="155">
        <f>ROUND(I146*H146,2)</f>
        <v>0</v>
      </c>
      <c r="BL146" s="17" t="s">
        <v>206</v>
      </c>
      <c r="BM146" s="154" t="s">
        <v>1036</v>
      </c>
    </row>
    <row r="147" spans="1:65" s="2" customFormat="1" ht="44.25" customHeight="1">
      <c r="A147" s="32"/>
      <c r="B147" s="142"/>
      <c r="C147" s="143" t="s">
        <v>203</v>
      </c>
      <c r="D147" s="143" t="s">
        <v>176</v>
      </c>
      <c r="E147" s="144" t="s">
        <v>1037</v>
      </c>
      <c r="F147" s="145" t="s">
        <v>1038</v>
      </c>
      <c r="G147" s="146" t="s">
        <v>445</v>
      </c>
      <c r="H147" s="156"/>
      <c r="I147" s="148"/>
      <c r="J147" s="149">
        <f>ROUND(I147*H147,2)</f>
        <v>0</v>
      </c>
      <c r="K147" s="145" t="s">
        <v>725</v>
      </c>
      <c r="L147" s="33"/>
      <c r="M147" s="150" t="s">
        <v>1</v>
      </c>
      <c r="N147" s="151" t="s">
        <v>41</v>
      </c>
      <c r="O147" s="58"/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3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4" t="s">
        <v>206</v>
      </c>
      <c r="AT147" s="154" t="s">
        <v>176</v>
      </c>
      <c r="AU147" s="154" t="s">
        <v>85</v>
      </c>
      <c r="AY147" s="17" t="s">
        <v>175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7" t="s">
        <v>83</v>
      </c>
      <c r="BK147" s="155">
        <f>ROUND(I147*H147,2)</f>
        <v>0</v>
      </c>
      <c r="BL147" s="17" t="s">
        <v>206</v>
      </c>
      <c r="BM147" s="154" t="s">
        <v>1039</v>
      </c>
    </row>
    <row r="148" spans="2:63" s="11" customFormat="1" ht="22.9" customHeight="1">
      <c r="B148" s="131"/>
      <c r="D148" s="132" t="s">
        <v>75</v>
      </c>
      <c r="E148" s="167" t="s">
        <v>887</v>
      </c>
      <c r="F148" s="167" t="s">
        <v>888</v>
      </c>
      <c r="I148" s="134"/>
      <c r="J148" s="168">
        <f>BK148</f>
        <v>0</v>
      </c>
      <c r="L148" s="131"/>
      <c r="M148" s="136"/>
      <c r="N148" s="137"/>
      <c r="O148" s="137"/>
      <c r="P148" s="138">
        <f>P149</f>
        <v>0</v>
      </c>
      <c r="Q148" s="137"/>
      <c r="R148" s="138">
        <f>R149</f>
        <v>0.02765</v>
      </c>
      <c r="S148" s="137"/>
      <c r="T148" s="139">
        <f>T149</f>
        <v>0</v>
      </c>
      <c r="AR148" s="132" t="s">
        <v>85</v>
      </c>
      <c r="AT148" s="140" t="s">
        <v>75</v>
      </c>
      <c r="AU148" s="140" t="s">
        <v>83</v>
      </c>
      <c r="AY148" s="132" t="s">
        <v>175</v>
      </c>
      <c r="BK148" s="141">
        <f>BK149</f>
        <v>0</v>
      </c>
    </row>
    <row r="149" spans="1:65" s="2" customFormat="1" ht="36">
      <c r="A149" s="32"/>
      <c r="B149" s="142"/>
      <c r="C149" s="143" t="s">
        <v>8</v>
      </c>
      <c r="D149" s="143" t="s">
        <v>176</v>
      </c>
      <c r="E149" s="144" t="s">
        <v>1221</v>
      </c>
      <c r="F149" s="145" t="s">
        <v>1222</v>
      </c>
      <c r="G149" s="146" t="s">
        <v>787</v>
      </c>
      <c r="H149" s="147">
        <v>1</v>
      </c>
      <c r="I149" s="148"/>
      <c r="J149" s="149">
        <f>ROUND(I149*H149,2)</f>
        <v>0</v>
      </c>
      <c r="K149" s="145" t="s">
        <v>1</v>
      </c>
      <c r="L149" s="33"/>
      <c r="M149" s="150" t="s">
        <v>1</v>
      </c>
      <c r="N149" s="151" t="s">
        <v>41</v>
      </c>
      <c r="O149" s="58"/>
      <c r="P149" s="152">
        <f>O149*H149</f>
        <v>0</v>
      </c>
      <c r="Q149" s="152">
        <v>0.02765</v>
      </c>
      <c r="R149" s="152">
        <f>Q149*H149</f>
        <v>0.02765</v>
      </c>
      <c r="S149" s="152">
        <v>0</v>
      </c>
      <c r="T149" s="153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4" t="s">
        <v>206</v>
      </c>
      <c r="AT149" s="154" t="s">
        <v>176</v>
      </c>
      <c r="AU149" s="154" t="s">
        <v>85</v>
      </c>
      <c r="AY149" s="17" t="s">
        <v>175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7" t="s">
        <v>83</v>
      </c>
      <c r="BK149" s="155">
        <f>ROUND(I149*H149,2)</f>
        <v>0</v>
      </c>
      <c r="BL149" s="17" t="s">
        <v>206</v>
      </c>
      <c r="BM149" s="154" t="s">
        <v>1042</v>
      </c>
    </row>
    <row r="150" spans="2:63" s="11" customFormat="1" ht="25.9" customHeight="1">
      <c r="B150" s="131"/>
      <c r="D150" s="132" t="s">
        <v>75</v>
      </c>
      <c r="E150" s="133" t="s">
        <v>828</v>
      </c>
      <c r="F150" s="133" t="s">
        <v>829</v>
      </c>
      <c r="I150" s="134"/>
      <c r="J150" s="135">
        <f>BK150</f>
        <v>0</v>
      </c>
      <c r="L150" s="131"/>
      <c r="M150" s="136"/>
      <c r="N150" s="137"/>
      <c r="O150" s="137"/>
      <c r="P150" s="138">
        <f>SUM(P151:P152)</f>
        <v>0</v>
      </c>
      <c r="Q150" s="137"/>
      <c r="R150" s="138">
        <f>SUM(R151:R152)</f>
        <v>0</v>
      </c>
      <c r="S150" s="137"/>
      <c r="T150" s="139">
        <f>SUM(T151:T152)</f>
        <v>0</v>
      </c>
      <c r="AR150" s="132" t="s">
        <v>180</v>
      </c>
      <c r="AT150" s="140" t="s">
        <v>75</v>
      </c>
      <c r="AU150" s="140" t="s">
        <v>76</v>
      </c>
      <c r="AY150" s="132" t="s">
        <v>175</v>
      </c>
      <c r="BK150" s="141">
        <f>SUM(BK151:BK152)</f>
        <v>0</v>
      </c>
    </row>
    <row r="151" spans="1:65" s="2" customFormat="1" ht="36">
      <c r="A151" s="32"/>
      <c r="B151" s="142"/>
      <c r="C151" s="143" t="s">
        <v>206</v>
      </c>
      <c r="D151" s="143" t="s">
        <v>176</v>
      </c>
      <c r="E151" s="144" t="s">
        <v>830</v>
      </c>
      <c r="F151" s="145" t="s">
        <v>831</v>
      </c>
      <c r="G151" s="146" t="s">
        <v>357</v>
      </c>
      <c r="H151" s="147">
        <v>4</v>
      </c>
      <c r="I151" s="148"/>
      <c r="J151" s="149">
        <f>ROUND(I151*H151,2)</f>
        <v>0</v>
      </c>
      <c r="K151" s="145" t="s">
        <v>725</v>
      </c>
      <c r="L151" s="33"/>
      <c r="M151" s="150" t="s">
        <v>1</v>
      </c>
      <c r="N151" s="151" t="s">
        <v>41</v>
      </c>
      <c r="O151" s="58"/>
      <c r="P151" s="152">
        <f>O151*H151</f>
        <v>0</v>
      </c>
      <c r="Q151" s="152">
        <v>0</v>
      </c>
      <c r="R151" s="152">
        <f>Q151*H151</f>
        <v>0</v>
      </c>
      <c r="S151" s="152">
        <v>0</v>
      </c>
      <c r="T151" s="153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4" t="s">
        <v>832</v>
      </c>
      <c r="AT151" s="154" t="s">
        <v>176</v>
      </c>
      <c r="AU151" s="154" t="s">
        <v>83</v>
      </c>
      <c r="AY151" s="17" t="s">
        <v>175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7" t="s">
        <v>83</v>
      </c>
      <c r="BK151" s="155">
        <f>ROUND(I151*H151,2)</f>
        <v>0</v>
      </c>
      <c r="BL151" s="17" t="s">
        <v>832</v>
      </c>
      <c r="BM151" s="154" t="s">
        <v>1043</v>
      </c>
    </row>
    <row r="152" spans="1:47" s="2" customFormat="1" ht="19.5">
      <c r="A152" s="32"/>
      <c r="B152" s="33"/>
      <c r="C152" s="32"/>
      <c r="D152" s="170" t="s">
        <v>834</v>
      </c>
      <c r="E152" s="32"/>
      <c r="F152" s="203" t="s">
        <v>835</v>
      </c>
      <c r="G152" s="32"/>
      <c r="H152" s="32"/>
      <c r="I152" s="204"/>
      <c r="J152" s="32"/>
      <c r="K152" s="32"/>
      <c r="L152" s="33"/>
      <c r="M152" s="205"/>
      <c r="N152" s="206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834</v>
      </c>
      <c r="AU152" s="17" t="s">
        <v>83</v>
      </c>
    </row>
    <row r="153" spans="2:63" s="11" customFormat="1" ht="25.9" customHeight="1">
      <c r="B153" s="131"/>
      <c r="D153" s="132" t="s">
        <v>75</v>
      </c>
      <c r="E153" s="133" t="s">
        <v>836</v>
      </c>
      <c r="F153" s="133" t="s">
        <v>837</v>
      </c>
      <c r="I153" s="134"/>
      <c r="J153" s="135">
        <f>BK153</f>
        <v>0</v>
      </c>
      <c r="L153" s="131"/>
      <c r="M153" s="136"/>
      <c r="N153" s="137"/>
      <c r="O153" s="137"/>
      <c r="P153" s="138">
        <f>P154</f>
        <v>0</v>
      </c>
      <c r="Q153" s="137"/>
      <c r="R153" s="138">
        <f>R154</f>
        <v>0</v>
      </c>
      <c r="S153" s="137"/>
      <c r="T153" s="139">
        <f>T154</f>
        <v>0</v>
      </c>
      <c r="AR153" s="132" t="s">
        <v>192</v>
      </c>
      <c r="AT153" s="140" t="s">
        <v>75</v>
      </c>
      <c r="AU153" s="140" t="s">
        <v>76</v>
      </c>
      <c r="AY153" s="132" t="s">
        <v>175</v>
      </c>
      <c r="BK153" s="141">
        <f>BK154</f>
        <v>0</v>
      </c>
    </row>
    <row r="154" spans="2:63" s="11" customFormat="1" ht="22.9" customHeight="1">
      <c r="B154" s="131"/>
      <c r="D154" s="132" t="s">
        <v>75</v>
      </c>
      <c r="E154" s="167" t="s">
        <v>838</v>
      </c>
      <c r="F154" s="167" t="s">
        <v>839</v>
      </c>
      <c r="I154" s="134"/>
      <c r="J154" s="168">
        <f>BK154</f>
        <v>0</v>
      </c>
      <c r="L154" s="131"/>
      <c r="M154" s="136"/>
      <c r="N154" s="137"/>
      <c r="O154" s="137"/>
      <c r="P154" s="138">
        <f>P155</f>
        <v>0</v>
      </c>
      <c r="Q154" s="137"/>
      <c r="R154" s="138">
        <f>R155</f>
        <v>0</v>
      </c>
      <c r="S154" s="137"/>
      <c r="T154" s="139">
        <f>T155</f>
        <v>0</v>
      </c>
      <c r="AR154" s="132" t="s">
        <v>192</v>
      </c>
      <c r="AT154" s="140" t="s">
        <v>75</v>
      </c>
      <c r="AU154" s="140" t="s">
        <v>83</v>
      </c>
      <c r="AY154" s="132" t="s">
        <v>175</v>
      </c>
      <c r="BK154" s="141">
        <f>BK155</f>
        <v>0</v>
      </c>
    </row>
    <row r="155" spans="1:65" s="2" customFormat="1" ht="16.5" customHeight="1">
      <c r="A155" s="32"/>
      <c r="B155" s="142"/>
      <c r="C155" s="143" t="s">
        <v>234</v>
      </c>
      <c r="D155" s="143" t="s">
        <v>176</v>
      </c>
      <c r="E155" s="144" t="s">
        <v>840</v>
      </c>
      <c r="F155" s="145" t="s">
        <v>841</v>
      </c>
      <c r="G155" s="146" t="s">
        <v>787</v>
      </c>
      <c r="H155" s="147">
        <v>1</v>
      </c>
      <c r="I155" s="148"/>
      <c r="J155" s="149">
        <f>ROUND(I155*H155,2)</f>
        <v>0</v>
      </c>
      <c r="K155" s="145" t="s">
        <v>725</v>
      </c>
      <c r="L155" s="33"/>
      <c r="M155" s="157" t="s">
        <v>1</v>
      </c>
      <c r="N155" s="158" t="s">
        <v>41</v>
      </c>
      <c r="O155" s="159"/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4" t="s">
        <v>842</v>
      </c>
      <c r="AT155" s="154" t="s">
        <v>176</v>
      </c>
      <c r="AU155" s="154" t="s">
        <v>85</v>
      </c>
      <c r="AY155" s="17" t="s">
        <v>175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7" t="s">
        <v>83</v>
      </c>
      <c r="BK155" s="155">
        <f>ROUND(I155*H155,2)</f>
        <v>0</v>
      </c>
      <c r="BL155" s="17" t="s">
        <v>842</v>
      </c>
      <c r="BM155" s="154" t="s">
        <v>1044</v>
      </c>
    </row>
    <row r="156" spans="1:31" s="2" customFormat="1" ht="6.95" customHeight="1">
      <c r="A156" s="32"/>
      <c r="B156" s="47"/>
      <c r="C156" s="48"/>
      <c r="D156" s="48"/>
      <c r="E156" s="48"/>
      <c r="F156" s="48"/>
      <c r="G156" s="48"/>
      <c r="H156" s="48"/>
      <c r="I156" s="48"/>
      <c r="J156" s="48"/>
      <c r="K156" s="48"/>
      <c r="L156" s="33"/>
      <c r="M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</row>
  </sheetData>
  <autoFilter ref="C127:K155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DESKTOP-CGQ0O1C\Tomáš</dc:creator>
  <cp:keywords/>
  <dc:description/>
  <cp:lastModifiedBy>Pavlína Tůmová</cp:lastModifiedBy>
  <dcterms:created xsi:type="dcterms:W3CDTF">2021-04-27T14:41:18Z</dcterms:created>
  <dcterms:modified xsi:type="dcterms:W3CDTF">2021-06-01T08:34:24Z</dcterms:modified>
  <cp:category/>
  <cp:version/>
  <cp:contentType/>
  <cp:contentStatus/>
</cp:coreProperties>
</file>